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ver Page" sheetId="1" r:id="rId4"/>
    <sheet state="visible" name="PHO-PROPER GEN. FUND" sheetId="2" r:id="rId5"/>
    <sheet state="visible" name="ISVWP FUND" sheetId="3" r:id="rId6"/>
    <sheet state="hidden" name="CAPITAL OUTLAY" sheetId="4" r:id="rId7"/>
    <sheet state="visible" name="NUTRITION DEVT FUND" sheetId="5" r:id="rId8"/>
    <sheet state="visible" name="TB ELIMINATION SERVICES" sheetId="6" r:id="rId9"/>
    <sheet state="visible" name="HSFES" sheetId="7" r:id="rId10"/>
    <sheet state="hidden" name="PHO-PROPER FUND" sheetId="8" r:id="rId11"/>
  </sheets>
  <definedNames>
    <definedName hidden="1" localSheetId="0" name="_xlnm._FilterDatabase">'Cover Page'!$C$6:$C$41</definedName>
  </definedNames>
  <calcPr/>
  <extLst>
    <ext uri="GoogleSheetsCustomDataVersion2">
      <go:sheetsCustomData xmlns:go="http://customooxmlschemas.google.com/" r:id="rId12" roundtripDataChecksum="y/T3zzhoc1p0g5X21oMLW+GLcoRAsGg6RxRWTvSO9b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2">
      <text>
        <t xml:space="preserve">======
ID#AAAB0RI2prE
Angel Verano    (2026-03-02 09:31:08)
Ask engr mar for the list of for repair and maintence of bldg., straight to emanating request.
Dito po charged yun hindi sa other supplies and materials</t>
      </text>
    </comment>
    <comment authorId="0" ref="C574">
      <text>
        <t xml:space="preserve">======
ID#AAAB0RI2pn0
Angel Verano    (2026-03-02 09:31:08)
Ambi Pur Air</t>
      </text>
    </comment>
  </commentList>
  <extLst>
    <ext uri="GoogleSheetsCustomDataVersion2">
      <go:sheetsCustomData xmlns:go="http://customooxmlschemas.google.com/" r:id="rId1" roundtripDataSignature="AMtx7mj6tCg9YGooUkOol6GPC8WKuUjTX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0">
      <text>
        <t xml:space="preserve">======
ID#AAAB0RI2prM
Angel Verano    (2026-03-02 09:31:08)
HPU</t>
      </text>
    </comment>
    <comment authorId="0" ref="C204">
      <text>
        <t xml:space="preserve">======
ID#AAAB0RI2prA
Angel Verano    (2026-03-02 09:31:08)
Health Promotion Unit</t>
      </text>
    </comment>
    <comment authorId="0" ref="C205">
      <text>
        <t xml:space="preserve">======
ID#AAAB0RI2pq0
Angel Verano    (2026-03-02 09:31:08)
Bauan PHF</t>
      </text>
    </comment>
    <comment authorId="0" ref="C177">
      <text>
        <t xml:space="preserve">======
ID#AAAB0RI2pqg
Angel Verano    (2026-03-02 09:31:08)
Health Promotion Unit</t>
      </text>
    </comment>
    <comment authorId="0" ref="C45">
      <text>
        <t xml:space="preserve">======
ID#AAAB0RI2pqw
Angel Verano    (2026-03-02 09:31:08)
BAXTEL</t>
      </text>
    </comment>
    <comment authorId="0" ref="C191">
      <text>
        <t xml:space="preserve">======
ID#AAAB0RI2pqo
Angel Verano    (2026-03-02 09:31:08)
Bauan PHF</t>
      </text>
    </comment>
    <comment authorId="0" ref="C194">
      <text>
        <t xml:space="preserve">======
ID#AAAB0RI2pqc
Angel Verano    (2026-03-02 09:31:08)
Health Promotion Unit</t>
      </text>
    </comment>
    <comment authorId="0" ref="C199">
      <text>
        <t xml:space="preserve">======
ID#AAAB0RI2pp8
Angel Verano    (2026-03-02 09:31:08)
Health Promotion Unit</t>
      </text>
    </comment>
    <comment authorId="0" ref="C11">
      <text>
        <t xml:space="preserve">======
ID#AAAB0RI2pp0
PHO Procurement Unit - Batangas Province    (2026-03-02 09:31:08)
Furniture and Fixture</t>
      </text>
    </comment>
    <comment authorId="0" ref="C13">
      <text>
        <t xml:space="preserve">======
ID#AAAB0RI2pqA
PHO Procurement Unit - Batangas Province    (2026-03-02 09:31:08)
Other Machinery and Equipment</t>
      </text>
    </comment>
    <comment authorId="0" ref="C17">
      <text>
        <t xml:space="preserve">======
ID#AAAB0RI2ppE
PHO Procurement Unit - Batangas Province    (2026-03-02 09:31:08)
Furniture and Fixture</t>
      </text>
    </comment>
    <comment authorId="0" ref="C221">
      <text>
        <t xml:space="preserve">======
ID#AAAB0RI2ppI
Angel Verano    (2026-03-02 09:31:08)
Health Promotion Unit</t>
      </text>
    </comment>
    <comment authorId="0" ref="C46">
      <text>
        <t xml:space="preserve">======
ID#AAAB0RI2pog
Angel Verano    (2026-03-02 09:31:08)
ALPK2</t>
      </text>
    </comment>
    <comment authorId="0" ref="C169">
      <text>
        <t xml:space="preserve">======
ID#AAAB0RI2pos
Angel Verano    (2026-03-02 09:31:08)
Health Promotion Unit</t>
      </text>
    </comment>
    <comment authorId="0" ref="C181">
      <text>
        <t xml:space="preserve">======
ID#AAAB0RI2poo
Angel Verano    (2026-03-02 09:31:08)
Health Promotion Unit</t>
      </text>
    </comment>
    <comment authorId="0" ref="C12">
      <text>
        <t xml:space="preserve">======
ID#AAAB0RI2pns
PHO Procurement Unit - Batangas Province    (2026-03-02 09:31:08)
Furniture and Fixture</t>
      </text>
    </comment>
    <comment authorId="0" ref="C185">
      <text>
        <t xml:space="preserve">======
ID#AAAB0RI2png
Angel Verano    (2026-03-02 09:31:08)
Health Promotion Unit</t>
      </text>
    </comment>
    <comment authorId="0" ref="C86">
      <text>
        <t xml:space="preserve">======
ID#AAAB0RI2pnc
PHO Procurement Unit - Batangas Province    (2026-03-02 09:31:08)
Furniture and Fixture</t>
      </text>
    </comment>
    <comment authorId="0" ref="C222">
      <text>
        <t xml:space="preserve">======
ID#AAAB0RI2pnU
Angel Verano    (2026-03-02 09:31:08)
Bauan PHF</t>
      </text>
    </comment>
    <comment authorId="0" ref="C173">
      <text>
        <t xml:space="preserve">======
ID#AAAB0RI2pnQ
Angel Verano    (2026-03-02 09:31:08)
Bauan PHF</t>
      </text>
    </comment>
    <comment authorId="0" ref="C190">
      <text>
        <t xml:space="preserve">======
ID#AAAB0RI2pms
Angel Verano    (2026-03-02 09:31:08)
Health Promotion Unit</t>
      </text>
    </comment>
    <comment authorId="0" ref="C209">
      <text>
        <t xml:space="preserve">======
ID#AAAB0RI2pmY
Angel Verano    (2026-03-02 09:31:08)
Health Promotion Unit</t>
      </text>
    </comment>
    <comment authorId="0" ref="C18">
      <text>
        <t xml:space="preserve">======
ID#AAAB0RI2pmM
PHO Procurement Unit - Batangas Province    (2026-03-02 09:31:08)
Furniture and Fixture</t>
      </text>
    </comment>
    <comment authorId="0" ref="C44">
      <text>
        <t xml:space="preserve">======
ID#AAAB0RI2pmA
Angel Verano    (2026-03-02 09:31:08)
DEVILBISS</t>
      </text>
    </comment>
    <comment authorId="0" ref="C218">
      <text>
        <t xml:space="preserve">======
ID#AAAB0RI2pmE
Angel Verano    (2026-03-02 09:31:08)
Bauan PHF</t>
      </text>
    </comment>
    <comment authorId="0" ref="C178">
      <text>
        <t xml:space="preserve">======
ID#AAAB0RI2plw
Angel Verano    (2026-03-02 09:31:08)
Bauan PHF</t>
      </text>
    </comment>
    <comment authorId="0" ref="C47">
      <text>
        <t xml:space="preserve">======
ID#AAAB0RI2pl8
Angel Verano    (2026-03-02 09:31:08)
ROSSMAX</t>
      </text>
    </comment>
    <comment authorId="0" ref="C8">
      <text>
        <t xml:space="preserve">======
ID#AAAB0RI2plg
Angel Verano    (2026-03-02 09:31:08)
50,000 pesos and above PER UNIT
can be revised as needed, through addendum</t>
      </text>
    </comment>
    <comment authorId="0" ref="C195">
      <text>
        <t xml:space="preserve">======
ID#AAAB0RI2plQ
Angel Verano    (2026-03-02 09:31:08)
Bauan PHF</t>
      </text>
    </comment>
    <comment authorId="0" ref="C217">
      <text>
        <t xml:space="preserve">======
ID#AAAB0RI2plU
Angel Verano    (2026-03-02 09:31:08)
Health Promotion Unit</t>
      </text>
    </comment>
    <comment authorId="0" ref="C225">
      <text>
        <t xml:space="preserve">======
ID#AAAB0RI2plI
PHO Procurement Unit - Batangas Province    (2026-03-02 09:31:08)
HEPU - 1 unit</t>
      </text>
    </comment>
    <comment authorId="0" ref="C228">
      <text>
        <t xml:space="preserve">======
ID#AAAB0RI2plA
Angel Verano    (2026-03-02 09:31:08)
Addendum for change</t>
      </text>
    </comment>
    <comment authorId="0" ref="C16">
      <text>
        <t xml:space="preserve">======
ID#AAAB0RI2plE
PHO Procurement Unit - Batangas Province    (2026-03-02 09:31:08)
Furniture and Fixture</t>
      </text>
    </comment>
    <comment authorId="0" ref="C15">
      <text>
        <t xml:space="preserve">======
ID#AAAB0RI2pk8
PHO Procurement Unit - Batangas Province    (2026-03-02 09:31:08)
Communication Equipment</t>
      </text>
    </comment>
    <comment authorId="0" ref="C214">
      <text>
        <t xml:space="preserve">======
ID#AAAB0RI2pk0
Angel Verano    (2026-03-02 09:31:08)
Health Promotion Unit</t>
      </text>
    </comment>
    <comment authorId="0" ref="C182">
      <text>
        <t xml:space="preserve">======
ID#AAAB0RI2pkg
Angel Verano    (2026-03-02 09:31:08)
Bauan PHF</t>
      </text>
    </comment>
  </commentList>
  <extLst>
    <ext uri="GoogleSheetsCustomDataVersion2">
      <go:sheetsCustomData xmlns:go="http://customooxmlschemas.google.com/" r:id="rId1" roundtripDataSignature="AMtx7midyI7pAmQ2qieKVQlDg2+Pu8g+r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73">
      <text>
        <t xml:space="preserve">======
ID#AAAB0RI2prQ
Angel Verano    (2026-03-02 09:31:08)
Ambi Pur Air</t>
      </text>
    </comment>
    <comment authorId="0" ref="D184">
      <text>
        <t xml:space="preserve">======
ID#AAAB0RI2prI
Angel Verano    (2026-03-02 09:31:08)
Epson</t>
      </text>
    </comment>
    <comment authorId="0" ref="C601">
      <text>
        <t xml:space="preserve">======
ID#AAAB0RI2pq8
Angel Verano    (2026-03-02 09:31:08)
Zircos</t>
      </text>
    </comment>
    <comment authorId="0" ref="D182">
      <text>
        <t xml:space="preserve">======
ID#AAAB0RI2pq4
Angel Verano    (2026-03-02 09:31:08)
Epson</t>
      </text>
    </comment>
    <comment authorId="0" ref="D160">
      <text>
        <t xml:space="preserve">======
ID#AAAB0RI2pqk
Angel Verano    (2026-03-02 09:31:08)
Canon</t>
      </text>
    </comment>
    <comment authorId="0" ref="D162">
      <text>
        <t xml:space="preserve">======
ID#AAAB0RI2pqs
Angel Verano    (2026-03-02 09:31:08)
Canon</t>
      </text>
    </comment>
    <comment authorId="0" ref="C655">
      <text>
        <t xml:space="preserve">======
ID#AAAB0RI2pqE
Angel Verano    (2026-03-02 09:31:08)
PYREX</t>
      </text>
    </comment>
    <comment authorId="0" ref="D187">
      <text>
        <t xml:space="preserve">======
ID#AAAB0RI2pqI
Angel Verano    (2026-03-02 09:31:08)
Epson</t>
      </text>
    </comment>
    <comment authorId="0" ref="C746">
      <text>
        <t xml:space="preserve">======
ID#AAAB0RI2pqU
Angel Verano    (2026-03-02 09:31:08)
Indoplas</t>
      </text>
    </comment>
    <comment authorId="0" ref="D190">
      <text>
        <t xml:space="preserve">======
ID#AAAB0RI2pqY
Angel Verano    (2026-03-02 09:31:08)
Epson</t>
      </text>
    </comment>
    <comment authorId="0" ref="D180">
      <text>
        <t xml:space="preserve">======
ID#AAAB0RI2pqM
Angel Verano    (2026-03-02 09:31:08)
Epson</t>
      </text>
    </comment>
    <comment authorId="0" ref="D248">
      <text>
        <t xml:space="preserve">======
ID#AAAB0RI2pqQ
Angel Verano    (2026-03-02 09:31:08)
Iwata</t>
      </text>
    </comment>
    <comment authorId="0" ref="D170">
      <text>
        <t xml:space="preserve">======
ID#AAAB0RI2pp4
Angel Verano    (2026-03-02 09:31:08)
HP</t>
      </text>
    </comment>
    <comment authorId="0" ref="D191">
      <text>
        <t xml:space="preserve">======
ID#AAAB0RI2ppw
Angel Verano    (2026-03-02 09:31:08)
Epson</t>
      </text>
    </comment>
    <comment authorId="0" ref="D178">
      <text>
        <t xml:space="preserve">======
ID#AAAB0RI2pps
Angel Verano    (2026-03-02 09:31:08)
For HP 1102</t>
      </text>
    </comment>
    <comment authorId="0" ref="D175">
      <text>
        <t xml:space="preserve">======
ID#AAAB0RI2ppg
Angel Verano    (2026-03-02 09:31:08)
HP</t>
      </text>
    </comment>
    <comment authorId="0" ref="D155">
      <text>
        <t xml:space="preserve">======
ID#AAAB0RI2ppk
Angel Verano    (2026-03-02 09:31:08)
Brother</t>
      </text>
    </comment>
    <comment authorId="0" ref="D102">
      <text>
        <t xml:space="preserve">======
ID#AAAB0RI2ppc
Angel Verano    (2026-03-02 09:31:08)
Duplo</t>
      </text>
    </comment>
    <comment authorId="0" ref="D158">
      <text>
        <t xml:space="preserve">======
ID#AAAB0RI2ppo
Angel Verano    (2026-03-02 09:31:08)
Canon</t>
      </text>
    </comment>
    <comment authorId="0" ref="C743">
      <text>
        <t xml:space="preserve">======
ID#AAAB0RI2ppU
Angel Verano    (2026-03-02 09:31:08)
Biogloves</t>
      </text>
    </comment>
    <comment authorId="0" ref="D163">
      <text>
        <t xml:space="preserve">======
ID#AAAB0RI2ppY
Angel Verano    (2026-03-02 09:31:08)
Canon</t>
      </text>
    </comment>
    <comment authorId="0" ref="C260">
      <text>
        <t xml:space="preserve">======
ID#AAAB0RI2ppM
Angel Verano    (2026-03-02 09:31:08)
Epson</t>
      </text>
    </comment>
    <comment authorId="0" ref="D74">
      <text>
        <t xml:space="preserve">======
ID#AAAB0RI2ppQ
Angel Verano    (2026-03-02 09:31:08)
IWATA</t>
      </text>
    </comment>
    <comment authorId="0" ref="D169">
      <text>
        <t xml:space="preserve">======
ID#AAAB0RI2ppA
Angel Verano    (2026-03-02 09:31:08)
HP</t>
      </text>
    </comment>
    <comment authorId="0" ref="D164">
      <text>
        <t xml:space="preserve">======
ID#AAAB0RI2pow
Angel Verano    (2026-03-02 09:31:08)
HP</t>
      </text>
    </comment>
    <comment authorId="0" ref="D100">
      <text>
        <t xml:space="preserve">======
ID#AAAB0RI2pok
Angel Verano    (2026-03-02 09:31:08)
DUPLO</t>
      </text>
    </comment>
    <comment authorId="0" ref="D183">
      <text>
        <t xml:space="preserve">======
ID#AAAB0RI2po4
Angel Verano    (2026-03-02 09:31:08)
Epson</t>
      </text>
    </comment>
    <comment authorId="0" ref="D132">
      <text>
        <t xml:space="preserve">======
ID#AAAB0RI2po8
Angel Verano    (2026-03-02 09:31:08)
STENO</t>
      </text>
    </comment>
    <comment authorId="0" ref="D176">
      <text>
        <t xml:space="preserve">======
ID#AAAB0RI2po0
Angel Verano    (2026-03-02 09:31:08)
HP</t>
      </text>
    </comment>
    <comment authorId="0" ref="D195">
      <text>
        <t xml:space="preserve">======
ID#AAAB0RI2poc
Angel Verano    (2026-03-02 09:31:08)
EPSON
NON-COM</t>
      </text>
    </comment>
    <comment authorId="0" ref="D154">
      <text>
        <t xml:space="preserve">======
ID#AAAB0RI2poU
Angel Verano    (2026-03-02 09:31:08)
Brother</t>
      </text>
    </comment>
    <comment authorId="0" ref="D186">
      <text>
        <t xml:space="preserve">======
ID#AAAB0RI2poY
Angel Verano    (2026-03-02 09:31:08)
Epson</t>
      </text>
    </comment>
    <comment authorId="0" ref="D226">
      <text>
        <t xml:space="preserve">======
ID#AAAB0RI2poM
Angel Verano    (2026-03-02 09:31:08)
Iwata</t>
      </text>
    </comment>
    <comment authorId="0" ref="D172">
      <text>
        <t xml:space="preserve">======
ID#AAAB0RI2poQ
Angel Verano    (2026-03-02 09:31:08)
HP</t>
      </text>
    </comment>
    <comment authorId="0" ref="D188">
      <text>
        <t xml:space="preserve">======
ID#AAAB0RI2pn8
Angel Verano    (2026-03-02 09:31:08)
Epson</t>
      </text>
    </comment>
    <comment authorId="0" ref="D167">
      <text>
        <t xml:space="preserve">======
ID#AAAB0RI2poE
Angel Verano    (2026-03-02 09:31:08)
Angel Verano:</t>
      </text>
    </comment>
    <comment authorId="0" ref="C744">
      <text>
        <t xml:space="preserve">======
ID#AAAB0RI2poI
Angel Verano    (2026-03-02 09:31:08)
Biogloves</t>
      </text>
    </comment>
    <comment authorId="0" ref="C747">
      <text>
        <t xml:space="preserve">======
ID#AAAB0RI2poA
Angel Verano    (2026-03-02 09:31:08)
Indoplas</t>
      </text>
    </comment>
    <comment authorId="0" ref="D159">
      <text>
        <t xml:space="preserve">======
ID#AAAB0RI2pnw
Angel Verano    (2026-03-02 09:31:08)
Canon</t>
      </text>
    </comment>
    <comment authorId="0" ref="C745">
      <text>
        <t xml:space="preserve">======
ID#AAAB0RI2pnk
Angel Verano    (2026-03-02 09:31:08)
Biogloves</t>
      </text>
    </comment>
    <comment authorId="0" ref="D185">
      <text>
        <t xml:space="preserve">======
ID#AAAB0RI2pno
Angel Verano    (2026-03-02 09:31:08)
Epson</t>
      </text>
    </comment>
    <comment authorId="0" ref="D157">
      <text>
        <t xml:space="preserve">======
ID#AAAB0RI2pn4
Angel Verano    (2026-03-02 09:31:08)
Brother</t>
      </text>
    </comment>
    <comment authorId="0" ref="C748">
      <text>
        <t xml:space="preserve">======
ID#AAAB0RI2pnE
Angel Verano    (2026-03-02 09:31:08)
Indoplas</t>
      </text>
    </comment>
    <comment authorId="0" ref="D177">
      <text>
        <t xml:space="preserve">======
ID#AAAB0RI2pnI
Angel Verano    (2026-03-02 09:31:08)
HP</t>
      </text>
    </comment>
    <comment authorId="0" ref="C603">
      <text>
        <t xml:space="preserve">======
ID#AAAB0RI2pnA
Angel Verano    (2026-03-02 09:31:08)
Zircos</t>
      </text>
    </comment>
    <comment authorId="0" ref="D192">
      <text>
        <t xml:space="preserve">======
ID#AAAB0RI2pnY
Angel Verano    (2026-03-02 09:31:08)
Epson</t>
      </text>
    </comment>
    <comment authorId="0" ref="C259">
      <text>
        <t xml:space="preserve">======
ID#AAAB0RI2pnM
Angel Verano    (2026-03-02 09:31:08)
Epson</t>
      </text>
    </comment>
    <comment authorId="0" ref="D156">
      <text>
        <t xml:space="preserve">======
ID#AAAB0RI2pmg
Angel Verano    (2026-03-02 09:31:08)
Brother</t>
      </text>
    </comment>
    <comment authorId="0" ref="D194">
      <text>
        <t xml:space="preserve">======
ID#AAAB0RI2pmw
Angel Verano    (2026-03-02 09:31:08)
Epson</t>
      </text>
    </comment>
    <comment authorId="0" ref="D73">
      <text>
        <t xml:space="preserve">======
ID#AAAB0RI2pmk
Angel Verano    (2026-03-02 09:31:08)
IWATA</t>
      </text>
    </comment>
    <comment authorId="0" ref="D189">
      <text>
        <t xml:space="preserve">======
ID#AAAB0RI2pmo
Angel Verano    (2026-03-02 09:31:08)
Epson</t>
      </text>
    </comment>
    <comment authorId="0" ref="D161">
      <text>
        <t xml:space="preserve">======
ID#AAAB0RI2pm4
Angel Verano    (2026-03-02 09:31:08)
Canon</t>
      </text>
    </comment>
    <comment authorId="0" ref="C604">
      <text>
        <t xml:space="preserve">======
ID#AAAB0RI2pm8
Angel Verano    (2026-03-02 09:31:08)
Duraphat</t>
      </text>
    </comment>
    <comment authorId="0" ref="C605">
      <text>
        <t xml:space="preserve">======
ID#AAAB0RI2pm0
Angel Verano    (2026-03-02 09:31:08)
Gengigel</t>
      </text>
    </comment>
    <comment authorId="0" ref="D168">
      <text>
        <t xml:space="preserve">======
ID#AAAB0RI2pmc
Angel Verano    (2026-03-02 09:31:08)
HP</t>
      </text>
    </comment>
    <comment authorId="0" ref="D153">
      <text>
        <t xml:space="preserve">======
ID#AAAB0RI2pmQ
Angel Verano    (2026-03-02 09:31:08)
Brother</t>
      </text>
    </comment>
    <comment authorId="0" ref="D166">
      <text>
        <t xml:space="preserve">======
ID#AAAB0RI2pmU
Angel Verano    (2026-03-02 09:31:08)
HP</t>
      </text>
    </comment>
    <comment authorId="0" ref="D201">
      <text>
        <t xml:space="preserve">======
ID#AAAB0RI2pmI
Angel Verano    (2026-03-02 09:31:08)
EPSON</t>
      </text>
    </comment>
    <comment authorId="0" ref="C261">
      <text>
        <t xml:space="preserve">======
ID#AAAB0RI2pls
Angel Verano    (2026-03-02 09:31:08)
Epson</t>
      </text>
    </comment>
    <comment authorId="0" ref="D181">
      <text>
        <t xml:space="preserve">======
ID#AAAB0RI2plk
Angel Verano    (2026-03-02 09:31:08)
Epson</t>
      </text>
    </comment>
    <comment authorId="0" ref="C635">
      <text>
        <t xml:space="preserve">======
ID#AAAB0RI2plo
Angel Verano    (2026-03-02 09:31:08)
Sinocare-Safe Accu</t>
      </text>
    </comment>
    <comment authorId="0" ref="D173">
      <text>
        <t xml:space="preserve">======
ID#AAAB0RI2pl0
Angel Verano    (2026-03-02 09:31:08)
HP</t>
      </text>
    </comment>
    <comment authorId="0" ref="C656">
      <text>
        <t xml:space="preserve">======
ID#AAAB0RI2pl4
Angel Verano    (2026-03-02 09:31:08)
PYREX</t>
      </text>
    </comment>
    <comment authorId="0" ref="C602">
      <text>
        <t xml:space="preserve">======
ID#AAAB0RI2plc
Angel Verano    (2026-03-02 09:31:08)
Zircos</t>
      </text>
    </comment>
    <comment authorId="0" ref="D174">
      <text>
        <t xml:space="preserve">======
ID#AAAB0RI2plY
Angel Verano    (2026-03-02 09:31:08)
HP</t>
      </text>
    </comment>
    <comment authorId="0" ref="D145">
      <text>
        <t xml:space="preserve">======
ID#AAAB0RI2plM
Angel Verano    (2026-03-02 09:31:08)
Fuji Xerox DocuCentre</t>
      </text>
    </comment>
    <comment authorId="0" ref="D165">
      <text>
        <t xml:space="preserve">======
ID#AAAB0RI2pkw
Angel Verano    (2026-03-02 09:31:08)
HP</t>
      </text>
    </comment>
    <comment authorId="0" ref="D171">
      <text>
        <t xml:space="preserve">======
ID#AAAB0RI2pk4
Angel Verano    (2026-03-02 09:31:08)
HP</t>
      </text>
    </comment>
    <comment authorId="0" ref="D179">
      <text>
        <t xml:space="preserve">======
ID#AAAB0RI2pko
Angel Verano    (2026-03-02 09:31:08)
Epson</t>
      </text>
    </comment>
    <comment authorId="0" ref="D193">
      <text>
        <t xml:space="preserve">======
ID#AAAB0RI2pks
Angel Verano    (2026-03-02 09:31:08)
Epson</t>
      </text>
    </comment>
    <comment authorId="0" ref="C262">
      <text>
        <t xml:space="preserve">======
ID#AAAB0RI2pkk
Angel Verano    (2026-03-02 09:31:08)
Epson</t>
      </text>
    </comment>
  </commentList>
  <extLst>
    <ext uri="GoogleSheetsCustomDataVersion2">
      <go:sheetsCustomData xmlns:go="http://customooxmlschemas.google.com/" r:id="rId1" roundtripDataSignature="AMtx7miqj53agotcgbHbHe9CqOOwUgukZg=="/>
    </ext>
  </extLst>
</comments>
</file>

<file path=xl/sharedStrings.xml><?xml version="1.0" encoding="utf-8"?>
<sst xmlns="http://schemas.openxmlformats.org/spreadsheetml/2006/main" count="7807" uniqueCount="2276">
  <si>
    <r>
      <rPr>
        <rFont val="Arial"/>
        <b/>
        <color rgb="FF000000"/>
        <sz val="12.0"/>
      </rPr>
      <t xml:space="preserve">
</t>
    </r>
    <r>
      <rPr>
        <rFont val="Arial"/>
        <b val="0"/>
        <color rgb="FF000000"/>
        <sz val="12.0"/>
      </rPr>
      <t>Republic of the Philippines
Provincial Government of Batangas</t>
    </r>
    <r>
      <rPr>
        <rFont val="Arial"/>
        <b/>
        <color rgb="FF000000"/>
        <sz val="12.0"/>
      </rPr>
      <t xml:space="preserve">
PROVINCIAL HEALTH OFFICE
</t>
    </r>
    <r>
      <rPr>
        <rFont val="Arial"/>
        <b val="0"/>
        <color rgb="FF000000"/>
        <sz val="12.0"/>
      </rPr>
      <t>Brgy. Kumintang Ibaba, Batangas City
E-mail: pho@batangas.gov.ph | Tel No. (043) 740-2832; (043) 723-2592</t>
    </r>
  </si>
  <si>
    <t>PROJECT PROCUREMENT MANAGEMENT PLAN 2025</t>
  </si>
  <si>
    <t xml:space="preserve">
     END USER/UNIT:</t>
  </si>
  <si>
    <t>PROVINCIAL HEALTH OFFICE - PROPER</t>
  </si>
  <si>
    <t xml:space="preserve">     CHARGED TO: </t>
  </si>
  <si>
    <t>GENERAL FUND - PHO - PROPER</t>
  </si>
  <si>
    <t>ACCOUNT CODE</t>
  </si>
  <si>
    <t>ACCOUNT NAME</t>
  </si>
  <si>
    <t>AMOUNT</t>
  </si>
  <si>
    <t>TRAVELING EXPENSES - LOCAL</t>
  </si>
  <si>
    <t>50202010</t>
  </si>
  <si>
    <t>TRAINING EXPENSES</t>
  </si>
  <si>
    <t>50203010</t>
  </si>
  <si>
    <t>OFFICE SUPPLIES EXPENSES</t>
  </si>
  <si>
    <t>50203020</t>
  </si>
  <si>
    <t>ACCOUNTABLE FORMS EXPENSES</t>
  </si>
  <si>
    <t>50203030</t>
  </si>
  <si>
    <t>NON-ACCOUNTABLE FORMS EXPENSES</t>
  </si>
  <si>
    <t>50203070</t>
  </si>
  <si>
    <t>DRUGS AND MEDICINES EXPENSES</t>
  </si>
  <si>
    <t>50203080</t>
  </si>
  <si>
    <t>MEDICAL, DENTAL, LABORATORY SUPPLIES EXPENSES</t>
  </si>
  <si>
    <t>50203090</t>
  </si>
  <si>
    <t>FUEL, OIL AND LUBRICANTS EXPENSES</t>
  </si>
  <si>
    <t>50203990</t>
  </si>
  <si>
    <t>OTHER SUPPLIES AND MATERIALS EXPENSES</t>
  </si>
  <si>
    <t>WATER EXPENSES</t>
  </si>
  <si>
    <t>ELECTRICITY EXPENSES</t>
  </si>
  <si>
    <t>CABLE, SATELLITE, TELEGRAPH AND RADIO EXPENSES</t>
  </si>
  <si>
    <t>50206020</t>
  </si>
  <si>
    <t>PRIZES</t>
  </si>
  <si>
    <t>50213040</t>
  </si>
  <si>
    <t>REPAIRS AND MAINTENANCE - BUILDING AND OTHER STRUCTURES</t>
  </si>
  <si>
    <t>50213050</t>
  </si>
  <si>
    <t>REPAIRS AND MAINTENANCE - MACHINERY AND EQUIPMENT</t>
  </si>
  <si>
    <t>50213060</t>
  </si>
  <si>
    <t>REPAIRS AND MAINTENANCE - TRANSPORTATION EQUIPMENT</t>
  </si>
  <si>
    <t>TAXES, DUTIES AND LICENSES</t>
  </si>
  <si>
    <t>FIDELITY BOND PREMIUMS</t>
  </si>
  <si>
    <t>50299020</t>
  </si>
  <si>
    <t>PRINTING AND PUBLICATION EXPENSES</t>
  </si>
  <si>
    <t>50299030</t>
  </si>
  <si>
    <t>REPRESENTATION EXPENSES</t>
  </si>
  <si>
    <t>TRANSPORTATION &amp; DELIVERY EXPENSES</t>
  </si>
  <si>
    <t>RENT EXPENSES</t>
  </si>
  <si>
    <t>SUBSCRIPTION EXPENSES</t>
  </si>
  <si>
    <t>50299990</t>
  </si>
  <si>
    <t>OTHER MAINTENANCE AND OPERATING EXPENSES</t>
  </si>
  <si>
    <t>10704990</t>
  </si>
  <si>
    <t>CAPITAL OUTLAY - OTHER STRUCTURES</t>
  </si>
  <si>
    <t>10705010</t>
  </si>
  <si>
    <t>CAPITAL OUTLAY - MACHINERY</t>
  </si>
  <si>
    <t>10705020</t>
  </si>
  <si>
    <t>CAPITAL OUTLAY - OFFICE EQUIPMENT</t>
  </si>
  <si>
    <t>10705030</t>
  </si>
  <si>
    <t>CAPITAL OUTLAY - INFORMATION AND COMMUNICATION TECHNOLOGY EQUIPMENT</t>
  </si>
  <si>
    <t>10705070</t>
  </si>
  <si>
    <t>CAPITAL OUTLAY - COMMUNICATION EQUIPMENT</t>
  </si>
  <si>
    <t>10705110</t>
  </si>
  <si>
    <t>CAPITAL OUTLAY - MEDICAL EQUIPMENT</t>
  </si>
  <si>
    <t>10707010</t>
  </si>
  <si>
    <t>CAPITAL OUTLAY - FURNITURE AND FIXTURES</t>
  </si>
  <si>
    <t>50203130</t>
  </si>
  <si>
    <t>CHEMICAL AND FILTERING SUPPLIES EXPENSE</t>
  </si>
  <si>
    <t>50211030</t>
  </si>
  <si>
    <t>CONSULTANCY SERVICES</t>
  </si>
  <si>
    <t>50212010</t>
  </si>
  <si>
    <t>ENVIRONMENTAL AND SANITARY SERVICES</t>
  </si>
  <si>
    <t>50299080</t>
  </si>
  <si>
    <t>DONATIONS</t>
  </si>
  <si>
    <t xml:space="preserve">                                                                          GRAND TOTAL </t>
  </si>
  <si>
    <r>
      <rPr>
        <rFont val="Times New Roman"/>
        <color theme="1"/>
        <sz val="12.0"/>
      </rPr>
      <t xml:space="preserve">Republic of the Philippines
Provincial Government of Batangas
</t>
    </r>
    <r>
      <rPr>
        <rFont val="Times New Roman"/>
        <b/>
        <color theme="1"/>
        <sz val="12.0"/>
      </rPr>
      <t xml:space="preserve">PROVINCIAL HEALTH OFFICE
</t>
    </r>
    <r>
      <rPr>
        <rFont val="Times New Roman"/>
        <color theme="1"/>
        <sz val="12.0"/>
      </rPr>
      <t>Brgy. Kumintang Ibaba, Batangas City
E-mail: pho@batangas.gov.ph | Tel No. (043) 740-2832; (043) 723-2592</t>
    </r>
  </si>
  <si>
    <t>PROJECT PROCUREMENT MANAGEMENT PLAN 2026</t>
  </si>
  <si>
    <t>END USER/UNIT:</t>
  </si>
  <si>
    <t>CHARGED TO:</t>
  </si>
  <si>
    <t>GENERAL FUND - PHO-PROPER</t>
  </si>
  <si>
    <t>CODE</t>
  </si>
  <si>
    <t>GENERAL DESCRIPTION</t>
  </si>
  <si>
    <t>QTY</t>
  </si>
  <si>
    <t>UNIT</t>
  </si>
  <si>
    <t>UNIT PRICE</t>
  </si>
  <si>
    <t>ESTIMATED BUDGET</t>
  </si>
  <si>
    <t>MODE OF PROCUREMENT</t>
  </si>
  <si>
    <t>SCHEDULE / MILESTONE OF ACTIVITIES</t>
  </si>
  <si>
    <t>JAN</t>
  </si>
  <si>
    <t>FEB</t>
  </si>
  <si>
    <t>MAR</t>
  </si>
  <si>
    <t>APR</t>
  </si>
  <si>
    <t>MAY</t>
  </si>
  <si>
    <t>JUN</t>
  </si>
  <si>
    <t>JUL</t>
  </si>
  <si>
    <t>AUG</t>
  </si>
  <si>
    <t>SEP</t>
  </si>
  <si>
    <t>OCT</t>
  </si>
  <si>
    <t>NOV</t>
  </si>
  <si>
    <t>DEC</t>
  </si>
  <si>
    <t>MAINTENANCE AND OTHER OPERATING EXPENSES</t>
  </si>
  <si>
    <t>x</t>
  </si>
  <si>
    <t>BIDDING/SMALL VALUE</t>
  </si>
  <si>
    <t>General Form No. 51-A (Official Receipt)</t>
  </si>
  <si>
    <t>Medical/Treatment/Vaccination Forms</t>
  </si>
  <si>
    <t>50204010</t>
  </si>
  <si>
    <t>50204020</t>
  </si>
  <si>
    <t>TELEPHONE EXPENSES</t>
  </si>
  <si>
    <t>INTERNET SUBSCRIPTION EXPENSES</t>
  </si>
  <si>
    <t>REPAIRS AND MAINTENANCE</t>
  </si>
  <si>
    <t>BUILDING AND OTHER STRUCTURES</t>
  </si>
  <si>
    <t>MACHINERY AND EQUIPMENT</t>
  </si>
  <si>
    <t>TRANSPORTATION EQUIPMENT</t>
  </si>
  <si>
    <t>SEMI-EXPENDABLE MACHINERY AND EQUIPMENT</t>
  </si>
  <si>
    <t>TAXES, DUTIES, AND LICENSES</t>
  </si>
  <si>
    <t>Posters, flyers, and other IEC materials</t>
  </si>
  <si>
    <t>Immunization/Vaccination/Treatment/Other Medical Cards</t>
  </si>
  <si>
    <t>Leaflets, pamphlets</t>
  </si>
  <si>
    <t>Blood Donor's ID Card</t>
  </si>
  <si>
    <t>Meals and Accomodation/
Food and Venue</t>
  </si>
  <si>
    <t>Training Materials</t>
  </si>
  <si>
    <t>All Purpose Sticker A4 10's/pack</t>
  </si>
  <si>
    <t>pack</t>
  </si>
  <si>
    <t>AntiVirus Software With 2 years License</t>
  </si>
  <si>
    <t>piece</t>
  </si>
  <si>
    <t>Arch File Vertical, 2-Ring Binder, 2" Side, Long, Black</t>
  </si>
  <si>
    <t>Arch File Vertical, 2-Ring Binder, 2" Side, A4, Black</t>
  </si>
  <si>
    <t>Ballpen Black 0.7mm</t>
  </si>
  <si>
    <t>Ballpen Blue 0.7mm</t>
  </si>
  <si>
    <t>Ballpen Red 0.7mm</t>
  </si>
  <si>
    <t>Battery AA (4piece/pack)</t>
  </si>
  <si>
    <t>Battery AAA (4piece/pack)</t>
  </si>
  <si>
    <t>Battery AA (4piece/pack) Rechargeable with charger</t>
  </si>
  <si>
    <t>Battery AAA (4piece/pack) Rechargeable with charger</t>
  </si>
  <si>
    <t>Binder clip  2 in 12 piece per box</t>
  </si>
  <si>
    <t>box</t>
  </si>
  <si>
    <t>Binder clip  3/4  12 piece per box</t>
  </si>
  <si>
    <t>Binder clip  1 5/8  12 piece per box</t>
  </si>
  <si>
    <t>Binder clip  1 1/4  12 piece per box</t>
  </si>
  <si>
    <t>Bond Paper White Short  80 gsm / 24 substance</t>
  </si>
  <si>
    <t>ream</t>
  </si>
  <si>
    <t>Bond Paper White Long 80 gsm / 24 substance</t>
  </si>
  <si>
    <t>Bond Paper White A4 80 gsm / 24 substance</t>
  </si>
  <si>
    <t>Brown Envelope Short 150LBS</t>
  </si>
  <si>
    <t>Brown Envelope Long 150LBS</t>
  </si>
  <si>
    <t xml:space="preserve">Bundy Clock Ribbon </t>
  </si>
  <si>
    <t>Cable clip 100's</t>
  </si>
  <si>
    <t>Calculator 12 digits (Heavy Duty)</t>
  </si>
  <si>
    <t>Cartolina Assorted Color (20 pieces/pack)</t>
  </si>
  <si>
    <t>Clear Book Short (100 page)</t>
  </si>
  <si>
    <t>Clear Book Long (100 page)</t>
  </si>
  <si>
    <t>Clear Book Filler Short (10's/pack), spiral</t>
  </si>
  <si>
    <t>Clear Book Filler Long (10's/pack), spiral</t>
  </si>
  <si>
    <t>Clip Board Short</t>
  </si>
  <si>
    <t>Clip Board Long</t>
  </si>
  <si>
    <t>Columnar Book No. 707</t>
  </si>
  <si>
    <t>Computer Keyboard Wired (USB connection)</t>
  </si>
  <si>
    <t>unit</t>
  </si>
  <si>
    <t>Computer Keyboard Wireless</t>
  </si>
  <si>
    <t>Computer Mouse Wireless</t>
  </si>
  <si>
    <t>Cord Nylon Fancy Yarn</t>
  </si>
  <si>
    <t>roll</t>
  </si>
  <si>
    <t>Cork Board With aluminum frame 11''x16''</t>
  </si>
  <si>
    <t>Cork Board With aluminum frame 12"x12"</t>
  </si>
  <si>
    <t>Cork Board with aluminum frame 48''x60''</t>
  </si>
  <si>
    <t>Cork Board with aluminum frame 24''x36''</t>
  </si>
  <si>
    <t>Cork Pin 100's</t>
  </si>
  <si>
    <t>Correction Tape</t>
  </si>
  <si>
    <t>Colored Paper 100 piece/pack</t>
  </si>
  <si>
    <t>Cutter Big (Heavy Duty)</t>
  </si>
  <si>
    <t xml:space="preserve">Daily Time Record (DTR) Time Card </t>
  </si>
  <si>
    <t>Dater Stamp Month/Day/Year format</t>
  </si>
  <si>
    <t>Desk Organizer 3 layer mesh metal tray</t>
  </si>
  <si>
    <t>Desk Organizer  With Mesh File Holder, Heavy Duty</t>
  </si>
  <si>
    <t>Double Adhesive Tape 1''</t>
  </si>
  <si>
    <t>Double Adhesive Tape 2''</t>
  </si>
  <si>
    <t>Duplicator Machine Master Roll DP-G325</t>
  </si>
  <si>
    <t>Duplicator Machine Master Roll CV/B4 UA</t>
  </si>
  <si>
    <t>Duplicator Machine Toner Black Ink (DP-G325)</t>
  </si>
  <si>
    <t>Duplicator Machine Toner Black Ink (CV-3230)</t>
  </si>
  <si>
    <t>Eraser Rubber (medium)</t>
  </si>
  <si>
    <t>Eraser WhiteBoard</t>
  </si>
  <si>
    <t>Fastener Metal (50sets/box)</t>
  </si>
  <si>
    <t>Fastener Plastic (50sets/box)</t>
  </si>
  <si>
    <t>Filing Tray 3 layers (Metal)</t>
  </si>
  <si>
    <t>Folder Short (white)</t>
  </si>
  <si>
    <t>Folder Long (white)</t>
  </si>
  <si>
    <t>Folder Expandable Long (Green)</t>
  </si>
  <si>
    <t>Folder Pressboard Long(green)</t>
  </si>
  <si>
    <t>Gel Pen Eraseable, 0.4mm Black 12 pieces/box</t>
  </si>
  <si>
    <t>Glue All Purpose 60 ml</t>
  </si>
  <si>
    <t>Glue Gun Heavy Duty</t>
  </si>
  <si>
    <t>Highlighter Pen Assorted Color (4piece/pack)</t>
  </si>
  <si>
    <t>Illustration Board  1 whole 30"x40"</t>
  </si>
  <si>
    <t>Laminating Sheet Size A4 150microns (100/pack)</t>
  </si>
  <si>
    <t>Laminating Sheet Size Long 150microns (100/pack)</t>
  </si>
  <si>
    <t>Manila paper 36''x48'' (10 pieces/pack)</t>
  </si>
  <si>
    <t>Marker Permanent (Black)</t>
  </si>
  <si>
    <t>Marker White Board (Black)</t>
  </si>
  <si>
    <t>Masking Tape 1'' 25 yards</t>
  </si>
  <si>
    <t>Masking Tape 2'' 25 yards</t>
  </si>
  <si>
    <t>Microsoft Office 365 Personal</t>
  </si>
  <si>
    <t>Mimeo Paper Whitewove Long 70 gsm / 20 substance</t>
  </si>
  <si>
    <t>Office Warehouse Stretch Wrap 500mmx200m</t>
  </si>
  <si>
    <t>Packaging Tape Brown 2''x100m</t>
  </si>
  <si>
    <t>Paper Binder Clip 3/4'' (12/box)</t>
  </si>
  <si>
    <t>Paper Binder Clip 1 5/8'' (12/box)</t>
  </si>
  <si>
    <t>Paper Binder Clip 2'' (12/box)</t>
  </si>
  <si>
    <t>Paper Clip Vinyl 25mm (100/box)</t>
  </si>
  <si>
    <t>Paper Clip Vinyl 50mm (100/box)</t>
  </si>
  <si>
    <t>Parchment Paper 10 pcs./pack</t>
  </si>
  <si>
    <t>Paste with applicator (200 grams)</t>
  </si>
  <si>
    <t>Payroll Paper 14''x34''</t>
  </si>
  <si>
    <t>Pencil #2 (12piece/box)</t>
  </si>
  <si>
    <t>Photocopier Machine Toner TN118</t>
  </si>
  <si>
    <t>tube</t>
  </si>
  <si>
    <t>Photocopier Machine Toner S2110</t>
  </si>
  <si>
    <t>Photocopier Machine Toner Laser Jet MFP M42623 dn/3365</t>
  </si>
  <si>
    <t>Photopaper A4 Glossy 180gsm (20piece/pack)</t>
  </si>
  <si>
    <t>Photopaper A4 Matte 180gsm (20piece/pack)</t>
  </si>
  <si>
    <t>Plastic Envelope Long Expanding with handle</t>
  </si>
  <si>
    <t>Plastic Envelope Short Expanding with handle</t>
  </si>
  <si>
    <t>Plastic Envelope Long Without handle</t>
  </si>
  <si>
    <t>Plastic Envelope Short Without handle</t>
  </si>
  <si>
    <t>Printer Ink BT5000B</t>
  </si>
  <si>
    <t>bottle</t>
  </si>
  <si>
    <t>Printer Ink BT5000C</t>
  </si>
  <si>
    <t>Printer Ink BT5000M</t>
  </si>
  <si>
    <t>Printer Ink BT5000Y</t>
  </si>
  <si>
    <t>Printer Ink D60BK</t>
  </si>
  <si>
    <t>Printer Ink GI-790 black</t>
  </si>
  <si>
    <t>Printer Ink GI-790 cyan</t>
  </si>
  <si>
    <t>Printer Ink GI-790 yellow</t>
  </si>
  <si>
    <t>Printer Ink GI-790 Magenta</t>
  </si>
  <si>
    <t>Printer Ink 682 - Black</t>
  </si>
  <si>
    <t>cart</t>
  </si>
  <si>
    <t>Printer Ink Ink 682 - Color</t>
  </si>
  <si>
    <t>Printer Ink 680 (Colored)</t>
  </si>
  <si>
    <t>Printer Ink 680 black</t>
  </si>
  <si>
    <t>Printer Ink 704 (Black)</t>
  </si>
  <si>
    <t>Printer Ink 704 (Colored)</t>
  </si>
  <si>
    <t>Printer Ink 955XL Black</t>
  </si>
  <si>
    <t>Printer Ink 955XL Magenta</t>
  </si>
  <si>
    <t>Printer Ink 955XL Yellow</t>
  </si>
  <si>
    <t>Printer Ink 955XL Cyan</t>
  </si>
  <si>
    <t>Printer Ink 685 Black</t>
  </si>
  <si>
    <t>Printer Ink 685 Cyan</t>
  </si>
  <si>
    <t>Printer Ink 685 Magenta</t>
  </si>
  <si>
    <t>Printer Ink 685 Yellow</t>
  </si>
  <si>
    <t>Printer Ink Laser Jet CE285A/85A</t>
  </si>
  <si>
    <t>Printer Ink T664  Continuous Black</t>
  </si>
  <si>
    <t>Printer Ink T664  Continuous Cyan</t>
  </si>
  <si>
    <t>Printer Ink T664  Continuous Magenta</t>
  </si>
  <si>
    <t>Printer Ink T664  Continuous Yellow</t>
  </si>
  <si>
    <t>Printer Ink 003  Continuous Black</t>
  </si>
  <si>
    <t>Printer Ink 003  Continuous Cyan</t>
  </si>
  <si>
    <t>Printer Ink 003  Continuous Magenta</t>
  </si>
  <si>
    <t>Printer Ink 003  Continuous Yellow</t>
  </si>
  <si>
    <t>Printer Ink 008  Continuous Black</t>
  </si>
  <si>
    <t>Printer Ink 008  Continuous Cyan</t>
  </si>
  <si>
    <t>Printer Ink 008  Continuous Magenta</t>
  </si>
  <si>
    <t>Printer Ink 008  Continuous Yellow</t>
  </si>
  <si>
    <t>Puncher 2-Hole Heavy Duty</t>
  </si>
  <si>
    <t>Push Pin 100's/box</t>
  </si>
  <si>
    <t>Record Book Official (8.5 x 11 inches 500 pages)</t>
  </si>
  <si>
    <t>Record Book Official (8.5 x 11 inches 300 pages)</t>
  </si>
  <si>
    <t>Record Book Official (8.5 x 11 inches 150 pages)</t>
  </si>
  <si>
    <t>Ring Binder 12mm x 1.2mm (1/2 "x44)</t>
  </si>
  <si>
    <t>Ring Binder 12mm x 1.2mm (3/4 "x44)</t>
  </si>
  <si>
    <t>Ring Binder 12mm x 1.2mm (1 "x44)</t>
  </si>
  <si>
    <t>Ring Binder 12mm x 1.2mm (1 1/2 "x44)</t>
  </si>
  <si>
    <t>Ring Binder 12mm x 1.2mm (2 "x44)</t>
  </si>
  <si>
    <t>Ribbon Catridge LQ-2190</t>
  </si>
  <si>
    <t>RJ45 Cat6</t>
  </si>
  <si>
    <t>Rubber Band 350 Grams, Flat No. 18</t>
  </si>
  <si>
    <t>Rubber Stamp Self-inking</t>
  </si>
  <si>
    <t>Ruler 12''</t>
  </si>
  <si>
    <t>Ruler 18''</t>
  </si>
  <si>
    <t>Scissors Size 7''</t>
  </si>
  <si>
    <t>Scissors Size 8''</t>
  </si>
  <si>
    <t>Sharpener Hand Crack Heavy Duty</t>
  </si>
  <si>
    <t>Sign Pen 0.5 black</t>
  </si>
  <si>
    <t>Sign Pen 0.7 black</t>
  </si>
  <si>
    <t>Stamp Pad Size #4 violet</t>
  </si>
  <si>
    <t>Stamp Pad Size #4 black</t>
  </si>
  <si>
    <t>Stamp Pad Ink 30ml black</t>
  </si>
  <si>
    <t>Stamp Pad Ink 30ml violet</t>
  </si>
  <si>
    <t>Stapler #10 Heavy Duty</t>
  </si>
  <si>
    <t>Stapler #35 Heavy Duty</t>
  </si>
  <si>
    <t>Staple Wire #10 (5000/box)</t>
  </si>
  <si>
    <t>Staple Wires #35 (5000/box)</t>
  </si>
  <si>
    <t>Sticker Paper White A4 Matte (10/pack)</t>
  </si>
  <si>
    <t>Sticky Notepad 3''x3'' ((400/pad) (4 colors/pack))</t>
  </si>
  <si>
    <t>Tape Dispenser Heavy Duty Dual Core</t>
  </si>
  <si>
    <t>Time Card (Bundy Clock) E2A (100's/pack)</t>
  </si>
  <si>
    <t>Thumbtacks 100's</t>
  </si>
  <si>
    <t>Transparent/Clear Tape 1''x33m (1inch core)</t>
  </si>
  <si>
    <t>Transparent Tape 2''x100m</t>
  </si>
  <si>
    <t>USB Hub - 3 ports</t>
  </si>
  <si>
    <t>UTP Cable</t>
  </si>
  <si>
    <t>White Board 11''x16''</t>
  </si>
  <si>
    <t>White Board 12''x18''</t>
  </si>
  <si>
    <t>White Board 24''x36''</t>
  </si>
  <si>
    <t>Total</t>
  </si>
  <si>
    <t>DRUGS AND MEDICINE EXPENSES</t>
  </si>
  <si>
    <t>BIDDING/SMALL VALUE/DIRECT /EMERGENCY</t>
  </si>
  <si>
    <t>ORAL PREPARATIONS, INJECTABLES, and NEBULIZATION SOLUTIONS</t>
  </si>
  <si>
    <t>Acetylcysteine 200 mg  sachet by 10's</t>
  </si>
  <si>
    <t>15</t>
  </si>
  <si>
    <t/>
  </si>
  <si>
    <t>Acetylcysteine 600 mg effervescent sachet by 20's</t>
  </si>
  <si>
    <t>125</t>
  </si>
  <si>
    <t>Aciclovir 800 mg tablet x 20's</t>
  </si>
  <si>
    <t>4</t>
  </si>
  <si>
    <t>3</t>
  </si>
  <si>
    <t>Allopurinol 100 mg tablet 100's tablet by 100's</t>
  </si>
  <si>
    <t>2</t>
  </si>
  <si>
    <t>Allopurinol 300mg tablet 100's tablet by 100's</t>
  </si>
  <si>
    <t>Aluminum Hydroxide + Magnesium Hydroxide 200 mg/100 mg tablet 100's tablet by 100's</t>
  </si>
  <si>
    <t>10</t>
  </si>
  <si>
    <t>Aluminum Hydroxide + Magnesium Hydroxide 225 mg/200 mg/5 ml, 120ml bottle</t>
  </si>
  <si>
    <t>72</t>
  </si>
  <si>
    <t>Amlodipine Besylate 10 mg tablet by 100's</t>
  </si>
  <si>
    <t>25</t>
  </si>
  <si>
    <t>Amlodipine Besylate 5 mg tablet by 100's</t>
  </si>
  <si>
    <t>750</t>
  </si>
  <si>
    <t>Amoxicillin (as trihydrate) 500 mg tablet by 100's</t>
  </si>
  <si>
    <t>500</t>
  </si>
  <si>
    <t>Amoxicillin (as trihydrate) 250 mg/5 ml, 60ml Suspension bottle</t>
  </si>
  <si>
    <t>Bottle</t>
  </si>
  <si>
    <t>Ascorbic Acid 100 mg/5 ml syrup, 60 ml bottle</t>
  </si>
  <si>
    <t>720</t>
  </si>
  <si>
    <t>Ascorbic Acid 100 mg/5 ml syrup, 120 ml bottle</t>
  </si>
  <si>
    <t>Ascorbic Acid 100 mg/ml drops, 15 ml bottle</t>
  </si>
  <si>
    <t>144</t>
  </si>
  <si>
    <t>Ascorbic Acid 500 mg tablet by 100's</t>
  </si>
  <si>
    <t>300</t>
  </si>
  <si>
    <t>Aspirin 80 mg tablet by 100's</t>
  </si>
  <si>
    <t>5</t>
  </si>
  <si>
    <t>Atorvastatin calcium 20 mg tablet by 100's</t>
  </si>
  <si>
    <t>Atorvastatin calcium 40 mg tablet by 100's</t>
  </si>
  <si>
    <t>Azithromycin 500 mg tablet by 3's</t>
  </si>
  <si>
    <t>135</t>
  </si>
  <si>
    <t>Azithromycin 200 mg/5 ml powder for suspension, 15 ml bottle</t>
  </si>
  <si>
    <t>Betahistine (as hydrochloride/ dihydrochloride) 16mg tablet by 100's</t>
  </si>
  <si>
    <t>Betahistine (as hydrochloride/ dihydrochloride) 24mg tablet by 100's</t>
  </si>
  <si>
    <t>Betamethasone (as valerate) 0.1%, 5g tube, cream tube</t>
  </si>
  <si>
    <t>Piece</t>
  </si>
  <si>
    <t>50</t>
  </si>
  <si>
    <t>Biphasic Isophane Human Insulin 70/30 (recombinant DNA) (Insulin N) 100 IU/mL, 10ml (SC) vial</t>
  </si>
  <si>
    <t>Vial</t>
  </si>
  <si>
    <t>Bisacodyl 5 mg tablet by 100's</t>
  </si>
  <si>
    <t>1</t>
  </si>
  <si>
    <t>Blumea balsamifera (Samboing) 500mg tablet</t>
  </si>
  <si>
    <t>tablet</t>
  </si>
  <si>
    <t>200</t>
  </si>
  <si>
    <t>Budesonide 250 micrograms/mL, 2mL nebule by 30's</t>
  </si>
  <si>
    <t>Butamirate Citrate 50 mg tablet  x 100's</t>
  </si>
  <si>
    <t>Butamirate Citrate 7.5 mg/5 mL syrup, 120 mL bottle</t>
  </si>
  <si>
    <t>Captopril 25mg tablet by 100's</t>
  </si>
  <si>
    <t>Cefalexin 250 mg/5 mL, suspension 60mL bottle</t>
  </si>
  <si>
    <t>Cefalexin 500 mg capsule by 100's</t>
  </si>
  <si>
    <t>Cefixime 200mg tablet by 10's</t>
  </si>
  <si>
    <t>Cefixime 100mg/5mL granules  for suspension  in 70mL</t>
  </si>
  <si>
    <t>24</t>
  </si>
  <si>
    <t>Cefuroxime (as axetil) 250 mg/5 mL granules for suspension bottle</t>
  </si>
  <si>
    <t>36</t>
  </si>
  <si>
    <t>Cefuroxime (as axetil) 500 mg tablet by 10's</t>
  </si>
  <si>
    <t>100</t>
  </si>
  <si>
    <t>Celecoxib 200mg capsule by 100's</t>
  </si>
  <si>
    <t>20</t>
  </si>
  <si>
    <t>Cetirizine  10mg tablet by 100's</t>
  </si>
  <si>
    <t>Cetirizine (as dihydrochloride) 2.5 mg/mL syrup (oral drops), 15 mL bottle</t>
  </si>
  <si>
    <t>Cetirizine (as dihydrochloride) 5 mg/5mL solution, 60 mL bottle</t>
  </si>
  <si>
    <t>288</t>
  </si>
  <si>
    <t>Chlorphenamine maleate 2.5 mg/5 mL syrup, 60 mL bottle</t>
  </si>
  <si>
    <t>Chlorphenamine maleate 4 mg  tablet by by 100's</t>
  </si>
  <si>
    <t>Cinnarizine 25 mg tablet by 100's</t>
  </si>
  <si>
    <t>Ciprofloxacin (as hydrochloride) 500mg tablet by 100's</t>
  </si>
  <si>
    <t>Clarithromycin  250mg/5mL  granules/powder for suspension in 50mL</t>
  </si>
  <si>
    <t>bottles</t>
  </si>
  <si>
    <t>Clarithromycin 500mg tablet by 10's</t>
  </si>
  <si>
    <t>Clindamycin (as hydrochloride) 300mg capsule by 100's</t>
  </si>
  <si>
    <t>Clobetasol propionate 0.05% ointment 5g</t>
  </si>
  <si>
    <t>Clopidogrel 75 mg tablet by 100's</t>
  </si>
  <si>
    <t>Cloxacillin (as sodium salt) 500 mg capsule by 100's</t>
  </si>
  <si>
    <t>Cloxacillin (as sodium salt) 250mg/ 5mL, 60 mL bottle</t>
  </si>
  <si>
    <t>Co-Amoxiclav 312.5 mg/5 mL suspension, 60 mL bottle</t>
  </si>
  <si>
    <t>Co-Amoxiclav 400 mg/57 mg/5 mL suspension, 70 mL bottle</t>
  </si>
  <si>
    <t>Co-Amoxiclav 500 mg/125 mg tablet</t>
  </si>
  <si>
    <t>15000</t>
  </si>
  <si>
    <t>Colchicine 500 mcg tablet by 100's</t>
  </si>
  <si>
    <t>Cotrimoxazole 800mg /160mg tablet by 100's</t>
  </si>
  <si>
    <t>Cotrimoxazole 200mg/40mg/5mL 60mL bottle</t>
  </si>
  <si>
    <t>Diclofenac Sodium 50mg tablet by 100's</t>
  </si>
  <si>
    <t>Dicycloverine (as hydrochloride) 10mg tablet by 100's</t>
  </si>
  <si>
    <t>Dicycloverine (as hydrochloride) 10 mg/5 mL syrup, 60 mL bottle</t>
  </si>
  <si>
    <t>Diltiazem (as hydrochloride) 60mg tablet by 100's</t>
  </si>
  <si>
    <t>Diphenhydramine (as hydrochloride) 50 mg capsule by 100's</t>
  </si>
  <si>
    <t>Diphenhydramine (as hydrochloride) 12.5 mg/5 mL, 60mL bottle</t>
  </si>
  <si>
    <t>Doxycycline Hyclate  100 mg capsule by 100's</t>
  </si>
  <si>
    <t>Enalapril (as maleate) 5mg tablet by 100's</t>
  </si>
  <si>
    <t>Erythromycin (as stearate) 500mg tablet by 100's</t>
  </si>
  <si>
    <t>Fenofibrate 160 mg capsule by 100's</t>
  </si>
  <si>
    <t>Fenofibrate 200 mg capsule by 100's</t>
  </si>
  <si>
    <t>Ferrous Sulfate 325mg (Elemental Iron) tablet by 100's</t>
  </si>
  <si>
    <t>Ferrous Sulfate + Folic Acid 186 mg/400 mcg capsule by 100's</t>
  </si>
  <si>
    <t>Fusidic acid 2%, 5 g, ointment piece</t>
  </si>
  <si>
    <t>Fluconazole 150mg capsule</t>
  </si>
  <si>
    <t>capsule</t>
  </si>
  <si>
    <t>Gliclazide 60 mg MR tablet by 100's</t>
  </si>
  <si>
    <t>Hydrocortisone 1% ointment 10 g piece</t>
  </si>
  <si>
    <t>Hyoscine (as N-butyl bromide) 10 mg tablet by 100's</t>
  </si>
  <si>
    <t>Ibuprofen 200 mg/5 mL, 60 mL bottle</t>
  </si>
  <si>
    <t>Ibuprofen 200 mg capsule by 100's</t>
  </si>
  <si>
    <t>Ipratropium + Salbutamol 500 mcg/2.5 mg, 2.5 mL, Nebule by 30's</t>
  </si>
  <si>
    <t>Isosorbide 5- Mononitrate 30mg tablet by 100's</t>
  </si>
  <si>
    <t>Ketoconazole cream 2% 15g</t>
  </si>
  <si>
    <t>Lagundi (Vitex negundo) 600 mg capsule by 100's</t>
  </si>
  <si>
    <t>Lagundi (Vitex negundo) 300 mg/5 mL syrup, 60 mL bottle</t>
  </si>
  <si>
    <t>Levocetirizine 5 mg tablet</t>
  </si>
  <si>
    <t>tablets</t>
  </si>
  <si>
    <t>Lidocaine + Epinephrine 2%, 1.8 mL carpule by 50's</t>
  </si>
  <si>
    <t>Lidocaine (as hydrochloride) 2% (20 mg/mL), 5 mL ampule by 10's</t>
  </si>
  <si>
    <t>Loratadine  5 mg/5 mL syrup, 60 mL bottle</t>
  </si>
  <si>
    <t>Loratadine 10mg, film coated tablet by 100's</t>
  </si>
  <si>
    <t>boxes</t>
  </si>
  <si>
    <t>Loperamide (as hydrochloride 2mg capsule x 100's</t>
  </si>
  <si>
    <t>Losartan (as potassium salt) 50 mg tablet by 100's</t>
  </si>
  <si>
    <t>Mefenamic Acid 250mg capsule by 100's</t>
  </si>
  <si>
    <t>Mefenamic Acid 500 mg capsule by 100's</t>
  </si>
  <si>
    <t>Metformin (as hydrochloride) 500 mg tablet by 100's</t>
  </si>
  <si>
    <t>375</t>
  </si>
  <si>
    <t>Methyldopa 250mg tablet by 100's</t>
  </si>
  <si>
    <t>Metoclopramide ( as hydrochloride) 5 mg/5 mL syrup, 60 mL bottle</t>
  </si>
  <si>
    <t>Metoclopramide ( as hydrochloride) 10 mg tablet by 100's</t>
  </si>
  <si>
    <t>Metoprolol (as tartrate) 50 mg tablet by 100's</t>
  </si>
  <si>
    <t>Metoprolol (as tartrate) 100mg tablet by 100's</t>
  </si>
  <si>
    <t>Montelukast + Levocetirizine 10 mg/5 mg tablet</t>
  </si>
  <si>
    <t>900</t>
  </si>
  <si>
    <t>600</t>
  </si>
  <si>
    <t>Metronidazole 125mg/5mL , suspension 60mL bottle</t>
  </si>
  <si>
    <t>Metronidazole 500mg tablet by 100's</t>
  </si>
  <si>
    <t>Montelukast (as sodium salt) 4mg tablet by 100's</t>
  </si>
  <si>
    <t>Montelukast (as sodium salt) 10 mg tablet by 100's</t>
  </si>
  <si>
    <t>Naproxen (as sodium salt) 500mg tablet by 100's</t>
  </si>
  <si>
    <t>Multivitamin 60 mL bottle</t>
  </si>
  <si>
    <t>Multivitamins  capsule by 100's</t>
  </si>
  <si>
    <t>Multivitamins 15 mL, Drops bottle</t>
  </si>
  <si>
    <t>216</t>
  </si>
  <si>
    <t xml:space="preserve">Mupirocin  2%, cream 5 g </t>
  </si>
  <si>
    <t>Nitrofurantoin 100mg capsule by 100's</t>
  </si>
  <si>
    <t>Omeprazole 40 mg tablet by 100's</t>
  </si>
  <si>
    <t>Omeprazole 20 mg tablet by 100's</t>
  </si>
  <si>
    <t>Oral Rehydration Salts (ORS 75-replacement) 6g sachet by 25's</t>
  </si>
  <si>
    <t>Pantoprazole 40 mg tablet by 30's</t>
  </si>
  <si>
    <t>Paracetamol 500 mg tablet by 100's</t>
  </si>
  <si>
    <t>400</t>
  </si>
  <si>
    <t>Paracetamol 125 mg/5 mL 60 mL bottle</t>
  </si>
  <si>
    <t>Paracetamol 100 mg/mL drops, 15 mL bottle</t>
  </si>
  <si>
    <t>Paracetamol 250 mg/5 mL syrup/suspension, 60 mL bottle</t>
  </si>
  <si>
    <t>Phenylpropanolamine Hydrochloride + Chlorphenamine maleate + Paracetamol 25mg/2mg/325mg tablet by 100's</t>
  </si>
  <si>
    <t>Phenylpropanolamine Hydrochloride + Chlorphenamine maleate + Paracetamol 6.25mg/500mcg/125mg per 5ml 60mL</t>
  </si>
  <si>
    <t>432</t>
  </si>
  <si>
    <t>Povidone-Iodine 10%  Solution, 60 mL bottle</t>
  </si>
  <si>
    <t>Prednisone 5 mg tablet by 100's</t>
  </si>
  <si>
    <t>Prednisone 10 mg tablet by 100's</t>
  </si>
  <si>
    <t>Regular Insulin 100 IU/mL for IM/IV/SC Injection, 10 mL vial</t>
  </si>
  <si>
    <t>vial</t>
  </si>
  <si>
    <t>Rosuvastatin (as calcium salt) 10 mg tablet by 100's</t>
  </si>
  <si>
    <t>Rosuvastatin (as calcium salt) 20 mg tablet by 100's</t>
  </si>
  <si>
    <t>Salbutamol  (as sulfate) 2 mg/5 mL syrup, 60 mL bottle</t>
  </si>
  <si>
    <t>Salbutamol  (as sulfate) 2 mg/mL, 2.5 mL nebule by 30's</t>
  </si>
  <si>
    <t>Salbutamol 100 mcg/dose, 200 doses metered dose inhaler</t>
  </si>
  <si>
    <t>Silver Sulfadiazine 1%, 15 g piece</t>
  </si>
  <si>
    <t>Simvastatin  20 mg tablet by 100's</t>
  </si>
  <si>
    <t>Tamsulosin 400mcg capsule by 30's</t>
  </si>
  <si>
    <t>Telmisartan 40 mg tablet by 30's</t>
  </si>
  <si>
    <t>Tetanus Antitoxin (1500 IU/0.7 mL solution for injection ampule by 10's</t>
  </si>
  <si>
    <t>Tetanus Toxoid 0.5 mL ampule by 10's</t>
  </si>
  <si>
    <t>Tobramycin 0.3%, 5 mL, Ophthalmic Drops piece</t>
  </si>
  <si>
    <t>Tranexamic Acid 500 mg capsule by 100's</t>
  </si>
  <si>
    <t>Valsartan 80mg tablet by 30's</t>
  </si>
  <si>
    <t>Vitamin B1 B6 B12 100 mg /5 mg/50 mcg tablet by 100's</t>
  </si>
  <si>
    <t>Zinc (as sulfate monohydrate) 20mg/5mL, 60mL bottle</t>
  </si>
  <si>
    <t>INNOVATIVE</t>
  </si>
  <si>
    <t>Acetylcysteine 600 mg effervescent tablet</t>
  </si>
  <si>
    <t>Tablet</t>
  </si>
  <si>
    <t xml:space="preserve">Anti Rabies vaccine 2.5 IU 1ml </t>
  </si>
  <si>
    <t>vials</t>
  </si>
  <si>
    <t>1000</t>
  </si>
  <si>
    <t xml:space="preserve">Ascorbic Acid + Zinc 500mg/10mg tablet </t>
  </si>
  <si>
    <t>12500</t>
  </si>
  <si>
    <t>Ascorbic Acid + Zinc 100mg/10mg syrup 120mL</t>
  </si>
  <si>
    <t xml:space="preserve">Butamirate Citrate 50 mg sustained released tablet </t>
  </si>
  <si>
    <t>Carvedilol 6.25mg tablet</t>
  </si>
  <si>
    <t xml:space="preserve">Cetirizine 10mg tablet </t>
  </si>
  <si>
    <t xml:space="preserve">Cetirizine 5 mg/5 mL syrup, 60 mL bottle </t>
  </si>
  <si>
    <t>Bottles</t>
  </si>
  <si>
    <t xml:space="preserve">Clindamycin 300mg capsule </t>
  </si>
  <si>
    <t>capsules</t>
  </si>
  <si>
    <t>Clonidine 75 mcg tablet (Catapres)</t>
  </si>
  <si>
    <t>Colecalciferol (Vitamin D3) 800IU capsule</t>
  </si>
  <si>
    <t xml:space="preserve"> Capsule</t>
  </si>
  <si>
    <t>1500</t>
  </si>
  <si>
    <t>Dapagliflozin 10mg tablet (Forxiga)</t>
  </si>
  <si>
    <t>Dapaglifozin + Metformin HCL 10/1,000mg tablet</t>
  </si>
  <si>
    <t xml:space="preserve">Equine Rabies Immunoglobulin 200 IU 5ml </t>
  </si>
  <si>
    <t>Febuxostat 40mg tablet (Atenurix)</t>
  </si>
  <si>
    <t>Fixed Dose Combination  2( Rifampicin 150mg, Isoniazid 75mg x 80's (per box)</t>
  </si>
  <si>
    <t>Fixed Dose Combination  4 ( Rifampicin 150mg, Isoniazid 75mg, Pyrazinamide 400mg, Ethambutol 275mg x 80's (per box)</t>
  </si>
  <si>
    <t>Gliclazide 60mg MR tablet</t>
  </si>
  <si>
    <t>Montelukast + Levocetirizine 10 mg/5 mg tablet (Zykast)</t>
  </si>
  <si>
    <t>Buclizine HCL +Multivitamins + Minerals capsule</t>
  </si>
  <si>
    <t>Mupirocin 20mg/g (2% w/w) ointment 5g</t>
  </si>
  <si>
    <t>Pneumococcal Vaccine, Polyvalent 25mcg/0.5mL prefilled syringe</t>
  </si>
  <si>
    <t>pre-filled syringe</t>
  </si>
  <si>
    <t>Quadrivalent Influenza Vaccine Southern Hemisphere strain  5mL multidose vial</t>
  </si>
  <si>
    <t>3000</t>
  </si>
  <si>
    <t xml:space="preserve">Trivalent Influenza Vaccine (Surface Antigen, Inactivated) 0.5mL suspension for injection single dose </t>
  </si>
  <si>
    <t>prefilled syringe</t>
  </si>
  <si>
    <t>Recombinant Human Erythropoietin {Epoetin Alfa} 5,000 IU/mL, 1 mL prefilled syringe (Recormon)</t>
  </si>
  <si>
    <t>Tetanus Immune Globulin, Human 250 IU/mL, 1 mL vial</t>
  </si>
  <si>
    <t>MEDICAL, DENTAL, AND LABORATORY SUPPLIES EXPENSES</t>
  </si>
  <si>
    <t>Medical Supplies</t>
  </si>
  <si>
    <t>Alcohol Isopropyl 70% 500 mL</t>
  </si>
  <si>
    <t>Aneroid BP Apparatus Pedia (Manual)</t>
  </si>
  <si>
    <t>Autoclave Tape 1"</t>
  </si>
  <si>
    <t>Band-Aid 50 strips per box/pack</t>
  </si>
  <si>
    <t>BP Cuff Cloth Adult</t>
  </si>
  <si>
    <t>Chromic Cutting Needle 3-0</t>
  </si>
  <si>
    <t>Cautery Pen</t>
  </si>
  <si>
    <t>Cautery Grounding Pad</t>
  </si>
  <si>
    <t>Cautery Tip Cleaner</t>
  </si>
  <si>
    <t>Cautery Replacement Tips/Electrodes</t>
  </si>
  <si>
    <t>Cautery Bipolar Forceps (Disposable)</t>
  </si>
  <si>
    <t>Cotton  Absorbent, 400 grams per roll</t>
  </si>
  <si>
    <t>Cotton Balls 100 pieces/pack</t>
  </si>
  <si>
    <t>Cotton Balls  1000 pieces/pack</t>
  </si>
  <si>
    <t xml:space="preserve">Cotton Forcep </t>
  </si>
  <si>
    <t>Cover Slip Thin</t>
  </si>
  <si>
    <t>Covid-19 Antigen Rapid Test Kit 20 tests per pack/box</t>
  </si>
  <si>
    <t>Dengue Duo Disposable, 10 pieces per pack/box</t>
  </si>
  <si>
    <t>Dengue NS1 25 pieces per pack/box</t>
  </si>
  <si>
    <t xml:space="preserve">Disposable Face Mask </t>
  </si>
  <si>
    <t>Disposable Syringe  1cc</t>
  </si>
  <si>
    <t>Disposable Syringe 1cc, Tuberculin Syringe</t>
  </si>
  <si>
    <t>Disposable Syringe  3cc</t>
  </si>
  <si>
    <t>Disposable Syringe  5cc</t>
  </si>
  <si>
    <t>Disposable Syringe 1/2cc, Insulin Syringe</t>
  </si>
  <si>
    <t xml:space="preserve">Disposable Syringe 10cc </t>
  </si>
  <si>
    <t>Disposable Transfer Pipette 3ml</t>
  </si>
  <si>
    <t>ECG Paper 110mm x 20m</t>
  </si>
  <si>
    <t>Elastic bandage 3"</t>
  </si>
  <si>
    <t>Elastic bandage 4"</t>
  </si>
  <si>
    <t>Elastic bandage 6"</t>
  </si>
  <si>
    <t>Examining Gloves Small, 100 pieces/box</t>
  </si>
  <si>
    <t>Examining Gloves Medium, 100 pieces/box</t>
  </si>
  <si>
    <t>Examining Gloves Large, 100 pieces/box</t>
  </si>
  <si>
    <t>Face Mask Surgical, 3-ply, 50 pieces/box</t>
  </si>
  <si>
    <t>Face Mask N95, 50 pieces/box</t>
  </si>
  <si>
    <t xml:space="preserve">Feather Lancets </t>
  </si>
  <si>
    <t xml:space="preserve">First Aid Scissors </t>
  </si>
  <si>
    <t>Hydrogen Peroxide 10 volume, 1 gallon</t>
  </si>
  <si>
    <t>gallon</t>
  </si>
  <si>
    <t>Hydrogen Peroxide 20 volume, 1 L</t>
  </si>
  <si>
    <t>Insecticides: Active Ingredients: Metofluthrin 0.1%+ Cyphenothrin 6%+Piperonyl Butoxide 10%</t>
  </si>
  <si>
    <t>Larvicides-  Active Ingredients:Pyriproxyfen, 0.5 Insect Growth Regulator</t>
  </si>
  <si>
    <t>sachet</t>
  </si>
  <si>
    <t>Leukoplast 25cm x 5m</t>
  </si>
  <si>
    <t>Micropore Tape 1"x10 yd, 3M, US, 12 pieces/box</t>
  </si>
  <si>
    <t>Nebulizer Kit Adult</t>
  </si>
  <si>
    <t>Nebulizer Kit Pedia</t>
  </si>
  <si>
    <t>OR Cap Caterpillar</t>
  </si>
  <si>
    <t>Oxygen Cannula Adult</t>
  </si>
  <si>
    <t>Oxygen Cannula Pedia</t>
  </si>
  <si>
    <t>Oxygen Cannula Infant</t>
  </si>
  <si>
    <t xml:space="preserve">Oxygen Gauge/Regulator </t>
  </si>
  <si>
    <t xml:space="preserve">Oxygen Refill </t>
  </si>
  <si>
    <t>cylinder</t>
  </si>
  <si>
    <t>Plastic Splint Adult, Large</t>
  </si>
  <si>
    <t>Plastic Splint Neonate, Large</t>
  </si>
  <si>
    <t>Plastic Splint Pedia, Large</t>
  </si>
  <si>
    <t>Povidone Iodine 10% Antiseptic Solution, 120ml</t>
  </si>
  <si>
    <t>Povidone Iodine 10% Antiseptic Solution</t>
  </si>
  <si>
    <t>Povidone Iodine 7.5% Antiseptic Solution</t>
  </si>
  <si>
    <t xml:space="preserve">Pregnancy Test Kit  </t>
  </si>
  <si>
    <t xml:space="preserve">Pulse Oximeter </t>
  </si>
  <si>
    <t>Surgical Gown - Disposable</t>
  </si>
  <si>
    <t>Surgical Scissors - Straight</t>
  </si>
  <si>
    <t>Surgical Scissors - Curve</t>
  </si>
  <si>
    <t>Surgical Scissors - Mayo</t>
  </si>
  <si>
    <t>Surgical Blade Holder</t>
  </si>
  <si>
    <t>Disposable Prep Razor</t>
  </si>
  <si>
    <t>Forceps - Flat</t>
  </si>
  <si>
    <t>Needle Holder</t>
  </si>
  <si>
    <t>Kidney Basin</t>
  </si>
  <si>
    <t xml:space="preserve">Soaking Solution </t>
  </si>
  <si>
    <t xml:space="preserve">Sphygmomanometer Aneroid with Stethoscope  </t>
  </si>
  <si>
    <t>Surgical Blade  #10</t>
  </si>
  <si>
    <t>Surgical Blade  #15</t>
  </si>
  <si>
    <t>Surgical Blade  #20</t>
  </si>
  <si>
    <t>Surgical Gauze 4x4, sterile, 10 pieces/box</t>
  </si>
  <si>
    <t>Surgical Gauze Sterile, 24x28 mesh</t>
  </si>
  <si>
    <t>bolt</t>
  </si>
  <si>
    <t>Surgical Gloves Sterile, 6 1/2"</t>
  </si>
  <si>
    <t>Surgical Gloves Sterile, 7"</t>
  </si>
  <si>
    <t>Syphilis Kit  SD ,Whole Blood, 100 pieces per box/pack</t>
  </si>
  <si>
    <t>Thermometer Digital</t>
  </si>
  <si>
    <t xml:space="preserve">Tourniquet </t>
  </si>
  <si>
    <t xml:space="preserve">Triangular Bandages </t>
  </si>
  <si>
    <t>Dental Supplies</t>
  </si>
  <si>
    <t>Dental Needle G-30 Long</t>
  </si>
  <si>
    <t>Dental Needle G-30 Short</t>
  </si>
  <si>
    <t>Com Hard Nano-Hybrid Composite Set of 4</t>
  </si>
  <si>
    <t>Bonding Agent  5ml</t>
  </si>
  <si>
    <t>Etch Etchant 1.2ml</t>
  </si>
  <si>
    <t>Dental Sodium Fluoride 50mg/ml, Dental suspension 10ml</t>
  </si>
  <si>
    <t>Tooth Gel 20ml</t>
  </si>
  <si>
    <t xml:space="preserve">Oral Propylaxis </t>
  </si>
  <si>
    <t xml:space="preserve">Propylaxis Brush </t>
  </si>
  <si>
    <t>Polybib 100 pieces/pack</t>
  </si>
  <si>
    <t>Waste Receiver Stainless</t>
  </si>
  <si>
    <t xml:space="preserve">Trumpf Stainless Steel Impression Tray Set </t>
  </si>
  <si>
    <t>Mouth Mirror With handle</t>
  </si>
  <si>
    <t xml:space="preserve">Essential Health Care Package </t>
  </si>
  <si>
    <t xml:space="preserve">Contents per package: </t>
  </si>
  <si>
    <t xml:space="preserve">1 Pluopaste (1,500ppm flouride toothpaste 500ml as added) </t>
  </si>
  <si>
    <t xml:space="preserve">8 pieces kiddie toothbrush with cap(soft bristles for 3-5 years old) </t>
  </si>
  <si>
    <t>4 pieces germicidal soap 80g</t>
  </si>
  <si>
    <t>LABORATORY SUPPLIES</t>
  </si>
  <si>
    <t>PHO PROPER</t>
  </si>
  <si>
    <t xml:space="preserve">Elitech Blood Uric Acid -Manual </t>
  </si>
  <si>
    <t>kit</t>
  </si>
  <si>
    <t>Elitech BUN - Manual</t>
  </si>
  <si>
    <t>Elitech Cholesterol - Manual</t>
  </si>
  <si>
    <t>Elitech Creatinine - Manual</t>
  </si>
  <si>
    <t>Elitech Glucose- Manual</t>
  </si>
  <si>
    <t xml:space="preserve"> </t>
  </si>
  <si>
    <t>Elitech HDL Cholesterol- Manual</t>
  </si>
  <si>
    <t>Elitech SGOT- Manual</t>
  </si>
  <si>
    <t>Elitech SGPT-Manual</t>
  </si>
  <si>
    <t>Elitech Truglycerides- Manual</t>
  </si>
  <si>
    <t>Elitrol 1</t>
  </si>
  <si>
    <t>Elitrol 2</t>
  </si>
  <si>
    <t xml:space="preserve">HDL Calibrator </t>
  </si>
  <si>
    <t>Swelab Alfa Diluent 20L</t>
  </si>
  <si>
    <t>Swelab Alfa Lyze 200ml</t>
  </si>
  <si>
    <t>Boule Calibrator 3ml</t>
  </si>
  <si>
    <t>set</t>
  </si>
  <si>
    <t>Boule Control - Dif Trilevel 3x1x3ml</t>
  </si>
  <si>
    <t>Urine Strips 10 parameters 100's</t>
  </si>
  <si>
    <t>bxs</t>
  </si>
  <si>
    <t>Vacutainer 2ml EDTA (Lavander Top) 100's</t>
  </si>
  <si>
    <t>tray</t>
  </si>
  <si>
    <t>Vacuum Tube w/gel Cloth Activator ( Yellow top)3ml, 100's</t>
  </si>
  <si>
    <t>Yellow pipette tips 1000's</t>
  </si>
  <si>
    <t>packs</t>
  </si>
  <si>
    <t>Blue Pipettes Tips, 500's</t>
  </si>
  <si>
    <t>Typing Sera Anti -A (Epiclone)</t>
  </si>
  <si>
    <t>bot</t>
  </si>
  <si>
    <t>Typing Sera Anti -B (Epiclone)</t>
  </si>
  <si>
    <t>Typing Sera Anti-D (Epiclone)</t>
  </si>
  <si>
    <t>Pregnancy test kit 50/bx</t>
  </si>
  <si>
    <t>HBsAg test kit</t>
  </si>
  <si>
    <t>pcs</t>
  </si>
  <si>
    <t>Tackle Box, 3 layer, high quality</t>
  </si>
  <si>
    <t>Glucose test strip  -GCM2000 25pcs/bx</t>
  </si>
  <si>
    <t>Glucose test strip -GlucoLeader 25's</t>
  </si>
  <si>
    <t>Normal saline solution 1L</t>
  </si>
  <si>
    <t>Distilled Water 1L</t>
  </si>
  <si>
    <t>liter</t>
  </si>
  <si>
    <t>Denatured Alcohol 1 L</t>
  </si>
  <si>
    <t>bots</t>
  </si>
  <si>
    <t>PROVINCIAL HEALTHCARE FACILITY</t>
  </si>
  <si>
    <t>Biocare Automated Chemistry Analyzer</t>
  </si>
  <si>
    <t>BUA Uric Acid 12x20mL</t>
  </si>
  <si>
    <t>BUN Urea 8x20mL</t>
  </si>
  <si>
    <t>Cholesterol 12x20mL</t>
  </si>
  <si>
    <t>Creatinine 8x21mL</t>
  </si>
  <si>
    <t>Glucose 12x20mL</t>
  </si>
  <si>
    <t>HDL Cholesterol 4x21mL</t>
  </si>
  <si>
    <t>SGOT 8x20mL</t>
  </si>
  <si>
    <t>SGPT 8x20mL</t>
  </si>
  <si>
    <t>Triglycerides 12x20mL</t>
  </si>
  <si>
    <t>Elical 2</t>
  </si>
  <si>
    <t>System Cleaning Solution</t>
  </si>
  <si>
    <t>System Solution</t>
  </si>
  <si>
    <t>Sample Cups</t>
  </si>
  <si>
    <t>DXH 520 Beckman Coulter Hematology Analyzer</t>
  </si>
  <si>
    <t>DxH 500 Series Diluent 10L, 500 cycles/kit</t>
  </si>
  <si>
    <t>DxH 500 Series Lyse 500ml, 550 cycles/kit</t>
  </si>
  <si>
    <t>DxH 500 Series Cleaner 500ml, 350 cycles/kit</t>
  </si>
  <si>
    <t>DxH 500 Series Control 3x2.3mL</t>
  </si>
  <si>
    <t>DxH 500 Series Calibrator 1x2.0mL</t>
  </si>
  <si>
    <t>NUTRITION</t>
  </si>
  <si>
    <t>WYD SOLUTION A (250ml)</t>
  </si>
  <si>
    <t>WYD SOLUTION B (250ml)</t>
  </si>
  <si>
    <t>IODINE STANDARD WORKING SOLUTION (250 nl)</t>
  </si>
  <si>
    <t>Grand Total</t>
  </si>
  <si>
    <t>BIDDING/SMALL VALIE</t>
  </si>
  <si>
    <t>Air Freshener Spray 275G, Lavender Vanilla and Comfort</t>
  </si>
  <si>
    <t>can</t>
  </si>
  <si>
    <t>All Purpose Cleaner 500ml</t>
  </si>
  <si>
    <t>Bathroom Soap  135 g</t>
  </si>
  <si>
    <t>Bleaching Solution 1 gallon</t>
  </si>
  <si>
    <t>Car Freshener  can, 70g</t>
  </si>
  <si>
    <t>Certificate Frame 8.5 x 11</t>
  </si>
  <si>
    <t>Certificate Frame  8.5 x 13</t>
  </si>
  <si>
    <t>Certificate Frame  A4</t>
  </si>
  <si>
    <t>Certificate Holder  folded with Provincial Logo, 8.5x11</t>
  </si>
  <si>
    <t>Certificate Holder plastic, letter</t>
  </si>
  <si>
    <t xml:space="preserve">Declogging Solution                            Liquid Sosa, 500ml.   </t>
  </si>
  <si>
    <t>Desk Name Plate, Table Name Holder, Acrylic, 12x4 inches</t>
  </si>
  <si>
    <t xml:space="preserve">Detergent Bar 36's/box </t>
  </si>
  <si>
    <t>Detergent powder 500 g 500 grams</t>
  </si>
  <si>
    <t>Dipper  regular</t>
  </si>
  <si>
    <t>Disposable 2-division Food Box  100pcs/pack, Laminated</t>
  </si>
  <si>
    <t xml:space="preserve">Dishwashing Liquid  250ml </t>
  </si>
  <si>
    <t>Disinfectant Liquid   Multipurpose,1 Litter</t>
  </si>
  <si>
    <t>Disinfectant Spray  340 grams</t>
  </si>
  <si>
    <t>Doormat  Medium, Cotton</t>
  </si>
  <si>
    <t>Disposable Paper Cups  50pcs/pack</t>
  </si>
  <si>
    <t>Disposable Paper Meal box 2-division (LB2) 100pcs/pack, Laminated</t>
  </si>
  <si>
    <t>Disposable Paper Plate 50s/pack</t>
  </si>
  <si>
    <t>Disposable Fork and Spoon 50's</t>
  </si>
  <si>
    <t>Document Frame  8x10</t>
  </si>
  <si>
    <t>Document frame  8 1/2X13</t>
  </si>
  <si>
    <t>Dust Pan Heavy Duty</t>
  </si>
  <si>
    <t>Dust pan  Plastic</t>
  </si>
  <si>
    <t xml:space="preserve">Extension Cord 6-Gang Universal Individual Switch </t>
  </si>
  <si>
    <t>Extension Cord 10 meters - 5 outlet</t>
  </si>
  <si>
    <t>Floorbrush  Double</t>
  </si>
  <si>
    <t>Floor Brush With long handle</t>
  </si>
  <si>
    <t>Floor Polisher Pads  20" in diameter</t>
  </si>
  <si>
    <t xml:space="preserve">Floor wax Liquid red, 1000 g. </t>
  </si>
  <si>
    <t>botlle</t>
  </si>
  <si>
    <t>Furniture Cleaner  330ml</t>
  </si>
  <si>
    <t>Garden Gloves  heavy duty</t>
  </si>
  <si>
    <t>Garden Hose per meter</t>
  </si>
  <si>
    <t>meter</t>
  </si>
  <si>
    <t>Glass Cleaner 500 ml</t>
  </si>
  <si>
    <t>Glass Frame 8.5" x 11"</t>
  </si>
  <si>
    <t>Glass to Glass Thick Frame (10 x12 inches)</t>
  </si>
  <si>
    <t>Insecticide Spray  600ml</t>
  </si>
  <si>
    <t>Liquid Hand Soap  250ml</t>
  </si>
  <si>
    <t>Mop Squeezer  with handle and bucket, heavy duty, 36 liters</t>
  </si>
  <si>
    <t>Mop Handle  Wooden</t>
  </si>
  <si>
    <t>Mop Head Cotton  medium</t>
  </si>
  <si>
    <t>Mop head  with handle</t>
  </si>
  <si>
    <t>Muriatic Acid  1 liter</t>
  </si>
  <si>
    <t>Muriatic Acid  1 gallon</t>
  </si>
  <si>
    <t>Nylon Tansi for grass cutter, regular</t>
  </si>
  <si>
    <t>Padlock  40mm</t>
  </si>
  <si>
    <t>Pail Plastic  16 liters</t>
  </si>
  <si>
    <t>Pail Plastic  24 liters</t>
  </si>
  <si>
    <t>Paper Plate Holder  regular</t>
  </si>
  <si>
    <t>dozen</t>
  </si>
  <si>
    <t>Plant scissor heavy duty big</t>
  </si>
  <si>
    <t>`</t>
  </si>
  <si>
    <t>Plaque  8 inches</t>
  </si>
  <si>
    <t>Plaque 10 inches</t>
  </si>
  <si>
    <t>Plaque 12 inches</t>
  </si>
  <si>
    <t>Rag regular</t>
  </si>
  <si>
    <t>Reflectorized Vest regular</t>
  </si>
  <si>
    <t>Rubber Gloves Medium</t>
  </si>
  <si>
    <t>pair</t>
  </si>
  <si>
    <t>Rubber Gloves Large</t>
  </si>
  <si>
    <t>Scouring Pad  With foam, big</t>
  </si>
  <si>
    <t>Scouring Pad  Without foam, big</t>
  </si>
  <si>
    <t>Straw Rope regular</t>
  </si>
  <si>
    <t>Tarpaulin canvass 54", 13oz</t>
  </si>
  <si>
    <t>Tarpaulin Eyelet, #2 and #3, 1000 per pack</t>
  </si>
  <si>
    <t>Tarpaulin Eyelet Puncher, Semi-Automatic</t>
  </si>
  <si>
    <t>Tarpaulin Ink Black - T8921</t>
  </si>
  <si>
    <t>Tarpaulin Ink Cyan - T8922</t>
  </si>
  <si>
    <t>Tarpaulin Ink Magenta - T8923</t>
  </si>
  <si>
    <t>Tarpaulin Ink Yellow - T8924</t>
  </si>
  <si>
    <t>TN227K Toner Cartridge - Black</t>
  </si>
  <si>
    <t>TN227Y Toner Cartridge - Yellow</t>
  </si>
  <si>
    <t>TN227M Toner Cartridge - Nagenta</t>
  </si>
  <si>
    <t>TN227C Toner Cartridge - Cyan</t>
  </si>
  <si>
    <t>Thumbtacks  100's</t>
  </si>
  <si>
    <t>Toilet bowl cleaner 1000 ml</t>
  </si>
  <si>
    <t>Toilet deodorizer   w/ holder, 50g.</t>
  </si>
  <si>
    <t>Toilet floor brush  with long handle</t>
  </si>
  <si>
    <t>Toilet Paper  12 rolls / pack 2 ply</t>
  </si>
  <si>
    <t>bundle</t>
  </si>
  <si>
    <t>Toilet Rubber Pump Regular</t>
  </si>
  <si>
    <t>Trash Bag  Small (black), 100's</t>
  </si>
  <si>
    <t>Trash Bag Biodegradable,Medium, Black 100's</t>
  </si>
  <si>
    <t>Trash Bag Biodegradable,Medium, Yellow 100's</t>
  </si>
  <si>
    <t>Trash Bag Biodegradable,Medium, Green 100's</t>
  </si>
  <si>
    <t>Trash Bag Biodegradable, Large, Black 100's</t>
  </si>
  <si>
    <t>Trash Bag Biodegradable, Large, Green 100's</t>
  </si>
  <si>
    <t>Trash Bag Biodegradable, Large, Yellow 100's</t>
  </si>
  <si>
    <t>Trash Bag Biodegradable, X-large, Black 100's</t>
  </si>
  <si>
    <t>Trash Bag Biodegradable, X-large, Green 100's</t>
  </si>
  <si>
    <t>Trash Bag Biodegradable, X-large, Yellow 100's</t>
  </si>
  <si>
    <t>Trash Bag XX-Large (black, natural, yellow, green) 200's</t>
  </si>
  <si>
    <t>Trash Can  small (9L, with cover)</t>
  </si>
  <si>
    <t>Trash Can  medium (17L, with cover)</t>
  </si>
  <si>
    <t>Trash Can  big (24L, with cover)</t>
  </si>
  <si>
    <t>Walis Pang-agiw  Heavy Duty</t>
  </si>
  <si>
    <t xml:space="preserve">Walis  Tambo                                                           </t>
  </si>
  <si>
    <t>Walis  Tingting</t>
  </si>
  <si>
    <t>Ziplock 2XL 100's</t>
  </si>
  <si>
    <t>Ziplock XL 100's</t>
  </si>
  <si>
    <t>Universal Plug Adapter</t>
  </si>
  <si>
    <t>Meals and Snacks</t>
  </si>
  <si>
    <t>Food and Venue</t>
  </si>
  <si>
    <t>Lei</t>
  </si>
  <si>
    <t>Flowers</t>
  </si>
  <si>
    <t>Balloons</t>
  </si>
  <si>
    <t>Tokens</t>
  </si>
  <si>
    <t>Honorarium</t>
  </si>
  <si>
    <t>Funeral Flowers</t>
  </si>
  <si>
    <t>Year-end Assessment</t>
  </si>
  <si>
    <t>Athlete's Uniform/ Sports Wear</t>
  </si>
  <si>
    <t>Fire Extinguisher Refill</t>
  </si>
  <si>
    <t>Alay Lakad</t>
  </si>
  <si>
    <t>General Assembly</t>
  </si>
  <si>
    <t>SEMI-EXPENDABLE MACHINERY AND EQUIPMENT EXPENSES</t>
  </si>
  <si>
    <t xml:space="preserve">Bundy Clock </t>
  </si>
  <si>
    <t>Headset - Bluetooth with noise cancellation</t>
  </si>
  <si>
    <t>Label Maker - Portable, Thermal</t>
  </si>
  <si>
    <t>Laminating Machine Heavy Duty</t>
  </si>
  <si>
    <t>Paper Cutter Size (B4) Metal base, with adjuster</t>
  </si>
  <si>
    <t>Presenter - Laser Pointer</t>
  </si>
  <si>
    <t>White Board 36''x48''</t>
  </si>
  <si>
    <t>Orthopedic Stretcher  with safety straps</t>
  </si>
  <si>
    <t>Extension Cord  20 meter</t>
  </si>
  <si>
    <t>Grass Cutter Heavy Duty (using tansi)</t>
  </si>
  <si>
    <t>Grass Scissor regular</t>
  </si>
  <si>
    <t xml:space="preserve">Handheld Radio 2-way </t>
  </si>
  <si>
    <t>Hand Trolley   Heavy Duty</t>
  </si>
  <si>
    <t>Ladder  Type A  10 Steps</t>
  </si>
  <si>
    <t>Trash Bin  3 Slots 85L Waste Master Design</t>
  </si>
  <si>
    <t>Trash Bin   Large, Color:Green w/ logo and label (NABUBULOK), 16 liters capacity</t>
  </si>
  <si>
    <t>Trash Bin Large, Color: Black w/ logo and label (DI NABUBULOK), 16 liters capacity</t>
  </si>
  <si>
    <t>Trash Bin Large, Color: Blue w/ logo and label (MAY PAKINABANG), 16 liters capacity</t>
  </si>
  <si>
    <t>Vacuum Cleaner Regular</t>
  </si>
  <si>
    <t>Document Shredder - Auto feed</t>
  </si>
  <si>
    <t>Pallet Truck</t>
  </si>
  <si>
    <t>Reclining/Foldable Chair</t>
  </si>
  <si>
    <t>Mechanical Weighing Scale</t>
  </si>
  <si>
    <t>Insulated Cooler, 48-Quart, with wheels</t>
  </si>
  <si>
    <t>Tackle Box, 3-layer, High Quality</t>
  </si>
  <si>
    <t>Portable Printer</t>
  </si>
  <si>
    <t>Computer Monitor</t>
  </si>
  <si>
    <t>Computer Camera</t>
  </si>
  <si>
    <t>Printer (Print, Scan, Copy)</t>
  </si>
  <si>
    <t>Non-Mercurial BP Apparatus - Standing</t>
  </si>
  <si>
    <t>Weighing Scale - Infant</t>
  </si>
  <si>
    <t>Nebulizer</t>
  </si>
  <si>
    <t>Crimping Tool</t>
  </si>
  <si>
    <t>Network Tool Kit - 12 In 1 Professional Portable Ethernet Computer Maintenance LAN Cable Tester Repair Set</t>
  </si>
  <si>
    <t>Raspberry Pie 500+</t>
  </si>
  <si>
    <t>Impact Drill</t>
  </si>
  <si>
    <t>Scanner - Sheet-fed</t>
  </si>
  <si>
    <t>CAPITAL OUTLAYS</t>
  </si>
  <si>
    <t>Machinery</t>
  </si>
  <si>
    <t>Transformer with materials and installations (15 KVA, 37.5KVA)</t>
  </si>
  <si>
    <t>Office Equipment</t>
  </si>
  <si>
    <t>Copier</t>
  </si>
  <si>
    <t>Speed: 20 to 25 pages per minute (PPM) minimum.
Paper Size: Must handle A3 / Ledger size (essential for "photocopier" class).
Print Type: Monochrome (Black &amp; White) Laser is standard; Entry-level Color is possible but rare.
Feeder: ADF (Automatic Document Feeder) is a must for fast scanning.
Connectivity: Network ready (Ethernet/Wi-Fi) to print from multiple computers.
Duplex: Automatic 2-sided printing and copying.
Monthly Duty: Rated for 10,000–50,000 pages per month.</t>
  </si>
  <si>
    <t>Risograph Machine</t>
  </si>
  <si>
    <t>Speed: 90 to 130 pages per minute (PPM).
Resolution: 300 x 300 dpi or 300 x 600 dpi (Standard for Riso).
Paper Size: Up to B4 or A3 (Legal/Ledger capable).</t>
  </si>
  <si>
    <t>Air Conditioning Unit</t>
  </si>
  <si>
    <t>Cooling Capacity: 3.0 TR (Tons of Refrigeration) or 4.0 HP (~37,000 – 40,000 kJ/h).
Type: Floor Standing (Tower) or Ceiling Cassette (4-Way Blow).
Technology: Full DC Inverter (Mandatory at this price for power savings).
Refrigerant: R410A or R32 (Eco-friendly standard).
Power Supply: Critical Warning below — usually Single Phase (230V), but some 4HP units require 3-Phase.</t>
  </si>
  <si>
    <t>Information and Communication Technology Equipment</t>
  </si>
  <si>
    <t xml:space="preserve">Laptop </t>
  </si>
  <si>
    <t xml:space="preserve">Processor: Intel Core Ultra 7 / i7 (14th Gen) or AMD Ryzen 7 / 9 (8000 Series).
RAM: 16GB minimum
Storage: 1TB SSD (Gen 4 NVMe).
Graphics : NVIDIA RTX 4060 or RTX 4070 
Screen: 165Hz+ QHD </t>
  </si>
  <si>
    <t>Desktop PC</t>
  </si>
  <si>
    <t>Processor (CPU): Intel Core i7 (14th Gen) or AMD Ryzen 7 (7000/9000 Series).
Graphics (GPU): NVIDIA RTX 4070 Super (12GB) or RTX 4060 Ti (16GB). 
RAM: 32GB DDR5 (minimum).
Storage: 2TB NVMe Gen4 SSD
Monitor: Usually includes a 27-inch 1440p (2K) IPS Monitor.</t>
  </si>
  <si>
    <t>Projector</t>
  </si>
  <si>
    <t>Resolution: 4K UHD is the target, or a very high-end 1080p.
Brightness: 1,500 – 2,400 ISO/ANSI Lumens. (Bright enough for a room with some lights on).
Light Source: Laser or LED (No bulb replacements; lasts 20,000+ hours).
Audio: Premium built-in sound (Harman Kardon, Yamaha, or Dolby Audio) so you don't need external speakers.
Auto-Correction: Auto-Focus and Auto-Keystone (It fixes the image shape automatically even if you place it at an angle).</t>
  </si>
  <si>
    <t>Business Printer (Print, scan, copy, fax)</t>
  </si>
  <si>
    <t>Other Machinery and Equipment</t>
  </si>
  <si>
    <t>Fire Alarm System with Smoke Detector</t>
  </si>
  <si>
    <t>GRAND TOTAL</t>
  </si>
  <si>
    <t>Prepared by:</t>
  </si>
  <si>
    <t>Recommending Approval:</t>
  </si>
  <si>
    <t>Approved by:</t>
  </si>
  <si>
    <t>KIMSCEY YVAN D. SULIT</t>
  </si>
  <si>
    <t>GERALD G. ALDAY, MD., MPA., FPSMSI</t>
  </si>
  <si>
    <t>HON. VILMA SANTOS RECTO</t>
  </si>
  <si>
    <t>Senior Administrative Assistant II</t>
  </si>
  <si>
    <t>OIC - Provincial Health Officer</t>
  </si>
  <si>
    <t>Provincial Governor</t>
  </si>
  <si>
    <r>
      <rPr>
        <rFont val="Times New Roman"/>
        <color theme="1"/>
        <sz val="12.0"/>
      </rPr>
      <t xml:space="preserve">Republic of the Philippines
Provincial Government of Batangas
</t>
    </r>
    <r>
      <rPr>
        <rFont val="Times New Roman"/>
        <b/>
        <color theme="1"/>
        <sz val="12.0"/>
      </rPr>
      <t>PROVINCIAL HEALTH OFFICE</t>
    </r>
    <r>
      <rPr>
        <rFont val="Times New Roman"/>
        <color theme="1"/>
        <sz val="12.0"/>
      </rPr>
      <t xml:space="preserve">
Brgy. Kumintang Ibaba, Batangas City
E-mail: pho@batangas.gov.ph | Tel No. (043) 740-2832; (043) 723-2592</t>
    </r>
  </si>
  <si>
    <t>PROVINCIAL HEALTH OFFICE</t>
  </si>
  <si>
    <t>INTEGRATED SERVICE VOLUNTEER WORKERS PROGRAM</t>
  </si>
  <si>
    <t>Honorarium of Volunteer Workers</t>
  </si>
  <si>
    <t xml:space="preserve">    -Barangay Health Workers</t>
  </si>
  <si>
    <t xml:space="preserve">    -Barangay Nutrition Scholars</t>
  </si>
  <si>
    <t>Additional Incentives for BHW and BNS Presidents</t>
  </si>
  <si>
    <t>Cash Incentive for Provincial Service Incentive (PSI) applicants - retired BHWs and BNSs</t>
  </si>
  <si>
    <t>T shirt for BHWs and BNS</t>
  </si>
  <si>
    <t>BIDDING</t>
  </si>
  <si>
    <t>Transportation Allowance of BHWs and BNSs</t>
  </si>
  <si>
    <t>CYNTHIA E. LACABA</t>
  </si>
  <si>
    <t>Nutrition Officer IV</t>
  </si>
  <si>
    <r>
      <rPr>
        <rFont val="Arial"/>
        <color theme="1"/>
        <sz val="14.0"/>
      </rPr>
      <t xml:space="preserve">Republic of the Philippines
Provincial Government of Batangas
</t>
    </r>
    <r>
      <rPr>
        <rFont val="Arial"/>
        <b/>
        <color theme="1"/>
        <sz val="14.0"/>
      </rPr>
      <t>PROVINCIAL HEALTH OFFICE</t>
    </r>
    <r>
      <rPr>
        <rFont val="Arial"/>
        <color theme="1"/>
        <sz val="14.0"/>
      </rPr>
      <t xml:space="preserve">
Brgy. Kumintang Ibaba, Batangas City
E-mail: pho@batangas.gov.ph | Tel No. (043) 740-2832; (043) 723-2592</t>
    </r>
  </si>
  <si>
    <t>CAPITAL OUTLAY</t>
  </si>
  <si>
    <t>MACHINERY</t>
  </si>
  <si>
    <t>BIDDING/SHOPPING/
SMALL VALUE</t>
  </si>
  <si>
    <t xml:space="preserve">Washing Machine                                      </t>
  </si>
  <si>
    <t>15.0kg Digital Inverter, Fully Automatic Top Load</t>
  </si>
  <si>
    <t>Dryer Industrial Type</t>
  </si>
  <si>
    <t>9 kg</t>
  </si>
  <si>
    <t>Floor Polisher</t>
  </si>
  <si>
    <t>Industrial Type, Wet and Dry</t>
  </si>
  <si>
    <t>Food Conveyor</t>
  </si>
  <si>
    <t>With Trays, 2-doors, stainless, 30 trays capacity</t>
  </si>
  <si>
    <t>Sound System</t>
  </si>
  <si>
    <t>Steamer</t>
  </si>
  <si>
    <t>for laundry</t>
  </si>
  <si>
    <t xml:space="preserve">Dish Sterilizer </t>
  </si>
  <si>
    <t>HDS 88 CUFT</t>
  </si>
  <si>
    <t>Refrigerator</t>
  </si>
  <si>
    <t>2-Door, Inverter</t>
  </si>
  <si>
    <t>For use of Provincial Health Care Facility</t>
  </si>
  <si>
    <t>Airconditioning Unit</t>
  </si>
  <si>
    <t>2 HP Window Type (Inverter)</t>
  </si>
  <si>
    <t>For use of Apacible Memorial District Hospital</t>
  </si>
  <si>
    <t xml:space="preserve">15.0kg Digital Inverter, Fully Automatic Top Load Washing Machine                                      </t>
  </si>
  <si>
    <t>Washer Type:Top Load
Capacity:15.0 kg
Spin Speed:700 rpm
Pulsator:PP Dual Storm
Voltage/Frequency: 230V/60Hz
Gross Weight: 45.0 kg
Net Weight: 41.0 kg
Gross Dimensions (WxHxD) : 660 x 1165 x 740 mm
Net Dimensions (WxHxD) : 610 x 1089 x 675 mm</t>
  </si>
  <si>
    <t>Ceiling Fan</t>
  </si>
  <si>
    <t>Stand Fan</t>
  </si>
  <si>
    <t>Wall Fan</t>
  </si>
  <si>
    <t>Industrial fan</t>
  </si>
  <si>
    <t>Airconditioning Unit, 2HP, Window-Type</t>
  </si>
  <si>
    <t>Airconditioning Unit, Floor mounted, 3TR</t>
  </si>
  <si>
    <t>Power Spray for cleaning and washing</t>
  </si>
  <si>
    <t>For use of Batangas Provincial Hospital</t>
  </si>
  <si>
    <t>Dryer</t>
  </si>
  <si>
    <t>Industrial Type, 9 kg</t>
  </si>
  <si>
    <t>Fire Extinguisher</t>
  </si>
  <si>
    <t>10 lbs</t>
  </si>
  <si>
    <t>50 lbs</t>
  </si>
  <si>
    <t>For use of Calatagan Medicare Hospital</t>
  </si>
  <si>
    <t>Nebulizer Pulmo Aide</t>
  </si>
  <si>
    <t>BP Aneroid APG Adult</t>
  </si>
  <si>
    <t>BP Aneroid With Wheels</t>
  </si>
  <si>
    <t>Pulse Oximeter Fingertip</t>
  </si>
  <si>
    <t>Oxygen Regulator W/ Accessories</t>
  </si>
  <si>
    <t>For use of Don Manuel Lopez Memorial District Hospital</t>
  </si>
  <si>
    <t>520K</t>
  </si>
  <si>
    <t>For use of Dr. Ernesto H. Malabanan Memorial District Hospital</t>
  </si>
  <si>
    <t>152K</t>
  </si>
  <si>
    <t>For use of Laurel Memorial District Hospital</t>
  </si>
  <si>
    <t>Grass Cutter</t>
  </si>
  <si>
    <t>for grounds</t>
  </si>
  <si>
    <t>For use of Lobo Municipal Hospital</t>
  </si>
  <si>
    <t>Steel Cabinet</t>
  </si>
  <si>
    <t>(4-layer)</t>
  </si>
  <si>
    <t>Electric Dish Dryer</t>
  </si>
  <si>
    <t>1.5 HP Window Type (Inverter)</t>
  </si>
  <si>
    <t>For use of Martin Marasigan District Hospital</t>
  </si>
  <si>
    <t>256k</t>
  </si>
  <si>
    <t>For use of MVM Sto. Rosario Memorial District Hospital</t>
  </si>
  <si>
    <t>304k</t>
  </si>
  <si>
    <t>For use of San Jose District Hospital</t>
  </si>
  <si>
    <t>520k</t>
  </si>
  <si>
    <t>For use of San Juan District Hospital</t>
  </si>
  <si>
    <t>Washing Machine</t>
  </si>
  <si>
    <t>Heavy Duty, Automatic</t>
  </si>
  <si>
    <t>OFFICE EQUIPMENT</t>
  </si>
  <si>
    <t>2 HP Split Type (Inverter)</t>
  </si>
  <si>
    <t>3 HP Window Type (Inverter)</t>
  </si>
  <si>
    <t>Floor mounted, 3TR</t>
  </si>
  <si>
    <t xml:space="preserve">With open shelves </t>
  </si>
  <si>
    <t>Duplicator Machine</t>
  </si>
  <si>
    <t>Photocopier Machine</t>
  </si>
  <si>
    <t>Queuing Machine</t>
  </si>
  <si>
    <t>For use of PHO-Proper</t>
  </si>
  <si>
    <t>1.5 HP Split Type (Inverter)</t>
  </si>
  <si>
    <t>4 Gang Seater</t>
  </si>
  <si>
    <t>Stainless</t>
  </si>
  <si>
    <t>₱ 15,138.00</t>
  </si>
  <si>
    <t>Filing Cabinet</t>
  </si>
  <si>
    <t>Steel 4-Drawer Vertical</t>
  </si>
  <si>
    <t>₱ 20,178.00</t>
  </si>
  <si>
    <t>Office Chair</t>
  </si>
  <si>
    <t>with Arm Rest</t>
  </si>
  <si>
    <t>₱ 9,684.00</t>
  </si>
  <si>
    <t>Glass with lock</t>
  </si>
  <si>
    <t>₱ 21,798.00</t>
  </si>
  <si>
    <t>Computer Chair</t>
  </si>
  <si>
    <t>Executive Chair</t>
  </si>
  <si>
    <t>Office Table</t>
  </si>
  <si>
    <t>Steel Rack Shelves</t>
  </si>
  <si>
    <t>5-layers Boltless, 1.2 meters</t>
  </si>
  <si>
    <t>Data Cabinet</t>
  </si>
  <si>
    <t>4U  600mm x 450mm Cabinet with lock, wall mountable</t>
  </si>
  <si>
    <t>Filing Cabinets with Vault</t>
  </si>
  <si>
    <t xml:space="preserve">4-Layers </t>
  </si>
  <si>
    <t>Storage Rack</t>
  </si>
  <si>
    <t>Boltless Shelving, 5 Layers, Heavy Duty, Large (1200x400mm)</t>
  </si>
  <si>
    <t>Radio Communicator</t>
  </si>
  <si>
    <t>Heavy Duty and Wide Range</t>
  </si>
  <si>
    <t>Industrial Type, Heavy Duty, 20 kg</t>
  </si>
  <si>
    <t>Clerical Table</t>
  </si>
  <si>
    <t>Steel</t>
  </si>
  <si>
    <t>Swivel Chair</t>
  </si>
  <si>
    <t>Vaultless Cabinet</t>
  </si>
  <si>
    <t>6 layers</t>
  </si>
  <si>
    <t>INFORMATION AND COMMUNICATION TECHNOLOGY EQUIPMENT</t>
  </si>
  <si>
    <t>Computer Set with printer</t>
  </si>
  <si>
    <t>(Intel Core i5, 8GB DDR, 1TB Hard Disk, LED Monitor, Wired Key board, Mouse,Windows 11, 3-in-1 printer)</t>
  </si>
  <si>
    <t>Copier, Printer, and Scanner</t>
  </si>
  <si>
    <t>Computer Set with printer (Intel Core i5, 8GB DDR, 1TB Hard Disk, LED Monitor, Wired Key board, Mouse,Windows 11, 3-in-1 printer)</t>
  </si>
  <si>
    <t>DocuCenter 2110</t>
  </si>
  <si>
    <t>Computer Printer</t>
  </si>
  <si>
    <t>WIFI Router</t>
  </si>
  <si>
    <t>Wireless</t>
  </si>
  <si>
    <t>Network Hub</t>
  </si>
  <si>
    <t>36 Port</t>
  </si>
  <si>
    <t>MOTOR VEHICLES</t>
  </si>
  <si>
    <t>Service Vehicle (High Side Pick Up with Rear Aircon)</t>
  </si>
  <si>
    <t>2.4L Diesel, 4-Cylinder
16-valve DOHC Variable NozzleTurbo with Air-colled Intercooler
2,393 cc Displacement
5-Speed MT Transmission</t>
  </si>
  <si>
    <t>3-Wheel Vehicle</t>
  </si>
  <si>
    <t>Passenger Type</t>
  </si>
  <si>
    <t xml:space="preserve">Dimensions: 2825 mm x 1350 mm x 1780 mm
Performance: Max Speed 62kmph
Engine: 4 strike, sparj ignition engine
Engine Displacement (cc) 236.2
Ignition System Spark plug Bosch UR6CC, champion RG6HCCt
Transmission 4 forward + 1 Reverse
Electrical System 12V DC
Battery 12V, 32 AH
Fuel Tank Capacity Full 8L
3-wheels
</t>
  </si>
  <si>
    <t>SHARON G. BENITEZ</t>
  </si>
  <si>
    <t>DR. ROSVILINDA M. OZAETA, MPH, FPSMSI</t>
  </si>
  <si>
    <t>HON. HERMILANDO I. MANDANAS</t>
  </si>
  <si>
    <t>Administrative Officer I</t>
  </si>
  <si>
    <t>Provincial Health Officer II</t>
  </si>
  <si>
    <r>
      <rPr>
        <rFont val="Arial"/>
        <color theme="1"/>
        <sz val="12.0"/>
      </rPr>
      <t xml:space="preserve">Republic of the Philippines
Provincial Government of Batangas
</t>
    </r>
    <r>
      <rPr>
        <rFont val="Arial"/>
        <b/>
        <color theme="1"/>
        <sz val="12.0"/>
      </rPr>
      <t>PROVINCIAL HEALTH OFFICE</t>
    </r>
    <r>
      <rPr>
        <rFont val="Arial"/>
        <color theme="1"/>
        <sz val="12.0"/>
      </rPr>
      <t xml:space="preserve">
Brgy. Kumintang Ibaba, Batangas City
E-mail: pho@batangas.gov.ph | Tel No. (043) 740-2832; (043) 723-2592</t>
    </r>
  </si>
  <si>
    <t>NUTRITION DEVELOPMENT PROGRAM</t>
  </si>
  <si>
    <t>Registration Fee (Attendance to Seminars, Trainings, Conventions, etc)</t>
  </si>
  <si>
    <t>Meals and Snacks of Participants</t>
  </si>
  <si>
    <t>Honorarium of Resource Speakers, Lecturers and Trainors</t>
  </si>
  <si>
    <t>Ballpen, black, 12's/box</t>
  </si>
  <si>
    <t>Battery, AA by 4's / pack</t>
  </si>
  <si>
    <t>Battery, AAA by 4's / pack</t>
  </si>
  <si>
    <t>Board paper, 220 gsm, Short, White, 10piece / pack</t>
  </si>
  <si>
    <t>Bond paper, white,long, 80 gsm, 24 substance</t>
  </si>
  <si>
    <t>Calculator, 12 digit</t>
  </si>
  <si>
    <t>Certificate Holder, 8.5" x 11"</t>
  </si>
  <si>
    <t>Correction Tape, 150 meters</t>
  </si>
  <si>
    <t>Printer ink 003, continuous, Black</t>
  </si>
  <si>
    <t>Printer ink 003, continuous, Cyan</t>
  </si>
  <si>
    <t>Printer ink 003, continuous, Magenta</t>
  </si>
  <si>
    <t>Printer ink 003, continuous, Yellow</t>
  </si>
  <si>
    <t>Printer ink 008, continuous, Black</t>
  </si>
  <si>
    <t>Printer ink 008, continuous, Cyan</t>
  </si>
  <si>
    <t>Printer ink 008, continuous, Magenta</t>
  </si>
  <si>
    <t>Printer ink 008, continuous, Yellow</t>
  </si>
  <si>
    <t>Fastener, plastic, 50 piece / box</t>
  </si>
  <si>
    <t>File Box, Long size</t>
  </si>
  <si>
    <t>Folder, Long, green</t>
  </si>
  <si>
    <t>Folder, Short, green</t>
  </si>
  <si>
    <t>Folder, Long, Ordinary</t>
  </si>
  <si>
    <t>Folder, short, Ordinary</t>
  </si>
  <si>
    <t>Highlighter, set of 4's/pack, assorted colors</t>
  </si>
  <si>
    <t>Record Book, 150 pages</t>
  </si>
  <si>
    <t xml:space="preserve">Permanent Marker, black, 10's per box </t>
  </si>
  <si>
    <t>Masking Tape 2" , 50 yards / roll</t>
  </si>
  <si>
    <t>Filler Notebook, 10 piece./pack</t>
  </si>
  <si>
    <t>Paper Binder Clip, 3/4" (12/box)</t>
  </si>
  <si>
    <t>Paper Binder Clip, 1 5/8" (12/box)</t>
  </si>
  <si>
    <t>Plastic Folder, short, assorted colors, thick</t>
  </si>
  <si>
    <t>Plastic Folder, long, assorted colors</t>
  </si>
  <si>
    <t>Plastic Envelope, long expanding with handle</t>
  </si>
  <si>
    <t>Sticker paper, A4, 10 sheets/pack</t>
  </si>
  <si>
    <t>Sticky Note pad, pastel color, 4"x4", 100's/pad</t>
  </si>
  <si>
    <t>pad</t>
  </si>
  <si>
    <t>Sticky Note flags, assorted colors, 200's/pack</t>
  </si>
  <si>
    <t>Transparent Tape, 2"</t>
  </si>
  <si>
    <t>Transparent Tape, 1"</t>
  </si>
  <si>
    <t>Scissors, stainless</t>
  </si>
  <si>
    <t>Stapler #10, heavy duty</t>
  </si>
  <si>
    <t>Staple Wire, no. 35, (5000 piece./box)</t>
  </si>
  <si>
    <t>Iron + Folic Acid, 60 mg/400 mcg, film coated, 100's/box</t>
  </si>
  <si>
    <t>Calcium Carbonate, 1.25g tablet with 500 mg. elemental  calcium, 100's/box</t>
  </si>
  <si>
    <t>Recognition and Awarding of Provincial Nutrition Champions</t>
  </si>
  <si>
    <t>Plaque 12"</t>
  </si>
  <si>
    <t>Plaque 10"</t>
  </si>
  <si>
    <t>Plaque 8"</t>
  </si>
  <si>
    <t>Food Commodities for the Tutok Kainan supplementation Program</t>
  </si>
  <si>
    <t>For the identified nutritionally at risk 6-23 months preschool children</t>
  </si>
  <si>
    <t>For the identified nutritionally at risk pregnant women</t>
  </si>
  <si>
    <t>Tshirt with collar and print (sublimation)</t>
  </si>
  <si>
    <t>Extension Cord, 3 gang , 5 meters, heavy duty</t>
  </si>
  <si>
    <t>Cash Prize</t>
  </si>
  <si>
    <t>Printing of Nutrition IEC Materials</t>
  </si>
  <si>
    <t>Nutri/Height Boards for Height and Length</t>
  </si>
  <si>
    <t>height : 5 ft (60 inches)</t>
  </si>
  <si>
    <t>weight : 5.27 kg</t>
  </si>
  <si>
    <t>width : 11.3 inches</t>
  </si>
  <si>
    <t>material : plyboard with edging</t>
  </si>
  <si>
    <t>with calibration sticker</t>
  </si>
  <si>
    <t>Beam Balance Scale / Platform Scale</t>
  </si>
  <si>
    <t>units</t>
  </si>
  <si>
    <t>Capacity:400 lb x 4 oz , 180 kg x 100 g, 400 lb x 4 oz / 175 kg x 100 g</t>
  </si>
  <si>
    <t>Scale Height:59 in / 150 cm</t>
  </si>
  <si>
    <t>Height Rod (on select models - 2392 excluded):30 to 78 in / 76 to 200 cm - 1/4 in / 1/2 cm increments</t>
  </si>
  <si>
    <t>Platform Size:10.5 in W x 14.5 in D / 27 cm W x 37 cm D</t>
  </si>
  <si>
    <t>Test Weights</t>
  </si>
  <si>
    <t>Set composed of 10 piece TWR-10/MI/SC - Rectangular Test Weight 10 kg Class MI Cast iron with Box</t>
  </si>
  <si>
    <t>Set composed of 5 piece TWR-5/MI/B - Rectangular Test Weight 5 kg Class MI Cast iron with Box</t>
  </si>
  <si>
    <t xml:space="preserve">Steel Rule </t>
  </si>
  <si>
    <t>Fuji Steel Rule, 150 cm</t>
  </si>
  <si>
    <t>Pabasa Bida Kit set</t>
  </si>
  <si>
    <t>Accomodation</t>
  </si>
  <si>
    <t>Honorarium of Speakers, Lecturers and Trainers</t>
  </si>
  <si>
    <r>
      <rPr>
        <rFont val="Times New Roman"/>
        <color theme="1"/>
        <sz val="12.0"/>
      </rPr>
      <t xml:space="preserve">Republic of the Philippines
Provincial Government of Batangas
</t>
    </r>
    <r>
      <rPr>
        <rFont val="Times New Roman"/>
        <b/>
        <color theme="1"/>
        <sz val="12.0"/>
      </rPr>
      <t>PROVINCIAL HEALTH OFFICE</t>
    </r>
    <r>
      <rPr>
        <rFont val="Times New Roman"/>
        <color theme="1"/>
        <sz val="12.0"/>
      </rPr>
      <t xml:space="preserve">
Brgy. Kumintang Ibaba, Batangas City
E-mail: pho@batangas.gov.ph | Tel No. (043) 740-2832; (043) 723-2592</t>
    </r>
  </si>
  <si>
    <t>TUBERCULOSIS ELIMINATION PROGRAM</t>
  </si>
  <si>
    <t>Meals and snacks</t>
  </si>
  <si>
    <t xml:space="preserve">Registration Fee
</t>
  </si>
  <si>
    <t>Food and Accomodation</t>
  </si>
  <si>
    <t>Epson L3110 - 003 Black</t>
  </si>
  <si>
    <t>Epson L3110 - 003 Yellow</t>
  </si>
  <si>
    <t>Epson L3110 - 003 Magenta</t>
  </si>
  <si>
    <t>Epson L3110 - 003 Cyan</t>
  </si>
  <si>
    <t>Purified Protein Derivative (PPD), 5TU/.1mL solution / 1ml</t>
  </si>
  <si>
    <t>Anti-TB Drugs for Children</t>
  </si>
  <si>
    <t>(7 bottles) Rifampicin 200mg/5mL, 120mL</t>
  </si>
  <si>
    <t>(4 bottles) Pyrazinamide 250mg/5mL, 120mL</t>
  </si>
  <si>
    <t>(7 bottles) Isoniazid 200mg/5mL, 120mL</t>
  </si>
  <si>
    <t>Intensive Phase Anti TB Drugs for Adult:</t>
  </si>
  <si>
    <t>Fixed Dose Combination 4 80's/box</t>
  </si>
  <si>
    <t>(Rifampicin 150mg, Isoniazid75 mg, Pyrazinamide 400mg,</t>
  </si>
  <si>
    <t>Ethambutol 275 mg)</t>
  </si>
  <si>
    <t>Maintenance Phase Anti TB Drugs for Adult:</t>
  </si>
  <si>
    <t>Fixed Dose Combination 2 80's/box</t>
  </si>
  <si>
    <t>(Rifampicin 150mg, Isoniazid75 mg)</t>
  </si>
  <si>
    <t>MEDICAL, DENTAL, &amp; LABORATORY SUPPLIES EXPENSES</t>
  </si>
  <si>
    <t>BD Insulin Syringe with needle-0.05ml, 100's/box</t>
  </si>
  <si>
    <t>Sputum cup, with red screw cup cover 60ml</t>
  </si>
  <si>
    <t>Staining Reagent, Ziehl-Neelsen (AFB Staining)</t>
  </si>
  <si>
    <t>Advocacy on TB Prevention and Control 
 LUNG MONTH CELEBRATION</t>
  </si>
  <si>
    <t>Cash Prizes for TB Program Top Performers</t>
  </si>
  <si>
    <t>Leaflets/ pamphlets</t>
  </si>
  <si>
    <t>Manuals, Hard bond, Soft bond</t>
  </si>
  <si>
    <t>Posters</t>
  </si>
  <si>
    <t>Treatment Cards, ID Cards</t>
  </si>
  <si>
    <t>TB Register</t>
  </si>
  <si>
    <t>Laboratory Register</t>
  </si>
  <si>
    <t>Honorarium for TBMAC</t>
  </si>
  <si>
    <t>Honorarium for Guest</t>
  </si>
  <si>
    <t>Speakers/Lectures/Trainors</t>
  </si>
  <si>
    <t>Honorarium for Medical Specialist</t>
  </si>
  <si>
    <t>VIVIAN B. HERNANDEZ</t>
  </si>
  <si>
    <t>Nurse V</t>
  </si>
  <si>
    <r>
      <rPr>
        <rFont val="Times New Roman"/>
        <color theme="1"/>
        <sz val="12.0"/>
      </rPr>
      <t xml:space="preserve">Republic of the Philippines
Provincial Government of Batangas
</t>
    </r>
    <r>
      <rPr>
        <rFont val="Times New Roman"/>
        <b/>
        <color theme="1"/>
        <sz val="12.0"/>
      </rPr>
      <t>PROVINCIAL HEALTH OFFICE</t>
    </r>
    <r>
      <rPr>
        <rFont val="Times New Roman"/>
        <color theme="1"/>
        <sz val="12.0"/>
      </rPr>
      <t xml:space="preserve">
Brgy. Kumintang Ibaba, Batangas City
E-mail: pho@batangas.gov.ph | Tel No. (043) 740-2832; (043) 723-2592</t>
    </r>
  </si>
  <si>
    <t>HEALTH SERVICES AND FACILITIES ENHANCEMENT SERVICES</t>
  </si>
  <si>
    <t>Senior and Persons with Disabilities (PWD) Program</t>
  </si>
  <si>
    <t>Anti Flu Vaccine</t>
  </si>
  <si>
    <t>Anti Pneumonia Vaccine</t>
  </si>
  <si>
    <t>Rabies Prevention and Control Program</t>
  </si>
  <si>
    <t>Anti-Rabies Vaccine</t>
  </si>
  <si>
    <t>Erig Vaccine - Equirab</t>
  </si>
  <si>
    <t>Tetanus Toxoid 0.5ml ampule by 10s</t>
  </si>
  <si>
    <t>Volunteer Blood Services Program</t>
  </si>
  <si>
    <t>Hemoglobin Analyzer Microcuvette</t>
  </si>
  <si>
    <t>Typing Sera</t>
  </si>
  <si>
    <t>10 ml (Anti-A, Anti-B, Anti-D)</t>
  </si>
  <si>
    <t>Non-communicable Disease Program</t>
  </si>
  <si>
    <t>ECG Paper</t>
  </si>
  <si>
    <t>110mmx20m</t>
  </si>
  <si>
    <t>Glass Slides</t>
  </si>
  <si>
    <t>Cotton Applicator</t>
  </si>
  <si>
    <t>100's</t>
  </si>
  <si>
    <t>Bleaching solution</t>
  </si>
  <si>
    <t>1 gallon</t>
  </si>
  <si>
    <t>Surgical Gloves</t>
  </si>
  <si>
    <t>sterile, size 6</t>
  </si>
  <si>
    <t>sterile, size 7</t>
  </si>
  <si>
    <t>sterile, size 8</t>
  </si>
  <si>
    <t>Wheel Chair</t>
  </si>
  <si>
    <t>for adult, heavy duty</t>
  </si>
  <si>
    <t>Pediatric Wheel Chair</t>
  </si>
  <si>
    <t>heavy duty</t>
  </si>
  <si>
    <t>Quad Cane</t>
  </si>
  <si>
    <t>adjustable height, contoured handle, heavy duty</t>
  </si>
  <si>
    <t>Crutch Aid Medical Walker</t>
  </si>
  <si>
    <t>stainless steel, height adjustable</t>
  </si>
  <si>
    <t>Wellness Kit</t>
  </si>
  <si>
    <t>for seniors</t>
  </si>
  <si>
    <t>Contents per kit:</t>
  </si>
  <si>
    <t>-Storage box
-Standard Pulse Oximeter, Large SPO2 and PR display with bar graph display, Multiple applications in hospital, home, community medical treatment and sports treatment, Accurate measurement of SPO2 and PR with storage and lanyard
-2 boxes of Food and supplement syrup per Senior-12 Sachets of 15ml Syrup
-Resistance Band (8-word latex resistance band elastic gym equipment)
-Calming oil, oil soothes and relaxes 10 ml roll that stress away, 2 pcs.
-Herbal Nasal Inhaler with essential oils (natural remedy for headache, sinus, fever and flu) 10 ml
-Turmeric tea powder, 10-in-1 Turmeric Tea is composed of 10 different powerful herbs: Pandan, Sambong, Lagundi, Banaba, Ginger, Malunggay, Gynura Procumbens, Lemongrass, Peppermint and Turmeric, (400g pack)
-Stevia, 100% Natural Zero Calorie Sweetener , Stevia Leaf Extract Sweetener, Erythritol Sweetener, Sugar Substitute, Sugar Free, Diabetes Friendly, Sugar Alternative, 100sticks/box
-Moringa capsule, 500mg., good for 1month
-Milk for Senior Citizen, 150 g</t>
  </si>
  <si>
    <t>DRRMH - Health Emergency Management System</t>
  </si>
  <si>
    <t>First Aid Kits</t>
  </si>
  <si>
    <t>Contents per kit:
-1 pc. First Aid Bag
-1 pc. Digital Thermometer
-6 pcs. Alcohol swabs
-1 pair Sterile Gloves
-1 pc. Surgical Tape (1 inch)
-50 pcs. Band Aid
-5 pcs. Gauze Pads, 4x4
-5 pcs. Gauze Pads, 3x3
-1 pc. Cloth Triangular Bandage
-1 pc. Instant Ice Pack
-1 pc. Elastic Bandage, 2"
-1 pc. Tweezer
-1 pc. Scissor
-2 pcs. Rolled Gauze, 2"x10y
-1 bot. Povidone lodine
-1 bot. Hydrogen Peroxide
-1 pack Cotton Balls
-20 tabs Paracetamol, 500 mg
-1 bot. Spirit of Ammonia, 15ml
-1 pc. Torniquet</t>
  </si>
  <si>
    <t>Wash Kits</t>
  </si>
  <si>
    <t xml:space="preserve">Contents per kit:
-15 pcs. Aquatabs
-1 pc. Collapsible Water Container, 20L
</t>
  </si>
  <si>
    <t>Hygiene Kits</t>
  </si>
  <si>
    <t>Contents per kit:
-1 pc. Malong, XL size
-1 pc. Toothpaste, 100 ml
-4 pcs. Toothbrush
-20 pcs. Facemasks
-2 pcs. Face Towel
-2 pcs. Bath Soap, 135g
-2 bot. Alcohol, 100 ml
-1 bar Detergent Soap
-1 pc. Storage Box
-1 pack Sanitary Napkin,8's                                                                                               -1 Hair Comb                                                                                                        - 1 Nail Cutter</t>
  </si>
  <si>
    <t>HIV Program</t>
  </si>
  <si>
    <t>Determine HIV Early Detect 100's</t>
  </si>
  <si>
    <t>HIV/Syphilis DUO 25's</t>
  </si>
  <si>
    <t>Detemine HBsAg 2 100's</t>
  </si>
  <si>
    <t xml:space="preserve">Gram Stain Kits </t>
  </si>
  <si>
    <t>kits</t>
  </si>
  <si>
    <t>Sexual and Reproductive Health</t>
  </si>
  <si>
    <t>Povidone-Iodine</t>
  </si>
  <si>
    <t>7.5% Skin Cleanser</t>
  </si>
  <si>
    <t>Sterilizing &amp; disinfecting solution</t>
  </si>
  <si>
    <t>Sterile, Size 7, 50 pieces/box</t>
  </si>
  <si>
    <t>Sterile, Size 7.5, 50 pieces/box</t>
  </si>
  <si>
    <t>Sterile, Size 5.5, 50 pieces/box</t>
  </si>
  <si>
    <t>Latex Examination Gloves</t>
  </si>
  <si>
    <t>Medium, 100 pieces/box</t>
  </si>
  <si>
    <t>Small, 100 pieces/box</t>
  </si>
  <si>
    <t>Large, 100 pieces/box</t>
  </si>
  <si>
    <t>Micropore Tape</t>
  </si>
  <si>
    <t>1"x10 yd, 3M, US, 12 pieces/box</t>
  </si>
  <si>
    <t>Surgical Gauze</t>
  </si>
  <si>
    <t>Square Pack 12x12</t>
  </si>
  <si>
    <t xml:space="preserve">Cotton Balls </t>
  </si>
  <si>
    <t>1000 pcs/pack</t>
  </si>
  <si>
    <t>Disposable Electrosurgical Pen</t>
  </si>
  <si>
    <t>Electrosurgical Grounding Pad</t>
  </si>
  <si>
    <t>Water Analysis</t>
  </si>
  <si>
    <t>Vessel with Sodium Thiosulfate 120ml, 200 pieces per box</t>
  </si>
  <si>
    <t>Autoclave Tape 1''</t>
  </si>
  <si>
    <t>Automatic Pipette Stand</t>
  </si>
  <si>
    <t>Borosilicate Glass Separatory Funnel with stopper, 700mL</t>
  </si>
  <si>
    <t>Borosilicate Glass Stirring Rod 300mm</t>
  </si>
  <si>
    <t>Denatured Alcohol1L</t>
  </si>
  <si>
    <t>Distilled Water6 liters</t>
  </si>
  <si>
    <t>Doormat Medium Cotton</t>
  </si>
  <si>
    <t>Examining Gloves Medium</t>
  </si>
  <si>
    <t>Examining Gloves Small</t>
  </si>
  <si>
    <t>Fermentation Tube/Test Tube70mm x 10mm , 50 pieces per box/pack</t>
  </si>
  <si>
    <t>Liquid Hand Wash/Hand Soap250ml</t>
  </si>
  <si>
    <t>Match Sticks10 pieces per box/pack</t>
  </si>
  <si>
    <t>Micropore Tape1"x10 yd, 3M, US, 12 pieces/box</t>
  </si>
  <si>
    <t>Presence/Absence comparator</t>
  </si>
  <si>
    <t>Reagent Powder for Rapid Microbiological Testing of Water Samples (200 tests)</t>
  </si>
  <si>
    <t>Borosilicate Glass Screw Cap Culture Tubes w/ Phenolic Caps20x150 mm, 34 mL</t>
  </si>
  <si>
    <t>Laboratory iron stand with rings</t>
  </si>
  <si>
    <t>Test Tube Rackplastic, Autoclavable, 44 placer, 15-18 mm</t>
  </si>
  <si>
    <t>Test Tube Brush</t>
  </si>
  <si>
    <t>Refrigerator thermometerdigital</t>
  </si>
  <si>
    <t>Yellow Tips 1000's, Universal</t>
  </si>
  <si>
    <t>CHEMICAL AND FILTERING SUPPLIES</t>
  </si>
  <si>
    <t>Chlorine Granules, 70%, 1kg/jar</t>
  </si>
  <si>
    <t>jar</t>
  </si>
  <si>
    <t>Chlorine, 40 kgs Chlorine, 40 kgs</t>
  </si>
  <si>
    <t>container</t>
  </si>
  <si>
    <t>Troclosene Sodium</t>
  </si>
  <si>
    <t>Disinfectant Sterilizing Solution, gallon</t>
  </si>
  <si>
    <t>gal</t>
  </si>
  <si>
    <t>Lime - 40 kilos/sack</t>
  </si>
  <si>
    <t>sack</t>
  </si>
  <si>
    <t>Disinfection Spray</t>
  </si>
  <si>
    <t>Freeze Dried Bacteria 12.5 kg</t>
  </si>
  <si>
    <t>pail</t>
  </si>
  <si>
    <t>Liquid Enzyme 20 Liters</t>
  </si>
  <si>
    <t>Liquid Chlorine</t>
  </si>
  <si>
    <t xml:space="preserve">DOH and DENR Compliance of District Hospitals </t>
  </si>
  <si>
    <t>Pathological and Hospital Waste</t>
  </si>
  <si>
    <t>Siphoning</t>
  </si>
  <si>
    <t>Repair of STP</t>
  </si>
  <si>
    <t>Maintenance of Sewage Treatment Plant including Maintenance of Septic Tank</t>
  </si>
  <si>
    <t>Token/Gifts</t>
  </si>
  <si>
    <t>Salaries of Job Orders</t>
  </si>
  <si>
    <r>
      <rPr>
        <rFont val="Arial"/>
        <color theme="1"/>
        <sz val="12.0"/>
      </rPr>
      <t xml:space="preserve">Republic of the Philippines
Provincial Government of Batangas
</t>
    </r>
    <r>
      <rPr>
        <rFont val="Arial"/>
        <b/>
        <color theme="1"/>
        <sz val="12.0"/>
      </rPr>
      <t>PROVINCIAL HEALTH OFFICE</t>
    </r>
    <r>
      <rPr>
        <rFont val="Arial"/>
        <color theme="1"/>
        <sz val="12.0"/>
      </rPr>
      <t xml:space="preserve">
Brgy. Kumintang Ibaba, Batangas City
E-mail: pho@batangas.gov.ph | Tel No. (043) 740-2832; (043) 723-2592</t>
    </r>
  </si>
  <si>
    <t>SHOPPING</t>
  </si>
  <si>
    <t>pax</t>
  </si>
  <si>
    <t>Others</t>
  </si>
  <si>
    <t>Registration Fee</t>
  </si>
  <si>
    <t>All Purpose Sticker</t>
  </si>
  <si>
    <t>A4 10's/pack</t>
  </si>
  <si>
    <t>AntiVirus Software</t>
  </si>
  <si>
    <t>With 2 years License</t>
  </si>
  <si>
    <t>Arch File</t>
  </si>
  <si>
    <t>Vertical, 2-Ring Binder, 2" Side, Long, Black</t>
  </si>
  <si>
    <t>Vertical, 2-Ring Binder, 2" Side, A4, Black</t>
  </si>
  <si>
    <t>Ballpen</t>
  </si>
  <si>
    <t>Black 0.5mm</t>
  </si>
  <si>
    <t>Black 0.7mm</t>
  </si>
  <si>
    <t>Blue 0.7mm</t>
  </si>
  <si>
    <t>Red 0.7mm</t>
  </si>
  <si>
    <t>Battery</t>
  </si>
  <si>
    <t>AA (4piece/pack)</t>
  </si>
  <si>
    <t>AAA (4piece/pack)</t>
  </si>
  <si>
    <t>AA (4piece/pack) Rechargeable with charger</t>
  </si>
  <si>
    <t>AAA(4piece/pack) Rechargeable with charger</t>
  </si>
  <si>
    <t xml:space="preserve">Binder clip </t>
  </si>
  <si>
    <t>2 in 12 piece per box</t>
  </si>
  <si>
    <t>3/4  12 piece per box</t>
  </si>
  <si>
    <t>1 5/8  12 piece per box</t>
  </si>
  <si>
    <t>1 1/4  12 piece per box</t>
  </si>
  <si>
    <t>Colored Paper</t>
  </si>
  <si>
    <t>100 piece/pack</t>
  </si>
  <si>
    <t>Bond Paper White</t>
  </si>
  <si>
    <t>Short  80 gsm / 24 substance</t>
  </si>
  <si>
    <t>Long 80 gsm / 24 substance</t>
  </si>
  <si>
    <t>A4 80 gsm / 24 substance</t>
  </si>
  <si>
    <t>Extra Long 70 gsm / 20 substance</t>
  </si>
  <si>
    <t>Brown Envelope</t>
  </si>
  <si>
    <t>Short 150LBS</t>
  </si>
  <si>
    <t>Long 150LBS</t>
  </si>
  <si>
    <t>Bundy Clock</t>
  </si>
  <si>
    <t>E2A</t>
  </si>
  <si>
    <t>Bundy Clock Ribbon</t>
  </si>
  <si>
    <t>Calculator</t>
  </si>
  <si>
    <t>12 digits (Heavy Duty)</t>
  </si>
  <si>
    <t>Carbon Paper</t>
  </si>
  <si>
    <t>Long 100s/pack blue/black</t>
  </si>
  <si>
    <t>Cartolina</t>
  </si>
  <si>
    <t>Assorted Color (20 pieces/pack)</t>
  </si>
  <si>
    <t>Clear Book</t>
  </si>
  <si>
    <t>Short (100 page)</t>
  </si>
  <si>
    <t>Long (100 page)</t>
  </si>
  <si>
    <t>Clip Board</t>
  </si>
  <si>
    <t>Short</t>
  </si>
  <si>
    <t>Long</t>
  </si>
  <si>
    <t>Short with cover</t>
  </si>
  <si>
    <t>Long with cover</t>
  </si>
  <si>
    <t>Columnar Book</t>
  </si>
  <si>
    <t>No. 707</t>
  </si>
  <si>
    <t>Compact Disc</t>
  </si>
  <si>
    <t>Re-writable with case</t>
  </si>
  <si>
    <t>Computer Keyboard</t>
  </si>
  <si>
    <t>Wired (USB connection)</t>
  </si>
  <si>
    <t>Computer Mouse</t>
  </si>
  <si>
    <t>Computer Set with printer (Intel Core i5, 8GB DDR, 1TB Hard Disk, 
LED Monitor, Wired Key board, Mouse,Windows 11, 3-in-1 printer)</t>
  </si>
  <si>
    <t>Cord</t>
  </si>
  <si>
    <t>Nylon Fancy Yarn</t>
  </si>
  <si>
    <t>Cork Board</t>
  </si>
  <si>
    <t>With aluminum frame 11''x16''</t>
  </si>
  <si>
    <t>With aluminum frame 12"x12"</t>
  </si>
  <si>
    <t>150 meters</t>
  </si>
  <si>
    <t>Cutter</t>
  </si>
  <si>
    <t>Big (Heavy Duty)</t>
  </si>
  <si>
    <t>Dater Stamp</t>
  </si>
  <si>
    <t>Month/Day/Year format</t>
  </si>
  <si>
    <t>Desk Organizer</t>
  </si>
  <si>
    <t>3 layer mesh metal tray</t>
  </si>
  <si>
    <t xml:space="preserve">Desk Organizer </t>
  </si>
  <si>
    <t>With Mesh File Holder, Heavy Duty</t>
  </si>
  <si>
    <t>Double Adhesive Tape</t>
  </si>
  <si>
    <t>1''</t>
  </si>
  <si>
    <t>2''</t>
  </si>
  <si>
    <t>Duplicator Machine Master Roll</t>
  </si>
  <si>
    <t>DP-G325</t>
  </si>
  <si>
    <t>CV/B4 UA</t>
  </si>
  <si>
    <t>Duplicator Machine Toner</t>
  </si>
  <si>
    <t>Black Ink (DP-G325)</t>
  </si>
  <si>
    <t>Eraser</t>
  </si>
  <si>
    <t>Rubber (medium)</t>
  </si>
  <si>
    <t>Expanded Folder</t>
  </si>
  <si>
    <t>Long (green)</t>
  </si>
  <si>
    <t>External Hard drive</t>
  </si>
  <si>
    <t>1 TB</t>
  </si>
  <si>
    <t>Fastener</t>
  </si>
  <si>
    <t>Metal (50sets/box)</t>
  </si>
  <si>
    <t>Plastic (50sets/box)</t>
  </si>
  <si>
    <t>Filing Tray</t>
  </si>
  <si>
    <t>3 layers (Metal)</t>
  </si>
  <si>
    <t>Flash Drive</t>
  </si>
  <si>
    <t>128GB</t>
  </si>
  <si>
    <t>Black Ink (CV-3230)</t>
  </si>
  <si>
    <t>Folder</t>
  </si>
  <si>
    <t>Short (white)</t>
  </si>
  <si>
    <t>Long (white)</t>
  </si>
  <si>
    <t>Expandable Long</t>
  </si>
  <si>
    <t>Pressboard Long(green)</t>
  </si>
  <si>
    <t>Gel Pen</t>
  </si>
  <si>
    <t>Eraseable, 0.4mm Black 12 pieces/box</t>
  </si>
  <si>
    <t>Glue</t>
  </si>
  <si>
    <t>All Purpose 60 ml</t>
  </si>
  <si>
    <t>Glue Gun</t>
  </si>
  <si>
    <t>Heavy Duty</t>
  </si>
  <si>
    <t>Highliter Pen</t>
  </si>
  <si>
    <t>Assorted Color (4piece/pack)</t>
  </si>
  <si>
    <t xml:space="preserve">Illustration Board </t>
  </si>
  <si>
    <t>1 whole 30"x40"</t>
  </si>
  <si>
    <t>Laminating Machine</t>
  </si>
  <si>
    <t>Laminating Sheet</t>
  </si>
  <si>
    <t>Size A4 150microns (100/pack)</t>
  </si>
  <si>
    <t>Size Long 150microns (100/pack)</t>
  </si>
  <si>
    <t>Log Book</t>
  </si>
  <si>
    <t>150 pages</t>
  </si>
  <si>
    <t>300 pages</t>
  </si>
  <si>
    <t>500 pages</t>
  </si>
  <si>
    <t>Manila paper</t>
  </si>
  <si>
    <t>36''x48'' (10 pieces/pack)</t>
  </si>
  <si>
    <t>Marker</t>
  </si>
  <si>
    <t>Permanent (Black)</t>
  </si>
  <si>
    <t>White Board (Black)</t>
  </si>
  <si>
    <t>Masking Tape</t>
  </si>
  <si>
    <t>1'' 25 yards</t>
  </si>
  <si>
    <t>2'' 25 yards</t>
  </si>
  <si>
    <t>Mimeo Paper</t>
  </si>
  <si>
    <t>Whitewove Long 70 gsm / 20 substance</t>
  </si>
  <si>
    <t>Notebook</t>
  </si>
  <si>
    <t>60 Sheets/Pad</t>
  </si>
  <si>
    <t>Packaging Tape</t>
  </si>
  <si>
    <t>Brown 2''x100m</t>
  </si>
  <si>
    <t>Paper Binder Clip</t>
  </si>
  <si>
    <t>3/4'' (12/box)</t>
  </si>
  <si>
    <t>1 5/8'' (12/box)</t>
  </si>
  <si>
    <t>2'' (12/box)</t>
  </si>
  <si>
    <t>Paper Clip</t>
  </si>
  <si>
    <t>Vinyl 25mm (100/box)</t>
  </si>
  <si>
    <t>Vinyl 50mm (100/box)</t>
  </si>
  <si>
    <t>Paper Cutter</t>
  </si>
  <si>
    <t>Size (B4) Metal base</t>
  </si>
  <si>
    <t>Parchment Paper</t>
  </si>
  <si>
    <t>10 pcs./pack</t>
  </si>
  <si>
    <t>Paste</t>
  </si>
  <si>
    <t>with applicator (200 grams)</t>
  </si>
  <si>
    <t>Payroll Paper</t>
  </si>
  <si>
    <t>14''x34''</t>
  </si>
  <si>
    <t>Pencil</t>
  </si>
  <si>
    <t>#2 (12piece/box)</t>
  </si>
  <si>
    <t>Photocopier Machine Toner</t>
  </si>
  <si>
    <t>TN118 (A3VWODO)</t>
  </si>
  <si>
    <t>S2110</t>
  </si>
  <si>
    <t>Laser Jet MFP M42623 dn/3365</t>
  </si>
  <si>
    <t>Photopaper</t>
  </si>
  <si>
    <t>A4 Glossy 180gsm (20piece/pack)</t>
  </si>
  <si>
    <t>A4 Matte 180gsm (20piece/pack)</t>
  </si>
  <si>
    <t>Plastic Envelope</t>
  </si>
  <si>
    <t>Long Expanding with handle</t>
  </si>
  <si>
    <t>Short Expanding with handle</t>
  </si>
  <si>
    <t>Long Without handle</t>
  </si>
  <si>
    <t>Short Without handle</t>
  </si>
  <si>
    <t>Printer Ink</t>
  </si>
  <si>
    <t>BT5000B</t>
  </si>
  <si>
    <t>BT5000C</t>
  </si>
  <si>
    <t>BT5000M</t>
  </si>
  <si>
    <t>BT5000Y</t>
  </si>
  <si>
    <t>D60BK</t>
  </si>
  <si>
    <t>810-Black</t>
  </si>
  <si>
    <t>811-Color</t>
  </si>
  <si>
    <t>GI-790 black</t>
  </si>
  <si>
    <t>GI-790 cyan</t>
  </si>
  <si>
    <t>GI-790 yellow</t>
  </si>
  <si>
    <t>GI-790 Magenta</t>
  </si>
  <si>
    <t>682 - Black</t>
  </si>
  <si>
    <t>Ink 682 - Color</t>
  </si>
  <si>
    <t>680 (Colored)</t>
  </si>
  <si>
    <t>680 black</t>
  </si>
  <si>
    <t>704 (Black)</t>
  </si>
  <si>
    <t>704 (Colored)</t>
  </si>
  <si>
    <t>955XL Black</t>
  </si>
  <si>
    <t>955XL Magenta</t>
  </si>
  <si>
    <t>955XL Yellow</t>
  </si>
  <si>
    <t>955XL Cyan</t>
  </si>
  <si>
    <t>685 black</t>
  </si>
  <si>
    <t>685 cyan</t>
  </si>
  <si>
    <t>685 magenta</t>
  </si>
  <si>
    <t>685 yellow</t>
  </si>
  <si>
    <t>Laser Jet CE285A/85A</t>
  </si>
  <si>
    <t>T664  Continous Black</t>
  </si>
  <si>
    <t>T664  Continous Cyan</t>
  </si>
  <si>
    <t>T664  Continous Magenta</t>
  </si>
  <si>
    <t>T664  Continous Yellow</t>
  </si>
  <si>
    <t>003  Continous Black</t>
  </si>
  <si>
    <t>003  Continous Cyan</t>
  </si>
  <si>
    <t>003  Continous Magenta</t>
  </si>
  <si>
    <t>003  Continous Yellow</t>
  </si>
  <si>
    <t>008  Continous Black</t>
  </si>
  <si>
    <t>008  Continous Cyan</t>
  </si>
  <si>
    <t>008  Continous Magenta</t>
  </si>
  <si>
    <t>008  Continous Yellow</t>
  </si>
  <si>
    <t>L6490 Black</t>
  </si>
  <si>
    <t>L6490 Cyan</t>
  </si>
  <si>
    <t>L6490 Magenta</t>
  </si>
  <si>
    <t>L6490 Yellow</t>
  </si>
  <si>
    <t>Puncher</t>
  </si>
  <si>
    <t>2-Hole Heavy Duty</t>
  </si>
  <si>
    <t>Push Pin</t>
  </si>
  <si>
    <t>100's/box</t>
  </si>
  <si>
    <t>Record Book</t>
  </si>
  <si>
    <t>Official (8.5 x 11 inches 500 pages)</t>
  </si>
  <si>
    <t>Official (8.5 x 11 inches 300 pages)</t>
  </si>
  <si>
    <t>Official (8.5 x 11 inches 150 pages)</t>
  </si>
  <si>
    <t>Ribbon</t>
  </si>
  <si>
    <t>LQ-2190</t>
  </si>
  <si>
    <t>RJ45</t>
  </si>
  <si>
    <t>Cat6</t>
  </si>
  <si>
    <t>Rubber Band</t>
  </si>
  <si>
    <t>350 Grams, Flat No. 18</t>
  </si>
  <si>
    <t>Rubber Stamp</t>
  </si>
  <si>
    <t>Self-inking</t>
  </si>
  <si>
    <t>Ruler</t>
  </si>
  <si>
    <t>12''</t>
  </si>
  <si>
    <t>18''</t>
  </si>
  <si>
    <t>Scissors</t>
  </si>
  <si>
    <t>Size 5''</t>
  </si>
  <si>
    <t>Size 6"</t>
  </si>
  <si>
    <t>Size 7''</t>
  </si>
  <si>
    <t>Size 8''</t>
  </si>
  <si>
    <t>Sharpener</t>
  </si>
  <si>
    <t>Hand Crack Heavy Duty</t>
  </si>
  <si>
    <t>Sign Pen</t>
  </si>
  <si>
    <t>0.5 black</t>
  </si>
  <si>
    <t>0.5 blue</t>
  </si>
  <si>
    <t>0.7 black</t>
  </si>
  <si>
    <t>Stamp Pad</t>
  </si>
  <si>
    <t>Size #4 violet</t>
  </si>
  <si>
    <t>Size #4 black</t>
  </si>
  <si>
    <t>Stamp Pad Ink</t>
  </si>
  <si>
    <t>30ml black</t>
  </si>
  <si>
    <t>30ml violet</t>
  </si>
  <si>
    <t>Staple Wire</t>
  </si>
  <si>
    <t>#35 (5000/box)</t>
  </si>
  <si>
    <t>#10 (5000/box)</t>
  </si>
  <si>
    <t>Stapler</t>
  </si>
  <si>
    <t>#35 Heavy Duty</t>
  </si>
  <si>
    <t>Heavy Duty (240pages)</t>
  </si>
  <si>
    <t>Sticker Paper</t>
  </si>
  <si>
    <t>White A4 Matte (10/pack)</t>
  </si>
  <si>
    <t>Sticky Notepad</t>
  </si>
  <si>
    <t>3''x3'' ((400/pad) (4 colors/pack))</t>
  </si>
  <si>
    <t>Tape Dispenser</t>
  </si>
  <si>
    <t>Heavy Duty Dual Core</t>
  </si>
  <si>
    <t>Time Card (Bundy Clock)</t>
  </si>
  <si>
    <t>E2A (100's/pack)</t>
  </si>
  <si>
    <t>Transparent/Clear Tape</t>
  </si>
  <si>
    <t>1''x33m (1inch core)</t>
  </si>
  <si>
    <t>Transparent Tape</t>
  </si>
  <si>
    <t>2''x100m</t>
  </si>
  <si>
    <t>White Board</t>
  </si>
  <si>
    <t>12''x18''</t>
  </si>
  <si>
    <t>24''x36''</t>
  </si>
  <si>
    <t>For use of PHO Programs</t>
  </si>
  <si>
    <t>Noncommunicable Disease Program</t>
  </si>
  <si>
    <t>Coloring Book</t>
  </si>
  <si>
    <t>Crayons</t>
  </si>
  <si>
    <t>8 Colors</t>
  </si>
  <si>
    <t>Matte A4 10's/pack</t>
  </si>
  <si>
    <t>Blue 0.5mm</t>
  </si>
  <si>
    <t>Red 0.5mm</t>
  </si>
  <si>
    <t>Short 80 gsm / 24 substance</t>
  </si>
  <si>
    <t>CW-2SA</t>
  </si>
  <si>
    <t>Cable clip</t>
  </si>
  <si>
    <t>Assorted Color (20piece/pack)</t>
  </si>
  <si>
    <t>Clear Book Filler</t>
  </si>
  <si>
    <t>Long (10's/pack), spiral</t>
  </si>
  <si>
    <t>Long, 100piece/pack, Assorted</t>
  </si>
  <si>
    <t>Columnar Pad</t>
  </si>
  <si>
    <t>24 Columns</t>
  </si>
  <si>
    <t>Ink 008</t>
  </si>
  <si>
    <t>Ink 008 - Cyan</t>
  </si>
  <si>
    <t>Ink 008 - Magenta</t>
  </si>
  <si>
    <t>Ink 008 - Yellow</t>
  </si>
  <si>
    <t>wired (USB connection)</t>
  </si>
  <si>
    <t>Computer Mouse Pad</t>
  </si>
  <si>
    <t>wireless</t>
  </si>
  <si>
    <t>with aluminum frame 48''x60''</t>
  </si>
  <si>
    <t>Cork Pin</t>
  </si>
  <si>
    <t>with aluminum frame 24''x36''</t>
  </si>
  <si>
    <t>Correction Pen</t>
  </si>
  <si>
    <t>Quick Dry</t>
  </si>
  <si>
    <t>Daily Time Record (DTR) Time Card</t>
  </si>
  <si>
    <t>Iwata CW-2SA</t>
  </si>
  <si>
    <t>Long 200LBS</t>
  </si>
  <si>
    <t>Short 200LBS</t>
  </si>
  <si>
    <t>Mailing Envelope</t>
  </si>
  <si>
    <t>White (500's/box)</t>
  </si>
  <si>
    <t>Expandable Short</t>
  </si>
  <si>
    <t>Highliter pen</t>
  </si>
  <si>
    <t>Index Card</t>
  </si>
  <si>
    <t>3x5(100/pack)- white</t>
  </si>
  <si>
    <t>5x8(100/pack)- white</t>
  </si>
  <si>
    <t>Ink Refill</t>
  </si>
  <si>
    <t>Permanent Marker</t>
  </si>
  <si>
    <t>Permanent (Blue)</t>
  </si>
  <si>
    <t>Permanent (Red)</t>
  </si>
  <si>
    <t>WhiteBoard (Black)</t>
  </si>
  <si>
    <t>1'' (12/box)</t>
  </si>
  <si>
    <t>Vinyl 78mm (100/box)</t>
  </si>
  <si>
    <t>Plastic Cover</t>
  </si>
  <si>
    <t>Gauge 6 48"x50m/roll</t>
  </si>
  <si>
    <t>Rubber (small)</t>
  </si>
  <si>
    <t>Size 9''</t>
  </si>
  <si>
    <t>Size 12"</t>
  </si>
  <si>
    <t>2-Hole</t>
  </si>
  <si>
    <t>#10 Heavy Duty</t>
  </si>
  <si>
    <t>Thumbtacks</t>
  </si>
  <si>
    <t>16GB</t>
  </si>
  <si>
    <t>32GB</t>
  </si>
  <si>
    <t>Wall Clock</t>
  </si>
  <si>
    <t>Round Heavy Duty</t>
  </si>
  <si>
    <t>11''x16''</t>
  </si>
  <si>
    <t>36''x48''</t>
  </si>
  <si>
    <t>WhiteBoard</t>
  </si>
  <si>
    <t>Yellow Pad</t>
  </si>
  <si>
    <t>80leaves/pad</t>
  </si>
  <si>
    <t>Computer Printer L6490</t>
  </si>
  <si>
    <t>Acetylcysteine</t>
  </si>
  <si>
    <t>600mg</t>
  </si>
  <si>
    <t>Aciclovir</t>
  </si>
  <si>
    <t>800 mg</t>
  </si>
  <si>
    <t>Allopurinol</t>
  </si>
  <si>
    <t>100 mg</t>
  </si>
  <si>
    <t>300 mg</t>
  </si>
  <si>
    <t>Aluminum Hydroxide + Magnesium Hydroxide</t>
  </si>
  <si>
    <t>200 mg/100 mg</t>
  </si>
  <si>
    <t>Aluminum Hydroxide + Magnesium Hydroxide suspension</t>
  </si>
  <si>
    <t>120 mL</t>
  </si>
  <si>
    <t>Amlodipine besilate</t>
  </si>
  <si>
    <t>10 mg</t>
  </si>
  <si>
    <t>5 mg</t>
  </si>
  <si>
    <t>Amoxicillin</t>
  </si>
  <si>
    <t>250mg/5ml, 60ml suspension</t>
  </si>
  <si>
    <t>500 mg</t>
  </si>
  <si>
    <t>Ascorbic Acid</t>
  </si>
  <si>
    <t>100 mg/5 mL syrup, 120 mL</t>
  </si>
  <si>
    <t>100 mg/mL drops, 15 mL</t>
  </si>
  <si>
    <t>Aspirin</t>
  </si>
  <si>
    <t>80 mg chewable</t>
  </si>
  <si>
    <t>Atorvastatin Calcium</t>
  </si>
  <si>
    <t>20 mg</t>
  </si>
  <si>
    <t>40 mg</t>
  </si>
  <si>
    <t>Azithromycin dihydrate</t>
  </si>
  <si>
    <t>200 mg/5 mL suspension, 15 mL bottle</t>
  </si>
  <si>
    <t>Azithromycin</t>
  </si>
  <si>
    <t>Betahistine Dihydrochloride</t>
  </si>
  <si>
    <t>16 mg</t>
  </si>
  <si>
    <t>24 mg</t>
  </si>
  <si>
    <t>Betamethasone valerate 0.1% cream</t>
  </si>
  <si>
    <t>5 g</t>
  </si>
  <si>
    <t>Biphasic Isophane Insulin 70/30 100 IU/mL Suspension for Injection</t>
  </si>
  <si>
    <t>10 mL</t>
  </si>
  <si>
    <t>Butamirate Citrate</t>
  </si>
  <si>
    <t>50 mg</t>
  </si>
  <si>
    <t>7.5 mg/5 mL syrup, 120 mL</t>
  </si>
  <si>
    <t>Cefalexin</t>
  </si>
  <si>
    <t>250 mg/5 mL suspension, 60 mL</t>
  </si>
  <si>
    <t>Cefixime</t>
  </si>
  <si>
    <t>200 mg</t>
  </si>
  <si>
    <t>Celecoxib</t>
  </si>
  <si>
    <t>Cetirizine</t>
  </si>
  <si>
    <t>2.5 mg/mL drops, 10 mL</t>
  </si>
  <si>
    <t>5 mg/5 mL syrup, 60 mL</t>
  </si>
  <si>
    <t>Ciprofloxacin</t>
  </si>
  <si>
    <t>Clarithromycin</t>
  </si>
  <si>
    <t>Clindamycin</t>
  </si>
  <si>
    <t>Clopidogrel</t>
  </si>
  <si>
    <t>75 mg</t>
  </si>
  <si>
    <t>Cloxacillin</t>
  </si>
  <si>
    <t>Co-Amoxiclav</t>
  </si>
  <si>
    <t>312.5 mg/5 mL suspension, 60 mL</t>
  </si>
  <si>
    <t>457mg/5mL 70mL suspension</t>
  </si>
  <si>
    <t>Colchicine</t>
  </si>
  <si>
    <t>500 mcg</t>
  </si>
  <si>
    <t>Cotrimoxazole</t>
  </si>
  <si>
    <t>400 mg/80 mg/5 mL suspension, 60 mL</t>
  </si>
  <si>
    <t>800 mg/160 mg</t>
  </si>
  <si>
    <t>Dicycloverine</t>
  </si>
  <si>
    <t>10 mg/5 mL syrup, 60 mL</t>
  </si>
  <si>
    <t>Diphenhydramine</t>
  </si>
  <si>
    <t>12.5 mg/5 mL syrup, 60 mL</t>
  </si>
  <si>
    <t>Fenofibrate</t>
  </si>
  <si>
    <t>160 mg</t>
  </si>
  <si>
    <t>Ferrous Sulfate + Folic Acid</t>
  </si>
  <si>
    <t>60mg Elemental Iron +400mcg</t>
  </si>
  <si>
    <t>Fusidic acid 2% ointment</t>
  </si>
  <si>
    <t>5g</t>
  </si>
  <si>
    <t>Gliclazide</t>
  </si>
  <si>
    <t>60 mg MR</t>
  </si>
  <si>
    <t>Hydrocortisone 1% ointment</t>
  </si>
  <si>
    <t>10 g</t>
  </si>
  <si>
    <t>Hyoscine-N-Butyl Bromide</t>
  </si>
  <si>
    <t>Ipratropium + Salbutamol</t>
  </si>
  <si>
    <t>500 mcg/2.5 mg, 2.5 mL</t>
  </si>
  <si>
    <t>nebule</t>
  </si>
  <si>
    <t>Isophane Insulin Human</t>
  </si>
  <si>
    <t>100IU/mL for IM/SC Injection, 10mL</t>
  </si>
  <si>
    <t>Lagundi</t>
  </si>
  <si>
    <t>300 mg/5 mL syrup, 60 mL</t>
  </si>
  <si>
    <t>600 mg</t>
  </si>
  <si>
    <t>Lidocaine HCL + Epinephrine</t>
  </si>
  <si>
    <t>20mg/10mcg per mL solution for injection 1.8mL</t>
  </si>
  <si>
    <t>carpule</t>
  </si>
  <si>
    <t>Lidocaine</t>
  </si>
  <si>
    <t>2% Solution for Injection, 50 mL</t>
  </si>
  <si>
    <t>Loperamide</t>
  </si>
  <si>
    <t>2 mg</t>
  </si>
  <si>
    <t>Losartan</t>
  </si>
  <si>
    <t>Mefenamic Acid</t>
  </si>
  <si>
    <t>Metformin</t>
  </si>
  <si>
    <t>Metronidazole</t>
  </si>
  <si>
    <t>125 mg/5 mL suspension, 60 mL</t>
  </si>
  <si>
    <t>Montelukast</t>
  </si>
  <si>
    <t>Multivitamins</t>
  </si>
  <si>
    <t>Multivitamins drops</t>
  </si>
  <si>
    <t>15 mL</t>
  </si>
  <si>
    <t>Multivitamins syrup</t>
  </si>
  <si>
    <t>Mupirocin 2% ointment</t>
  </si>
  <si>
    <t>Omeprazole</t>
  </si>
  <si>
    <t>Oral Rehydration Salts-75 Replacement</t>
  </si>
  <si>
    <t>5.575 g sachet</t>
  </si>
  <si>
    <t>sachets</t>
  </si>
  <si>
    <t>Pantoprazole</t>
  </si>
  <si>
    <t>Paracetamol</t>
  </si>
  <si>
    <t>Prednisone</t>
  </si>
  <si>
    <t>Rosuvastatin</t>
  </si>
  <si>
    <t>Salbutamol</t>
  </si>
  <si>
    <t>100 mcg/dose, 200 doses metered dose inhaler</t>
  </si>
  <si>
    <t>MDI</t>
  </si>
  <si>
    <t>2 mg/5 mL syrup, 60 mL</t>
  </si>
  <si>
    <t>Salbutamol Sulfate</t>
  </si>
  <si>
    <t>1 mg/mL, 2.5 mL</t>
  </si>
  <si>
    <t>Salmeterol + Fluticasone</t>
  </si>
  <si>
    <t>25 mcg/250 mcg/dose, 120 actuations metered dose inhaler</t>
  </si>
  <si>
    <t>50 mcg/500 mcg/dose Dry Powder for Inhalation, 60 doses inhaler</t>
  </si>
  <si>
    <t>DPI</t>
  </si>
  <si>
    <t>Simvastatin</t>
  </si>
  <si>
    <t>Tetanus Antitoxin</t>
  </si>
  <si>
    <t>1,500 IU/0.7 mL</t>
  </si>
  <si>
    <t>ampule</t>
  </si>
  <si>
    <t>Tetanus Toxoid Adsorbed</t>
  </si>
  <si>
    <t>40 IU/0.5 mL</t>
  </si>
  <si>
    <t>Tobramycin</t>
  </si>
  <si>
    <t>0.3 % eye drops, 5mL</t>
  </si>
  <si>
    <t>Tranexamic Acid</t>
  </si>
  <si>
    <t>Trimetazidine Hydrochloride</t>
  </si>
  <si>
    <t>35 mg Modified Release</t>
  </si>
  <si>
    <t>Vitamin B Complex</t>
  </si>
  <si>
    <t>250 mg/250 mg/1 mg</t>
  </si>
  <si>
    <t>Amlodipine</t>
  </si>
  <si>
    <t>5mg</t>
  </si>
  <si>
    <t>80 mg</t>
  </si>
  <si>
    <t>80mg</t>
  </si>
  <si>
    <t>30mg MR</t>
  </si>
  <si>
    <t>Insulin Biphasic Isophane Human</t>
  </si>
  <si>
    <t>70/30, 10 mL vial</t>
  </si>
  <si>
    <t>50mg</t>
  </si>
  <si>
    <t>500mg</t>
  </si>
  <si>
    <t>Metoprolol</t>
  </si>
  <si>
    <t>20mg</t>
  </si>
  <si>
    <t>Vector-Borne Disease and Dengue Surveillance Program</t>
  </si>
  <si>
    <t>Blumea balsamifera (Sambong)</t>
  </si>
  <si>
    <t>200 mg/40mg Susp. 60 ML</t>
  </si>
  <si>
    <t>CAMPOLAS KIT for LGUs</t>
  </si>
  <si>
    <t>Storage Box, plastic, heavy duty</t>
  </si>
  <si>
    <t>7 boxes Cotrimoxazole 800mg/160 mg tablet, 100s</t>
  </si>
  <si>
    <t>20 bottles Amoxicillin, 250 mg./5ml Suspension, 60 ml</t>
  </si>
  <si>
    <t>10 boxes Amoxicillin, 500 mg capsule, 100s</t>
  </si>
  <si>
    <t>5 boxes Mefenamic Acid 500 mg capsule, 100's</t>
  </si>
  <si>
    <t>2 boxes Metformin 500 mg tablet, 100s</t>
  </si>
  <si>
    <t>20 bottles Paracetamol, 250mg/5 ml, 60 ml</t>
  </si>
  <si>
    <t>10 boxes Paracetamol 500mg tablet, 100's</t>
  </si>
  <si>
    <t>3 boxes Oresol Rehydration Salts, 25's</t>
  </si>
  <si>
    <t>20 bottles Lagundi Syrup, 300mg/5ml, 60 ml</t>
  </si>
  <si>
    <t>6 boxes Lagundi 600 mg. tablet, 100's</t>
  </si>
  <si>
    <t>2 boxes Losartan 50mg tablet, 100s</t>
  </si>
  <si>
    <t>10 tubes Sulfur Ointment, 10%, 15g</t>
  </si>
  <si>
    <t>10 tubes Fusidate Sodium Cream, 2%, 5g</t>
  </si>
  <si>
    <t>10 tubes Ketoconazole Cream 2%, 15g</t>
  </si>
  <si>
    <t>10 tubes Bethamethasone Ointment 5g</t>
  </si>
  <si>
    <t>For Use of Provincial Health Facility</t>
  </si>
  <si>
    <t>200 mg Powder for Oral Solution</t>
  </si>
  <si>
    <t>600 mg Effervescent</t>
  </si>
  <si>
    <t>100mg/mL 15mL Drops</t>
  </si>
  <si>
    <t>250mg</t>
  </si>
  <si>
    <t>100 mg/5 mL syrup, 60 mL</t>
  </si>
  <si>
    <t>100 mg enteric coated</t>
  </si>
  <si>
    <t>Cefuroxime</t>
  </si>
  <si>
    <t>400 mg</t>
  </si>
  <si>
    <t>2.5mg/5mL Drops</t>
  </si>
  <si>
    <t>Chlorphenamine</t>
  </si>
  <si>
    <t>2.5mg/5ml, syrup 60ml</t>
  </si>
  <si>
    <t>4mg</t>
  </si>
  <si>
    <t>Clonidine</t>
  </si>
  <si>
    <t>75 mcg</t>
  </si>
  <si>
    <t>228.5 mg/5 mL suspension, 60 mL</t>
  </si>
  <si>
    <t>500 mg/125 mg</t>
  </si>
  <si>
    <t>400mg/80mg per 5mL 60mL</t>
  </si>
  <si>
    <t>Enalapril</t>
  </si>
  <si>
    <t>Hydrochlorothiazide</t>
  </si>
  <si>
    <t>12.5 mg</t>
  </si>
  <si>
    <t>25 mg</t>
  </si>
  <si>
    <t>10 mg/ 5 mL, 60mL suspension</t>
  </si>
  <si>
    <t>Salbutamol + Ipratropium Bromide</t>
  </si>
  <si>
    <t>Silver Sulfadiazine Cream</t>
  </si>
  <si>
    <t>1%, 25g tube</t>
  </si>
  <si>
    <t>MEDICAL, DENTAL, AND LABORATORY EXPENSES</t>
  </si>
  <si>
    <t>Alcohol</t>
  </si>
  <si>
    <t>Isopropyl 70% 500 mL</t>
  </si>
  <si>
    <t>Band-Aid</t>
  </si>
  <si>
    <t>50 strips/box</t>
  </si>
  <si>
    <t xml:space="preserve">Cotton </t>
  </si>
  <si>
    <t>400 grams / roll - Absorbent</t>
  </si>
  <si>
    <t xml:space="preserve">Disposable Syringe </t>
  </si>
  <si>
    <t>1cc</t>
  </si>
  <si>
    <t>3cc</t>
  </si>
  <si>
    <t>5cc</t>
  </si>
  <si>
    <t>Disposable Syringe</t>
  </si>
  <si>
    <t>1/2cc, Insulin Syringe</t>
  </si>
  <si>
    <t>Examining Gloves</t>
  </si>
  <si>
    <t>Face Mask</t>
  </si>
  <si>
    <t>Surgical, 3-ply, 50 pieces/box</t>
  </si>
  <si>
    <t>N95, 50 pieces/box</t>
  </si>
  <si>
    <t>First Aid Scissors</t>
  </si>
  <si>
    <t>Glucose Test Strips</t>
  </si>
  <si>
    <t>With lancets, 25 pieces/box</t>
  </si>
  <si>
    <t>Cotton Forcep</t>
  </si>
  <si>
    <t>Nebulizer Kit</t>
  </si>
  <si>
    <t>Adult</t>
  </si>
  <si>
    <t>Pedia</t>
  </si>
  <si>
    <t>Oxygen Cannula</t>
  </si>
  <si>
    <t>Oxygen Refill</t>
  </si>
  <si>
    <t>tank</t>
  </si>
  <si>
    <t>Povidone Iodine</t>
  </si>
  <si>
    <t>10% Antiseptic Solution, 120ml</t>
  </si>
  <si>
    <t>10% Antiseptic Solution</t>
  </si>
  <si>
    <t>4x4, sterile, 10 pieces/box</t>
  </si>
  <si>
    <t>Dental Needle</t>
  </si>
  <si>
    <t>G-30 Long</t>
  </si>
  <si>
    <t>G-30 Short</t>
  </si>
  <si>
    <t>Com Hard Nano-Hybrid Composite</t>
  </si>
  <si>
    <t>Set of 4</t>
  </si>
  <si>
    <t>Bonding Agent</t>
  </si>
  <si>
    <t xml:space="preserve"> 5ml</t>
  </si>
  <si>
    <t>Etch Etchant</t>
  </si>
  <si>
    <t>1.2ml</t>
  </si>
  <si>
    <t>Dental Sodium Fluoride</t>
  </si>
  <si>
    <t>50mg/ml, Dental suspension 10ml</t>
  </si>
  <si>
    <t>Tooth Gel</t>
  </si>
  <si>
    <t>20ml</t>
  </si>
  <si>
    <t>Oral Propylaxis</t>
  </si>
  <si>
    <t>Propylaxis Brush</t>
  </si>
  <si>
    <t>Polybib</t>
  </si>
  <si>
    <t>100 pieces/pack</t>
  </si>
  <si>
    <t>Waste Receiver</t>
  </si>
  <si>
    <t>Trumpf Stainless Steel Impression Tray Set</t>
  </si>
  <si>
    <t>Mouth Mirror</t>
  </si>
  <si>
    <t>With handle</t>
  </si>
  <si>
    <t>Essential Health Care Package</t>
  </si>
  <si>
    <t>Contents per package:</t>
  </si>
  <si>
    <t>1 Pluopaste (1,500ppm flouride toothpaste 500ml as added)</t>
  </si>
  <si>
    <t>8 pieces kiddie toothbrush with cap(soft bristles for 3-5 years old)</t>
  </si>
  <si>
    <t>Laboratory Supplies</t>
  </si>
  <si>
    <t>HDL Calibrator</t>
  </si>
  <si>
    <t>Elitech Cholesterol rgt Manual</t>
  </si>
  <si>
    <t>Elitech Triglycerides rgt Manual</t>
  </si>
  <si>
    <t>Elitech FBS rgt Manual</t>
  </si>
  <si>
    <t>Elitech HDL rgt Manual</t>
  </si>
  <si>
    <t>Elitech Uric Acid rgt Manual</t>
  </si>
  <si>
    <t>Elitech BUN rgt Manual</t>
  </si>
  <si>
    <t>Elitech Creatinine rgt Manual</t>
  </si>
  <si>
    <t>Elitech AST/SGOT Manual</t>
  </si>
  <si>
    <t>Elitech AST/SGPT Manual</t>
  </si>
  <si>
    <t>Swelab Alfa Combo Pack</t>
  </si>
  <si>
    <t>200 Tests</t>
  </si>
  <si>
    <t>Boule Calibrator</t>
  </si>
  <si>
    <t>Boule Control-Diff Trilevel</t>
  </si>
  <si>
    <t>25 pieces/box, GCM2000</t>
  </si>
  <si>
    <t>Blood Glucose Test Strips</t>
  </si>
  <si>
    <t>25 pieces/box</t>
  </si>
  <si>
    <t>Syringe</t>
  </si>
  <si>
    <t>100 pieces/box, 5ml</t>
  </si>
  <si>
    <t>100 pieces/box, 3ml</t>
  </si>
  <si>
    <t>100 pieces/box, 1ml</t>
  </si>
  <si>
    <t>Vacutainer</t>
  </si>
  <si>
    <t>2ml EDTA, Lavander Top, 100
pieces</t>
  </si>
  <si>
    <t>Vaccum Tube</t>
  </si>
  <si>
    <t>With Gel Cloth Activator 3ml, 100 pieces</t>
  </si>
  <si>
    <t xml:space="preserve">Urine Strips </t>
  </si>
  <si>
    <t>10 parameters, 100 pieces</t>
  </si>
  <si>
    <t>Micropipettor Holder/Stand</t>
  </si>
  <si>
    <t>5 placer</t>
  </si>
  <si>
    <t xml:space="preserve">Yellow Pipette Tips </t>
  </si>
  <si>
    <t>1000 pieces/pack</t>
  </si>
  <si>
    <t xml:space="preserve">Blue Pipette Tips </t>
  </si>
  <si>
    <t>500 pieces/pack</t>
  </si>
  <si>
    <t>Automatic Lancing Device</t>
  </si>
  <si>
    <t>Pregnancy Test Kit</t>
  </si>
  <si>
    <t>HBsAg Test Kit</t>
  </si>
  <si>
    <t>Tackle Box</t>
  </si>
  <si>
    <t>3-layer, High Quality</t>
  </si>
  <si>
    <t xml:space="preserve">Test Tube </t>
  </si>
  <si>
    <t xml:space="preserve">without Rim 12x100mm </t>
  </si>
  <si>
    <t>without RIM 12x75mm</t>
  </si>
  <si>
    <t>for 10x70mm</t>
  </si>
  <si>
    <t>Digital Timer</t>
  </si>
  <si>
    <t>Paper Towel</t>
  </si>
  <si>
    <t>Interfold, 1 ply, 150 pulls</t>
  </si>
  <si>
    <t>Denatured Alcohol</t>
  </si>
  <si>
    <t>1L</t>
  </si>
  <si>
    <t>Distilled Water</t>
  </si>
  <si>
    <t xml:space="preserve">Vessel with Soduim thiosulfate </t>
  </si>
  <si>
    <t>120ml, 200 pieces per box</t>
  </si>
  <si>
    <t>Autoclave Tape</t>
  </si>
  <si>
    <t xml:space="preserve"> 1''</t>
  </si>
  <si>
    <t xml:space="preserve">Automatic Pipette </t>
  </si>
  <si>
    <t>10-100uL</t>
  </si>
  <si>
    <t xml:space="preserve">Borosilicate Glass Separatory Funnel </t>
  </si>
  <si>
    <t>with stopper, 700mL</t>
  </si>
  <si>
    <t xml:space="preserve">Borosilicate Glass Stirring Rod </t>
  </si>
  <si>
    <t>300mm</t>
  </si>
  <si>
    <t xml:space="preserve">Brilliant Green Bile Broth </t>
  </si>
  <si>
    <t>500 grams</t>
  </si>
  <si>
    <t>Dishwashing liquid 250ml</t>
  </si>
  <si>
    <t>Disinfectant Spray, 400ml</t>
  </si>
  <si>
    <t>Distilled Water 6 liters</t>
  </si>
  <si>
    <t>Escherichia Coli Broth 500 grams</t>
  </si>
  <si>
    <t>Examining Gloves - Medium</t>
  </si>
  <si>
    <t>Examining Gloves - Small</t>
  </si>
  <si>
    <t>Fermentation Tube/Test Tube, 70mm x 10mm , 50's</t>
  </si>
  <si>
    <t>Lauryl Sulfate Broth 500 grams</t>
  </si>
  <si>
    <t>Liquid Hand Wash/Hand Soap, 250ml</t>
  </si>
  <si>
    <t>Match Sticks 10's</t>
  </si>
  <si>
    <t>Pipette tips rack w/ cover for yellow tips 10-100ul</t>
  </si>
  <si>
    <t xml:space="preserve">Reagent Powder for Rapid Microbiological Testing of Water Samples </t>
  </si>
  <si>
    <t>200 tests</t>
  </si>
  <si>
    <t>Toilet Paper</t>
  </si>
  <si>
    <t xml:space="preserve"> 12 rolls/pack 2 ply</t>
  </si>
  <si>
    <t>Trash Bag</t>
  </si>
  <si>
    <t>plastic, black, medium, 25 pcs/roll</t>
  </si>
  <si>
    <t>plastic, black, XL, 10pcs/roll</t>
  </si>
  <si>
    <t>White Board Marker</t>
  </si>
  <si>
    <t>Black</t>
  </si>
  <si>
    <t>Insulated Cooler</t>
  </si>
  <si>
    <t>48-Quart, with wheels</t>
  </si>
  <si>
    <t>Storage box</t>
  </si>
  <si>
    <t>Standard Pulse Oximeter, Large SPO2 and PR display with bargraph display, Multiple applications in hospital, home, community medical treatment and sports treatment, Accurate measurement of SPO2 and PR with storage and lanyard</t>
  </si>
  <si>
    <t>2 boxes of Lola Remedios (food and supplement syrup) per Senior-12 Sachets of 15ml Syrup</t>
  </si>
  <si>
    <t>Resistance Band (8-word latex resistance band elastic gym equipment)</t>
  </si>
  <si>
    <t>Calming oil, oil soothes and relaxes 10 ml roll that stress away, 2 pcs.</t>
  </si>
  <si>
    <t>Herbal Nasal Inhaler with essential oils (natural remedy for headache, sinus, fever and flu) 10 ml</t>
  </si>
  <si>
    <t>Turmeric tea powder, 10-in-1 Turmeric Tea is composed of 10 different powerful herbs:Pandan, Sambong, Lagundi, Banaba, Ginger, Malunggay, Gynura Procumbens, Lemongrass, Peppermint and Turmeric, (400g pack)</t>
  </si>
  <si>
    <t>Stevia, 100% Natural Zero Calorie Sweetener , Stevia Leaf Extract Sweetener, Erythritol Sweetener, Sugar Substitute, Sugar Free, Diabetes Friendly, Sugar Alternative, 100sticks/box</t>
  </si>
  <si>
    <t>Moringa capsule, 500mg., good for 1month</t>
  </si>
  <si>
    <t>Milk for Senior Citizen, 150 g</t>
  </si>
  <si>
    <t>for Provincial Government Offices</t>
  </si>
  <si>
    <t>for LGUs affected by emergencies/disasters</t>
  </si>
  <si>
    <t>Determine HIV Early Detect</t>
  </si>
  <si>
    <t>100 pieces/box</t>
  </si>
  <si>
    <t>HIV/Syphilis DUO</t>
  </si>
  <si>
    <t>30 pieces/box</t>
  </si>
  <si>
    <t>HBsAg 2</t>
  </si>
  <si>
    <t>5% Acetic Acid</t>
  </si>
  <si>
    <t>Adam's Clay</t>
  </si>
  <si>
    <t>Autoclave tape 1"</t>
  </si>
  <si>
    <t>Benedict's Solution 500 ml.</t>
  </si>
  <si>
    <t>Capillary Tube 100'S</t>
  </si>
  <si>
    <t>Cyrovials</t>
  </si>
  <si>
    <t>1.8 ml</t>
  </si>
  <si>
    <t>Dengue Duo</t>
  </si>
  <si>
    <t>Distilled Water 7L</t>
  </si>
  <si>
    <t>Microtainer 0.5mL K2 EDTA, 50's</t>
  </si>
  <si>
    <t>Vacutainer 2mL, 100's EDTA (Lavander Top)</t>
  </si>
  <si>
    <t>Ethanol</t>
  </si>
  <si>
    <t>Graduated Cylinder</t>
  </si>
  <si>
    <t>100 ml</t>
  </si>
  <si>
    <t>Test Tube</t>
  </si>
  <si>
    <t>16x10ml</t>
  </si>
  <si>
    <t>HBsAg Kit SD, WHOLE BLOOD 100's</t>
  </si>
  <si>
    <t>Hematocrit Reader</t>
  </si>
  <si>
    <t>Laboratory Timer with Battery</t>
  </si>
  <si>
    <t>Lugol's Iodine</t>
  </si>
  <si>
    <t>250 ml</t>
  </si>
  <si>
    <t>Glass Slides, 72's</t>
  </si>
  <si>
    <t>Micropore Tape 1" x 10 yd, US</t>
  </si>
  <si>
    <t>N/10 HCL</t>
  </si>
  <si>
    <t>Neubauer Cover Slip</t>
  </si>
  <si>
    <t>Neubauer/Counting Chamber</t>
  </si>
  <si>
    <t>Oral Glucose Tolerance Drink 100 grams</t>
  </si>
  <si>
    <t>Petri dish</t>
  </si>
  <si>
    <t>Pregnancy Test</t>
  </si>
  <si>
    <t>RBC Pipettes</t>
  </si>
  <si>
    <t>Reese and Ecker Solution 500 ml</t>
  </si>
  <si>
    <t>Sahlis Pipette</t>
  </si>
  <si>
    <t>Specimen bottle</t>
  </si>
  <si>
    <t>Sterile Cotton Balls</t>
  </si>
  <si>
    <t>Disposable Syringe 1cc.- /Tuberculin Syringe</t>
  </si>
  <si>
    <t>Disposable Syringe 3cc</t>
  </si>
  <si>
    <t>Disposable Syringe 5cc</t>
  </si>
  <si>
    <t>Tourniquet</t>
  </si>
  <si>
    <t>Typing Sera Anti - A, 10mL</t>
  </si>
  <si>
    <t>Typing Sera Anti - B, 10mL</t>
  </si>
  <si>
    <t>Typing Sera Anti - D (Anti - Rh), 10mL</t>
  </si>
  <si>
    <t>Vacutainer Needle</t>
  </si>
  <si>
    <t>Vacuum Tube, 3mL, 100's (Red Top, Plain Tube)</t>
  </si>
  <si>
    <t>Vacuum Tube w/ Gel Clot Activator, 3ml, 100's (Yellow Top)</t>
  </si>
  <si>
    <t>WBC Diluting Fluid 500 ml</t>
  </si>
  <si>
    <t>WBC Pipettes, Japan</t>
  </si>
  <si>
    <t>Wooden Applicator Sticks</t>
  </si>
  <si>
    <t>Wright's Stain</t>
  </si>
  <si>
    <t>Xylol, Xylene 1L</t>
  </si>
  <si>
    <t>Yellow Tips, 1000's-Universal</t>
  </si>
  <si>
    <t>HbA1c</t>
  </si>
  <si>
    <t>Hot Water Bag</t>
  </si>
  <si>
    <t>Ice Cap small</t>
  </si>
  <si>
    <t>Tongue Depressor wooden</t>
  </si>
  <si>
    <t>Adhesive Bandage</t>
  </si>
  <si>
    <t>50's</t>
  </si>
  <si>
    <t>Povidone Iodine 10% Antiseptic Sol'n.</t>
  </si>
  <si>
    <t>galons</t>
  </si>
  <si>
    <t>Oxygen Cannula - Adult</t>
  </si>
  <si>
    <t>Oxygen Cannula - Pedia</t>
  </si>
  <si>
    <t>Oxygen Mask Adult</t>
  </si>
  <si>
    <t>Oxygen Mask-Pedia</t>
  </si>
  <si>
    <t>Cotton balls 1000 piece/pack</t>
  </si>
  <si>
    <t>Examining Gloves - Large, 100's</t>
  </si>
  <si>
    <t>Examining Gloves - Medium, 100's</t>
  </si>
  <si>
    <t>Examining Gloves - Small, 100's</t>
  </si>
  <si>
    <t>Surgical Gauze, Sterile, 4x4</t>
  </si>
  <si>
    <t>Soaking Solution</t>
  </si>
  <si>
    <t>1" x 10yd,3M, US</t>
  </si>
  <si>
    <t>Alcohol-Isopropyl 70%, 1 gallon</t>
  </si>
  <si>
    <t>Alcohol-Isopropyl 70% 500 mL</t>
  </si>
  <si>
    <t>Disposable Face Mask</t>
  </si>
  <si>
    <t>QCA Bio-200 Chemistry Analyzer Reagents</t>
  </si>
  <si>
    <t>AST/SGOT 250ml</t>
  </si>
  <si>
    <t>ALT/SGPT 250ml</t>
  </si>
  <si>
    <t>QCA Creatinine 200 ml</t>
  </si>
  <si>
    <t>Uric Acid 300ml</t>
  </si>
  <si>
    <t>Urea 400ml</t>
  </si>
  <si>
    <t>Triglycerides 300ml</t>
  </si>
  <si>
    <t>Cholesterol 300ml</t>
  </si>
  <si>
    <t>HDL-Cholesterol 80ml</t>
  </si>
  <si>
    <t>Glucose 300ml</t>
  </si>
  <si>
    <t>QCA Seriscann Abnormal 10x5ml</t>
  </si>
  <si>
    <t>QCA Seriscann Normal 10x5ml</t>
  </si>
  <si>
    <t>Calibrator 7ml</t>
  </si>
  <si>
    <t>Para Lavado Extra Wash Kit 250ml; 100 ml</t>
  </si>
  <si>
    <t>Washing Solution</t>
  </si>
  <si>
    <t>10x10 ml</t>
  </si>
  <si>
    <t>Sample Cup 3 ML</t>
  </si>
  <si>
    <t>DYMIND UN73 Hematology Reagents</t>
  </si>
  <si>
    <t>Dilluent A 20L</t>
  </si>
  <si>
    <t>LYK 1 Lyse 500ml</t>
  </si>
  <si>
    <t>LYG 2 Lyse 500ml</t>
  </si>
  <si>
    <t>LYA 3 Lyse 1L</t>
  </si>
  <si>
    <t>CLE-P Cleaner 14 cycles</t>
  </si>
  <si>
    <t>Hematology Control (Low, Normal, High) 3x2.5ml</t>
  </si>
  <si>
    <t>sets</t>
  </si>
  <si>
    <t>AS300 Semi Automated Urine Strip Analyzer</t>
  </si>
  <si>
    <t>Self-Stik Urine Strips 11SG 100's</t>
  </si>
  <si>
    <t>Mindray BS 240 Pro Chemistry Analyzer Reagents</t>
  </si>
  <si>
    <t>Glucose Kit (GOD-POD Method) R1: 4x40ml, R2: 2x20ml</t>
  </si>
  <si>
    <t>Creatinine Kit (Modified Jaffe Method) R1: 3x35ml, R2 3x35ml</t>
  </si>
  <si>
    <t>Urea Kit (Urease-GLDH, UV Method) R1: 4x35ml, R2: 2x18ml</t>
  </si>
  <si>
    <t>Uric Acid Kit (UricasePeroxidase Method) R1: 4x40ml, R2: 2x20ml</t>
  </si>
  <si>
    <t>Total Cholesterol Kit (CHOD-POD Method) 4x40ml</t>
  </si>
  <si>
    <t>Triglycerides Kit (GPO-POD Method) 4x40ml</t>
  </si>
  <si>
    <t>HDL-C (HDL-C Select Method) R1: 1x40ml, R2: 1x14ml</t>
  </si>
  <si>
    <t>ALT Kit (IFCC Method) R1: 4x35ml, R2: 2x18ml</t>
  </si>
  <si>
    <t>AST Kit (IFCC Method) R1: 4x35ml, R2: 2x18ml</t>
  </si>
  <si>
    <t>Mindray Normal Control 1x5ml</t>
  </si>
  <si>
    <t>Mindray Abnormal Control 1x5ml</t>
  </si>
  <si>
    <t>Mindray Multi Calibrator 1x3ml</t>
  </si>
  <si>
    <t>Mindray HDL/LDL Calibrator 1x1ml</t>
  </si>
  <si>
    <t>CD80 Detergent 2 ltrs</t>
  </si>
  <si>
    <t>Cuvettes</t>
  </si>
  <si>
    <t>Air Freshener Spray</t>
  </si>
  <si>
    <t>275G, Lavender Vanilla and Comfort</t>
  </si>
  <si>
    <t xml:space="preserve">Aluminum Foil </t>
  </si>
  <si>
    <t>Jumbo, thickened roll, 12" x 300 meters</t>
  </si>
  <si>
    <t>All Purpose Cleaner</t>
  </si>
  <si>
    <t>500ml</t>
  </si>
  <si>
    <t xml:space="preserve">Bathroom Soap </t>
  </si>
  <si>
    <t>135 g</t>
  </si>
  <si>
    <t>Bleaching Solution</t>
  </si>
  <si>
    <t xml:space="preserve">Car Freshener </t>
  </si>
  <si>
    <t>can, 70g</t>
  </si>
  <si>
    <t>Certificate Frame</t>
  </si>
  <si>
    <t>8.5 x 11</t>
  </si>
  <si>
    <t xml:space="preserve">Certificate Frame </t>
  </si>
  <si>
    <t>8.5 x 13</t>
  </si>
  <si>
    <t>A4</t>
  </si>
  <si>
    <t xml:space="preserve">Certificate Holder </t>
  </si>
  <si>
    <t>folded with Provincial Logo, 8.5x11</t>
  </si>
  <si>
    <t>Certificate Holder</t>
  </si>
  <si>
    <t>plastic, letter</t>
  </si>
  <si>
    <t xml:space="preserve">Declogging Solution                           </t>
  </si>
  <si>
    <t xml:space="preserve">Liquid Sosa, 500ml.   </t>
  </si>
  <si>
    <t xml:space="preserve">Deodorizer </t>
  </si>
  <si>
    <t>12 oz</t>
  </si>
  <si>
    <t>Detergent Bar</t>
  </si>
  <si>
    <t xml:space="preserve">36's/box </t>
  </si>
  <si>
    <t>Detergent powder 500 g</t>
  </si>
  <si>
    <t xml:space="preserve">Dipper </t>
  </si>
  <si>
    <t>regular</t>
  </si>
  <si>
    <t xml:space="preserve">Disposable 2-division Food Box </t>
  </si>
  <si>
    <t>100pcs/pack, Laminated</t>
  </si>
  <si>
    <t xml:space="preserve">Dishwashing Liquid </t>
  </si>
  <si>
    <t xml:space="preserve">250ml </t>
  </si>
  <si>
    <t xml:space="preserve">Disinfectant Liquid  </t>
  </si>
  <si>
    <t>Multipurpose,1 Litter</t>
  </si>
  <si>
    <t xml:space="preserve">Disinfectant Spray </t>
  </si>
  <si>
    <t>340 grams</t>
  </si>
  <si>
    <t xml:space="preserve">Doormat </t>
  </si>
  <si>
    <t>Medium, Cotton</t>
  </si>
  <si>
    <t xml:space="preserve">Disposable Paper Cups </t>
  </si>
  <si>
    <t>50pcs/pack</t>
  </si>
  <si>
    <t>Disposable Paper Meal box</t>
  </si>
  <si>
    <t>3.5 x 10.5 x 17.5 cm</t>
  </si>
  <si>
    <t>Disposable Paper Plate</t>
  </si>
  <si>
    <t>50s/pack</t>
  </si>
  <si>
    <t>Disposable Fork and Spoon</t>
  </si>
  <si>
    <t xml:space="preserve">Document Frame </t>
  </si>
  <si>
    <t>8x10</t>
  </si>
  <si>
    <t xml:space="preserve">Document frame </t>
  </si>
  <si>
    <t>8 1/2X13</t>
  </si>
  <si>
    <t>Dust Pan</t>
  </si>
  <si>
    <t xml:space="preserve">Dust pan </t>
  </si>
  <si>
    <t>Plastic</t>
  </si>
  <si>
    <t xml:space="preserve">Electric Fan, </t>
  </si>
  <si>
    <t>Wall Fan ,18in, Steel Blade</t>
  </si>
  <si>
    <t>Electric Fan</t>
  </si>
  <si>
    <t>Industrial Fan</t>
  </si>
  <si>
    <t xml:space="preserve">Exhaust Fan </t>
  </si>
  <si>
    <t>16"</t>
  </si>
  <si>
    <t>Extension Cord</t>
  </si>
  <si>
    <t xml:space="preserve">6-Gang Universal Individual Switch </t>
  </si>
  <si>
    <t>10 meters - 5 outlet</t>
  </si>
  <si>
    <t xml:space="preserve">Extension Cord </t>
  </si>
  <si>
    <t>20 meter</t>
  </si>
  <si>
    <t>Eyelet Grommets Ring</t>
  </si>
  <si>
    <t>For tarpaulin</t>
  </si>
  <si>
    <t xml:space="preserve">Fire Extinguisher </t>
  </si>
  <si>
    <t>refill</t>
  </si>
  <si>
    <t xml:space="preserve">Floorbrush </t>
  </si>
  <si>
    <t>double</t>
  </si>
  <si>
    <t>Floor Brush</t>
  </si>
  <si>
    <t>with long handle</t>
  </si>
  <si>
    <t xml:space="preserve">Floor Polisher Pads </t>
  </si>
  <si>
    <t>20" in diameter</t>
  </si>
  <si>
    <t>Floor wax</t>
  </si>
  <si>
    <t xml:space="preserve"> liquid red, 1000 g. </t>
  </si>
  <si>
    <t xml:space="preserve">Furniture Cleaner </t>
  </si>
  <si>
    <t>330ml</t>
  </si>
  <si>
    <t xml:space="preserve">Garden Gloves </t>
  </si>
  <si>
    <t>Garden Hose</t>
  </si>
  <si>
    <t>per meter</t>
  </si>
  <si>
    <t>Glass Cleaner</t>
  </si>
  <si>
    <t>500 ml</t>
  </si>
  <si>
    <t>Glass Frame</t>
  </si>
  <si>
    <t>8.5" x 11"</t>
  </si>
  <si>
    <t>Heavy Duty (using tansi)</t>
  </si>
  <si>
    <t>Grass Scissor</t>
  </si>
  <si>
    <t xml:space="preserve">Hand Trolley </t>
  </si>
  <si>
    <t xml:space="preserve"> Heavy Duty</t>
  </si>
  <si>
    <t xml:space="preserve">Insecticide Spray </t>
  </si>
  <si>
    <t>600ml</t>
  </si>
  <si>
    <t xml:space="preserve">Ladder </t>
  </si>
  <si>
    <t>Type A  10 Steps</t>
  </si>
  <si>
    <t xml:space="preserve">Liquid Hand Soap </t>
  </si>
  <si>
    <t>250ml</t>
  </si>
  <si>
    <t xml:space="preserve">Marine Epoxy </t>
  </si>
  <si>
    <t xml:space="preserve">Meal Box Spaghetti </t>
  </si>
  <si>
    <t>2-division (LB2) 100pcs/pack, Laminated</t>
  </si>
  <si>
    <t xml:space="preserve">Mop Squeezer </t>
  </si>
  <si>
    <t>with handle and bucket, heavy duty, 36 liters</t>
  </si>
  <si>
    <t xml:space="preserve">Mop Handle Aluminum                                           </t>
  </si>
  <si>
    <t>Universal</t>
  </si>
  <si>
    <t xml:space="preserve">Mop Handle </t>
  </si>
  <si>
    <t>Wooden</t>
  </si>
  <si>
    <t xml:space="preserve">Mop Head Cotton </t>
  </si>
  <si>
    <t>medium</t>
  </si>
  <si>
    <t xml:space="preserve">Mop head </t>
  </si>
  <si>
    <t>with handle</t>
  </si>
  <si>
    <t xml:space="preserve">Mop Magic spin  </t>
  </si>
  <si>
    <t>with bucket 360° Rotating Floor Cleaning Plastic Liner magic spin mop sets, Heavy Duty</t>
  </si>
  <si>
    <t xml:space="preserve">Muriatic Acid </t>
  </si>
  <si>
    <t>1 liter</t>
  </si>
  <si>
    <t>Nylon</t>
  </si>
  <si>
    <t>Tansi for grass cutter, regular</t>
  </si>
  <si>
    <t xml:space="preserve">Padlock </t>
  </si>
  <si>
    <t>40mm</t>
  </si>
  <si>
    <t xml:space="preserve">Pail Plastic </t>
  </si>
  <si>
    <t>16 liters</t>
  </si>
  <si>
    <t xml:space="preserve">Pail plastic </t>
  </si>
  <si>
    <t>24 liters</t>
  </si>
  <si>
    <t xml:space="preserve">Paper Cutter </t>
  </si>
  <si>
    <t>with adjuster</t>
  </si>
  <si>
    <t xml:space="preserve">Paper Plate Holder </t>
  </si>
  <si>
    <t>Plant scissor</t>
  </si>
  <si>
    <t xml:space="preserve"> heavy duty big</t>
  </si>
  <si>
    <t xml:space="preserve">Plaque </t>
  </si>
  <si>
    <t>8 inches</t>
  </si>
  <si>
    <t>Plaque 10”</t>
  </si>
  <si>
    <t>10 inches</t>
  </si>
  <si>
    <t>Plaque</t>
  </si>
  <si>
    <t>12 inches</t>
  </si>
  <si>
    <t>Plastic Pallet</t>
  </si>
  <si>
    <t>Retractable Barrier Stand</t>
  </si>
  <si>
    <t>Rag</t>
  </si>
  <si>
    <t>Reflectorized Vest</t>
  </si>
  <si>
    <t xml:space="preserve">Rice Cooker </t>
  </si>
  <si>
    <t>10 cups</t>
  </si>
  <si>
    <t>Ring Binder</t>
  </si>
  <si>
    <t>12mm x 1.2mm (1/2 "x44)</t>
  </si>
  <si>
    <t>12mm x 1.2mm (3/4 "x44)</t>
  </si>
  <si>
    <t>12mm x 1.2mm (1 "x44)</t>
  </si>
  <si>
    <t>12mm x 1.2mm (1 1/2 "x44)</t>
  </si>
  <si>
    <t>12mm x 1.2mm (2 "x44)</t>
  </si>
  <si>
    <t>Rubber Gloves</t>
  </si>
  <si>
    <t>Medium</t>
  </si>
  <si>
    <t>Large</t>
  </si>
  <si>
    <t xml:space="preserve">Scouring Pad </t>
  </si>
  <si>
    <t>w/foam big</t>
  </si>
  <si>
    <t>w/out Foam big</t>
  </si>
  <si>
    <t>SD Card</t>
  </si>
  <si>
    <t>128 GB</t>
  </si>
  <si>
    <t>Staple Gun</t>
  </si>
  <si>
    <t>Straw Rope</t>
  </si>
  <si>
    <t xml:space="preserve">Tarpaulin canvass </t>
  </si>
  <si>
    <t>36", 13oz</t>
  </si>
  <si>
    <t>48", 13oz</t>
  </si>
  <si>
    <t>54", 13oz</t>
  </si>
  <si>
    <t>72", 13oz</t>
  </si>
  <si>
    <t>Tarpaulin canvass</t>
  </si>
  <si>
    <t>10oz, 3.3ft x 164ft</t>
  </si>
  <si>
    <t>10oz, 4.5ft x 164ft</t>
  </si>
  <si>
    <t>10oz, 5.25ft x 164ft</t>
  </si>
  <si>
    <t>10oz, 6ft x 164ft</t>
  </si>
  <si>
    <t>Tarpaulin Eyelet Puncher</t>
  </si>
  <si>
    <t>Semi-Automatic</t>
  </si>
  <si>
    <t>Tarpaulin Eyelet</t>
  </si>
  <si>
    <t>#2, 2000 per pack</t>
  </si>
  <si>
    <t>Tarpaulin Eyelet, #2 and #3, 2000 per pack</t>
  </si>
  <si>
    <t xml:space="preserve"> #3,  2000 per pack</t>
  </si>
  <si>
    <t xml:space="preserve">Tarpaulin Ink </t>
  </si>
  <si>
    <t>Black 700ml T-78921</t>
  </si>
  <si>
    <t>Cyan 700ml T-8922</t>
  </si>
  <si>
    <t>Magenta 700ml T-8923</t>
  </si>
  <si>
    <t>Yellow 700ml T- 8924</t>
  </si>
  <si>
    <t xml:space="preserve">Thumbtacks </t>
  </si>
  <si>
    <t>Toilet bowl cleaner</t>
  </si>
  <si>
    <t xml:space="preserve"> 1000 ml</t>
  </si>
  <si>
    <t xml:space="preserve">Toilet deodorizer  </t>
  </si>
  <si>
    <t>w/ holder, 50g.</t>
  </si>
  <si>
    <t xml:space="preserve">Toilet floor brush </t>
  </si>
  <si>
    <t xml:space="preserve">Toilet Paper </t>
  </si>
  <si>
    <t>12 rolls / pack 2 ply</t>
  </si>
  <si>
    <t>Toilet Rubber Pump</t>
  </si>
  <si>
    <t>Biodegradable,Medium, Black 100's</t>
  </si>
  <si>
    <t>Biodegradable,Medium, Yellow 100's</t>
  </si>
  <si>
    <t>Biodegradable,Medium, Green 100's</t>
  </si>
  <si>
    <t>Biodegradable, Large, Black 100's</t>
  </si>
  <si>
    <t>Biodegradable, Large, Green 100's</t>
  </si>
  <si>
    <t>Biodegradable, Large, Yellow 100's</t>
  </si>
  <si>
    <t>Biodegradable, X-large, Black 100's</t>
  </si>
  <si>
    <t>Biodegradable, X-large, Green 100's</t>
  </si>
  <si>
    <t>Biodegradable, X-large, Yellow 100's</t>
  </si>
  <si>
    <t xml:space="preserve">Trash bag, </t>
  </si>
  <si>
    <t>XX-Large (black, natural, yellow, green) 200's</t>
  </si>
  <si>
    <t xml:space="preserve">Trash Can </t>
  </si>
  <si>
    <t>big (24L, with cover)</t>
  </si>
  <si>
    <t>medium (17L, with cover)</t>
  </si>
  <si>
    <t>small (9L, with cover)</t>
  </si>
  <si>
    <t xml:space="preserve">Trash Bag </t>
  </si>
  <si>
    <t>Small(black), 100's</t>
  </si>
  <si>
    <t xml:space="preserve">Trash Bin/Can </t>
  </si>
  <si>
    <t>with Pedal and Lock</t>
  </si>
  <si>
    <t xml:space="preserve">Trash Bin </t>
  </si>
  <si>
    <t>3 Slots 85L Waste Master Design</t>
  </si>
  <si>
    <t xml:space="preserve">Trash bin  </t>
  </si>
  <si>
    <t xml:space="preserve">(big) 120 L with cover heavy duty ( yellow,green, black) w wheels </t>
  </si>
  <si>
    <t xml:space="preserve"> Large, Color:Green w/ logo and label (NABUBULOK), 16 liters capacity</t>
  </si>
  <si>
    <t>Trash Bin</t>
  </si>
  <si>
    <t>Large, Color: Black w/ logo and label (DI NABUBULOK), 16 liters capacity</t>
  </si>
  <si>
    <t>Large, Color: Blue w/ logo and label (MAY PAKINABANG), 16 liters capacity</t>
  </si>
  <si>
    <t>Vacuum Cleaner</t>
  </si>
  <si>
    <t>Water dispenser</t>
  </si>
  <si>
    <t xml:space="preserve">Walis Pang-agiw </t>
  </si>
  <si>
    <t xml:space="preserve">Walis </t>
  </si>
  <si>
    <t xml:space="preserve">Tambo                                                           </t>
  </si>
  <si>
    <t>Tingting</t>
  </si>
  <si>
    <t xml:space="preserve">Wet/dry Vacuum Cleaner </t>
  </si>
  <si>
    <t>4L 1000w</t>
  </si>
  <si>
    <t>Ziplock</t>
  </si>
  <si>
    <t>2XL 100's</t>
  </si>
  <si>
    <t>XL 100's</t>
  </si>
  <si>
    <t>Handheld Radio 2-way</t>
  </si>
  <si>
    <t>Gawad Parangal for LGUs</t>
  </si>
  <si>
    <t>TB Elimination Program</t>
  </si>
  <si>
    <t>Token</t>
  </si>
  <si>
    <t>Flowers and Balloons</t>
  </si>
  <si>
    <t>Gift</t>
  </si>
  <si>
    <t>Costume and other paraphernalias</t>
  </si>
  <si>
    <t>MEDICAL EQUIPMENT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</si>
</sst>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quot;₱&quot;* #,##0.00_-;\-&quot;₱&quot;* #,##0.00_-;_-&quot;₱&quot;* &quot;-&quot;??_-;_-@"/>
    <numFmt numFmtId="165" formatCode="_-* #,##0.00_-;\-* #,##0.00_-;_-* &quot;-&quot;??_-;_-@"/>
    <numFmt numFmtId="166" formatCode="_(* #,##0.00_);_(* \(#,##0.00\);_(* &quot;-&quot;??_);_(@_)"/>
    <numFmt numFmtId="167" formatCode="&quot;₱&quot;#,##0.00;[Red]\-&quot;₱&quot;#,##0.00"/>
  </numFmts>
  <fonts count="42">
    <font>
      <sz val="11.0"/>
      <color theme="1"/>
      <name val="Calibri"/>
      <scheme val="minor"/>
    </font>
    <font>
      <b/>
      <sz val="12.0"/>
      <color rgb="FF000000"/>
      <name val="Arial"/>
    </font>
    <font>
      <sz val="12.0"/>
      <color theme="1"/>
      <name val="Arial Narrow"/>
    </font>
    <font>
      <b/>
      <sz val="12.0"/>
      <color rgb="FF000000"/>
      <name val="Arial Narrow"/>
    </font>
    <font>
      <sz val="12.0"/>
      <color rgb="FF000000"/>
      <name val="Arial Narrow"/>
    </font>
    <font>
      <b/>
      <sz val="12.0"/>
      <color rgb="FFFFFFFF"/>
      <name val="Arial Narrow"/>
    </font>
    <font>
      <b/>
      <sz val="12.0"/>
      <color theme="1"/>
      <name val="Arial Narrow"/>
    </font>
    <font>
      <sz val="12.0"/>
      <color theme="1"/>
      <name val="Times New Roman"/>
    </font>
    <font>
      <b/>
      <sz val="12.0"/>
      <color theme="1"/>
      <name val="Times New Roman"/>
    </font>
    <font>
      <b/>
      <u/>
      <sz val="12.0"/>
      <color theme="1"/>
      <name val="Times New Roman"/>
    </font>
    <font/>
    <font>
      <i/>
      <sz val="12.0"/>
      <color theme="1"/>
      <name val="Times New Roman"/>
    </font>
    <font>
      <b/>
      <sz val="12.0"/>
      <color rgb="FF000000"/>
      <name val="Times New Roman"/>
    </font>
    <font>
      <sz val="12.0"/>
      <color rgb="FF000000"/>
      <name val="Times New Roman"/>
    </font>
    <font>
      <sz val="14.0"/>
      <color theme="1"/>
      <name val="Arial"/>
    </font>
    <font>
      <sz val="14.0"/>
      <color theme="1"/>
      <name val="Arial Narrow"/>
    </font>
    <font>
      <b/>
      <sz val="14.0"/>
      <color theme="1"/>
      <name val="Arial Narrow"/>
    </font>
    <font>
      <b/>
      <u/>
      <sz val="14.0"/>
      <color theme="1"/>
      <name val="Arial Narrow"/>
    </font>
    <font>
      <b/>
      <sz val="14.0"/>
      <color rgb="FF00B0F0"/>
      <name val="Arial Narrow"/>
    </font>
    <font>
      <b/>
      <sz val="9.0"/>
      <color theme="1"/>
      <name val="Arial Narrow"/>
    </font>
    <font>
      <sz val="14.0"/>
      <color rgb="FF00B0F0"/>
      <name val="Arial Narrow"/>
    </font>
    <font>
      <sz val="9.0"/>
      <color theme="1"/>
      <name val="Arial Narrow"/>
    </font>
    <font>
      <sz val="14.0"/>
      <color rgb="FFFF0000"/>
      <name val="Arial Narrow"/>
    </font>
    <font>
      <sz val="14.0"/>
      <color theme="1"/>
      <name val="Calibri"/>
    </font>
    <font>
      <sz val="9.0"/>
      <color theme="1"/>
      <name val="Calibri"/>
    </font>
    <font>
      <b/>
      <sz val="14.0"/>
      <color rgb="FF000000"/>
      <name val="Arial Narrow"/>
    </font>
    <font>
      <sz val="14.0"/>
      <color rgb="FF000000"/>
      <name val="Arial Narrow"/>
    </font>
    <font>
      <sz val="12.0"/>
      <color theme="1"/>
      <name val="Arial"/>
    </font>
    <font>
      <sz val="12.0"/>
      <color theme="1"/>
      <name val="Calibri"/>
    </font>
    <font>
      <b/>
      <u/>
      <sz val="12.0"/>
      <color theme="1"/>
      <name val="Arial Narrow"/>
    </font>
    <font>
      <b/>
      <sz val="12.0"/>
      <color rgb="FF00B0F0"/>
      <name val="Arial Narrow"/>
    </font>
    <font>
      <sz val="12.0"/>
      <color rgb="FF00B0F0"/>
      <name val="Arial Narrow"/>
    </font>
    <font>
      <sz val="8.0"/>
      <color theme="1"/>
      <name val="Arial Narrow"/>
    </font>
    <font>
      <sz val="11.0"/>
      <color theme="1"/>
      <name val="Arial Narrow"/>
    </font>
    <font>
      <b/>
      <sz val="12.0"/>
      <color rgb="FFFF0000"/>
      <name val="Arial Narrow"/>
    </font>
    <font>
      <sz val="12.0"/>
      <color rgb="FFFF0000"/>
      <name val="Arial Narrow"/>
    </font>
    <font>
      <sz val="8.0"/>
      <color rgb="FFFF0000"/>
      <name val="Arial Narrow"/>
    </font>
    <font>
      <i/>
      <sz val="12.0"/>
      <color theme="1"/>
      <name val="Arial Narrow"/>
    </font>
    <font>
      <sz val="12.0"/>
      <color rgb="FF00B050"/>
      <name val="Arial Narrow"/>
    </font>
    <font>
      <b/>
      <sz val="12.0"/>
      <color rgb="FF00B050"/>
      <name val="Arial Narrow"/>
    </font>
    <font>
      <sz val="11.0"/>
      <color rgb="FF000000"/>
      <name val="Arial Narrow"/>
    </font>
    <font>
      <sz val="11.0"/>
      <color theme="1"/>
      <name val="Calibri"/>
    </font>
  </fonts>
  <fills count="6">
    <fill>
      <patternFill patternType="none"/>
    </fill>
    <fill>
      <patternFill patternType="lightGray"/>
    </fill>
    <fill>
      <patternFill patternType="solid">
        <fgColor rgb="FF595959"/>
        <bgColor rgb="FF595959"/>
      </patternFill>
    </fill>
    <fill>
      <patternFill patternType="solid">
        <fgColor rgb="FFFBE4D5"/>
        <bgColor rgb="FFFBE4D5"/>
      </patternFill>
    </fill>
    <fill>
      <patternFill patternType="solid">
        <fgColor theme="7"/>
        <bgColor theme="7"/>
      </patternFill>
    </fill>
    <fill>
      <patternFill patternType="solid">
        <fgColor theme="0"/>
        <bgColor theme="0"/>
      </patternFill>
    </fill>
  </fills>
  <borders count="22">
    <border/>
    <border>
      <left/>
      <right/>
      <top/>
      <bottom/>
    </border>
    <border>
      <bottom style="thick">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border>
    <border>
      <left/>
      <right style="thin">
        <color rgb="FF000000"/>
      </right>
      <top style="thin">
        <color rgb="FF000000"/>
      </top>
      <bottom style="thin">
        <color rgb="FF000000"/>
      </bottom>
    </border>
    <border>
      <left/>
      <right style="thin">
        <color rgb="FF000000"/>
      </right>
      <top/>
      <bottom/>
    </border>
    <border>
      <left style="thin">
        <color rgb="FF000000"/>
      </left>
      <right style="medium">
        <color rgb="FFCCCCCC"/>
      </right>
      <top style="thin">
        <color rgb="FF000000"/>
      </top>
      <bottom style="thin">
        <color rgb="FF000000"/>
      </bottom>
    </border>
    <border>
      <left style="medium">
        <color rgb="FFCCCCCC"/>
      </left>
      <right style="medium">
        <color rgb="FFCCCCCC"/>
      </right>
      <top style="thin">
        <color rgb="FF000000"/>
      </top>
      <bottom style="thin">
        <color rgb="FF000000"/>
      </bottom>
    </border>
  </borders>
  <cellStyleXfs count="1">
    <xf borderId="0" fillId="0" fontId="0" numFmtId="0" applyAlignment="1" applyFont="1"/>
  </cellStyleXfs>
  <cellXfs count="489">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vertical="top"/>
    </xf>
    <xf borderId="0" fillId="0" fontId="2" numFmtId="0" xfId="0" applyAlignment="1" applyFont="1">
      <alignment vertical="top"/>
    </xf>
    <xf borderId="0" fillId="0" fontId="3" numFmtId="0" xfId="0" applyAlignment="1" applyFont="1">
      <alignment horizontal="center" vertical="center"/>
    </xf>
    <xf borderId="0" fillId="0" fontId="3" numFmtId="0" xfId="0" applyAlignment="1" applyFont="1">
      <alignment horizontal="left" vertical="top"/>
    </xf>
    <xf borderId="0" fillId="0" fontId="3" numFmtId="0" xfId="0" applyAlignment="1" applyFont="1">
      <alignment horizontal="left" shrinkToFit="0" vertical="top" wrapText="1"/>
    </xf>
    <xf borderId="0" fillId="0" fontId="4" numFmtId="0" xfId="0" applyAlignment="1" applyFont="1">
      <alignment horizontal="left" vertical="top"/>
    </xf>
    <xf borderId="1" fillId="2" fontId="5" numFmtId="0" xfId="0" applyAlignment="1" applyBorder="1" applyFill="1" applyFont="1">
      <alignment horizontal="center" vertical="top"/>
    </xf>
    <xf borderId="1" fillId="2" fontId="5" numFmtId="0" xfId="0" applyAlignment="1" applyBorder="1" applyFont="1">
      <alignment horizontal="center" shrinkToFit="0" vertical="top" wrapText="1"/>
    </xf>
    <xf borderId="0" fillId="0" fontId="2" numFmtId="0" xfId="0" applyAlignment="1" applyFont="1">
      <alignment shrinkToFit="0" vertical="top" wrapText="1"/>
    </xf>
    <xf borderId="0" fillId="0" fontId="2" numFmtId="4" xfId="0" applyAlignment="1" applyFont="1" applyNumberFormat="1">
      <alignment horizontal="right" vertical="top"/>
    </xf>
    <xf quotePrefix="1" borderId="0" fillId="0" fontId="2" numFmtId="0" xfId="0" applyAlignment="1" applyFont="1">
      <alignment horizontal="center" vertical="top"/>
    </xf>
    <xf borderId="0" fillId="0" fontId="6" numFmtId="0" xfId="0" applyAlignment="1" applyFont="1">
      <alignment horizontal="center" vertical="top"/>
    </xf>
    <xf borderId="0" fillId="0" fontId="6" numFmtId="0" xfId="0" applyAlignment="1" applyFont="1">
      <alignment horizontal="left" shrinkToFit="0" vertical="top" wrapText="1"/>
    </xf>
    <xf borderId="2" fillId="0" fontId="2" numFmtId="4" xfId="0" applyAlignment="1" applyBorder="1" applyFont="1" applyNumberFormat="1">
      <alignment horizontal="right" vertical="top"/>
    </xf>
    <xf borderId="0" fillId="0" fontId="7" numFmtId="0" xfId="0" applyAlignment="1" applyFont="1">
      <alignment horizontal="center" shrinkToFit="0" vertical="center" wrapText="1"/>
    </xf>
    <xf borderId="0" fillId="0" fontId="7" numFmtId="0" xfId="0" applyAlignment="1" applyFont="1">
      <alignment vertical="center"/>
    </xf>
    <xf borderId="0" fillId="0" fontId="8" numFmtId="0" xfId="0" applyAlignment="1" applyFont="1">
      <alignment horizontal="center" shrinkToFit="0" vertical="center" wrapText="1"/>
    </xf>
    <xf borderId="0" fillId="0" fontId="7" numFmtId="0" xfId="0" applyFont="1"/>
    <xf borderId="0" fillId="0" fontId="8" numFmtId="0" xfId="0" applyAlignment="1" applyFont="1">
      <alignment vertical="top"/>
    </xf>
    <xf borderId="0" fillId="0" fontId="7" numFmtId="0" xfId="0" applyAlignment="1" applyFont="1">
      <alignment vertical="top"/>
    </xf>
    <xf borderId="0" fillId="0" fontId="9" numFmtId="0" xfId="0" applyAlignment="1" applyFont="1">
      <alignment vertical="top"/>
    </xf>
    <xf borderId="0" fillId="0" fontId="8" numFmtId="3" xfId="0" applyAlignment="1" applyFont="1" applyNumberFormat="1">
      <alignment vertical="top"/>
    </xf>
    <xf borderId="0" fillId="0" fontId="7" numFmtId="3" xfId="0" applyAlignment="1" applyFont="1" applyNumberFormat="1">
      <alignment vertical="top"/>
    </xf>
    <xf borderId="0" fillId="0" fontId="8" numFmtId="0" xfId="0" applyAlignment="1" applyFont="1">
      <alignment horizontal="center" vertical="top"/>
    </xf>
    <xf borderId="0" fillId="0" fontId="7" numFmtId="164" xfId="0" applyAlignment="1" applyFont="1" applyNumberFormat="1">
      <alignment vertical="top"/>
    </xf>
    <xf borderId="3" fillId="0" fontId="8" numFmtId="0" xfId="0" applyAlignment="1" applyBorder="1" applyFont="1">
      <alignment horizontal="center" vertical="top"/>
    </xf>
    <xf borderId="4" fillId="0" fontId="8" numFmtId="0" xfId="0" applyAlignment="1" applyBorder="1" applyFont="1">
      <alignment horizontal="center" vertical="top"/>
    </xf>
    <xf borderId="5" fillId="0" fontId="10" numFmtId="0" xfId="0" applyBorder="1" applyFont="1"/>
    <xf borderId="6" fillId="0" fontId="10" numFmtId="0" xfId="0" applyBorder="1" applyFont="1"/>
    <xf borderId="3" fillId="0" fontId="8" numFmtId="3" xfId="0" applyAlignment="1" applyBorder="1" applyFont="1" applyNumberFormat="1">
      <alignment horizontal="center" shrinkToFit="0" vertical="top" wrapText="1"/>
    </xf>
    <xf borderId="3" fillId="0" fontId="8" numFmtId="2" xfId="0" applyAlignment="1" applyBorder="1" applyFont="1" applyNumberFormat="1">
      <alignment horizontal="center" shrinkToFit="0" vertical="top" wrapText="1"/>
    </xf>
    <xf borderId="4" fillId="0" fontId="8" numFmtId="2" xfId="0" applyAlignment="1" applyBorder="1" applyFont="1" applyNumberFormat="1">
      <alignment horizontal="center" shrinkToFit="0" vertical="top" wrapText="1"/>
    </xf>
    <xf borderId="3" fillId="0" fontId="8" numFmtId="164" xfId="0" applyAlignment="1" applyBorder="1" applyFont="1" applyNumberFormat="1">
      <alignment horizontal="center" shrinkToFit="0" vertical="top" wrapText="1"/>
    </xf>
    <xf borderId="3" fillId="0" fontId="8" numFmtId="0" xfId="0" applyAlignment="1" applyBorder="1" applyFont="1">
      <alignment horizontal="center" shrinkToFit="0" vertical="top" wrapText="1"/>
    </xf>
    <xf borderId="7" fillId="0" fontId="8" numFmtId="0" xfId="0" applyAlignment="1" applyBorder="1" applyFont="1">
      <alignment horizontal="center" vertical="top"/>
    </xf>
    <xf borderId="8" fillId="0" fontId="10" numFmtId="0" xfId="0" applyBorder="1" applyFont="1"/>
    <xf borderId="9" fillId="0" fontId="10" numFmtId="0" xfId="0" applyBorder="1" applyFont="1"/>
    <xf borderId="10" fillId="0" fontId="10" numFmtId="0" xfId="0" applyBorder="1" applyFont="1"/>
    <xf borderId="11" fillId="0" fontId="7" numFmtId="0" xfId="0" applyAlignment="1" applyBorder="1" applyFont="1">
      <alignment horizontal="center"/>
    </xf>
    <xf borderId="12" fillId="0" fontId="10" numFmtId="0" xfId="0" applyBorder="1" applyFont="1"/>
    <xf borderId="13" fillId="0" fontId="10" numFmtId="0" xfId="0" applyBorder="1" applyFont="1"/>
    <xf borderId="11" fillId="0" fontId="10" numFmtId="0" xfId="0" applyBorder="1" applyFont="1"/>
    <xf borderId="14" fillId="0" fontId="8" numFmtId="0" xfId="0" applyAlignment="1" applyBorder="1" applyFont="1">
      <alignment horizontal="center" vertical="top"/>
    </xf>
    <xf borderId="14" fillId="0" fontId="8" numFmtId="3" xfId="0" applyAlignment="1" applyBorder="1" applyFont="1" applyNumberFormat="1">
      <alignment horizontal="center" vertical="top"/>
    </xf>
    <xf borderId="11" fillId="0" fontId="7" numFmtId="0" xfId="0" applyBorder="1" applyFont="1"/>
    <xf borderId="12" fillId="0" fontId="8" numFmtId="0" xfId="0" applyAlignment="1" applyBorder="1" applyFont="1">
      <alignment horizontal="left" vertical="top"/>
    </xf>
    <xf borderId="13" fillId="0" fontId="7" numFmtId="0" xfId="0" applyBorder="1" applyFont="1"/>
    <xf borderId="13" fillId="0" fontId="7" numFmtId="3" xfId="0" applyBorder="1" applyFont="1" applyNumberFormat="1"/>
    <xf borderId="10" fillId="0" fontId="7" numFmtId="0" xfId="0" applyBorder="1" applyFont="1"/>
    <xf borderId="14" fillId="0" fontId="7" numFmtId="0" xfId="0" applyBorder="1" applyFont="1"/>
    <xf borderId="14" fillId="0" fontId="7" numFmtId="0" xfId="0" applyAlignment="1" applyBorder="1" applyFont="1">
      <alignment shrinkToFit="0" wrapText="1"/>
    </xf>
    <xf borderId="7" fillId="0" fontId="7" numFmtId="0" xfId="0" applyAlignment="1" applyBorder="1" applyFont="1">
      <alignment horizontal="center"/>
    </xf>
    <xf borderId="9" fillId="0" fontId="7" numFmtId="0" xfId="0" applyBorder="1" applyFont="1"/>
    <xf borderId="11" fillId="0" fontId="7" numFmtId="0" xfId="0" applyAlignment="1" applyBorder="1" applyFont="1">
      <alignment horizontal="center" vertical="top"/>
    </xf>
    <xf borderId="13" fillId="0" fontId="8" numFmtId="0" xfId="0" applyAlignment="1" applyBorder="1" applyFont="1">
      <alignment horizontal="left" shrinkToFit="0" vertical="top" wrapText="1"/>
    </xf>
    <xf borderId="9" fillId="0" fontId="7" numFmtId="3" xfId="0" applyAlignment="1" applyBorder="1" applyFont="1" applyNumberFormat="1">
      <alignment horizontal="center" vertical="top"/>
    </xf>
    <xf borderId="14" fillId="0" fontId="7" numFmtId="0" xfId="0" applyAlignment="1" applyBorder="1" applyFont="1">
      <alignment horizontal="center" vertical="top"/>
    </xf>
    <xf borderId="7" fillId="0" fontId="7" numFmtId="164" xfId="0" applyAlignment="1" applyBorder="1" applyFont="1" applyNumberFormat="1">
      <alignment horizontal="right" vertical="top"/>
    </xf>
    <xf borderId="14" fillId="0" fontId="8" numFmtId="164" xfId="0" applyAlignment="1" applyBorder="1" applyFont="1" applyNumberFormat="1">
      <alignment horizontal="right" vertical="top"/>
    </xf>
    <xf borderId="14" fillId="0" fontId="7" numFmtId="0" xfId="0" applyAlignment="1" applyBorder="1" applyFont="1">
      <alignment shrinkToFit="0" vertical="top" wrapText="1"/>
    </xf>
    <xf borderId="7" fillId="0" fontId="7" numFmtId="0" xfId="0" applyAlignment="1" applyBorder="1" applyFont="1">
      <alignment horizontal="center" vertical="top"/>
    </xf>
    <xf borderId="8" fillId="0" fontId="8" numFmtId="0" xfId="0" applyAlignment="1" applyBorder="1" applyFont="1">
      <alignment horizontal="left" vertical="top"/>
    </xf>
    <xf borderId="9" fillId="0" fontId="8" numFmtId="0" xfId="0" applyAlignment="1" applyBorder="1" applyFont="1">
      <alignment horizontal="left" shrinkToFit="0" vertical="top" wrapText="1"/>
    </xf>
    <xf borderId="14" fillId="0" fontId="7" numFmtId="3" xfId="0" applyAlignment="1" applyBorder="1" applyFont="1" applyNumberFormat="1">
      <alignment horizontal="center" vertical="top"/>
    </xf>
    <xf borderId="9" fillId="0" fontId="7" numFmtId="0" xfId="0" applyAlignment="1" applyBorder="1" applyFont="1">
      <alignment horizontal="left" shrinkToFit="0" vertical="top" wrapText="1"/>
    </xf>
    <xf borderId="9" fillId="0" fontId="7" numFmtId="3" xfId="0" applyAlignment="1" applyBorder="1" applyFont="1" applyNumberFormat="1">
      <alignment horizontal="center" shrinkToFit="0" vertical="top" wrapText="1"/>
    </xf>
    <xf borderId="14" fillId="0" fontId="7" numFmtId="0" xfId="0" applyAlignment="1" applyBorder="1" applyFont="1">
      <alignment horizontal="center" shrinkToFit="0" vertical="top" wrapText="1"/>
    </xf>
    <xf borderId="8" fillId="0" fontId="7" numFmtId="0" xfId="0" applyAlignment="1" applyBorder="1" applyFont="1">
      <alignment horizontal="left" vertical="top"/>
    </xf>
    <xf quotePrefix="1" borderId="7" fillId="0" fontId="8" numFmtId="0" xfId="0" applyAlignment="1" applyBorder="1" applyFont="1">
      <alignment horizontal="center" vertical="top"/>
    </xf>
    <xf borderId="8" fillId="0" fontId="8" numFmtId="0" xfId="0" applyAlignment="1" applyBorder="1" applyFont="1">
      <alignment horizontal="left" shrinkToFit="0" vertical="top" wrapText="1"/>
    </xf>
    <xf borderId="8" fillId="0" fontId="8" numFmtId="0" xfId="0" applyAlignment="1" applyBorder="1" applyFont="1">
      <alignment vertical="top"/>
    </xf>
    <xf borderId="9" fillId="0" fontId="8" numFmtId="0" xfId="0" applyAlignment="1" applyBorder="1" applyFont="1">
      <alignment horizontal="left" vertical="top"/>
    </xf>
    <xf borderId="4" fillId="0" fontId="7" numFmtId="0" xfId="0" applyAlignment="1" applyBorder="1" applyFont="1">
      <alignment horizontal="center" vertical="top"/>
    </xf>
    <xf borderId="6" fillId="0" fontId="7" numFmtId="3" xfId="0" applyAlignment="1" applyBorder="1" applyFont="1" applyNumberFormat="1">
      <alignment horizontal="center" shrinkToFit="0" vertical="top" wrapText="1"/>
    </xf>
    <xf borderId="3" fillId="0" fontId="7" numFmtId="0" xfId="0" applyAlignment="1" applyBorder="1" applyFont="1">
      <alignment horizontal="center" shrinkToFit="0" vertical="top" wrapText="1"/>
    </xf>
    <xf borderId="4" fillId="0" fontId="7" numFmtId="164" xfId="0" applyAlignment="1" applyBorder="1" applyFont="1" applyNumberFormat="1">
      <alignment horizontal="right" vertical="top"/>
    </xf>
    <xf borderId="5" fillId="0" fontId="8" numFmtId="0" xfId="0" applyAlignment="1" applyBorder="1" applyFont="1">
      <alignment horizontal="left" shrinkToFit="0" vertical="top" wrapText="1"/>
    </xf>
    <xf borderId="6" fillId="0" fontId="8" numFmtId="0" xfId="0" applyAlignment="1" applyBorder="1" applyFont="1">
      <alignment horizontal="left" vertical="top"/>
    </xf>
    <xf borderId="14" fillId="0" fontId="7" numFmtId="164" xfId="0" applyAlignment="1" applyBorder="1" applyFont="1" applyNumberFormat="1">
      <alignment horizontal="right" vertical="top"/>
    </xf>
    <xf borderId="5" fillId="0" fontId="7" numFmtId="0" xfId="0" applyAlignment="1" applyBorder="1" applyFont="1">
      <alignment horizontal="left" vertical="top"/>
    </xf>
    <xf borderId="6" fillId="0" fontId="7" numFmtId="0" xfId="0" applyAlignment="1" applyBorder="1" applyFont="1">
      <alignment horizontal="left" shrinkToFit="0" vertical="top" wrapText="1"/>
    </xf>
    <xf borderId="14" fillId="0" fontId="7" numFmtId="1" xfId="0" applyAlignment="1" applyBorder="1" applyFont="1" applyNumberFormat="1">
      <alignment horizontal="center" vertical="top"/>
    </xf>
    <xf borderId="8" fillId="0" fontId="7" numFmtId="0" xfId="0" applyAlignment="1" applyBorder="1" applyFont="1">
      <alignment vertical="top"/>
    </xf>
    <xf borderId="9" fillId="0" fontId="7" numFmtId="37" xfId="0" applyAlignment="1" applyBorder="1" applyFont="1" applyNumberFormat="1">
      <alignment horizontal="center" vertical="top"/>
    </xf>
    <xf borderId="8" fillId="0" fontId="7" numFmtId="0" xfId="0" applyAlignment="1" applyBorder="1" applyFont="1">
      <alignment horizontal="center" vertical="top"/>
    </xf>
    <xf borderId="15" fillId="0" fontId="7" numFmtId="37" xfId="0" applyAlignment="1" applyBorder="1" applyFont="1" applyNumberFormat="1">
      <alignment horizontal="center" vertical="top"/>
    </xf>
    <xf borderId="16" fillId="0" fontId="7" numFmtId="0" xfId="0" applyAlignment="1" applyBorder="1" applyFont="1">
      <alignment horizontal="center" vertical="top"/>
    </xf>
    <xf borderId="17" fillId="0" fontId="7" numFmtId="164" xfId="0" applyAlignment="1" applyBorder="1" applyFont="1" applyNumberFormat="1">
      <alignment horizontal="right" vertical="top"/>
    </xf>
    <xf borderId="11" fillId="0" fontId="8" numFmtId="0" xfId="0" applyAlignment="1" applyBorder="1" applyFont="1">
      <alignment horizontal="center" vertical="top"/>
    </xf>
    <xf borderId="14" fillId="0" fontId="7" numFmtId="164" xfId="0" applyAlignment="1" applyBorder="1" applyFont="1" applyNumberFormat="1">
      <alignment horizontal="center" shrinkToFit="0" vertical="top" wrapText="1"/>
    </xf>
    <xf borderId="8" fillId="0" fontId="7" numFmtId="0" xfId="0" applyAlignment="1" applyBorder="1" applyFont="1">
      <alignment horizontal="left" shrinkToFit="0" vertical="top" wrapText="1"/>
    </xf>
    <xf borderId="9" fillId="0" fontId="7" numFmtId="0" xfId="0" applyAlignment="1" applyBorder="1" applyFont="1">
      <alignment horizontal="left" vertical="top"/>
    </xf>
    <xf borderId="7" fillId="0" fontId="8" numFmtId="164" xfId="0" applyAlignment="1" applyBorder="1" applyFont="1" applyNumberFormat="1">
      <alignment horizontal="right" vertical="top"/>
    </xf>
    <xf borderId="14" fillId="0" fontId="8" numFmtId="164" xfId="0" applyAlignment="1" applyBorder="1" applyFont="1" applyNumberFormat="1">
      <alignment horizontal="center" shrinkToFit="0" vertical="top" wrapText="1"/>
    </xf>
    <xf borderId="9" fillId="0" fontId="7" numFmtId="0" xfId="0" applyAlignment="1" applyBorder="1" applyFont="1">
      <alignment vertical="top"/>
    </xf>
    <xf borderId="9" fillId="0" fontId="8" numFmtId="3" xfId="0" applyAlignment="1" applyBorder="1" applyFont="1" applyNumberFormat="1">
      <alignment horizontal="center" shrinkToFit="0" vertical="top" wrapText="1"/>
    </xf>
    <xf borderId="8" fillId="0" fontId="7" numFmtId="3" xfId="0" applyAlignment="1" applyBorder="1" applyFont="1" applyNumberFormat="1">
      <alignment horizontal="center" shrinkToFit="0" vertical="top" wrapText="1"/>
    </xf>
    <xf borderId="14" fillId="0" fontId="7" numFmtId="0" xfId="0" applyAlignment="1" applyBorder="1" applyFont="1">
      <alignment horizontal="center" shrinkToFit="1" vertical="center" wrapText="0"/>
    </xf>
    <xf borderId="9" fillId="0" fontId="7" numFmtId="164" xfId="0" applyAlignment="1" applyBorder="1" applyFont="1" applyNumberFormat="1">
      <alignment horizontal="right" vertical="top"/>
    </xf>
    <xf borderId="14" fillId="0" fontId="7" numFmtId="164" xfId="0" applyAlignment="1" applyBorder="1" applyFont="1" applyNumberFormat="1">
      <alignment horizontal="right" shrinkToFit="0" vertical="top" wrapText="1"/>
    </xf>
    <xf borderId="9" fillId="0" fontId="7" numFmtId="17" xfId="0" applyAlignment="1" applyBorder="1" applyFont="1" applyNumberFormat="1">
      <alignment horizontal="left" shrinkToFit="0" vertical="top" wrapText="1"/>
    </xf>
    <xf borderId="14" fillId="0" fontId="7" numFmtId="0" xfId="0" applyAlignment="1" applyBorder="1" applyFont="1">
      <alignment horizontal="center" shrinkToFit="1" vertical="top" wrapText="0"/>
    </xf>
    <xf borderId="7" fillId="0" fontId="7" numFmtId="164" xfId="0" applyAlignment="1" applyBorder="1" applyFont="1" applyNumberFormat="1">
      <alignment horizontal="center" vertical="top"/>
    </xf>
    <xf borderId="12" fillId="0" fontId="7" numFmtId="0" xfId="0" applyAlignment="1" applyBorder="1" applyFont="1">
      <alignment horizontal="left" vertical="top"/>
    </xf>
    <xf borderId="8" fillId="0" fontId="11" numFmtId="0" xfId="0" applyAlignment="1" applyBorder="1" applyFont="1">
      <alignment horizontal="left" vertical="top"/>
    </xf>
    <xf borderId="8" fillId="0" fontId="11" numFmtId="0" xfId="0" applyAlignment="1" applyBorder="1" applyFont="1">
      <alignment shrinkToFit="0" vertical="top" wrapText="1"/>
    </xf>
    <xf borderId="9" fillId="0" fontId="11" numFmtId="0" xfId="0" applyAlignment="1" applyBorder="1" applyFont="1">
      <alignment shrinkToFit="0" vertical="top" wrapText="1"/>
    </xf>
    <xf borderId="14" fillId="0" fontId="7" numFmtId="3" xfId="0" applyAlignment="1" applyBorder="1" applyFont="1" applyNumberFormat="1">
      <alignment horizontal="center" shrinkToFit="0" vertical="top" wrapText="1"/>
    </xf>
    <xf borderId="10" fillId="0" fontId="7" numFmtId="3" xfId="0" applyAlignment="1" applyBorder="1" applyFont="1" applyNumberFormat="1">
      <alignment horizontal="center" shrinkToFit="0" vertical="top" wrapText="1"/>
    </xf>
    <xf borderId="10" fillId="0" fontId="7" numFmtId="0" xfId="0" applyAlignment="1" applyBorder="1" applyFont="1">
      <alignment horizontal="center" shrinkToFit="0" vertical="top" wrapText="1"/>
    </xf>
    <xf borderId="10" fillId="0" fontId="7" numFmtId="164" xfId="0" applyAlignment="1" applyBorder="1" applyFont="1" applyNumberFormat="1">
      <alignment horizontal="right" vertical="top"/>
    </xf>
    <xf borderId="11" fillId="0" fontId="7" numFmtId="164" xfId="0" applyAlignment="1" applyBorder="1" applyFont="1" applyNumberFormat="1">
      <alignment horizontal="right" vertical="top"/>
    </xf>
    <xf borderId="13" fillId="0" fontId="7" numFmtId="164" xfId="0" applyAlignment="1" applyBorder="1" applyFont="1" applyNumberFormat="1">
      <alignment horizontal="right" vertical="top"/>
    </xf>
    <xf borderId="11" fillId="0" fontId="8" numFmtId="164" xfId="0" applyAlignment="1" applyBorder="1" applyFont="1" applyNumberFormat="1">
      <alignment horizontal="right" vertical="top"/>
    </xf>
    <xf borderId="7" fillId="0" fontId="7" numFmtId="0" xfId="0" applyAlignment="1" applyBorder="1" applyFont="1">
      <alignment horizontal="center" shrinkToFit="0" vertical="top" wrapText="1"/>
    </xf>
    <xf borderId="8" fillId="0" fontId="7" numFmtId="0" xfId="0" applyAlignment="1" applyBorder="1" applyFont="1">
      <alignment horizontal="left" shrinkToFit="0" vertical="center" wrapText="1"/>
    </xf>
    <xf borderId="0" fillId="0" fontId="7" numFmtId="3" xfId="0" applyFont="1" applyNumberFormat="1"/>
    <xf borderId="0" fillId="0" fontId="7" numFmtId="0" xfId="0" applyAlignment="1" applyFont="1">
      <alignment horizontal="center" vertical="top"/>
    </xf>
    <xf borderId="0" fillId="0" fontId="8" numFmtId="0" xfId="0" applyAlignment="1" applyFont="1">
      <alignment horizontal="left" vertical="top"/>
    </xf>
    <xf borderId="0" fillId="0" fontId="7" numFmtId="0" xfId="0" applyAlignment="1" applyFont="1">
      <alignment horizontal="left" shrinkToFit="0" vertical="top" wrapText="1"/>
    </xf>
    <xf borderId="0" fillId="0" fontId="7" numFmtId="164" xfId="0" applyAlignment="1" applyFont="1" applyNumberFormat="1">
      <alignment horizontal="right" vertical="top"/>
    </xf>
    <xf borderId="8" fillId="0" fontId="8" numFmtId="0" xfId="0" applyAlignment="1" applyBorder="1" applyFont="1">
      <alignment horizontal="right" vertical="top"/>
    </xf>
    <xf borderId="12" fillId="0" fontId="8" numFmtId="3" xfId="0" applyAlignment="1" applyBorder="1" applyFont="1" applyNumberFormat="1">
      <alignment vertical="top"/>
    </xf>
    <xf borderId="13" fillId="0" fontId="8" numFmtId="0" xfId="0" applyAlignment="1" applyBorder="1" applyFont="1">
      <alignment horizontal="right" vertical="top"/>
    </xf>
    <xf borderId="14" fillId="0" fontId="7" numFmtId="3" xfId="0" applyBorder="1" applyFont="1" applyNumberFormat="1"/>
    <xf borderId="0" fillId="0" fontId="8" numFmtId="0" xfId="0" applyFont="1"/>
    <xf borderId="0" fillId="0" fontId="8" numFmtId="0" xfId="0" applyAlignment="1" applyFont="1">
      <alignment horizontal="left" readingOrder="1" vertical="center"/>
    </xf>
    <xf borderId="0" fillId="0" fontId="7" numFmtId="0" xfId="0" applyAlignment="1" applyFont="1">
      <alignment horizontal="left" readingOrder="1" vertical="center"/>
    </xf>
    <xf borderId="0" fillId="0" fontId="8" numFmtId="165" xfId="0" applyAlignment="1" applyFont="1" applyNumberFormat="1">
      <alignment vertical="top"/>
    </xf>
    <xf borderId="0" fillId="0" fontId="7" numFmtId="165" xfId="0" applyAlignment="1" applyFont="1" applyNumberFormat="1">
      <alignment vertical="top"/>
    </xf>
    <xf borderId="5" fillId="0" fontId="8" numFmtId="0" xfId="0" applyAlignment="1" applyBorder="1" applyFont="1">
      <alignment horizontal="center" vertical="top"/>
    </xf>
    <xf borderId="6" fillId="0" fontId="8" numFmtId="0" xfId="0" applyAlignment="1" applyBorder="1" applyFont="1">
      <alignment horizontal="center" shrinkToFit="0" vertical="top" wrapText="1"/>
    </xf>
    <xf borderId="3" fillId="0" fontId="8" numFmtId="165" xfId="0" applyAlignment="1" applyBorder="1" applyFont="1" applyNumberFormat="1">
      <alignment horizontal="center" shrinkToFit="0" vertical="top" wrapText="1"/>
    </xf>
    <xf borderId="4" fillId="0" fontId="8" numFmtId="0" xfId="0" applyAlignment="1" applyBorder="1" applyFont="1">
      <alignment horizontal="center" shrinkToFit="0" vertical="top" wrapText="1"/>
    </xf>
    <xf borderId="12" fillId="0" fontId="7" numFmtId="0" xfId="0" applyAlignment="1" applyBorder="1" applyFont="1">
      <alignment horizontal="center"/>
    </xf>
    <xf borderId="10" fillId="0" fontId="8" numFmtId="165" xfId="0" applyBorder="1" applyFont="1" applyNumberFormat="1"/>
    <xf borderId="0" fillId="0" fontId="7" numFmtId="0" xfId="0" applyAlignment="1" applyFont="1">
      <alignment horizontal="left" vertical="top"/>
    </xf>
    <xf borderId="15" fillId="0" fontId="8" numFmtId="0" xfId="0" applyAlignment="1" applyBorder="1" applyFont="1">
      <alignment horizontal="left" shrinkToFit="0" vertical="top" wrapText="1"/>
    </xf>
    <xf borderId="10" fillId="0" fontId="7" numFmtId="165" xfId="0" applyBorder="1" applyFont="1" applyNumberFormat="1"/>
    <xf quotePrefix="1" borderId="14" fillId="0" fontId="8" numFmtId="0" xfId="0" applyAlignment="1" applyBorder="1" applyFont="1">
      <alignment horizontal="center" vertical="top"/>
    </xf>
    <xf borderId="5" fillId="0" fontId="7" numFmtId="0" xfId="0" applyAlignment="1" applyBorder="1" applyFont="1">
      <alignment horizontal="center" vertical="top"/>
    </xf>
    <xf borderId="8" fillId="0" fontId="8" numFmtId="0" xfId="0" applyAlignment="1" applyBorder="1" applyFont="1">
      <alignment shrinkToFit="0" vertical="top" wrapText="1"/>
    </xf>
    <xf borderId="7" fillId="0" fontId="7" numFmtId="0" xfId="0" applyAlignment="1" applyBorder="1" applyFont="1">
      <alignment vertical="top"/>
    </xf>
    <xf borderId="14" fillId="0" fontId="8" numFmtId="165" xfId="0" applyAlignment="1" applyBorder="1" applyFont="1" applyNumberFormat="1">
      <alignment horizontal="right" vertical="top"/>
    </xf>
    <xf borderId="14" fillId="0" fontId="7" numFmtId="165" xfId="0" applyAlignment="1" applyBorder="1" applyFont="1" applyNumberFormat="1">
      <alignment horizontal="right" vertical="top"/>
    </xf>
    <xf borderId="6" fillId="0" fontId="7" numFmtId="0" xfId="0" applyAlignment="1" applyBorder="1" applyFont="1">
      <alignment horizontal="left"/>
    </xf>
    <xf borderId="8" fillId="0" fontId="7" numFmtId="0" xfId="0" applyAlignment="1" applyBorder="1" applyFont="1">
      <alignment shrinkToFit="0" vertical="top" wrapText="1"/>
    </xf>
    <xf borderId="9" fillId="0" fontId="7" numFmtId="0" xfId="0" applyAlignment="1" applyBorder="1" applyFont="1">
      <alignment shrinkToFit="0" vertical="top" wrapText="1"/>
    </xf>
    <xf borderId="9" fillId="0" fontId="7" numFmtId="37" xfId="0" applyAlignment="1" applyBorder="1" applyFont="1" applyNumberFormat="1">
      <alignment horizontal="center" shrinkToFit="0" vertical="top" wrapText="1"/>
    </xf>
    <xf borderId="14" fillId="0" fontId="7" numFmtId="165" xfId="0" applyAlignment="1" applyBorder="1" applyFont="1" applyNumberFormat="1">
      <alignment horizontal="right" shrinkToFit="0" vertical="top" wrapText="1"/>
    </xf>
    <xf borderId="12" fillId="0" fontId="7" numFmtId="0" xfId="0" applyAlignment="1" applyBorder="1" applyFont="1">
      <alignment horizontal="center" vertical="top"/>
    </xf>
    <xf borderId="12" fillId="0" fontId="8" numFmtId="0" xfId="0" applyAlignment="1" applyBorder="1" applyFont="1">
      <alignment horizontal="right" vertical="top"/>
    </xf>
    <xf borderId="9" fillId="0" fontId="8" numFmtId="0" xfId="0" applyAlignment="1" applyBorder="1" applyFont="1">
      <alignment horizontal="right" vertical="top"/>
    </xf>
    <xf borderId="10" fillId="0" fontId="8" numFmtId="165" xfId="0" applyAlignment="1" applyBorder="1" applyFont="1" applyNumberFormat="1">
      <alignment horizontal="right" vertical="top"/>
    </xf>
    <xf borderId="14" fillId="0" fontId="7" numFmtId="166" xfId="0" applyAlignment="1" applyBorder="1" applyFont="1" applyNumberFormat="1">
      <alignment horizontal="center" vertical="top"/>
    </xf>
    <xf borderId="14" fillId="0" fontId="7" numFmtId="166" xfId="0" applyAlignment="1" applyBorder="1" applyFont="1" applyNumberFormat="1">
      <alignment vertical="top"/>
    </xf>
    <xf borderId="0" fillId="0" fontId="8" numFmtId="0" xfId="0" applyAlignment="1" applyFont="1">
      <alignment horizontal="right" vertical="top"/>
    </xf>
    <xf borderId="0" fillId="0" fontId="8" numFmtId="165" xfId="0" applyAlignment="1" applyFont="1" applyNumberFormat="1">
      <alignment horizontal="right" vertical="top"/>
    </xf>
    <xf borderId="0" fillId="0" fontId="7" numFmtId="166" xfId="0" applyAlignment="1" applyFont="1" applyNumberFormat="1">
      <alignment horizontal="center" vertical="top"/>
    </xf>
    <xf borderId="0" fillId="0" fontId="7" numFmtId="166" xfId="0" applyAlignment="1" applyFont="1" applyNumberFormat="1">
      <alignment vertical="top"/>
    </xf>
    <xf borderId="0" fillId="0" fontId="7" numFmtId="0" xfId="0" applyAlignment="1" applyFont="1">
      <alignment shrinkToFit="1" vertical="top" wrapText="0"/>
    </xf>
    <xf borderId="0" fillId="0" fontId="7" numFmtId="2" xfId="0" applyAlignment="1" applyFont="1" applyNumberFormat="1">
      <alignment shrinkToFit="1" vertical="top" wrapText="0"/>
    </xf>
    <xf borderId="0" fillId="0" fontId="7" numFmtId="165" xfId="0" applyAlignment="1" applyFont="1" applyNumberFormat="1">
      <alignment horizontal="right" vertical="top"/>
    </xf>
    <xf borderId="0" fillId="0" fontId="7" numFmtId="165" xfId="0" applyFont="1" applyNumberFormat="1"/>
    <xf borderId="0" fillId="0" fontId="12" numFmtId="0" xfId="0" applyAlignment="1" applyFont="1">
      <alignment horizontal="left" readingOrder="1" vertical="center"/>
    </xf>
    <xf borderId="0" fillId="0" fontId="13" numFmtId="0" xfId="0" applyAlignment="1" applyFont="1">
      <alignment horizontal="left" readingOrder="1" vertical="center"/>
    </xf>
    <xf borderId="0" fillId="0" fontId="7" numFmtId="2" xfId="0" applyAlignment="1" applyFont="1" applyNumberFormat="1">
      <alignment vertical="top"/>
    </xf>
    <xf borderId="0" fillId="0" fontId="14" numFmtId="0" xfId="0" applyAlignment="1" applyFont="1">
      <alignment horizontal="center" shrinkToFit="0" vertical="center" wrapText="1"/>
    </xf>
    <xf borderId="0" fillId="0" fontId="15" numFmtId="0" xfId="0" applyAlignment="1" applyFont="1">
      <alignment vertical="center"/>
    </xf>
    <xf borderId="0" fillId="0" fontId="16" numFmtId="0" xfId="0" applyAlignment="1" applyFont="1">
      <alignment horizontal="center" shrinkToFit="0" vertical="center" wrapText="1"/>
    </xf>
    <xf borderId="0" fillId="0" fontId="15" numFmtId="0" xfId="0" applyFont="1"/>
    <xf borderId="0" fillId="0" fontId="16" numFmtId="0" xfId="0" applyAlignment="1" applyFont="1">
      <alignment vertical="top"/>
    </xf>
    <xf borderId="0" fillId="0" fontId="15" numFmtId="0" xfId="0" applyAlignment="1" applyFont="1">
      <alignment vertical="top"/>
    </xf>
    <xf borderId="0" fillId="0" fontId="17" numFmtId="0" xfId="0" applyAlignment="1" applyFont="1">
      <alignment vertical="top"/>
    </xf>
    <xf borderId="0" fillId="0" fontId="16" numFmtId="3" xfId="0" applyAlignment="1" applyFont="1" applyNumberFormat="1">
      <alignment vertical="top"/>
    </xf>
    <xf borderId="0" fillId="0" fontId="18" numFmtId="0" xfId="0" applyAlignment="1" applyFont="1">
      <alignment vertical="top"/>
    </xf>
    <xf borderId="0" fillId="0" fontId="19" numFmtId="0" xfId="0" applyAlignment="1" applyFont="1">
      <alignment vertical="top"/>
    </xf>
    <xf borderId="0" fillId="0" fontId="15" numFmtId="3" xfId="0" applyAlignment="1" applyFont="1" applyNumberFormat="1">
      <alignment vertical="top"/>
    </xf>
    <xf borderId="0" fillId="0" fontId="20" numFmtId="0" xfId="0" applyAlignment="1" applyFont="1">
      <alignment vertical="top"/>
    </xf>
    <xf borderId="0" fillId="0" fontId="21" numFmtId="0" xfId="0" applyAlignment="1" applyFont="1">
      <alignment vertical="top"/>
    </xf>
    <xf borderId="0" fillId="0" fontId="16" numFmtId="0" xfId="0" applyAlignment="1" applyFont="1">
      <alignment horizontal="center" vertical="top"/>
    </xf>
    <xf borderId="0" fillId="0" fontId="15" numFmtId="164" xfId="0" applyAlignment="1" applyFont="1" applyNumberFormat="1">
      <alignment vertical="top"/>
    </xf>
    <xf borderId="4" fillId="0" fontId="16" numFmtId="0" xfId="0" applyAlignment="1" applyBorder="1" applyFont="1">
      <alignment horizontal="center" vertical="top"/>
    </xf>
    <xf borderId="6" fillId="0" fontId="16" numFmtId="3" xfId="0" applyAlignment="1" applyBorder="1" applyFont="1" applyNumberFormat="1">
      <alignment horizontal="center" shrinkToFit="0" vertical="top" wrapText="1"/>
    </xf>
    <xf borderId="3" fillId="0" fontId="16" numFmtId="2" xfId="0" applyAlignment="1" applyBorder="1" applyFont="1" applyNumberFormat="1">
      <alignment horizontal="center" shrinkToFit="0" vertical="top" wrapText="1"/>
    </xf>
    <xf borderId="3" fillId="0" fontId="18" numFmtId="2" xfId="0" applyAlignment="1" applyBorder="1" applyFont="1" applyNumberFormat="1">
      <alignment horizontal="center" shrinkToFit="0" vertical="top" wrapText="1"/>
    </xf>
    <xf borderId="3" fillId="0" fontId="16" numFmtId="164" xfId="0" applyAlignment="1" applyBorder="1" applyFont="1" applyNumberFormat="1">
      <alignment horizontal="center" shrinkToFit="0" vertical="top" wrapText="1"/>
    </xf>
    <xf borderId="4" fillId="0" fontId="16" numFmtId="0" xfId="0" applyAlignment="1" applyBorder="1" applyFont="1">
      <alignment horizontal="center" shrinkToFit="0" vertical="top" wrapText="1"/>
    </xf>
    <xf borderId="7" fillId="0" fontId="16" numFmtId="0" xfId="0" applyAlignment="1" applyBorder="1" applyFont="1">
      <alignment horizontal="center" vertical="top"/>
    </xf>
    <xf borderId="11" fillId="0" fontId="15" numFmtId="0" xfId="0" applyAlignment="1" applyBorder="1" applyFont="1">
      <alignment horizontal="center"/>
    </xf>
    <xf borderId="14" fillId="0" fontId="16" numFmtId="0" xfId="0" applyAlignment="1" applyBorder="1" applyFont="1">
      <alignment horizontal="center" vertical="top"/>
    </xf>
    <xf borderId="14" fillId="0" fontId="16" numFmtId="3" xfId="0" applyAlignment="1" applyBorder="1" applyFont="1" applyNumberFormat="1">
      <alignment horizontal="center" vertical="top"/>
    </xf>
    <xf borderId="7" fillId="0" fontId="15" numFmtId="0" xfId="0" applyAlignment="1" applyBorder="1" applyFont="1">
      <alignment horizontal="center" vertical="top"/>
    </xf>
    <xf borderId="8" fillId="0" fontId="16" numFmtId="0" xfId="0" applyAlignment="1" applyBorder="1" applyFont="1">
      <alignment horizontal="left" vertical="top"/>
    </xf>
    <xf borderId="9" fillId="0" fontId="15" numFmtId="0" xfId="0" applyAlignment="1" applyBorder="1" applyFont="1">
      <alignment horizontal="left" shrinkToFit="0" vertical="top" wrapText="1"/>
    </xf>
    <xf borderId="9" fillId="0" fontId="15" numFmtId="3" xfId="0" applyAlignment="1" applyBorder="1" applyFont="1" applyNumberFormat="1">
      <alignment horizontal="center" shrinkToFit="0" vertical="top" wrapText="1"/>
    </xf>
    <xf borderId="14" fillId="0" fontId="15" numFmtId="0" xfId="0" applyAlignment="1" applyBorder="1" applyFont="1">
      <alignment horizontal="center" shrinkToFit="0" vertical="top" wrapText="1"/>
    </xf>
    <xf borderId="14" fillId="0" fontId="20" numFmtId="164" xfId="0" applyAlignment="1" applyBorder="1" applyFont="1" applyNumberFormat="1">
      <alignment horizontal="right" vertical="top"/>
    </xf>
    <xf borderId="14" fillId="0" fontId="15" numFmtId="164" xfId="0" applyAlignment="1" applyBorder="1" applyFont="1" applyNumberFormat="1">
      <alignment horizontal="right" vertical="top"/>
    </xf>
    <xf borderId="7" fillId="0" fontId="21" numFmtId="0" xfId="0" applyAlignment="1" applyBorder="1" applyFont="1">
      <alignment horizontal="center" shrinkToFit="0" vertical="top" wrapText="1"/>
    </xf>
    <xf borderId="14" fillId="0" fontId="15" numFmtId="0" xfId="0" applyAlignment="1" applyBorder="1" applyFont="1">
      <alignment horizontal="center" vertical="top"/>
    </xf>
    <xf borderId="14" fillId="0" fontId="15" numFmtId="3" xfId="0" applyAlignment="1" applyBorder="1" applyFont="1" applyNumberFormat="1">
      <alignment horizontal="center" vertical="top"/>
    </xf>
    <xf borderId="14" fillId="0" fontId="15" numFmtId="1" xfId="0" applyAlignment="1" applyBorder="1" applyFont="1" applyNumberFormat="1">
      <alignment horizontal="center" vertical="top"/>
    </xf>
    <xf borderId="8" fillId="0" fontId="15" numFmtId="0" xfId="0" applyAlignment="1" applyBorder="1" applyFont="1">
      <alignment horizontal="left" vertical="top"/>
    </xf>
    <xf borderId="9" fillId="0" fontId="16" numFmtId="0" xfId="0" applyAlignment="1" applyBorder="1" applyFont="1">
      <alignment horizontal="left" shrinkToFit="0" vertical="top" wrapText="1"/>
    </xf>
    <xf borderId="14" fillId="0" fontId="16" numFmtId="164" xfId="0" applyAlignment="1" applyBorder="1" applyFont="1" applyNumberFormat="1">
      <alignment horizontal="right" vertical="top"/>
    </xf>
    <xf borderId="14" fillId="0" fontId="21" numFmtId="0" xfId="0" applyAlignment="1" applyBorder="1" applyFont="1">
      <alignment horizontal="center" shrinkToFit="0" vertical="top" wrapText="1"/>
    </xf>
    <xf borderId="9" fillId="0" fontId="15" numFmtId="0" xfId="0" applyAlignment="1" applyBorder="1" applyFont="1">
      <alignment horizontal="center" vertical="top"/>
    </xf>
    <xf borderId="8" fillId="0" fontId="21" numFmtId="0" xfId="0" applyAlignment="1" applyBorder="1" applyFont="1">
      <alignment horizontal="center" shrinkToFit="0" vertical="top" wrapText="1"/>
    </xf>
    <xf borderId="7" fillId="0" fontId="21" numFmtId="164" xfId="0" applyAlignment="1" applyBorder="1" applyFont="1" applyNumberFormat="1">
      <alignment horizontal="center" shrinkToFit="0" vertical="top" wrapText="1"/>
    </xf>
    <xf borderId="17" fillId="0" fontId="21" numFmtId="164" xfId="0" applyAlignment="1" applyBorder="1" applyFont="1" applyNumberFormat="1">
      <alignment horizontal="center" shrinkToFit="0" vertical="top" wrapText="1"/>
    </xf>
    <xf borderId="14" fillId="3" fontId="20" numFmtId="164" xfId="0" applyAlignment="1" applyBorder="1" applyFill="1" applyFont="1" applyNumberFormat="1">
      <alignment horizontal="right" vertical="top"/>
    </xf>
    <xf borderId="8" fillId="0" fontId="15" numFmtId="0" xfId="0" applyAlignment="1" applyBorder="1" applyFont="1">
      <alignment horizontal="left" shrinkToFit="0" vertical="top" wrapText="1"/>
    </xf>
    <xf borderId="8" fillId="0" fontId="22" numFmtId="0" xfId="0" applyAlignment="1" applyBorder="1" applyFont="1">
      <alignment horizontal="left" vertical="top"/>
    </xf>
    <xf borderId="4" fillId="0" fontId="21" numFmtId="0" xfId="0" applyAlignment="1" applyBorder="1" applyFont="1">
      <alignment horizontal="center" shrinkToFit="0" vertical="top" wrapText="1"/>
    </xf>
    <xf borderId="0" fillId="0" fontId="21" numFmtId="0" xfId="0" applyAlignment="1" applyFont="1">
      <alignment horizontal="center" shrinkToFit="0" vertical="top" wrapText="1"/>
    </xf>
    <xf borderId="17" fillId="0" fontId="21" numFmtId="0" xfId="0" applyAlignment="1" applyBorder="1" applyFont="1">
      <alignment horizontal="center" shrinkToFit="0" vertical="top" wrapText="1"/>
    </xf>
    <xf borderId="14" fillId="0" fontId="16" numFmtId="165" xfId="0" applyAlignment="1" applyBorder="1" applyFont="1" applyNumberFormat="1">
      <alignment horizontal="center" shrinkToFit="0" vertical="top" wrapText="1"/>
    </xf>
    <xf borderId="14" fillId="0" fontId="15" numFmtId="165" xfId="0" applyAlignment="1" applyBorder="1" applyFont="1" applyNumberFormat="1">
      <alignment horizontal="center" shrinkToFit="0" vertical="top" wrapText="1"/>
    </xf>
    <xf borderId="8" fillId="0" fontId="22" numFmtId="0" xfId="0" applyAlignment="1" applyBorder="1" applyFont="1">
      <alignment horizontal="left" shrinkToFit="0" vertical="top" wrapText="1"/>
    </xf>
    <xf borderId="9" fillId="0" fontId="15" numFmtId="0" xfId="0" applyAlignment="1" applyBorder="1" applyFont="1">
      <alignment shrinkToFit="0" vertical="top" wrapText="1"/>
    </xf>
    <xf borderId="4" fillId="0" fontId="21" numFmtId="164" xfId="0" applyAlignment="1" applyBorder="1" applyFont="1" applyNumberFormat="1">
      <alignment horizontal="center" shrinkToFit="0" vertical="top" wrapText="1"/>
    </xf>
    <xf borderId="14" fillId="4" fontId="20" numFmtId="164" xfId="0" applyAlignment="1" applyBorder="1" applyFill="1" applyFont="1" applyNumberFormat="1">
      <alignment horizontal="right" vertical="top"/>
    </xf>
    <xf borderId="8" fillId="0" fontId="16" numFmtId="0" xfId="0" applyAlignment="1" applyBorder="1" applyFont="1">
      <alignment horizontal="center" vertical="top"/>
    </xf>
    <xf borderId="8" fillId="0" fontId="16" numFmtId="0" xfId="0" applyAlignment="1" applyBorder="1" applyFont="1">
      <alignment horizontal="left" shrinkToFit="0" vertical="top" wrapText="1"/>
    </xf>
    <xf borderId="8" fillId="0" fontId="15" numFmtId="0" xfId="0" applyAlignment="1" applyBorder="1" applyFont="1">
      <alignment horizontal="center" vertical="top"/>
    </xf>
    <xf borderId="9" fillId="0" fontId="15" numFmtId="3" xfId="0" applyAlignment="1" applyBorder="1" applyFont="1" applyNumberFormat="1">
      <alignment horizontal="center" vertical="top"/>
    </xf>
    <xf borderId="7" fillId="0" fontId="21" numFmtId="0" xfId="0" applyAlignment="1" applyBorder="1" applyFont="1">
      <alignment horizontal="center" vertical="top"/>
    </xf>
    <xf borderId="8" fillId="0" fontId="21" numFmtId="0" xfId="0" applyAlignment="1" applyBorder="1" applyFont="1">
      <alignment horizontal="center" vertical="top"/>
    </xf>
    <xf borderId="12" fillId="0" fontId="15" numFmtId="0" xfId="0" applyAlignment="1" applyBorder="1" applyFont="1">
      <alignment vertical="top"/>
    </xf>
    <xf borderId="12" fillId="0" fontId="16" numFmtId="0" xfId="0" applyAlignment="1" applyBorder="1" applyFont="1">
      <alignment horizontal="left" vertical="top"/>
    </xf>
    <xf borderId="13" fillId="0" fontId="15" numFmtId="0" xfId="0" applyAlignment="1" applyBorder="1" applyFont="1">
      <alignment horizontal="left" shrinkToFit="0" vertical="top" wrapText="1"/>
    </xf>
    <xf borderId="13" fillId="0" fontId="15" numFmtId="1" xfId="0" applyAlignment="1" applyBorder="1" applyFont="1" applyNumberFormat="1">
      <alignment horizontal="center" shrinkToFit="0" vertical="top" wrapText="1"/>
    </xf>
    <xf borderId="13" fillId="0" fontId="15" numFmtId="0" xfId="0" applyAlignment="1" applyBorder="1" applyFont="1">
      <alignment horizontal="center" vertical="top"/>
    </xf>
    <xf borderId="13" fillId="0" fontId="15" numFmtId="164" xfId="0" applyAlignment="1" applyBorder="1" applyFont="1" applyNumberFormat="1">
      <alignment horizontal="right" vertical="top"/>
    </xf>
    <xf borderId="13" fillId="0" fontId="16" numFmtId="164" xfId="0" applyAlignment="1" applyBorder="1" applyFont="1" applyNumberFormat="1">
      <alignment horizontal="right" vertical="top"/>
    </xf>
    <xf borderId="10" fillId="0" fontId="15" numFmtId="0" xfId="0" applyAlignment="1" applyBorder="1" applyFont="1">
      <alignment horizontal="center" shrinkToFit="0" vertical="top" wrapText="1"/>
    </xf>
    <xf borderId="10" fillId="0" fontId="15" numFmtId="1" xfId="0" applyAlignment="1" applyBorder="1" applyFont="1" applyNumberFormat="1">
      <alignment horizontal="center" vertical="top"/>
    </xf>
    <xf borderId="0" fillId="0" fontId="23" numFmtId="0" xfId="0" applyFont="1"/>
    <xf borderId="9" fillId="0" fontId="15" numFmtId="1" xfId="0" applyAlignment="1" applyBorder="1" applyFont="1" applyNumberFormat="1">
      <alignment horizontal="center" shrinkToFit="0" vertical="top" wrapText="1"/>
    </xf>
    <xf borderId="9" fillId="0" fontId="15" numFmtId="164" xfId="0" applyAlignment="1" applyBorder="1" applyFont="1" applyNumberFormat="1">
      <alignment horizontal="right" vertical="top"/>
    </xf>
    <xf borderId="3" fillId="0" fontId="15" numFmtId="0" xfId="0" applyAlignment="1" applyBorder="1" applyFont="1">
      <alignment horizontal="center" vertical="top"/>
    </xf>
    <xf borderId="5" fillId="0" fontId="15" numFmtId="0" xfId="0" applyAlignment="1" applyBorder="1" applyFont="1">
      <alignment horizontal="left" shrinkToFit="0" vertical="top" wrapText="1"/>
    </xf>
    <xf borderId="6" fillId="0" fontId="15" numFmtId="0" xfId="0" applyAlignment="1" applyBorder="1" applyFont="1">
      <alignment horizontal="left" shrinkToFit="0" vertical="top" wrapText="1"/>
    </xf>
    <xf borderId="15" fillId="0" fontId="15" numFmtId="1" xfId="0" applyAlignment="1" applyBorder="1" applyFont="1" applyNumberFormat="1">
      <alignment horizontal="center" shrinkToFit="0" vertical="top" wrapText="1"/>
    </xf>
    <xf borderId="15" fillId="0" fontId="15" numFmtId="0" xfId="0" applyAlignment="1" applyBorder="1" applyFont="1">
      <alignment horizontal="center" vertical="top"/>
    </xf>
    <xf borderId="15" fillId="0" fontId="15" numFmtId="164" xfId="0" applyAlignment="1" applyBorder="1" applyFont="1" applyNumberFormat="1">
      <alignment horizontal="right" vertical="top"/>
    </xf>
    <xf borderId="15" fillId="0" fontId="16" numFmtId="164" xfId="0" applyAlignment="1" applyBorder="1" applyFont="1" applyNumberFormat="1">
      <alignment horizontal="right" vertical="top"/>
    </xf>
    <xf borderId="17" fillId="0" fontId="15" numFmtId="0" xfId="0" applyAlignment="1" applyBorder="1" applyFont="1">
      <alignment horizontal="center" shrinkToFit="0" vertical="top" wrapText="1"/>
    </xf>
    <xf borderId="16" fillId="0" fontId="15" numFmtId="0" xfId="0" applyAlignment="1" applyBorder="1" applyFont="1">
      <alignment horizontal="center" vertical="top"/>
    </xf>
    <xf borderId="16" fillId="0" fontId="15" numFmtId="1" xfId="0" applyAlignment="1" applyBorder="1" applyFont="1" applyNumberFormat="1">
      <alignment horizontal="center" vertical="top"/>
    </xf>
    <xf borderId="17" fillId="0" fontId="15" numFmtId="0" xfId="0" applyAlignment="1" applyBorder="1" applyFont="1">
      <alignment horizontal="center" vertical="top"/>
    </xf>
    <xf borderId="0" fillId="0" fontId="23" numFmtId="3" xfId="0" applyFont="1" applyNumberFormat="1"/>
    <xf borderId="0" fillId="0" fontId="20" numFmtId="0" xfId="0" applyFont="1"/>
    <xf borderId="0" fillId="0" fontId="24" numFmtId="0" xfId="0" applyFont="1"/>
    <xf borderId="0" fillId="0" fontId="16" numFmtId="0" xfId="0" applyFont="1"/>
    <xf borderId="0" fillId="0" fontId="21" numFmtId="0" xfId="0" applyFont="1"/>
    <xf borderId="0" fillId="0" fontId="25" numFmtId="0" xfId="0" applyAlignment="1" applyFont="1">
      <alignment horizontal="left" readingOrder="1" vertical="center"/>
    </xf>
    <xf borderId="0" fillId="0" fontId="26" numFmtId="0" xfId="0" applyAlignment="1" applyFont="1">
      <alignment horizontal="left" readingOrder="1" vertical="center"/>
    </xf>
    <xf borderId="0" fillId="0" fontId="27" numFmtId="0" xfId="0" applyAlignment="1" applyFont="1">
      <alignment horizontal="center" shrinkToFit="0" vertical="center" wrapText="1"/>
    </xf>
    <xf borderId="0" fillId="0" fontId="2" numFmtId="0" xfId="0" applyAlignment="1" applyFont="1">
      <alignment vertical="center"/>
    </xf>
    <xf borderId="0" fillId="0" fontId="6" numFmtId="0" xfId="0" applyAlignment="1" applyFont="1">
      <alignment horizontal="center" shrinkToFit="0" vertical="center" wrapText="1"/>
    </xf>
    <xf borderId="0" fillId="0" fontId="2" numFmtId="0" xfId="0" applyFont="1"/>
    <xf borderId="0" fillId="0" fontId="6" numFmtId="0" xfId="0" applyAlignment="1" applyFont="1">
      <alignment vertical="top"/>
    </xf>
    <xf borderId="0" fillId="0" fontId="6" numFmtId="3" xfId="0" applyAlignment="1" applyFont="1" applyNumberFormat="1">
      <alignment vertical="top"/>
    </xf>
    <xf borderId="0" fillId="0" fontId="6" numFmtId="165" xfId="0" applyAlignment="1" applyFont="1" applyNumberFormat="1">
      <alignment vertical="top"/>
    </xf>
    <xf borderId="0" fillId="0" fontId="2" numFmtId="3" xfId="0" applyAlignment="1" applyFont="1" applyNumberFormat="1">
      <alignment vertical="top"/>
    </xf>
    <xf borderId="0" fillId="0" fontId="2" numFmtId="165" xfId="0" applyAlignment="1" applyFont="1" applyNumberFormat="1">
      <alignment vertical="top"/>
    </xf>
    <xf borderId="4" fillId="0" fontId="6" numFmtId="0" xfId="0" applyAlignment="1" applyBorder="1" applyFont="1">
      <alignment horizontal="center" vertical="center"/>
    </xf>
    <xf borderId="3" fillId="0" fontId="6" numFmtId="3" xfId="0" applyAlignment="1" applyBorder="1" applyFont="1" applyNumberFormat="1">
      <alignment horizontal="center" shrinkToFit="0" vertical="center" wrapText="1"/>
    </xf>
    <xf borderId="6" fillId="0" fontId="6" numFmtId="2" xfId="0" applyAlignment="1" applyBorder="1" applyFont="1" applyNumberFormat="1">
      <alignment horizontal="center" shrinkToFit="0" vertical="center" wrapText="1"/>
    </xf>
    <xf borderId="3" fillId="0" fontId="6" numFmtId="2" xfId="0" applyAlignment="1" applyBorder="1" applyFont="1" applyNumberFormat="1">
      <alignment horizontal="center" shrinkToFit="0" vertical="center" wrapText="1"/>
    </xf>
    <xf borderId="3" fillId="0" fontId="6" numFmtId="165" xfId="0" applyAlignment="1" applyBorder="1" applyFont="1" applyNumberFormat="1">
      <alignment horizontal="center" shrinkToFit="0" vertical="center" wrapText="1"/>
    </xf>
    <xf borderId="4" fillId="0" fontId="6" numFmtId="0" xfId="0" applyAlignment="1" applyBorder="1" applyFont="1">
      <alignment horizontal="center" shrinkToFit="0" vertical="center" wrapText="1"/>
    </xf>
    <xf borderId="7" fillId="0" fontId="6" numFmtId="0" xfId="0" applyAlignment="1" applyBorder="1" applyFont="1">
      <alignment horizontal="center" vertical="center"/>
    </xf>
    <xf borderId="17" fillId="0" fontId="10" numFmtId="0" xfId="0" applyBorder="1" applyFont="1"/>
    <xf borderId="15" fillId="0" fontId="10" numFmtId="0" xfId="0" applyBorder="1" applyFont="1"/>
    <xf borderId="16" fillId="0" fontId="10" numFmtId="0" xfId="0" applyBorder="1" applyFont="1"/>
    <xf borderId="3" fillId="0" fontId="6" numFmtId="0" xfId="0" applyAlignment="1" applyBorder="1" applyFont="1">
      <alignment horizontal="center" vertical="center"/>
    </xf>
    <xf borderId="14" fillId="0" fontId="2" numFmtId="0" xfId="0" applyBorder="1" applyFont="1"/>
    <xf borderId="14" fillId="0" fontId="2" numFmtId="0" xfId="0" applyAlignment="1" applyBorder="1" applyFont="1">
      <alignment horizontal="center"/>
    </xf>
    <xf borderId="14" fillId="0" fontId="6" numFmtId="0" xfId="0" applyAlignment="1" applyBorder="1" applyFont="1">
      <alignment horizontal="left" vertical="top"/>
    </xf>
    <xf borderId="14" fillId="0" fontId="2" numFmtId="3" xfId="0" applyBorder="1" applyFont="1" applyNumberFormat="1"/>
    <xf borderId="14" fillId="0" fontId="2" numFmtId="165" xfId="0" applyBorder="1" applyFont="1" applyNumberFormat="1"/>
    <xf borderId="14" fillId="0" fontId="6" numFmtId="3" xfId="0" applyAlignment="1" applyBorder="1" applyFont="1" applyNumberFormat="1">
      <alignment horizontal="center" vertical="top"/>
    </xf>
    <xf borderId="14" fillId="0" fontId="2" numFmtId="0" xfId="0" applyAlignment="1" applyBorder="1" applyFont="1">
      <alignment horizontal="center" vertical="top"/>
    </xf>
    <xf borderId="7" fillId="0" fontId="2" numFmtId="0" xfId="0" applyAlignment="1" applyBorder="1" applyFont="1">
      <alignment horizontal="left" vertical="top"/>
    </xf>
    <xf borderId="7" fillId="0" fontId="8" numFmtId="0" xfId="0" applyAlignment="1" applyBorder="1" applyFont="1">
      <alignment horizontal="left" vertical="top"/>
    </xf>
    <xf borderId="14" fillId="0" fontId="7" numFmtId="3" xfId="0" applyAlignment="1" applyBorder="1" applyFont="1" applyNumberFormat="1">
      <alignment vertical="top"/>
    </xf>
    <xf borderId="14" fillId="0" fontId="7" numFmtId="0" xfId="0" applyAlignment="1" applyBorder="1" applyFont="1">
      <alignment vertical="top"/>
    </xf>
    <xf borderId="14" fillId="0" fontId="7" numFmtId="0" xfId="0" applyAlignment="1" applyBorder="1" applyFont="1">
      <alignment horizontal="left" vertical="top"/>
    </xf>
    <xf borderId="14" fillId="0" fontId="7" numFmtId="165" xfId="0" applyBorder="1" applyFont="1" applyNumberFormat="1"/>
    <xf borderId="0" fillId="0" fontId="2" numFmtId="0" xfId="0" applyAlignment="1" applyFont="1">
      <alignment horizontal="left" vertical="top"/>
    </xf>
    <xf borderId="7" fillId="0" fontId="7" numFmtId="0" xfId="0" applyAlignment="1" applyBorder="1" applyFont="1">
      <alignment horizontal="left" vertical="top"/>
    </xf>
    <xf borderId="14" fillId="0" fontId="8" numFmtId="165" xfId="0" applyBorder="1" applyFont="1" applyNumberFormat="1"/>
    <xf borderId="7" fillId="0" fontId="7" numFmtId="0" xfId="0" applyAlignment="1" applyBorder="1" applyFont="1">
      <alignment horizontal="left" shrinkToFit="0" vertical="top" wrapText="1"/>
    </xf>
    <xf borderId="14" fillId="0" fontId="7" numFmtId="3" xfId="0" applyAlignment="1" applyBorder="1" applyFont="1" applyNumberFormat="1">
      <alignment horizontal="center"/>
    </xf>
    <xf borderId="14" fillId="0" fontId="7" numFmtId="0" xfId="0" applyAlignment="1" applyBorder="1" applyFont="1">
      <alignment horizontal="center"/>
    </xf>
    <xf borderId="14" fillId="0" fontId="7" numFmtId="0" xfId="0" applyAlignment="1" applyBorder="1" applyFont="1">
      <alignment horizontal="left" shrinkToFit="0" vertical="top" wrapText="1"/>
    </xf>
    <xf borderId="7" fillId="0" fontId="8" numFmtId="0" xfId="0" applyAlignment="1" applyBorder="1" applyFont="1">
      <alignment horizontal="left" shrinkToFit="0" vertical="top" wrapText="1"/>
    </xf>
    <xf borderId="14" fillId="0" fontId="8" numFmtId="0" xfId="0" applyAlignment="1" applyBorder="1" applyFont="1">
      <alignment horizontal="left" shrinkToFit="0" vertical="top" wrapText="1"/>
    </xf>
    <xf borderId="7" fillId="0" fontId="7" numFmtId="0" xfId="0" applyAlignment="1" applyBorder="1" applyFont="1">
      <alignment shrinkToFit="0" vertical="top" wrapText="1"/>
    </xf>
    <xf borderId="14" fillId="0" fontId="7" numFmtId="167" xfId="0" applyAlignment="1" applyBorder="1" applyFont="1" applyNumberFormat="1">
      <alignment horizontal="center" shrinkToFit="0" vertical="top" wrapText="1"/>
    </xf>
    <xf borderId="10" fillId="0" fontId="7" numFmtId="166" xfId="0" applyAlignment="1" applyBorder="1" applyFont="1" applyNumberFormat="1">
      <alignment horizontal="center" vertical="top"/>
    </xf>
    <xf borderId="10" fillId="0" fontId="7" numFmtId="3" xfId="0" applyAlignment="1" applyBorder="1" applyFont="1" applyNumberFormat="1">
      <alignment vertical="top"/>
    </xf>
    <xf borderId="0" fillId="0" fontId="2" numFmtId="0" xfId="0" applyAlignment="1" applyFont="1">
      <alignment shrinkToFit="1" vertical="top" wrapText="0"/>
    </xf>
    <xf borderId="0" fillId="0" fontId="2" numFmtId="3" xfId="0" applyAlignment="1" applyFont="1" applyNumberFormat="1">
      <alignment horizontal="center" vertical="top"/>
    </xf>
    <xf borderId="0" fillId="0" fontId="2" numFmtId="2" xfId="0" applyAlignment="1" applyFont="1" applyNumberFormat="1">
      <alignment shrinkToFit="1" vertical="top" wrapText="0"/>
    </xf>
    <xf borderId="0" fillId="0" fontId="2" numFmtId="165" xfId="0" applyAlignment="1" applyFont="1" applyNumberFormat="1">
      <alignment horizontal="right" vertical="top"/>
    </xf>
    <xf borderId="0" fillId="0" fontId="2" numFmtId="166" xfId="0" applyAlignment="1" applyFont="1" applyNumberFormat="1">
      <alignment horizontal="center" vertical="top"/>
    </xf>
    <xf borderId="0" fillId="0" fontId="6" numFmtId="0" xfId="0" applyFont="1"/>
    <xf borderId="0" fillId="0" fontId="2" numFmtId="165" xfId="0" applyFont="1" applyNumberFormat="1"/>
    <xf borderId="0" fillId="0" fontId="28" numFmtId="0" xfId="0" applyFont="1"/>
    <xf borderId="0" fillId="0" fontId="6" numFmtId="0" xfId="0" applyAlignment="1" applyFont="1">
      <alignment horizontal="left" readingOrder="1" vertical="center"/>
    </xf>
    <xf borderId="0" fillId="0" fontId="2" numFmtId="0" xfId="0" applyAlignment="1" applyFont="1">
      <alignment horizontal="left" readingOrder="1" vertical="center"/>
    </xf>
    <xf borderId="0" fillId="0" fontId="28" numFmtId="3" xfId="0" applyFont="1" applyNumberFormat="1"/>
    <xf borderId="0" fillId="0" fontId="28" numFmtId="165" xfId="0" applyFont="1" applyNumberFormat="1"/>
    <xf borderId="7" fillId="0" fontId="7" numFmtId="0" xfId="0" applyBorder="1" applyFont="1"/>
    <xf borderId="6" fillId="0" fontId="7" numFmtId="37" xfId="0" applyAlignment="1" applyBorder="1" applyFont="1" applyNumberFormat="1">
      <alignment horizontal="center" vertical="top"/>
    </xf>
    <xf borderId="14" fillId="0" fontId="7" numFmtId="37" xfId="0" applyAlignment="1" applyBorder="1" applyFont="1" applyNumberFormat="1">
      <alignment horizontal="center" vertical="top"/>
    </xf>
    <xf borderId="9" fillId="0" fontId="7" numFmtId="0" xfId="0" applyAlignment="1" applyBorder="1" applyFont="1">
      <alignment horizontal="center" vertical="top"/>
    </xf>
    <xf borderId="3" fillId="0" fontId="7" numFmtId="0" xfId="0" applyAlignment="1" applyBorder="1" applyFont="1">
      <alignment horizontal="center" vertical="top"/>
    </xf>
    <xf borderId="9" fillId="0" fontId="8" numFmtId="0" xfId="0" applyBorder="1" applyFont="1"/>
    <xf borderId="14" fillId="0" fontId="7" numFmtId="37" xfId="0" applyAlignment="1" applyBorder="1" applyFont="1" applyNumberFormat="1">
      <alignment horizontal="center" shrinkToFit="0" vertical="top" wrapText="1"/>
    </xf>
    <xf borderId="7" fillId="0" fontId="8" numFmtId="0" xfId="0" applyAlignment="1" applyBorder="1" applyFont="1">
      <alignment vertical="top"/>
    </xf>
    <xf borderId="3" fillId="0" fontId="7" numFmtId="37" xfId="0" applyAlignment="1" applyBorder="1" applyFont="1" applyNumberFormat="1">
      <alignment horizontal="center" vertical="top"/>
    </xf>
    <xf borderId="3" fillId="0" fontId="7" numFmtId="164" xfId="0" applyAlignment="1" applyBorder="1" applyFont="1" applyNumberFormat="1">
      <alignment horizontal="right" vertical="top"/>
    </xf>
    <xf borderId="3" fillId="0" fontId="8" numFmtId="164" xfId="0" applyAlignment="1" applyBorder="1" applyFont="1" applyNumberFormat="1">
      <alignment horizontal="right" vertical="top"/>
    </xf>
    <xf borderId="4" fillId="0" fontId="7" numFmtId="0" xfId="0" applyAlignment="1" applyBorder="1" applyFont="1">
      <alignment vertical="top"/>
    </xf>
    <xf borderId="15" fillId="0" fontId="7" numFmtId="37" xfId="0" applyAlignment="1" applyBorder="1" applyFont="1" applyNumberFormat="1">
      <alignment horizontal="center" shrinkToFit="0" vertical="top" wrapText="1"/>
    </xf>
    <xf borderId="10" fillId="0" fontId="8" numFmtId="164" xfId="0" applyAlignment="1" applyBorder="1" applyFont="1" applyNumberFormat="1">
      <alignment horizontal="right" vertical="top"/>
    </xf>
    <xf borderId="9" fillId="0" fontId="7" numFmtId="0" xfId="0" applyAlignment="1" applyBorder="1" applyFont="1">
      <alignment horizontal="center" shrinkToFit="0" vertical="top" wrapText="1"/>
    </xf>
    <xf borderId="6" fillId="0" fontId="7" numFmtId="0" xfId="0" applyAlignment="1" applyBorder="1" applyFont="1">
      <alignment horizontal="center" vertical="top"/>
    </xf>
    <xf borderId="13" fillId="0" fontId="7" numFmtId="37" xfId="0" applyAlignment="1" applyBorder="1" applyFont="1" applyNumberFormat="1">
      <alignment horizontal="center" shrinkToFit="0" vertical="top" wrapText="1"/>
    </xf>
    <xf borderId="11" fillId="0" fontId="7" numFmtId="0" xfId="0" applyAlignment="1" applyBorder="1" applyFont="1">
      <alignment horizontal="center" shrinkToFit="0" vertical="top" wrapText="1"/>
    </xf>
    <xf borderId="13" fillId="0" fontId="7" numFmtId="3" xfId="0" applyAlignment="1" applyBorder="1" applyFont="1" applyNumberFormat="1">
      <alignment horizontal="center" vertical="top"/>
    </xf>
    <xf borderId="10" fillId="0" fontId="7" numFmtId="0" xfId="0" applyAlignment="1" applyBorder="1" applyFont="1">
      <alignment horizontal="center" vertical="top"/>
    </xf>
    <xf borderId="10" fillId="0" fontId="7" numFmtId="0" xfId="0" applyAlignment="1" applyBorder="1" applyFont="1">
      <alignment vertical="top"/>
    </xf>
    <xf borderId="10" fillId="0" fontId="7" numFmtId="167" xfId="0" applyAlignment="1" applyBorder="1" applyFont="1" applyNumberFormat="1">
      <alignment vertical="top"/>
    </xf>
    <xf borderId="0" fillId="0" fontId="8" numFmtId="164" xfId="0" applyAlignment="1" applyFont="1" applyNumberFormat="1">
      <alignment horizontal="right" vertical="top"/>
    </xf>
    <xf borderId="0" fillId="0" fontId="7" numFmtId="0" xfId="0" applyAlignment="1" applyFont="1">
      <alignment shrinkToFit="0" vertical="top" wrapText="1"/>
    </xf>
    <xf borderId="17" fillId="0" fontId="7" numFmtId="0" xfId="0" applyAlignment="1" applyBorder="1" applyFont="1">
      <alignment horizontal="center"/>
    </xf>
    <xf borderId="15" fillId="0" fontId="7" numFmtId="0" xfId="0" applyBorder="1" applyFont="1"/>
    <xf borderId="5" fillId="0" fontId="7" numFmtId="0" xfId="0" applyAlignment="1" applyBorder="1" applyFont="1">
      <alignment horizontal="left" shrinkToFit="0" vertical="top" wrapText="1"/>
    </xf>
    <xf borderId="6" fillId="0" fontId="7" numFmtId="0" xfId="0" applyBorder="1" applyFont="1"/>
    <xf borderId="15" fillId="0" fontId="7" numFmtId="3" xfId="0" applyAlignment="1" applyBorder="1" applyFont="1" applyNumberFormat="1">
      <alignment horizontal="center" shrinkToFit="0" vertical="top" wrapText="1"/>
    </xf>
    <xf borderId="17" fillId="0" fontId="7" numFmtId="0" xfId="0" applyAlignment="1" applyBorder="1" applyFont="1">
      <alignment horizontal="center" shrinkToFit="0" vertical="top" wrapText="1"/>
    </xf>
    <xf borderId="9" fillId="0" fontId="7" numFmtId="0" xfId="0" applyAlignment="1" applyBorder="1" applyFont="1">
      <alignment horizontal="left"/>
    </xf>
    <xf borderId="8" fillId="0" fontId="11" numFmtId="0" xfId="0" applyAlignment="1" applyBorder="1" applyFont="1">
      <alignment horizontal="left" shrinkToFit="0" vertical="top" wrapText="1"/>
    </xf>
    <xf borderId="9" fillId="0" fontId="11" numFmtId="0" xfId="0" applyAlignment="1" applyBorder="1" applyFont="1">
      <alignment horizontal="left" shrinkToFit="0" vertical="top" wrapText="1"/>
    </xf>
    <xf quotePrefix="1" borderId="8" fillId="0" fontId="11" numFmtId="0" xfId="0" applyAlignment="1" applyBorder="1" applyFont="1">
      <alignment horizontal="left" shrinkToFit="0" vertical="top" wrapText="1"/>
    </xf>
    <xf borderId="16" fillId="0" fontId="7" numFmtId="0" xfId="0" applyAlignment="1" applyBorder="1" applyFont="1">
      <alignment horizontal="center" shrinkToFit="0" vertical="top" wrapText="1"/>
    </xf>
    <xf borderId="16" fillId="0" fontId="7" numFmtId="164" xfId="0" applyAlignment="1" applyBorder="1" applyFont="1" applyNumberFormat="1">
      <alignment horizontal="right" vertical="top"/>
    </xf>
    <xf borderId="16" fillId="0" fontId="7" numFmtId="1" xfId="0" applyAlignment="1" applyBorder="1" applyFont="1" applyNumberFormat="1">
      <alignment horizontal="center" vertical="top"/>
    </xf>
    <xf borderId="16" fillId="0" fontId="7" numFmtId="3" xfId="0" applyAlignment="1" applyBorder="1" applyFont="1" applyNumberFormat="1">
      <alignment horizontal="center" vertical="top"/>
    </xf>
    <xf borderId="17" fillId="0" fontId="7" numFmtId="0" xfId="0" applyAlignment="1" applyBorder="1" applyFont="1">
      <alignment horizontal="center" vertical="top"/>
    </xf>
    <xf borderId="8" fillId="0" fontId="7" numFmtId="164" xfId="0" applyAlignment="1" applyBorder="1" applyFont="1" applyNumberFormat="1">
      <alignment horizontal="right" vertical="top"/>
    </xf>
    <xf borderId="8" fillId="0" fontId="7" numFmtId="0" xfId="0" applyAlignment="1" applyBorder="1" applyFont="1">
      <alignment horizontal="center" shrinkToFit="0" vertical="top" wrapText="1"/>
    </xf>
    <xf borderId="8" fillId="0" fontId="7" numFmtId="164" xfId="0" applyAlignment="1" applyBorder="1" applyFont="1" applyNumberFormat="1">
      <alignment horizontal="center" shrinkToFit="0" vertical="top" wrapText="1"/>
    </xf>
    <xf borderId="7" fillId="0" fontId="7" numFmtId="164" xfId="0" applyAlignment="1" applyBorder="1" applyFont="1" applyNumberFormat="1">
      <alignment horizontal="center" shrinkToFit="0" vertical="top" wrapText="1"/>
    </xf>
    <xf borderId="6" fillId="0" fontId="7" numFmtId="37" xfId="0" applyAlignment="1" applyBorder="1" applyFont="1" applyNumberFormat="1">
      <alignment horizontal="center" shrinkToFit="0" vertical="top" wrapText="1"/>
    </xf>
    <xf borderId="12" fillId="0" fontId="7" numFmtId="0" xfId="0" applyAlignment="1" applyBorder="1" applyFont="1">
      <alignment horizontal="left" shrinkToFit="0" vertical="top" wrapText="1"/>
    </xf>
    <xf borderId="13" fillId="0" fontId="7" numFmtId="0" xfId="0" applyAlignment="1" applyBorder="1" applyFont="1">
      <alignment horizontal="left" shrinkToFit="0" vertical="top" wrapText="1"/>
    </xf>
    <xf borderId="3" fillId="0" fontId="7" numFmtId="3" xfId="0" applyAlignment="1" applyBorder="1" applyFont="1" applyNumberFormat="1">
      <alignment horizontal="center" vertical="top"/>
    </xf>
    <xf borderId="3" fillId="0" fontId="7" numFmtId="1" xfId="0" applyAlignment="1" applyBorder="1" applyFont="1" applyNumberFormat="1">
      <alignment horizontal="center" vertical="top"/>
    </xf>
    <xf borderId="0" fillId="0" fontId="7" numFmtId="0" xfId="0" applyAlignment="1" applyFont="1">
      <alignment horizontal="center" shrinkToFit="0" vertical="top" wrapText="1"/>
    </xf>
    <xf borderId="12" fillId="0" fontId="8" numFmtId="0" xfId="0" applyAlignment="1" applyBorder="1" applyFont="1">
      <alignment horizontal="right" shrinkToFit="0" vertical="top" wrapText="1"/>
    </xf>
    <xf borderId="12" fillId="0" fontId="8" numFmtId="0" xfId="0" applyAlignment="1" applyBorder="1" applyFont="1">
      <alignment vertical="top"/>
    </xf>
    <xf borderId="11" fillId="0" fontId="7" numFmtId="166" xfId="0" applyAlignment="1" applyBorder="1" applyFont="1" applyNumberFormat="1">
      <alignment horizontal="center" vertical="top"/>
    </xf>
    <xf borderId="0" fillId="0" fontId="8" numFmtId="0" xfId="0" applyAlignment="1" applyFont="1">
      <alignment horizontal="right" shrinkToFit="0" vertical="top" wrapText="1"/>
    </xf>
    <xf borderId="0" fillId="0" fontId="7" numFmtId="0" xfId="0" applyAlignment="1" applyFont="1">
      <alignment shrinkToFit="0" wrapText="1"/>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2" numFmtId="164" xfId="0" applyAlignment="1" applyFont="1" applyNumberFormat="1">
      <alignment vertical="top"/>
    </xf>
    <xf borderId="4" fillId="0" fontId="6" numFmtId="0" xfId="0" applyAlignment="1" applyBorder="1" applyFont="1">
      <alignment horizontal="center" vertical="top"/>
    </xf>
    <xf borderId="6" fillId="0" fontId="6" numFmtId="3" xfId="0" applyAlignment="1" applyBorder="1" applyFont="1" applyNumberFormat="1">
      <alignment horizontal="center" shrinkToFit="0" vertical="top" wrapText="1"/>
    </xf>
    <xf borderId="3" fillId="0" fontId="6" numFmtId="2" xfId="0" applyAlignment="1" applyBorder="1" applyFont="1" applyNumberFormat="1">
      <alignment horizontal="center" shrinkToFit="0" vertical="top" wrapText="1"/>
    </xf>
    <xf borderId="3" fillId="0" fontId="30" numFmtId="2" xfId="0" applyAlignment="1" applyBorder="1" applyFont="1" applyNumberFormat="1">
      <alignment horizontal="center" shrinkToFit="0" vertical="top" wrapText="1"/>
    </xf>
    <xf borderId="3" fillId="0" fontId="6" numFmtId="164" xfId="0" applyAlignment="1" applyBorder="1" applyFont="1" applyNumberFormat="1">
      <alignment horizontal="center" shrinkToFit="0" vertical="top" wrapText="1"/>
    </xf>
    <xf borderId="4" fillId="0" fontId="6" numFmtId="0" xfId="0" applyAlignment="1" applyBorder="1" applyFont="1">
      <alignment horizontal="center" shrinkToFit="0" vertical="top" wrapText="1"/>
    </xf>
    <xf borderId="7" fillId="0" fontId="6" numFmtId="0" xfId="0" applyAlignment="1" applyBorder="1" applyFont="1">
      <alignment horizontal="center" vertical="top"/>
    </xf>
    <xf borderId="11" fillId="0" fontId="2" numFmtId="0" xfId="0" applyAlignment="1" applyBorder="1" applyFont="1">
      <alignment horizontal="center"/>
    </xf>
    <xf borderId="14" fillId="0" fontId="6" numFmtId="0" xfId="0" applyAlignment="1" applyBorder="1" applyFont="1">
      <alignment horizontal="center" vertical="top"/>
    </xf>
    <xf borderId="11" fillId="0" fontId="28" numFmtId="0" xfId="0" applyBorder="1" applyFont="1"/>
    <xf borderId="12" fillId="0" fontId="6" numFmtId="0" xfId="0" applyAlignment="1" applyBorder="1" applyFont="1">
      <alignment horizontal="left" vertical="top"/>
    </xf>
    <xf borderId="13" fillId="0" fontId="28" numFmtId="0" xfId="0" applyBorder="1" applyFont="1"/>
    <xf borderId="13" fillId="0" fontId="28" numFmtId="3" xfId="0" applyBorder="1" applyFont="1" applyNumberFormat="1"/>
    <xf borderId="10" fillId="0" fontId="28" numFmtId="0" xfId="0" applyBorder="1" applyFont="1"/>
    <xf borderId="10" fillId="0" fontId="31" numFmtId="0" xfId="0" applyBorder="1" applyFont="1"/>
    <xf borderId="7" fillId="0" fontId="2" numFmtId="0" xfId="0" applyAlignment="1" applyBorder="1" applyFont="1">
      <alignment horizontal="center"/>
    </xf>
    <xf borderId="9" fillId="0" fontId="28" numFmtId="0" xfId="0" applyBorder="1" applyFont="1"/>
    <xf borderId="11" fillId="0" fontId="2" numFmtId="0" xfId="0" applyAlignment="1" applyBorder="1" applyFont="1">
      <alignment horizontal="center" vertical="top"/>
    </xf>
    <xf borderId="13" fillId="0" fontId="6" numFmtId="0" xfId="0" applyAlignment="1" applyBorder="1" applyFont="1">
      <alignment horizontal="left" shrinkToFit="0" vertical="top" wrapText="1"/>
    </xf>
    <xf borderId="9" fillId="0" fontId="2" numFmtId="3" xfId="0" applyAlignment="1" applyBorder="1" applyFont="1" applyNumberFormat="1">
      <alignment horizontal="center" vertical="top"/>
    </xf>
    <xf borderId="14" fillId="0" fontId="31" numFmtId="164" xfId="0" applyAlignment="1" applyBorder="1" applyFont="1" applyNumberFormat="1">
      <alignment horizontal="right" vertical="top"/>
    </xf>
    <xf borderId="14" fillId="0" fontId="6" numFmtId="164" xfId="0" applyAlignment="1" applyBorder="1" applyFont="1" applyNumberFormat="1">
      <alignment horizontal="right" vertical="top"/>
    </xf>
    <xf borderId="7" fillId="0" fontId="2" numFmtId="0" xfId="0" applyAlignment="1" applyBorder="1" applyFont="1">
      <alignment vertical="top"/>
    </xf>
    <xf borderId="14" fillId="0" fontId="2" numFmtId="3" xfId="0" applyAlignment="1" applyBorder="1" applyFont="1" applyNumberFormat="1">
      <alignment horizontal="center" vertical="top"/>
    </xf>
    <xf borderId="7" fillId="0" fontId="2" numFmtId="0" xfId="0" applyAlignment="1" applyBorder="1" applyFont="1">
      <alignment horizontal="center" vertical="top"/>
    </xf>
    <xf borderId="8" fillId="0" fontId="6" numFmtId="0" xfId="0" applyAlignment="1" applyBorder="1" applyFont="1">
      <alignment horizontal="left" vertical="top"/>
    </xf>
    <xf borderId="9" fillId="0" fontId="6" numFmtId="0" xfId="0" applyAlignment="1" applyBorder="1" applyFont="1">
      <alignment horizontal="left" shrinkToFit="0" vertical="top" wrapText="1"/>
    </xf>
    <xf borderId="9" fillId="0" fontId="2" numFmtId="0" xfId="0" applyAlignment="1" applyBorder="1" applyFont="1">
      <alignment horizontal="left" shrinkToFit="0" vertical="top" wrapText="1"/>
    </xf>
    <xf borderId="9" fillId="0" fontId="2" numFmtId="3" xfId="0" applyAlignment="1" applyBorder="1" applyFont="1" applyNumberFormat="1">
      <alignment horizontal="center" shrinkToFit="0" vertical="top" wrapText="1"/>
    </xf>
    <xf borderId="14" fillId="0" fontId="2" numFmtId="0" xfId="0" applyAlignment="1" applyBorder="1" applyFont="1">
      <alignment horizontal="center" shrinkToFit="0" vertical="top" wrapText="1"/>
    </xf>
    <xf borderId="7" fillId="0" fontId="32" numFmtId="0" xfId="0" applyAlignment="1" applyBorder="1" applyFont="1">
      <alignment horizontal="center" shrinkToFit="0" vertical="top" wrapText="1"/>
    </xf>
    <xf borderId="7" fillId="0" fontId="2" numFmtId="0" xfId="0" applyAlignment="1" applyBorder="1" applyFont="1">
      <alignment horizontal="center" shrinkToFit="0" vertical="top" wrapText="1"/>
    </xf>
    <xf borderId="7" fillId="0" fontId="33" numFmtId="0" xfId="0" applyAlignment="1" applyBorder="1" applyFont="1">
      <alignment horizontal="center" shrinkToFit="0" vertical="top" wrapText="1"/>
    </xf>
    <xf borderId="8" fillId="0" fontId="6" numFmtId="0" xfId="0" applyAlignment="1" applyBorder="1" applyFont="1">
      <alignment horizontal="left" shrinkToFit="0" vertical="top" wrapText="1"/>
    </xf>
    <xf borderId="7" fillId="0" fontId="6" numFmtId="164" xfId="0" applyAlignment="1" applyBorder="1" applyFont="1" applyNumberFormat="1">
      <alignment horizontal="right" vertical="top"/>
    </xf>
    <xf borderId="9" fillId="0" fontId="2" numFmtId="0" xfId="0" applyAlignment="1" applyBorder="1" applyFont="1">
      <alignment horizontal="center" vertical="top"/>
    </xf>
    <xf borderId="14" fillId="0" fontId="32" numFmtId="0" xfId="0" applyAlignment="1" applyBorder="1" applyFont="1">
      <alignment horizontal="center" shrinkToFit="0" vertical="top" wrapText="1"/>
    </xf>
    <xf borderId="11" fillId="0" fontId="32" numFmtId="0" xfId="0" applyAlignment="1" applyBorder="1" applyFont="1">
      <alignment horizontal="center" shrinkToFit="0" vertical="top" wrapText="1"/>
    </xf>
    <xf borderId="10" fillId="0" fontId="2" numFmtId="0" xfId="0" applyAlignment="1" applyBorder="1" applyFont="1">
      <alignment horizontal="center" vertical="top"/>
    </xf>
    <xf borderId="14" fillId="0" fontId="2" numFmtId="1" xfId="0" applyAlignment="1" applyBorder="1" applyFont="1" applyNumberFormat="1">
      <alignment horizontal="center" vertical="top"/>
    </xf>
    <xf borderId="4" fillId="0" fontId="2" numFmtId="0" xfId="0" applyAlignment="1" applyBorder="1" applyFont="1">
      <alignment horizontal="center" vertical="top"/>
    </xf>
    <xf borderId="5" fillId="0" fontId="2" numFmtId="0" xfId="0" applyAlignment="1" applyBorder="1" applyFont="1">
      <alignment horizontal="left" vertical="top"/>
    </xf>
    <xf borderId="6" fillId="0" fontId="2" numFmtId="0" xfId="0" applyAlignment="1" applyBorder="1" applyFont="1">
      <alignment horizontal="left" shrinkToFit="0" vertical="top" wrapText="1"/>
    </xf>
    <xf borderId="14" fillId="0" fontId="2" numFmtId="164" xfId="0" applyAlignment="1" applyBorder="1" applyFont="1" applyNumberFormat="1">
      <alignment horizontal="right" vertical="top"/>
    </xf>
    <xf borderId="8" fillId="0" fontId="2" numFmtId="0" xfId="0" applyAlignment="1" applyBorder="1" applyFont="1">
      <alignment horizontal="left" vertical="top"/>
    </xf>
    <xf borderId="14" fillId="0" fontId="2" numFmtId="3" xfId="0" applyAlignment="1" applyBorder="1" applyFont="1" applyNumberFormat="1">
      <alignment horizontal="center" shrinkToFit="0" vertical="top" wrapText="1"/>
    </xf>
    <xf borderId="7" fillId="0" fontId="34" numFmtId="0" xfId="0" applyAlignment="1" applyBorder="1" applyFont="1">
      <alignment horizontal="center" vertical="top"/>
    </xf>
    <xf borderId="7" fillId="0" fontId="35" numFmtId="0" xfId="0" applyAlignment="1" applyBorder="1" applyFont="1">
      <alignment horizontal="center" vertical="top"/>
    </xf>
    <xf borderId="9" fillId="0" fontId="35" numFmtId="0" xfId="0" applyAlignment="1" applyBorder="1" applyFont="1">
      <alignment horizontal="left" shrinkToFit="0" vertical="top" wrapText="1"/>
    </xf>
    <xf borderId="9" fillId="0" fontId="35" numFmtId="3" xfId="0" applyAlignment="1" applyBorder="1" applyFont="1" applyNumberFormat="1">
      <alignment horizontal="center" shrinkToFit="0" vertical="top" wrapText="1"/>
    </xf>
    <xf borderId="14" fillId="0" fontId="35" numFmtId="0" xfId="0" applyAlignment="1" applyBorder="1" applyFont="1">
      <alignment horizontal="center" shrinkToFit="0" vertical="top" wrapText="1"/>
    </xf>
    <xf borderId="7" fillId="0" fontId="34" numFmtId="164" xfId="0" applyAlignment="1" applyBorder="1" applyFont="1" applyNumberFormat="1">
      <alignment horizontal="right" vertical="top"/>
    </xf>
    <xf borderId="14" fillId="0" fontId="36" numFmtId="0" xfId="0" applyAlignment="1" applyBorder="1" applyFont="1">
      <alignment horizontal="center" shrinkToFit="0" vertical="top" wrapText="1"/>
    </xf>
    <xf borderId="9" fillId="0" fontId="35" numFmtId="0" xfId="0" applyAlignment="1" applyBorder="1" applyFont="1">
      <alignment horizontal="center" vertical="top"/>
    </xf>
    <xf borderId="14" fillId="0" fontId="35" numFmtId="3" xfId="0" applyAlignment="1" applyBorder="1" applyFont="1" applyNumberFormat="1">
      <alignment horizontal="center" vertical="top"/>
    </xf>
    <xf borderId="14" fillId="0" fontId="35" numFmtId="0" xfId="0" applyAlignment="1" applyBorder="1" applyFont="1">
      <alignment horizontal="center" vertical="top"/>
    </xf>
    <xf borderId="0" fillId="0" fontId="35" numFmtId="0" xfId="0" applyAlignment="1" applyFont="1">
      <alignment vertical="top"/>
    </xf>
    <xf borderId="7" fillId="0" fontId="2" numFmtId="164" xfId="0" applyAlignment="1" applyBorder="1" applyFont="1" applyNumberFormat="1">
      <alignment horizontal="center" shrinkToFit="0" vertical="top" wrapText="1"/>
    </xf>
    <xf borderId="7" fillId="0" fontId="2" numFmtId="3" xfId="0" applyAlignment="1" applyBorder="1" applyFont="1" applyNumberFormat="1">
      <alignment horizontal="center" vertical="top"/>
    </xf>
    <xf borderId="14" fillId="0" fontId="28" numFmtId="0" xfId="0" applyBorder="1" applyFont="1"/>
    <xf borderId="8" fillId="0" fontId="2" numFmtId="0" xfId="0" applyAlignment="1" applyBorder="1" applyFont="1">
      <alignment horizontal="left" shrinkToFit="0" vertical="top" wrapText="1"/>
    </xf>
    <xf borderId="17" fillId="0" fontId="2" numFmtId="0" xfId="0" applyAlignment="1" applyBorder="1" applyFont="1">
      <alignment horizontal="center" shrinkToFit="0" vertical="top" wrapText="1"/>
    </xf>
    <xf borderId="4" fillId="0" fontId="32" numFmtId="0" xfId="0" applyAlignment="1" applyBorder="1" applyFont="1">
      <alignment horizontal="center" shrinkToFit="0" vertical="top" wrapText="1"/>
    </xf>
    <xf borderId="8" fillId="0" fontId="34" numFmtId="0" xfId="0" applyAlignment="1" applyBorder="1" applyFont="1">
      <alignment horizontal="left" vertical="top"/>
    </xf>
    <xf borderId="7" fillId="0" fontId="2" numFmtId="164" xfId="0" applyAlignment="1" applyBorder="1" applyFont="1" applyNumberFormat="1">
      <alignment horizontal="right" vertical="top"/>
    </xf>
    <xf borderId="8" fillId="0" fontId="2" numFmtId="0" xfId="0" applyAlignment="1" applyBorder="1" applyFont="1">
      <alignment shrinkToFit="0" vertical="top" wrapText="1"/>
    </xf>
    <xf borderId="9" fillId="0" fontId="2" numFmtId="0" xfId="0" applyAlignment="1" applyBorder="1" applyFont="1">
      <alignment vertical="top"/>
    </xf>
    <xf borderId="9" fillId="0" fontId="2" numFmtId="0" xfId="0" applyAlignment="1" applyBorder="1" applyFont="1">
      <alignment horizontal="left"/>
    </xf>
    <xf borderId="12" fillId="0" fontId="2" numFmtId="0" xfId="0" applyAlignment="1" applyBorder="1" applyFont="1">
      <alignment horizontal="left" vertical="top"/>
    </xf>
    <xf borderId="13" fillId="0" fontId="2" numFmtId="0" xfId="0" applyAlignment="1" applyBorder="1" applyFont="1">
      <alignment horizontal="left" shrinkToFit="0" vertical="top" wrapText="1"/>
    </xf>
    <xf borderId="9" fillId="0" fontId="2" numFmtId="0" xfId="0" applyAlignment="1" applyBorder="1" applyFont="1">
      <alignment horizontal="left" vertical="top"/>
    </xf>
    <xf borderId="8" fillId="0" fontId="2" numFmtId="0" xfId="0" applyAlignment="1" applyBorder="1" applyFont="1">
      <alignment horizontal="center" vertical="top"/>
    </xf>
    <xf borderId="9" fillId="0" fontId="2" numFmtId="0" xfId="0" applyAlignment="1" applyBorder="1" applyFont="1">
      <alignment horizontal="center" shrinkToFit="0" vertical="top" wrapText="1"/>
    </xf>
    <xf borderId="8" fillId="0" fontId="37" numFmtId="0" xfId="0" applyAlignment="1" applyBorder="1" applyFont="1">
      <alignment horizontal="left" shrinkToFit="0" vertical="top" wrapText="1"/>
    </xf>
    <xf borderId="8" fillId="0" fontId="37" numFmtId="0" xfId="0" applyAlignment="1" applyBorder="1" applyFont="1">
      <alignment horizontal="left" vertical="top"/>
    </xf>
    <xf borderId="7" fillId="0" fontId="38" numFmtId="0" xfId="0" applyAlignment="1" applyBorder="1" applyFont="1">
      <alignment horizontal="center" vertical="top"/>
    </xf>
    <xf borderId="8" fillId="0" fontId="39" numFmtId="0" xfId="0" applyAlignment="1" applyBorder="1" applyFont="1">
      <alignment horizontal="left" vertical="top"/>
    </xf>
    <xf borderId="9" fillId="0" fontId="38" numFmtId="0" xfId="0" applyAlignment="1" applyBorder="1" applyFont="1">
      <alignment horizontal="left" shrinkToFit="0" vertical="top" wrapText="1"/>
    </xf>
    <xf borderId="9" fillId="0" fontId="38" numFmtId="3" xfId="0" applyAlignment="1" applyBorder="1" applyFont="1" applyNumberFormat="1">
      <alignment horizontal="center" shrinkToFit="0" vertical="top" wrapText="1"/>
    </xf>
    <xf borderId="14" fillId="0" fontId="38" numFmtId="0" xfId="0" applyAlignment="1" applyBorder="1" applyFont="1">
      <alignment horizontal="center" shrinkToFit="0" vertical="top" wrapText="1"/>
    </xf>
    <xf borderId="14" fillId="0" fontId="39" numFmtId="164" xfId="0" applyAlignment="1" applyBorder="1" applyFont="1" applyNumberFormat="1">
      <alignment horizontal="right" vertical="top"/>
    </xf>
    <xf borderId="7" fillId="0" fontId="38" numFmtId="0" xfId="0" applyAlignment="1" applyBorder="1" applyFont="1">
      <alignment horizontal="center" shrinkToFit="0" vertical="top" wrapText="1"/>
    </xf>
    <xf borderId="14" fillId="0" fontId="38" numFmtId="0" xfId="0" applyAlignment="1" applyBorder="1" applyFont="1">
      <alignment horizontal="center" vertical="top"/>
    </xf>
    <xf borderId="14" fillId="0" fontId="38" numFmtId="3" xfId="0" applyAlignment="1" applyBorder="1" applyFont="1" applyNumberFormat="1">
      <alignment horizontal="center" vertical="top"/>
    </xf>
    <xf borderId="14" fillId="0" fontId="38" numFmtId="1" xfId="0" applyAlignment="1" applyBorder="1" applyFont="1" applyNumberFormat="1">
      <alignment horizontal="center" vertical="top"/>
    </xf>
    <xf borderId="0" fillId="0" fontId="38" numFmtId="0" xfId="0" applyAlignment="1" applyFont="1">
      <alignment vertical="top"/>
    </xf>
    <xf borderId="9" fillId="0" fontId="6" numFmtId="3" xfId="0" applyAlignment="1" applyBorder="1" applyFont="1" applyNumberFormat="1">
      <alignment horizontal="center" shrinkToFit="0" vertical="top" wrapText="1"/>
    </xf>
    <xf borderId="8" fillId="0" fontId="2" numFmtId="0" xfId="0" applyAlignment="1" applyBorder="1" applyFont="1">
      <alignment vertical="top"/>
    </xf>
    <xf borderId="14" fillId="0" fontId="33" numFmtId="0" xfId="0" applyAlignment="1" applyBorder="1" applyFont="1">
      <alignment horizontal="center" shrinkToFit="0" vertical="top" wrapText="1"/>
    </xf>
    <xf borderId="3" fillId="0" fontId="33" numFmtId="164" xfId="0" applyAlignment="1" applyBorder="1" applyFont="1" applyNumberFormat="1">
      <alignment horizontal="right" vertical="top"/>
    </xf>
    <xf borderId="14" fillId="0" fontId="33" numFmtId="0" xfId="0" applyAlignment="1" applyBorder="1" applyFont="1">
      <alignment horizontal="center" vertical="top"/>
    </xf>
    <xf borderId="14" fillId="0" fontId="33" numFmtId="164" xfId="0" applyAlignment="1" applyBorder="1" applyFont="1" applyNumberFormat="1">
      <alignment horizontal="right" vertical="top"/>
    </xf>
    <xf borderId="10" fillId="0" fontId="33" numFmtId="0" xfId="0" applyAlignment="1" applyBorder="1" applyFont="1">
      <alignment horizontal="center" vertical="top"/>
    </xf>
    <xf borderId="10" fillId="0" fontId="33" numFmtId="164" xfId="0" applyAlignment="1" applyBorder="1" applyFont="1" applyNumberFormat="1">
      <alignment horizontal="right" vertical="top"/>
    </xf>
    <xf borderId="18" fillId="5" fontId="33" numFmtId="0" xfId="0" applyAlignment="1" applyBorder="1" applyFill="1" applyFont="1">
      <alignment horizontal="center" shrinkToFit="1" vertical="center" wrapText="0"/>
    </xf>
    <xf borderId="4" fillId="0" fontId="33" numFmtId="0" xfId="0" applyAlignment="1" applyBorder="1" applyFont="1">
      <alignment horizontal="center" shrinkToFit="0" vertical="top" wrapText="1"/>
    </xf>
    <xf borderId="14" fillId="0" fontId="40" numFmtId="0" xfId="0" applyAlignment="1" applyBorder="1" applyFont="1">
      <alignment horizontal="center" shrinkToFit="0" vertical="center" wrapText="1"/>
    </xf>
    <xf borderId="19" fillId="5" fontId="33" numFmtId="0" xfId="0" applyAlignment="1" applyBorder="1" applyFont="1">
      <alignment horizontal="center" shrinkToFit="1" vertical="center" wrapText="0"/>
    </xf>
    <xf borderId="17" fillId="0" fontId="33" numFmtId="164" xfId="0" applyAlignment="1" applyBorder="1" applyFont="1" applyNumberFormat="1">
      <alignment horizontal="right" vertical="top"/>
    </xf>
    <xf borderId="9" fillId="0" fontId="37" numFmtId="0" xfId="0" applyAlignment="1" applyBorder="1" applyFont="1">
      <alignment horizontal="left" shrinkToFit="0" vertical="top" wrapText="1"/>
    </xf>
    <xf borderId="0" fillId="0" fontId="31" numFmtId="0" xfId="0" applyFont="1"/>
    <xf borderId="14" fillId="0" fontId="31" numFmtId="0" xfId="0" applyBorder="1" applyFont="1"/>
    <xf borderId="14" fillId="0" fontId="34" numFmtId="164" xfId="0" applyAlignment="1" applyBorder="1" applyFont="1" applyNumberFormat="1">
      <alignment horizontal="right" vertical="top"/>
    </xf>
    <xf borderId="0" fillId="0" fontId="6" numFmtId="0" xfId="0" applyAlignment="1" applyFont="1">
      <alignment horizontal="left" vertical="top"/>
    </xf>
    <xf borderId="20" fillId="0" fontId="41" numFmtId="0" xfId="0" applyAlignment="1" applyBorder="1" applyFont="1">
      <alignment vertical="top"/>
    </xf>
    <xf borderId="21" fillId="0" fontId="6" numFmtId="0" xfId="0" applyAlignment="1" applyBorder="1" applyFont="1">
      <alignment vertical="top"/>
    </xf>
    <xf borderId="11" fillId="0" fontId="6" numFmtId="0" xfId="0" applyAlignment="1" applyBorder="1" applyFont="1">
      <alignment horizontal="center" vertical="top"/>
    </xf>
    <xf borderId="8" fillId="0" fontId="6" numFmtId="0" xfId="0" applyAlignment="1" applyBorder="1" applyFont="1">
      <alignment horizontal="right" vertical="top"/>
    </xf>
    <xf borderId="8" fillId="0" fontId="6" numFmtId="3" xfId="0" applyAlignment="1" applyBorder="1" applyFont="1" applyNumberFormat="1">
      <alignment vertical="top"/>
    </xf>
    <xf borderId="9" fillId="0" fontId="6" numFmtId="0" xfId="0" applyAlignment="1" applyBorder="1" applyFont="1">
      <alignment horizontal="right" vertical="top"/>
    </xf>
    <xf borderId="13" fillId="0" fontId="6" numFmtId="0" xfId="0" applyAlignment="1" applyBorder="1" applyFont="1">
      <alignment horizontal="right" vertical="top"/>
    </xf>
    <xf borderId="10" fillId="0" fontId="34" numFmtId="164" xfId="0" applyAlignment="1" applyBorder="1" applyFont="1" applyNumberFormat="1">
      <alignment horizontal="righ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jp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142875</xdr:rowOff>
    </xdr:from>
    <xdr:ext cx="1047750" cy="9144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381000</xdr:colOff>
      <xdr:row>0</xdr:row>
      <xdr:rowOff>142875</xdr:rowOff>
    </xdr:from>
    <xdr:ext cx="981075" cy="8572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323850</xdr:colOff>
      <xdr:row>0</xdr:row>
      <xdr:rowOff>0</xdr:rowOff>
    </xdr:from>
    <xdr:ext cx="1238250" cy="11239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1409700</xdr:colOff>
      <xdr:row>0</xdr:row>
      <xdr:rowOff>57150</xdr:rowOff>
    </xdr:from>
    <xdr:ext cx="1114425" cy="103822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0</xdr:row>
      <xdr:rowOff>123825</xdr:rowOff>
    </xdr:from>
    <xdr:ext cx="1028700" cy="1009650"/>
    <xdr:pic>
      <xdr:nvPicPr>
        <xdr:cNvPr descr="A blue and red logo with white text&#10;&#10;Description automatically generated"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381000</xdr:colOff>
      <xdr:row>0</xdr:row>
      <xdr:rowOff>114300</xdr:rowOff>
    </xdr:from>
    <xdr:ext cx="1171575" cy="1057275"/>
    <xdr:pic>
      <xdr:nvPicPr>
        <xdr:cNvPr descr="A logo with a sun and stars&#10;&#10;Description automatically generated"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1628775</xdr:colOff>
      <xdr:row>0</xdr:row>
      <xdr:rowOff>104775</xdr:rowOff>
    </xdr:from>
    <xdr:ext cx="952500" cy="952500"/>
    <xdr:pic>
      <xdr:nvPicPr>
        <xdr:cNvPr descr="A blue and red logo with white text&#10;&#10;Description automatically generated"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276225</xdr:colOff>
      <xdr:row>0</xdr:row>
      <xdr:rowOff>38100</xdr:rowOff>
    </xdr:from>
    <xdr:ext cx="1085850" cy="1019175"/>
    <xdr:pic>
      <xdr:nvPicPr>
        <xdr:cNvPr descr="A logo with a sun and stars&#10;&#10;Description automatically generated"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1162050</xdr:colOff>
      <xdr:row>0</xdr:row>
      <xdr:rowOff>114300</xdr:rowOff>
    </xdr:from>
    <xdr:ext cx="952500" cy="952500"/>
    <xdr:pic>
      <xdr:nvPicPr>
        <xdr:cNvPr descr="A blue and red logo with white text&#10;&#10;Description automatically generated"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0</xdr:row>
      <xdr:rowOff>38100</xdr:rowOff>
    </xdr:from>
    <xdr:ext cx="1085850" cy="1019175"/>
    <xdr:pic>
      <xdr:nvPicPr>
        <xdr:cNvPr descr="A logo with a sun and stars&#10;&#10;Description automatically generated"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1304925</xdr:colOff>
      <xdr:row>0</xdr:row>
      <xdr:rowOff>114300</xdr:rowOff>
    </xdr:from>
    <xdr:ext cx="952500" cy="952500"/>
    <xdr:pic>
      <xdr:nvPicPr>
        <xdr:cNvPr descr="A blue and red logo with white text&#10;&#10;Description automatically generated"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0</xdr:row>
      <xdr:rowOff>47625</xdr:rowOff>
    </xdr:from>
    <xdr:ext cx="1085850" cy="1019175"/>
    <xdr:pic>
      <xdr:nvPicPr>
        <xdr:cNvPr descr="A logo with a sun and stars&#10;&#10;Description automatically generated"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142875</xdr:colOff>
      <xdr:row>0</xdr:row>
      <xdr:rowOff>38100</xdr:rowOff>
    </xdr:from>
    <xdr:ext cx="1171575" cy="10763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1228725</xdr:colOff>
      <xdr:row>0</xdr:row>
      <xdr:rowOff>123825</xdr:rowOff>
    </xdr:from>
    <xdr:ext cx="1009650" cy="101917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0</xdr:row>
      <xdr:rowOff>104775</xdr:rowOff>
    </xdr:from>
    <xdr:ext cx="952500" cy="952500"/>
    <xdr:pic>
      <xdr:nvPicPr>
        <xdr:cNvPr descr="A blue and red logo with white text&#10;&#10;Description automatically generated"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0</xdr:row>
      <xdr:rowOff>38100</xdr:rowOff>
    </xdr:from>
    <xdr:ext cx="1085850" cy="1019175"/>
    <xdr:pic>
      <xdr:nvPicPr>
        <xdr:cNvPr descr="A logo with a sun and stars&#10;&#10;Description automatically generated"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14"/>
    <col customWidth="1" min="2" max="2" width="6.0"/>
    <col customWidth="1" min="3" max="3" width="57.29"/>
    <col customWidth="1" min="4" max="4" width="20.14"/>
    <col customWidth="1" min="5" max="5" width="4.29"/>
    <col customWidth="1" min="6" max="22" width="8.71"/>
  </cols>
  <sheetData>
    <row r="1" ht="99.0" customHeight="1">
      <c r="A1" s="1" t="s">
        <v>0</v>
      </c>
      <c r="E1" s="2"/>
      <c r="F1" s="3"/>
      <c r="G1" s="3"/>
      <c r="H1" s="3"/>
      <c r="I1" s="3"/>
      <c r="J1" s="3"/>
      <c r="K1" s="3"/>
      <c r="L1" s="3"/>
      <c r="M1" s="3"/>
      <c r="N1" s="3"/>
      <c r="O1" s="3"/>
      <c r="P1" s="3"/>
      <c r="Q1" s="3"/>
      <c r="R1" s="3"/>
      <c r="S1" s="3"/>
      <c r="T1" s="3"/>
      <c r="U1" s="3"/>
      <c r="V1" s="3"/>
    </row>
    <row r="2" ht="31.5" customHeight="1">
      <c r="A2" s="4" t="s">
        <v>1</v>
      </c>
      <c r="E2" s="2"/>
      <c r="F2" s="3"/>
      <c r="G2" s="3"/>
      <c r="H2" s="3"/>
      <c r="I2" s="3"/>
      <c r="J2" s="3"/>
      <c r="K2" s="3"/>
      <c r="L2" s="3"/>
      <c r="M2" s="3"/>
      <c r="N2" s="3"/>
      <c r="O2" s="3"/>
      <c r="P2" s="3"/>
      <c r="Q2" s="3"/>
      <c r="R2" s="3"/>
      <c r="S2" s="3"/>
      <c r="T2" s="3"/>
      <c r="U2" s="3"/>
      <c r="V2" s="3"/>
    </row>
    <row r="3">
      <c r="A3" s="5" t="s">
        <v>2</v>
      </c>
      <c r="B3" s="6"/>
      <c r="C3" s="6" t="s">
        <v>3</v>
      </c>
      <c r="D3" s="7"/>
      <c r="E3" s="7"/>
      <c r="F3" s="7"/>
      <c r="G3" s="7"/>
      <c r="H3" s="7"/>
      <c r="I3" s="7"/>
      <c r="J3" s="7"/>
      <c r="K3" s="7"/>
      <c r="L3" s="7"/>
      <c r="M3" s="7"/>
      <c r="N3" s="7"/>
      <c r="O3" s="7"/>
      <c r="P3" s="7"/>
      <c r="Q3" s="7"/>
      <c r="R3" s="7"/>
      <c r="S3" s="7"/>
      <c r="T3" s="7"/>
      <c r="U3" s="7"/>
      <c r="V3" s="7"/>
    </row>
    <row r="4" ht="14.25" customHeight="1">
      <c r="A4" s="5" t="s">
        <v>4</v>
      </c>
      <c r="B4" s="6"/>
      <c r="C4" s="6" t="s">
        <v>5</v>
      </c>
      <c r="D4" s="7"/>
      <c r="E4" s="7"/>
      <c r="F4" s="7"/>
      <c r="G4" s="7"/>
      <c r="H4" s="7"/>
      <c r="I4" s="7"/>
      <c r="J4" s="7"/>
      <c r="K4" s="7"/>
      <c r="L4" s="7"/>
      <c r="M4" s="7"/>
      <c r="N4" s="7"/>
      <c r="O4" s="7"/>
      <c r="P4" s="7"/>
      <c r="Q4" s="7"/>
      <c r="R4" s="7"/>
      <c r="S4" s="7"/>
      <c r="T4" s="7"/>
      <c r="U4" s="7"/>
      <c r="V4" s="7"/>
    </row>
    <row r="5" ht="14.25" customHeight="1">
      <c r="A5" s="5"/>
      <c r="B5" s="6"/>
      <c r="C5" s="6"/>
      <c r="D5" s="7"/>
      <c r="E5" s="7"/>
      <c r="F5" s="7"/>
      <c r="G5" s="7"/>
      <c r="H5" s="7"/>
      <c r="I5" s="7"/>
      <c r="J5" s="7"/>
      <c r="K5" s="7"/>
      <c r="L5" s="7"/>
      <c r="M5" s="7"/>
      <c r="N5" s="7"/>
      <c r="O5" s="7"/>
      <c r="P5" s="7"/>
      <c r="Q5" s="7"/>
      <c r="R5" s="7"/>
      <c r="S5" s="7"/>
      <c r="T5" s="7"/>
      <c r="U5" s="7"/>
      <c r="V5" s="7"/>
    </row>
    <row r="6" ht="14.25" customHeight="1">
      <c r="A6" s="8" t="s">
        <v>6</v>
      </c>
      <c r="B6" s="9"/>
      <c r="C6" s="9" t="s">
        <v>7</v>
      </c>
      <c r="D6" s="9" t="s">
        <v>8</v>
      </c>
      <c r="E6" s="2"/>
      <c r="F6" s="3"/>
      <c r="G6" s="3"/>
      <c r="H6" s="3"/>
      <c r="I6" s="3"/>
      <c r="J6" s="3"/>
      <c r="K6" s="3"/>
      <c r="L6" s="3"/>
      <c r="M6" s="3"/>
      <c r="N6" s="3"/>
      <c r="O6" s="3"/>
      <c r="P6" s="3"/>
      <c r="Q6" s="3"/>
      <c r="R6" s="3"/>
      <c r="S6" s="3"/>
      <c r="T6" s="3"/>
      <c r="U6" s="3"/>
      <c r="V6" s="3"/>
    </row>
    <row r="7">
      <c r="A7" s="2">
        <f>'PHO-PROPER FUND'!A10</f>
        <v>50201010</v>
      </c>
      <c r="B7" s="10"/>
      <c r="C7" s="10" t="s">
        <v>9</v>
      </c>
      <c r="D7" s="11" t="str">
        <f t="shared" ref="D7:D10" si="1">#REF!</f>
        <v>#REF!</v>
      </c>
      <c r="E7" s="2"/>
      <c r="F7" s="3"/>
      <c r="G7" s="3"/>
      <c r="H7" s="3"/>
      <c r="I7" s="3"/>
      <c r="K7" s="3"/>
      <c r="L7" s="3"/>
      <c r="M7" s="3"/>
      <c r="N7" s="3"/>
      <c r="O7" s="3"/>
      <c r="P7" s="3"/>
      <c r="Q7" s="3"/>
      <c r="R7" s="3"/>
      <c r="S7" s="3"/>
      <c r="T7" s="3"/>
      <c r="U7" s="3"/>
      <c r="V7" s="3"/>
    </row>
    <row r="8">
      <c r="A8" s="12" t="s">
        <v>10</v>
      </c>
      <c r="B8" s="10"/>
      <c r="C8" s="10" t="s">
        <v>11</v>
      </c>
      <c r="D8" s="11" t="str">
        <f t="shared" si="1"/>
        <v>#REF!</v>
      </c>
      <c r="E8" s="2"/>
      <c r="F8" s="3"/>
      <c r="G8" s="3"/>
      <c r="H8" s="3"/>
      <c r="I8" s="3"/>
      <c r="J8" s="3"/>
      <c r="K8" s="3"/>
      <c r="L8" s="3"/>
      <c r="M8" s="3"/>
      <c r="N8" s="3"/>
      <c r="O8" s="3"/>
      <c r="P8" s="3"/>
      <c r="Q8" s="3"/>
      <c r="R8" s="3"/>
      <c r="S8" s="3"/>
      <c r="T8" s="3"/>
      <c r="U8" s="3"/>
      <c r="V8" s="3"/>
    </row>
    <row r="9">
      <c r="A9" s="12" t="s">
        <v>12</v>
      </c>
      <c r="B9" s="10"/>
      <c r="C9" s="10" t="s">
        <v>13</v>
      </c>
      <c r="D9" s="11" t="str">
        <f t="shared" si="1"/>
        <v>#REF!</v>
      </c>
      <c r="E9" s="2"/>
      <c r="F9" s="3"/>
      <c r="G9" s="3"/>
      <c r="H9" s="3"/>
      <c r="I9" s="3"/>
      <c r="J9" s="3"/>
      <c r="K9" s="3"/>
      <c r="L9" s="3"/>
      <c r="M9" s="3"/>
      <c r="N9" s="3"/>
      <c r="O9" s="3"/>
      <c r="P9" s="3"/>
      <c r="Q9" s="3"/>
      <c r="R9" s="3"/>
      <c r="S9" s="3"/>
      <c r="T9" s="3"/>
      <c r="U9" s="3"/>
      <c r="V9" s="3"/>
    </row>
    <row r="10">
      <c r="A10" s="12" t="s">
        <v>14</v>
      </c>
      <c r="B10" s="10"/>
      <c r="C10" s="10" t="s">
        <v>15</v>
      </c>
      <c r="D10" s="11" t="str">
        <f t="shared" si="1"/>
        <v>#REF!</v>
      </c>
      <c r="E10" s="2"/>
      <c r="F10" s="3"/>
      <c r="G10" s="3"/>
      <c r="H10" s="3"/>
      <c r="I10" s="3"/>
      <c r="J10" s="3"/>
      <c r="K10" s="3"/>
      <c r="L10" s="3"/>
      <c r="M10" s="3"/>
      <c r="N10" s="3"/>
      <c r="O10" s="3"/>
      <c r="P10" s="3"/>
      <c r="Q10" s="3"/>
      <c r="R10" s="3"/>
      <c r="S10" s="3"/>
      <c r="T10" s="3"/>
      <c r="U10" s="3"/>
      <c r="V10" s="3"/>
    </row>
    <row r="11">
      <c r="A11" s="12" t="s">
        <v>16</v>
      </c>
      <c r="B11" s="10"/>
      <c r="C11" s="10" t="s">
        <v>17</v>
      </c>
      <c r="D11" s="11">
        <f>'PHO-PROPER FUND'!H14</f>
        <v>475000</v>
      </c>
      <c r="E11" s="2"/>
      <c r="F11" s="3"/>
      <c r="G11" s="3"/>
      <c r="H11" s="3"/>
      <c r="I11" s="3"/>
      <c r="J11" s="3"/>
      <c r="K11" s="3"/>
      <c r="L11" s="3"/>
      <c r="M11" s="3"/>
      <c r="N11" s="3"/>
      <c r="O11" s="3"/>
      <c r="P11" s="3"/>
      <c r="Q11" s="3"/>
      <c r="R11" s="3"/>
      <c r="S11" s="3"/>
      <c r="T11" s="3"/>
      <c r="U11" s="3"/>
      <c r="V11" s="3"/>
    </row>
    <row r="12">
      <c r="A12" s="12" t="s">
        <v>18</v>
      </c>
      <c r="B12" s="10"/>
      <c r="C12" s="10" t="s">
        <v>19</v>
      </c>
      <c r="D12" s="11">
        <f>'PHO-PROPER FUND'!H354</f>
        <v>28500000</v>
      </c>
      <c r="E12" s="2"/>
      <c r="F12" s="3"/>
      <c r="G12" s="3"/>
      <c r="H12" s="3"/>
      <c r="I12" s="3"/>
      <c r="J12" s="3"/>
      <c r="K12" s="3"/>
      <c r="L12" s="3"/>
      <c r="M12" s="3"/>
      <c r="N12" s="3"/>
      <c r="O12" s="3"/>
      <c r="P12" s="3"/>
      <c r="Q12" s="3"/>
      <c r="R12" s="3"/>
      <c r="S12" s="3"/>
      <c r="T12" s="3"/>
      <c r="U12" s="3"/>
      <c r="V12" s="3"/>
    </row>
    <row r="13">
      <c r="A13" s="12" t="s">
        <v>20</v>
      </c>
      <c r="B13" s="10"/>
      <c r="C13" s="10" t="s">
        <v>21</v>
      </c>
      <c r="D13" s="11">
        <f>'PHO-PROPER FUND'!H568</f>
        <v>28500000</v>
      </c>
      <c r="E13" s="2"/>
      <c r="F13" s="3"/>
      <c r="G13" s="3"/>
      <c r="H13" s="3"/>
      <c r="I13" s="3"/>
      <c r="J13" s="3"/>
      <c r="K13" s="3"/>
      <c r="L13" s="3"/>
      <c r="M13" s="3"/>
      <c r="N13" s="3"/>
      <c r="O13" s="3"/>
      <c r="P13" s="3"/>
      <c r="Q13" s="3"/>
      <c r="R13" s="3"/>
      <c r="S13" s="3"/>
      <c r="T13" s="3"/>
      <c r="U13" s="3"/>
      <c r="V13" s="3"/>
    </row>
    <row r="14">
      <c r="A14" s="12" t="s">
        <v>22</v>
      </c>
      <c r="B14" s="10"/>
      <c r="C14" s="10" t="s">
        <v>23</v>
      </c>
      <c r="D14" s="11">
        <f>'PHO-PROPER FUND'!H16</f>
        <v>3500000</v>
      </c>
      <c r="E14" s="2"/>
      <c r="F14" s="3"/>
      <c r="G14" s="3"/>
      <c r="H14" s="3"/>
      <c r="I14" s="3"/>
      <c r="J14" s="3"/>
      <c r="K14" s="3"/>
      <c r="L14" s="3"/>
      <c r="M14" s="3"/>
      <c r="N14" s="3"/>
      <c r="O14" s="3"/>
      <c r="P14" s="3"/>
      <c r="Q14" s="3"/>
      <c r="R14" s="3"/>
      <c r="S14" s="3"/>
      <c r="T14" s="3"/>
      <c r="U14" s="3"/>
      <c r="V14" s="3"/>
    </row>
    <row r="15">
      <c r="A15" s="12" t="s">
        <v>24</v>
      </c>
      <c r="B15" s="10"/>
      <c r="C15" s="10" t="s">
        <v>25</v>
      </c>
      <c r="D15" s="11">
        <f>'PHO-PROPER FUND'!H871</f>
        <v>1700000</v>
      </c>
      <c r="E15" s="2"/>
      <c r="F15" s="3"/>
      <c r="G15" s="3"/>
      <c r="H15" s="3"/>
      <c r="I15" s="3"/>
      <c r="J15" s="3"/>
      <c r="K15" s="3"/>
      <c r="L15" s="3"/>
      <c r="M15" s="3"/>
      <c r="N15" s="3"/>
      <c r="O15" s="3"/>
      <c r="P15" s="3"/>
      <c r="Q15" s="3"/>
      <c r="R15" s="3"/>
      <c r="S15" s="3"/>
      <c r="T15" s="3"/>
      <c r="U15" s="3"/>
      <c r="V15" s="3"/>
    </row>
    <row r="16">
      <c r="A16" s="2"/>
      <c r="B16" s="10"/>
      <c r="C16" s="10" t="s">
        <v>26</v>
      </c>
      <c r="D16" s="11">
        <f t="shared" ref="D16:D17" si="2">0</f>
        <v>0</v>
      </c>
      <c r="E16" s="2"/>
      <c r="F16" s="3"/>
      <c r="G16" s="3"/>
      <c r="H16" s="3"/>
      <c r="I16" s="3"/>
      <c r="J16" s="3"/>
      <c r="K16" s="3"/>
      <c r="L16" s="3"/>
      <c r="M16" s="3"/>
      <c r="N16" s="3"/>
      <c r="O16" s="3"/>
      <c r="P16" s="3"/>
      <c r="Q16" s="3"/>
      <c r="R16" s="3"/>
      <c r="S16" s="3"/>
      <c r="T16" s="3"/>
      <c r="U16" s="3"/>
      <c r="V16" s="3"/>
    </row>
    <row r="17">
      <c r="A17" s="2"/>
      <c r="B17" s="10"/>
      <c r="C17" s="10" t="s">
        <v>27</v>
      </c>
      <c r="D17" s="11">
        <f t="shared" si="2"/>
        <v>0</v>
      </c>
      <c r="E17" s="2"/>
      <c r="F17" s="3"/>
      <c r="G17" s="3"/>
      <c r="H17" s="3"/>
      <c r="I17" s="3"/>
      <c r="J17" s="3"/>
      <c r="K17" s="3"/>
      <c r="L17" s="3"/>
      <c r="M17" s="3"/>
      <c r="N17" s="3"/>
      <c r="O17" s="3"/>
      <c r="P17" s="3"/>
      <c r="Q17" s="3"/>
      <c r="R17" s="3"/>
      <c r="S17" s="3"/>
      <c r="T17" s="3"/>
      <c r="U17" s="3"/>
      <c r="V17" s="3"/>
    </row>
    <row r="18">
      <c r="A18" s="2"/>
      <c r="B18" s="10"/>
      <c r="C18" s="10" t="s">
        <v>28</v>
      </c>
      <c r="D18" s="11">
        <f>'PHO-PROPER FUND'!H22</f>
        <v>20000</v>
      </c>
      <c r="E18" s="2"/>
      <c r="F18" s="3"/>
      <c r="G18" s="3"/>
      <c r="H18" s="3"/>
      <c r="I18" s="3"/>
      <c r="J18" s="3"/>
      <c r="K18" s="3"/>
      <c r="L18" s="3"/>
      <c r="M18" s="3"/>
      <c r="N18" s="3"/>
      <c r="O18" s="3"/>
      <c r="P18" s="3"/>
      <c r="Q18" s="3"/>
      <c r="R18" s="3"/>
      <c r="S18" s="3"/>
      <c r="T18" s="3"/>
      <c r="U18" s="3"/>
      <c r="V18" s="3"/>
    </row>
    <row r="19">
      <c r="A19" s="12" t="s">
        <v>29</v>
      </c>
      <c r="B19" s="10"/>
      <c r="C19" s="10" t="s">
        <v>30</v>
      </c>
      <c r="D19" s="11">
        <f>'PHO-PROPER FUND'!H24</f>
        <v>210000</v>
      </c>
      <c r="E19" s="2"/>
      <c r="F19" s="3"/>
      <c r="G19" s="3"/>
      <c r="H19" s="3"/>
      <c r="I19" s="3"/>
      <c r="J19" s="3"/>
      <c r="K19" s="3"/>
      <c r="L19" s="3"/>
      <c r="M19" s="3"/>
      <c r="N19" s="3"/>
      <c r="O19" s="3"/>
      <c r="P19" s="3"/>
      <c r="Q19" s="3"/>
      <c r="R19" s="3"/>
      <c r="S19" s="3"/>
      <c r="T19" s="3"/>
      <c r="U19" s="3"/>
      <c r="V19" s="3"/>
    </row>
    <row r="20">
      <c r="A20" s="12" t="s">
        <v>31</v>
      </c>
      <c r="B20" s="10"/>
      <c r="C20" s="10" t="s">
        <v>32</v>
      </c>
      <c r="D20" s="11">
        <f>'PHO-PROPER FUND'!H27</f>
        <v>3200000</v>
      </c>
      <c r="E20" s="2"/>
      <c r="F20" s="3"/>
      <c r="G20" s="3"/>
      <c r="H20" s="3"/>
      <c r="I20" s="3"/>
      <c r="J20" s="3"/>
      <c r="K20" s="3"/>
      <c r="L20" s="3"/>
      <c r="M20" s="3"/>
      <c r="N20" s="3"/>
      <c r="O20" s="3"/>
      <c r="P20" s="3"/>
      <c r="Q20" s="3"/>
      <c r="R20" s="3"/>
      <c r="S20" s="3"/>
      <c r="T20" s="3"/>
      <c r="U20" s="3"/>
      <c r="V20" s="3"/>
    </row>
    <row r="21" ht="15.75" customHeight="1">
      <c r="A21" s="12" t="s">
        <v>33</v>
      </c>
      <c r="B21" s="10"/>
      <c r="C21" s="10" t="s">
        <v>34</v>
      </c>
      <c r="D21" s="11">
        <f>'PHO-PROPER FUND'!H29</f>
        <v>400000</v>
      </c>
      <c r="E21" s="2"/>
      <c r="F21" s="3"/>
      <c r="G21" s="3"/>
      <c r="H21" s="3"/>
      <c r="I21" s="3"/>
      <c r="J21" s="3"/>
      <c r="K21" s="3"/>
      <c r="L21" s="3"/>
      <c r="M21" s="3"/>
      <c r="N21" s="3"/>
      <c r="O21" s="3"/>
      <c r="P21" s="3"/>
      <c r="Q21" s="3"/>
      <c r="R21" s="3"/>
      <c r="S21" s="3"/>
      <c r="T21" s="3"/>
      <c r="U21" s="3"/>
      <c r="V21" s="3"/>
    </row>
    <row r="22" ht="15.75" customHeight="1">
      <c r="A22" s="12" t="s">
        <v>35</v>
      </c>
      <c r="B22" s="10"/>
      <c r="C22" s="10" t="s">
        <v>36</v>
      </c>
      <c r="D22" s="11">
        <f>'PHO-PROPER FUND'!H31</f>
        <v>750000</v>
      </c>
      <c r="E22" s="2"/>
      <c r="F22" s="3"/>
      <c r="G22" s="3"/>
      <c r="H22" s="3"/>
      <c r="I22" s="3"/>
      <c r="J22" s="3"/>
      <c r="K22" s="3"/>
      <c r="L22" s="3"/>
      <c r="M22" s="3"/>
      <c r="N22" s="3"/>
      <c r="O22" s="3"/>
      <c r="P22" s="3"/>
      <c r="Q22" s="3"/>
      <c r="R22" s="3"/>
      <c r="S22" s="3"/>
      <c r="T22" s="3"/>
      <c r="U22" s="3"/>
      <c r="V22" s="3"/>
    </row>
    <row r="23" ht="15.75" customHeight="1">
      <c r="A23" s="2"/>
      <c r="B23" s="10"/>
      <c r="C23" s="10" t="s">
        <v>37</v>
      </c>
      <c r="D23" s="11" t="str">
        <f>'PHO-PROPER FUND'!#REF!</f>
        <v>#ERROR!</v>
      </c>
      <c r="E23" s="2"/>
      <c r="F23" s="3"/>
      <c r="G23" s="3"/>
      <c r="H23" s="3"/>
      <c r="I23" s="3"/>
      <c r="J23" s="3"/>
      <c r="K23" s="3"/>
      <c r="L23" s="3"/>
      <c r="M23" s="3"/>
      <c r="N23" s="3"/>
      <c r="O23" s="3"/>
      <c r="P23" s="3"/>
      <c r="Q23" s="3"/>
      <c r="R23" s="3"/>
      <c r="S23" s="3"/>
      <c r="T23" s="3"/>
      <c r="U23" s="3"/>
      <c r="V23" s="3"/>
    </row>
    <row r="24" ht="15.75" customHeight="1">
      <c r="A24" s="2"/>
      <c r="B24" s="10"/>
      <c r="C24" s="10" t="s">
        <v>38</v>
      </c>
      <c r="D24" s="11" t="str">
        <f>'PHO-PROPER FUND'!#REF!</f>
        <v>#ERROR!</v>
      </c>
      <c r="E24" s="2"/>
      <c r="F24" s="3"/>
      <c r="G24" s="3"/>
      <c r="H24" s="3"/>
      <c r="I24" s="3"/>
      <c r="J24" s="3"/>
      <c r="K24" s="3"/>
      <c r="L24" s="3"/>
      <c r="M24" s="3"/>
      <c r="N24" s="3"/>
      <c r="O24" s="3"/>
      <c r="P24" s="3"/>
      <c r="Q24" s="3"/>
      <c r="R24" s="3"/>
      <c r="S24" s="3"/>
      <c r="T24" s="3"/>
      <c r="U24" s="3"/>
      <c r="V24" s="3"/>
    </row>
    <row r="25" ht="15.75" customHeight="1">
      <c r="A25" s="12" t="s">
        <v>39</v>
      </c>
      <c r="B25" s="10"/>
      <c r="C25" s="10" t="s">
        <v>40</v>
      </c>
      <c r="D25" s="11"/>
      <c r="E25" s="2"/>
      <c r="F25" s="3"/>
      <c r="G25" s="3"/>
      <c r="H25" s="3"/>
      <c r="I25" s="3"/>
      <c r="J25" s="3"/>
      <c r="K25" s="3"/>
      <c r="L25" s="3"/>
      <c r="M25" s="3"/>
      <c r="N25" s="3"/>
      <c r="O25" s="3"/>
      <c r="P25" s="3"/>
      <c r="Q25" s="3"/>
      <c r="R25" s="3"/>
      <c r="S25" s="3"/>
      <c r="T25" s="3"/>
      <c r="U25" s="3"/>
      <c r="V25" s="3"/>
    </row>
    <row r="26" ht="15.75" customHeight="1">
      <c r="A26" s="12" t="s">
        <v>41</v>
      </c>
      <c r="B26" s="10"/>
      <c r="C26" s="10" t="s">
        <v>42</v>
      </c>
      <c r="D26" s="11"/>
      <c r="E26" s="2"/>
      <c r="F26" s="3"/>
      <c r="G26" s="3"/>
      <c r="H26" s="3"/>
      <c r="I26" s="3"/>
      <c r="J26" s="3"/>
      <c r="K26" s="3"/>
      <c r="L26" s="3"/>
      <c r="M26" s="3"/>
      <c r="N26" s="3"/>
      <c r="O26" s="3"/>
      <c r="P26" s="3"/>
      <c r="Q26" s="3"/>
      <c r="R26" s="3"/>
      <c r="S26" s="3"/>
      <c r="T26" s="3"/>
      <c r="U26" s="3"/>
      <c r="V26" s="3"/>
    </row>
    <row r="27" ht="15.75" customHeight="1">
      <c r="A27" s="2"/>
      <c r="B27" s="10"/>
      <c r="C27" s="10" t="s">
        <v>43</v>
      </c>
      <c r="D27" s="11">
        <f>'PHO-PROPER FUND'!H39</f>
        <v>260000</v>
      </c>
      <c r="E27" s="2"/>
      <c r="F27" s="3"/>
      <c r="G27" s="3"/>
      <c r="H27" s="3"/>
      <c r="I27" s="3"/>
      <c r="J27" s="3"/>
      <c r="K27" s="3"/>
      <c r="L27" s="3"/>
      <c r="M27" s="3"/>
      <c r="N27" s="3"/>
      <c r="O27" s="3"/>
      <c r="P27" s="3"/>
      <c r="Q27" s="3"/>
      <c r="R27" s="3"/>
      <c r="S27" s="3"/>
      <c r="T27" s="3"/>
      <c r="U27" s="3"/>
      <c r="V27" s="3"/>
    </row>
    <row r="28" ht="15.75" customHeight="1">
      <c r="A28" s="2"/>
      <c r="B28" s="10"/>
      <c r="C28" s="10" t="s">
        <v>44</v>
      </c>
      <c r="D28" s="11"/>
      <c r="E28" s="2"/>
      <c r="F28" s="3"/>
      <c r="G28" s="3"/>
      <c r="H28" s="3"/>
      <c r="I28" s="3"/>
      <c r="J28" s="3"/>
      <c r="K28" s="3"/>
      <c r="L28" s="3"/>
      <c r="M28" s="3"/>
      <c r="N28" s="3"/>
      <c r="O28" s="3"/>
      <c r="P28" s="3"/>
      <c r="Q28" s="3"/>
      <c r="R28" s="3"/>
      <c r="S28" s="3"/>
      <c r="T28" s="3"/>
      <c r="U28" s="3"/>
      <c r="V28" s="3"/>
    </row>
    <row r="29" ht="15.75" customHeight="1">
      <c r="A29" s="2"/>
      <c r="B29" s="10"/>
      <c r="C29" s="10" t="s">
        <v>45</v>
      </c>
      <c r="D29" s="11"/>
      <c r="E29" s="2"/>
      <c r="F29" s="3"/>
      <c r="G29" s="3"/>
      <c r="H29" s="3"/>
      <c r="I29" s="3"/>
      <c r="J29" s="3"/>
      <c r="K29" s="3"/>
      <c r="L29" s="3"/>
      <c r="M29" s="3"/>
      <c r="N29" s="3"/>
      <c r="O29" s="3"/>
      <c r="P29" s="3"/>
      <c r="Q29" s="3"/>
      <c r="R29" s="3"/>
      <c r="S29" s="3"/>
      <c r="T29" s="3"/>
      <c r="U29" s="3"/>
      <c r="V29" s="3"/>
    </row>
    <row r="30" ht="15.75" customHeight="1">
      <c r="A30" s="12" t="s">
        <v>46</v>
      </c>
      <c r="B30" s="10"/>
      <c r="C30" s="10" t="s">
        <v>47</v>
      </c>
      <c r="D30" s="11"/>
      <c r="E30" s="2"/>
      <c r="F30" s="3"/>
      <c r="G30" s="3"/>
      <c r="H30" s="3"/>
      <c r="I30" s="3"/>
      <c r="J30" s="3"/>
      <c r="K30" s="3"/>
      <c r="L30" s="3"/>
      <c r="M30" s="3"/>
      <c r="N30" s="3"/>
      <c r="O30" s="3"/>
      <c r="P30" s="3"/>
      <c r="Q30" s="3"/>
      <c r="R30" s="3"/>
      <c r="S30" s="3"/>
      <c r="T30" s="3"/>
      <c r="U30" s="3"/>
      <c r="V30" s="3"/>
    </row>
    <row r="31" ht="15.75" customHeight="1">
      <c r="A31" s="12" t="s">
        <v>48</v>
      </c>
      <c r="B31" s="10"/>
      <c r="C31" s="10" t="s">
        <v>49</v>
      </c>
      <c r="D31" s="11"/>
      <c r="E31" s="2"/>
      <c r="F31" s="3"/>
      <c r="G31" s="3"/>
      <c r="H31" s="3"/>
      <c r="I31" s="3"/>
      <c r="J31" s="3"/>
      <c r="K31" s="3"/>
      <c r="L31" s="3"/>
      <c r="M31" s="3"/>
      <c r="N31" s="3"/>
      <c r="O31" s="3"/>
      <c r="P31" s="3"/>
      <c r="Q31" s="3"/>
      <c r="R31" s="3"/>
      <c r="S31" s="3"/>
      <c r="T31" s="3"/>
      <c r="U31" s="3"/>
      <c r="V31" s="3"/>
    </row>
    <row r="32" ht="15.75" customHeight="1">
      <c r="A32" s="12" t="s">
        <v>50</v>
      </c>
      <c r="B32" s="10"/>
      <c r="C32" s="10" t="s">
        <v>51</v>
      </c>
      <c r="D32" s="11"/>
      <c r="E32" s="2"/>
      <c r="F32" s="3"/>
      <c r="G32" s="3"/>
      <c r="H32" s="3"/>
      <c r="I32" s="3"/>
      <c r="J32" s="3"/>
      <c r="K32" s="3"/>
      <c r="L32" s="3"/>
      <c r="M32" s="3"/>
      <c r="N32" s="3"/>
      <c r="O32" s="3"/>
      <c r="P32" s="3"/>
      <c r="Q32" s="3"/>
      <c r="R32" s="3"/>
      <c r="S32" s="3"/>
      <c r="T32" s="3"/>
      <c r="U32" s="3"/>
      <c r="V32" s="3"/>
    </row>
    <row r="33" ht="15.75" customHeight="1">
      <c r="A33" s="12" t="s">
        <v>52</v>
      </c>
      <c r="B33" s="10"/>
      <c r="C33" s="10" t="s">
        <v>53</v>
      </c>
      <c r="D33" s="11"/>
      <c r="E33" s="2"/>
      <c r="F33" s="3"/>
      <c r="G33" s="3"/>
      <c r="H33" s="3"/>
      <c r="I33" s="3"/>
      <c r="J33" s="3"/>
      <c r="K33" s="3"/>
      <c r="L33" s="3"/>
      <c r="M33" s="3"/>
      <c r="N33" s="3"/>
      <c r="O33" s="3"/>
      <c r="P33" s="3"/>
      <c r="Q33" s="3"/>
      <c r="R33" s="3"/>
      <c r="S33" s="3"/>
      <c r="T33" s="3"/>
      <c r="U33" s="3"/>
      <c r="V33" s="3"/>
    </row>
    <row r="34" ht="15.75" customHeight="1">
      <c r="A34" s="12" t="s">
        <v>54</v>
      </c>
      <c r="B34" s="10"/>
      <c r="C34" s="10" t="s">
        <v>55</v>
      </c>
      <c r="D34" s="11"/>
      <c r="E34" s="2"/>
      <c r="F34" s="3"/>
      <c r="G34" s="3"/>
      <c r="H34" s="3"/>
      <c r="I34" s="3"/>
      <c r="J34" s="3"/>
      <c r="K34" s="3"/>
      <c r="L34" s="3"/>
      <c r="M34" s="3"/>
      <c r="N34" s="3"/>
      <c r="O34" s="3"/>
      <c r="P34" s="3"/>
      <c r="Q34" s="3"/>
      <c r="R34" s="3"/>
      <c r="S34" s="3"/>
      <c r="T34" s="3"/>
      <c r="U34" s="3"/>
      <c r="V34" s="3"/>
    </row>
    <row r="35" ht="15.75" customHeight="1">
      <c r="A35" s="12" t="s">
        <v>56</v>
      </c>
      <c r="B35" s="10"/>
      <c r="C35" s="10" t="s">
        <v>57</v>
      </c>
      <c r="D35" s="11"/>
      <c r="E35" s="2"/>
      <c r="F35" s="3"/>
      <c r="G35" s="3"/>
      <c r="H35" s="3"/>
      <c r="I35" s="3"/>
      <c r="J35" s="3"/>
      <c r="K35" s="3"/>
      <c r="L35" s="3"/>
      <c r="M35" s="3"/>
      <c r="N35" s="3"/>
      <c r="O35" s="3"/>
      <c r="P35" s="3"/>
      <c r="Q35" s="3"/>
      <c r="R35" s="3"/>
      <c r="S35" s="3"/>
      <c r="T35" s="3"/>
      <c r="U35" s="3"/>
      <c r="V35" s="3"/>
    </row>
    <row r="36" ht="15.75" customHeight="1">
      <c r="A36" s="12" t="s">
        <v>58</v>
      </c>
      <c r="B36" s="10"/>
      <c r="C36" s="10" t="s">
        <v>59</v>
      </c>
      <c r="D36" s="11"/>
      <c r="E36" s="2"/>
      <c r="F36" s="3"/>
      <c r="G36" s="3"/>
      <c r="H36" s="3"/>
      <c r="I36" s="3"/>
      <c r="J36" s="3"/>
      <c r="K36" s="3"/>
      <c r="L36" s="3"/>
      <c r="M36" s="3"/>
      <c r="N36" s="3"/>
      <c r="O36" s="3"/>
      <c r="P36" s="3"/>
      <c r="Q36" s="3"/>
      <c r="R36" s="3"/>
      <c r="S36" s="3"/>
      <c r="T36" s="3"/>
      <c r="U36" s="3"/>
      <c r="V36" s="3"/>
    </row>
    <row r="37" ht="15.75" customHeight="1">
      <c r="A37" s="12" t="s">
        <v>60</v>
      </c>
      <c r="B37" s="10"/>
      <c r="C37" s="10" t="s">
        <v>61</v>
      </c>
      <c r="D37" s="11"/>
      <c r="E37" s="2"/>
      <c r="F37" s="3"/>
      <c r="G37" s="3"/>
      <c r="H37" s="3"/>
      <c r="I37" s="3"/>
      <c r="J37" s="3"/>
      <c r="K37" s="3"/>
      <c r="L37" s="3"/>
      <c r="M37" s="3"/>
      <c r="N37" s="3"/>
      <c r="O37" s="3"/>
      <c r="P37" s="3"/>
      <c r="Q37" s="3"/>
      <c r="R37" s="3"/>
      <c r="S37" s="3"/>
      <c r="T37" s="3"/>
      <c r="U37" s="3"/>
      <c r="V37" s="3"/>
    </row>
    <row r="38" ht="15.75" customHeight="1">
      <c r="A38" s="12" t="s">
        <v>62</v>
      </c>
      <c r="B38" s="10"/>
      <c r="C38" s="10" t="s">
        <v>63</v>
      </c>
      <c r="D38" s="11"/>
      <c r="E38" s="2"/>
      <c r="F38" s="3"/>
      <c r="G38" s="3"/>
      <c r="H38" s="3"/>
      <c r="I38" s="3"/>
      <c r="J38" s="3"/>
      <c r="K38" s="3"/>
      <c r="L38" s="3"/>
      <c r="M38" s="3"/>
      <c r="N38" s="3"/>
      <c r="O38" s="3"/>
      <c r="P38" s="3"/>
      <c r="Q38" s="3"/>
      <c r="R38" s="3"/>
      <c r="S38" s="3"/>
      <c r="T38" s="3"/>
      <c r="U38" s="3"/>
      <c r="V38" s="3"/>
    </row>
    <row r="39" ht="15.75" customHeight="1">
      <c r="A39" s="12" t="s">
        <v>64</v>
      </c>
      <c r="B39" s="10"/>
      <c r="C39" s="10" t="s">
        <v>65</v>
      </c>
      <c r="D39" s="11"/>
      <c r="E39" s="2"/>
      <c r="F39" s="3"/>
      <c r="G39" s="3"/>
      <c r="H39" s="3"/>
      <c r="I39" s="3"/>
      <c r="J39" s="3"/>
      <c r="K39" s="3"/>
      <c r="L39" s="3"/>
      <c r="M39" s="3"/>
      <c r="N39" s="3"/>
      <c r="O39" s="3"/>
      <c r="P39" s="3"/>
      <c r="Q39" s="3"/>
      <c r="R39" s="3"/>
      <c r="S39" s="3"/>
      <c r="T39" s="3"/>
      <c r="U39" s="3"/>
      <c r="V39" s="3"/>
    </row>
    <row r="40" ht="15.75" customHeight="1">
      <c r="A40" s="12" t="s">
        <v>66</v>
      </c>
      <c r="B40" s="10"/>
      <c r="C40" s="10" t="s">
        <v>67</v>
      </c>
      <c r="D40" s="11"/>
      <c r="E40" s="2"/>
      <c r="F40" s="3"/>
      <c r="G40" s="3"/>
      <c r="H40" s="3"/>
      <c r="I40" s="3"/>
      <c r="J40" s="3"/>
      <c r="K40" s="3"/>
      <c r="L40" s="3"/>
      <c r="M40" s="3"/>
      <c r="N40" s="3"/>
      <c r="O40" s="3"/>
      <c r="P40" s="3"/>
      <c r="Q40" s="3"/>
      <c r="R40" s="3"/>
      <c r="S40" s="3"/>
      <c r="T40" s="3"/>
      <c r="U40" s="3"/>
      <c r="V40" s="3"/>
    </row>
    <row r="41" ht="15.75" customHeight="1">
      <c r="A41" s="12" t="s">
        <v>68</v>
      </c>
      <c r="B41" s="10"/>
      <c r="C41" s="10" t="s">
        <v>69</v>
      </c>
      <c r="D41" s="11"/>
      <c r="E41" s="2"/>
      <c r="F41" s="3"/>
      <c r="G41" s="3"/>
      <c r="H41" s="3"/>
      <c r="I41" s="3"/>
      <c r="J41" s="3"/>
      <c r="K41" s="3"/>
      <c r="L41" s="3"/>
      <c r="M41" s="3"/>
      <c r="N41" s="3"/>
      <c r="O41" s="3"/>
      <c r="P41" s="3"/>
      <c r="Q41" s="3"/>
      <c r="R41" s="3"/>
      <c r="S41" s="3"/>
      <c r="T41" s="3"/>
      <c r="U41" s="3"/>
      <c r="V41" s="3"/>
    </row>
    <row r="42" ht="14.25" customHeight="1">
      <c r="A42" s="13"/>
      <c r="B42" s="10"/>
      <c r="C42" s="10"/>
      <c r="D42" s="3"/>
      <c r="E42" s="2"/>
      <c r="F42" s="3"/>
      <c r="G42" s="3"/>
      <c r="H42" s="3"/>
      <c r="I42" s="3"/>
      <c r="J42" s="3"/>
      <c r="K42" s="3"/>
      <c r="L42" s="3"/>
      <c r="M42" s="3"/>
      <c r="N42" s="3"/>
      <c r="O42" s="3"/>
      <c r="P42" s="3"/>
      <c r="Q42" s="3"/>
      <c r="R42" s="3"/>
      <c r="S42" s="3"/>
      <c r="T42" s="3"/>
      <c r="U42" s="3"/>
      <c r="V42" s="3"/>
    </row>
    <row r="43" ht="14.25" customHeight="1">
      <c r="A43" s="13"/>
      <c r="B43" s="10"/>
      <c r="C43" s="14" t="s">
        <v>70</v>
      </c>
      <c r="D43" s="15" t="str">
        <f>SUM(D7:D41)</f>
        <v>#REF!</v>
      </c>
      <c r="E43" s="2"/>
      <c r="F43" s="3"/>
      <c r="G43" s="3"/>
      <c r="H43" s="3"/>
      <c r="I43" s="3"/>
      <c r="J43" s="3"/>
      <c r="K43" s="3"/>
      <c r="L43" s="3"/>
      <c r="M43" s="3"/>
      <c r="N43" s="3"/>
      <c r="O43" s="3"/>
      <c r="P43" s="3"/>
      <c r="Q43" s="3"/>
      <c r="R43" s="3"/>
      <c r="S43" s="3"/>
      <c r="T43" s="3"/>
      <c r="U43" s="3"/>
      <c r="V43" s="3"/>
    </row>
    <row r="44" ht="14.25" customHeight="1">
      <c r="A44" s="13"/>
      <c r="B44" s="10"/>
      <c r="C44" s="10"/>
      <c r="D44" s="3"/>
      <c r="E44" s="2"/>
      <c r="F44" s="3"/>
      <c r="G44" s="3"/>
      <c r="H44" s="3"/>
      <c r="I44" s="3"/>
      <c r="J44" s="3"/>
      <c r="K44" s="3"/>
      <c r="L44" s="3"/>
      <c r="M44" s="3"/>
      <c r="N44" s="3"/>
      <c r="O44" s="3"/>
      <c r="P44" s="3"/>
      <c r="Q44" s="3"/>
      <c r="R44" s="3"/>
      <c r="S44" s="3"/>
      <c r="T44" s="3"/>
      <c r="U44" s="3"/>
      <c r="V44" s="3"/>
    </row>
    <row r="45" ht="14.25" customHeight="1">
      <c r="A45" s="13"/>
      <c r="B45" s="10"/>
      <c r="C45" s="10"/>
      <c r="D45" s="3"/>
      <c r="E45" s="2"/>
      <c r="F45" s="3"/>
      <c r="G45" s="3"/>
      <c r="H45" s="3"/>
      <c r="I45" s="3"/>
      <c r="J45" s="3"/>
      <c r="K45" s="3"/>
      <c r="L45" s="3"/>
      <c r="M45" s="3"/>
      <c r="N45" s="3"/>
      <c r="O45" s="3"/>
      <c r="P45" s="3"/>
      <c r="Q45" s="3"/>
      <c r="R45" s="3"/>
      <c r="S45" s="3"/>
      <c r="T45" s="3"/>
      <c r="U45" s="3"/>
      <c r="V45" s="3"/>
    </row>
    <row r="46" ht="14.25" customHeight="1">
      <c r="A46" s="13"/>
      <c r="B46" s="10"/>
      <c r="C46" s="10"/>
      <c r="D46" s="3"/>
      <c r="E46" s="2"/>
      <c r="F46" s="3"/>
      <c r="G46" s="3"/>
      <c r="H46" s="3"/>
      <c r="I46" s="3"/>
      <c r="J46" s="3"/>
      <c r="K46" s="3"/>
      <c r="L46" s="3"/>
      <c r="M46" s="3"/>
      <c r="N46" s="3"/>
      <c r="O46" s="3"/>
      <c r="P46" s="3"/>
      <c r="Q46" s="3"/>
      <c r="R46" s="3"/>
      <c r="S46" s="3"/>
      <c r="T46" s="3"/>
      <c r="U46" s="3"/>
      <c r="V46" s="3"/>
    </row>
    <row r="47" ht="14.25" customHeight="1">
      <c r="A47" s="13"/>
      <c r="B47" s="10"/>
      <c r="C47" s="10"/>
      <c r="D47" s="3"/>
      <c r="E47" s="2"/>
      <c r="F47" s="3"/>
      <c r="G47" s="3"/>
      <c r="H47" s="3"/>
      <c r="I47" s="3"/>
      <c r="J47" s="3"/>
      <c r="K47" s="3"/>
      <c r="L47" s="3"/>
      <c r="M47" s="3"/>
      <c r="N47" s="3"/>
      <c r="O47" s="3"/>
      <c r="P47" s="3"/>
      <c r="Q47" s="3"/>
      <c r="R47" s="3"/>
      <c r="S47" s="3"/>
      <c r="T47" s="3"/>
      <c r="U47" s="3"/>
      <c r="V47" s="3"/>
    </row>
    <row r="48" ht="14.25" customHeight="1">
      <c r="A48" s="13"/>
      <c r="B48" s="10"/>
      <c r="C48" s="10"/>
      <c r="D48" s="3"/>
      <c r="E48" s="2"/>
      <c r="F48" s="3"/>
      <c r="G48" s="3"/>
      <c r="H48" s="3"/>
      <c r="I48" s="3"/>
      <c r="J48" s="3"/>
      <c r="K48" s="3"/>
      <c r="L48" s="3"/>
      <c r="M48" s="3"/>
      <c r="N48" s="3"/>
      <c r="O48" s="3"/>
      <c r="P48" s="3"/>
      <c r="Q48" s="3"/>
      <c r="R48" s="3"/>
      <c r="S48" s="3"/>
      <c r="T48" s="3"/>
      <c r="U48" s="3"/>
      <c r="V48" s="3"/>
    </row>
    <row r="49" ht="14.25" customHeight="1">
      <c r="A49" s="13"/>
      <c r="B49" s="10"/>
      <c r="C49" s="10"/>
      <c r="D49" s="3"/>
      <c r="E49" s="2"/>
      <c r="F49" s="3"/>
      <c r="G49" s="3"/>
      <c r="H49" s="3"/>
      <c r="I49" s="3"/>
      <c r="J49" s="3"/>
      <c r="K49" s="3"/>
      <c r="L49" s="3"/>
      <c r="M49" s="3"/>
      <c r="N49" s="3"/>
      <c r="O49" s="3"/>
      <c r="P49" s="3"/>
      <c r="Q49" s="3"/>
      <c r="R49" s="3"/>
      <c r="S49" s="3"/>
      <c r="T49" s="3"/>
      <c r="U49" s="3"/>
      <c r="V49" s="3"/>
    </row>
    <row r="50" ht="14.25" customHeight="1">
      <c r="A50" s="13"/>
      <c r="B50" s="10"/>
      <c r="C50" s="10"/>
      <c r="D50" s="3"/>
      <c r="E50" s="2"/>
      <c r="F50" s="3"/>
      <c r="G50" s="3"/>
      <c r="H50" s="3"/>
      <c r="I50" s="3"/>
      <c r="J50" s="3"/>
      <c r="K50" s="3"/>
      <c r="L50" s="3"/>
      <c r="M50" s="3"/>
      <c r="N50" s="3"/>
      <c r="O50" s="3"/>
      <c r="P50" s="3"/>
      <c r="Q50" s="3"/>
      <c r="R50" s="3"/>
      <c r="S50" s="3"/>
      <c r="T50" s="3"/>
      <c r="U50" s="3"/>
      <c r="V50" s="3"/>
    </row>
    <row r="51" ht="14.25" customHeight="1">
      <c r="A51" s="13"/>
      <c r="B51" s="10"/>
      <c r="C51" s="10"/>
      <c r="D51" s="3"/>
      <c r="E51" s="2"/>
      <c r="F51" s="3"/>
      <c r="G51" s="3"/>
      <c r="H51" s="3"/>
      <c r="I51" s="3"/>
      <c r="J51" s="3"/>
      <c r="K51" s="3"/>
      <c r="L51" s="3"/>
      <c r="M51" s="3"/>
      <c r="N51" s="3"/>
      <c r="O51" s="3"/>
      <c r="P51" s="3"/>
      <c r="Q51" s="3"/>
      <c r="R51" s="3"/>
      <c r="S51" s="3"/>
      <c r="T51" s="3"/>
      <c r="U51" s="3"/>
      <c r="V51" s="3"/>
    </row>
    <row r="52" ht="14.25" customHeight="1">
      <c r="A52" s="13"/>
      <c r="B52" s="10"/>
      <c r="C52" s="10"/>
      <c r="D52" s="3"/>
      <c r="E52" s="2"/>
      <c r="F52" s="3"/>
      <c r="G52" s="3"/>
      <c r="H52" s="3"/>
      <c r="I52" s="3"/>
      <c r="J52" s="3"/>
      <c r="K52" s="3"/>
      <c r="L52" s="3"/>
      <c r="M52" s="3"/>
      <c r="N52" s="3"/>
      <c r="O52" s="3"/>
      <c r="P52" s="3"/>
      <c r="Q52" s="3"/>
      <c r="R52" s="3"/>
      <c r="S52" s="3"/>
      <c r="T52" s="3"/>
      <c r="U52" s="3"/>
      <c r="V52" s="3"/>
    </row>
    <row r="53" ht="14.25" customHeight="1">
      <c r="A53" s="13"/>
      <c r="B53" s="10"/>
      <c r="C53" s="10"/>
      <c r="D53" s="3"/>
      <c r="E53" s="2"/>
      <c r="F53" s="3"/>
      <c r="G53" s="3"/>
      <c r="H53" s="3"/>
      <c r="I53" s="3"/>
      <c r="J53" s="3"/>
      <c r="K53" s="3"/>
      <c r="L53" s="3"/>
      <c r="M53" s="3"/>
      <c r="N53" s="3"/>
      <c r="O53" s="3"/>
      <c r="P53" s="3"/>
      <c r="Q53" s="3"/>
      <c r="R53" s="3"/>
      <c r="S53" s="3"/>
      <c r="T53" s="3"/>
      <c r="U53" s="3"/>
      <c r="V53" s="3"/>
    </row>
    <row r="54" ht="14.25" customHeight="1">
      <c r="A54" s="13"/>
      <c r="B54" s="10"/>
      <c r="C54" s="10"/>
      <c r="D54" s="3"/>
      <c r="E54" s="2"/>
      <c r="F54" s="3"/>
      <c r="G54" s="3"/>
      <c r="H54" s="3"/>
      <c r="I54" s="3"/>
      <c r="J54" s="3"/>
      <c r="K54" s="3"/>
      <c r="L54" s="3"/>
      <c r="M54" s="3"/>
      <c r="N54" s="3"/>
      <c r="O54" s="3"/>
      <c r="P54" s="3"/>
      <c r="Q54" s="3"/>
      <c r="R54" s="3"/>
      <c r="S54" s="3"/>
      <c r="T54" s="3"/>
      <c r="U54" s="3"/>
      <c r="V54" s="3"/>
    </row>
    <row r="55" ht="14.25" customHeight="1">
      <c r="A55" s="13"/>
      <c r="B55" s="10"/>
      <c r="C55" s="10"/>
      <c r="D55" s="3"/>
      <c r="E55" s="2"/>
      <c r="F55" s="3"/>
      <c r="G55" s="3"/>
      <c r="H55" s="3"/>
      <c r="I55" s="3"/>
      <c r="J55" s="3"/>
      <c r="K55" s="3"/>
      <c r="L55" s="3"/>
      <c r="M55" s="3"/>
      <c r="N55" s="3"/>
      <c r="O55" s="3"/>
      <c r="P55" s="3"/>
      <c r="Q55" s="3"/>
      <c r="R55" s="3"/>
      <c r="S55" s="3"/>
      <c r="T55" s="3"/>
      <c r="U55" s="3"/>
      <c r="V55" s="3"/>
    </row>
    <row r="56" ht="14.25" customHeight="1">
      <c r="A56" s="13"/>
      <c r="B56" s="10"/>
      <c r="C56" s="10"/>
      <c r="D56" s="3"/>
      <c r="E56" s="2"/>
      <c r="F56" s="3"/>
      <c r="G56" s="3"/>
      <c r="H56" s="3"/>
      <c r="I56" s="3"/>
      <c r="J56" s="3"/>
      <c r="K56" s="3"/>
      <c r="L56" s="3"/>
      <c r="M56" s="3"/>
      <c r="N56" s="3"/>
      <c r="O56" s="3"/>
      <c r="P56" s="3"/>
      <c r="Q56" s="3"/>
      <c r="R56" s="3"/>
      <c r="S56" s="3"/>
      <c r="T56" s="3"/>
      <c r="U56" s="3"/>
      <c r="V56" s="3"/>
    </row>
    <row r="57" ht="14.25" customHeight="1">
      <c r="A57" s="13"/>
      <c r="B57" s="10"/>
      <c r="C57" s="10"/>
      <c r="D57" s="3"/>
      <c r="E57" s="2"/>
      <c r="F57" s="3"/>
      <c r="G57" s="3"/>
      <c r="H57" s="3"/>
      <c r="I57" s="3"/>
      <c r="J57" s="3"/>
      <c r="K57" s="3"/>
      <c r="L57" s="3"/>
      <c r="M57" s="3"/>
      <c r="N57" s="3"/>
      <c r="O57" s="3"/>
      <c r="P57" s="3"/>
      <c r="Q57" s="3"/>
      <c r="R57" s="3"/>
      <c r="S57" s="3"/>
      <c r="T57" s="3"/>
      <c r="U57" s="3"/>
      <c r="V57" s="3"/>
    </row>
    <row r="58" ht="14.25" customHeight="1">
      <c r="A58" s="13"/>
      <c r="B58" s="10"/>
      <c r="C58" s="10"/>
      <c r="D58" s="3"/>
      <c r="E58" s="2"/>
      <c r="F58" s="3"/>
      <c r="G58" s="3"/>
      <c r="H58" s="3"/>
      <c r="I58" s="3"/>
      <c r="J58" s="3"/>
      <c r="K58" s="3"/>
      <c r="L58" s="3"/>
      <c r="M58" s="3"/>
      <c r="N58" s="3"/>
      <c r="O58" s="3"/>
      <c r="P58" s="3"/>
      <c r="Q58" s="3"/>
      <c r="R58" s="3"/>
      <c r="S58" s="3"/>
      <c r="T58" s="3"/>
      <c r="U58" s="3"/>
      <c r="V58" s="3"/>
    </row>
    <row r="59" ht="14.25" customHeight="1">
      <c r="A59" s="13"/>
      <c r="B59" s="10"/>
      <c r="C59" s="10"/>
      <c r="D59" s="3"/>
      <c r="E59" s="2"/>
      <c r="F59" s="3"/>
      <c r="G59" s="3"/>
      <c r="H59" s="3"/>
      <c r="I59" s="3"/>
      <c r="J59" s="3"/>
      <c r="K59" s="3"/>
      <c r="L59" s="3"/>
      <c r="M59" s="3"/>
      <c r="N59" s="3"/>
      <c r="O59" s="3"/>
      <c r="P59" s="3"/>
      <c r="Q59" s="3"/>
      <c r="R59" s="3"/>
      <c r="S59" s="3"/>
      <c r="T59" s="3"/>
      <c r="U59" s="3"/>
      <c r="V59" s="3"/>
    </row>
    <row r="60" ht="14.25" customHeight="1">
      <c r="A60" s="13"/>
      <c r="B60" s="10"/>
      <c r="C60" s="10"/>
      <c r="D60" s="3"/>
      <c r="E60" s="2"/>
      <c r="F60" s="3"/>
      <c r="G60" s="3"/>
      <c r="H60" s="3"/>
      <c r="I60" s="3"/>
      <c r="J60" s="3"/>
      <c r="K60" s="3"/>
      <c r="L60" s="3"/>
      <c r="M60" s="3"/>
      <c r="N60" s="3"/>
      <c r="O60" s="3"/>
      <c r="P60" s="3"/>
      <c r="Q60" s="3"/>
      <c r="R60" s="3"/>
      <c r="S60" s="3"/>
      <c r="T60" s="3"/>
      <c r="U60" s="3"/>
      <c r="V60" s="3"/>
    </row>
    <row r="61" ht="14.25" customHeight="1">
      <c r="A61" s="13"/>
      <c r="B61" s="10"/>
      <c r="C61" s="10"/>
      <c r="D61" s="3"/>
      <c r="E61" s="2"/>
      <c r="F61" s="3"/>
      <c r="G61" s="3"/>
      <c r="H61" s="3"/>
      <c r="I61" s="3"/>
      <c r="J61" s="3"/>
      <c r="K61" s="3"/>
      <c r="L61" s="3"/>
      <c r="M61" s="3"/>
      <c r="N61" s="3"/>
      <c r="O61" s="3"/>
      <c r="P61" s="3"/>
      <c r="Q61" s="3"/>
      <c r="R61" s="3"/>
      <c r="S61" s="3"/>
      <c r="T61" s="3"/>
      <c r="U61" s="3"/>
      <c r="V61" s="3"/>
    </row>
    <row r="62" ht="14.25" customHeight="1">
      <c r="A62" s="13"/>
      <c r="B62" s="10"/>
      <c r="C62" s="10"/>
      <c r="D62" s="3"/>
      <c r="E62" s="2"/>
      <c r="F62" s="3"/>
      <c r="G62" s="3"/>
      <c r="H62" s="3"/>
      <c r="I62" s="3"/>
      <c r="J62" s="3"/>
      <c r="K62" s="3"/>
      <c r="L62" s="3"/>
      <c r="M62" s="3"/>
      <c r="N62" s="3"/>
      <c r="O62" s="3"/>
      <c r="P62" s="3"/>
      <c r="Q62" s="3"/>
      <c r="R62" s="3"/>
      <c r="S62" s="3"/>
      <c r="T62" s="3"/>
      <c r="U62" s="3"/>
      <c r="V62" s="3"/>
    </row>
    <row r="63" ht="14.25" customHeight="1">
      <c r="A63" s="13"/>
      <c r="B63" s="10"/>
      <c r="C63" s="10"/>
      <c r="D63" s="3"/>
      <c r="E63" s="2"/>
      <c r="F63" s="3"/>
      <c r="G63" s="3"/>
      <c r="H63" s="3"/>
      <c r="I63" s="3"/>
      <c r="J63" s="3"/>
      <c r="K63" s="3"/>
      <c r="L63" s="3"/>
      <c r="M63" s="3"/>
      <c r="N63" s="3"/>
      <c r="O63" s="3"/>
      <c r="P63" s="3"/>
      <c r="Q63" s="3"/>
      <c r="R63" s="3"/>
      <c r="S63" s="3"/>
      <c r="T63" s="3"/>
      <c r="U63" s="3"/>
      <c r="V63" s="3"/>
    </row>
    <row r="64" ht="14.25" customHeight="1">
      <c r="A64" s="13"/>
      <c r="B64" s="10"/>
      <c r="C64" s="10"/>
      <c r="D64" s="3"/>
      <c r="E64" s="2"/>
      <c r="F64" s="3"/>
      <c r="G64" s="3"/>
      <c r="H64" s="3"/>
      <c r="I64" s="3"/>
      <c r="J64" s="3"/>
      <c r="K64" s="3"/>
      <c r="L64" s="3"/>
      <c r="M64" s="3"/>
      <c r="N64" s="3"/>
      <c r="O64" s="3"/>
      <c r="P64" s="3"/>
      <c r="Q64" s="3"/>
      <c r="R64" s="3"/>
      <c r="S64" s="3"/>
      <c r="T64" s="3"/>
      <c r="U64" s="3"/>
      <c r="V64" s="3"/>
    </row>
    <row r="65" ht="14.25" customHeight="1">
      <c r="A65" s="13"/>
      <c r="B65" s="10"/>
      <c r="C65" s="10"/>
      <c r="D65" s="3"/>
      <c r="E65" s="2"/>
      <c r="F65" s="3"/>
      <c r="G65" s="3"/>
      <c r="H65" s="3"/>
      <c r="I65" s="3"/>
      <c r="J65" s="3"/>
      <c r="K65" s="3"/>
      <c r="L65" s="3"/>
      <c r="M65" s="3"/>
      <c r="N65" s="3"/>
      <c r="O65" s="3"/>
      <c r="P65" s="3"/>
      <c r="Q65" s="3"/>
      <c r="R65" s="3"/>
      <c r="S65" s="3"/>
      <c r="T65" s="3"/>
      <c r="U65" s="3"/>
      <c r="V65" s="3"/>
    </row>
    <row r="66" ht="14.25" customHeight="1">
      <c r="A66" s="13"/>
      <c r="B66" s="10"/>
      <c r="C66" s="10"/>
      <c r="D66" s="3"/>
      <c r="E66" s="2"/>
      <c r="F66" s="3"/>
      <c r="G66" s="3"/>
      <c r="H66" s="3"/>
      <c r="I66" s="3"/>
      <c r="J66" s="3"/>
      <c r="K66" s="3"/>
      <c r="L66" s="3"/>
      <c r="M66" s="3"/>
      <c r="N66" s="3"/>
      <c r="O66" s="3"/>
      <c r="P66" s="3"/>
      <c r="Q66" s="3"/>
      <c r="R66" s="3"/>
      <c r="S66" s="3"/>
      <c r="T66" s="3"/>
      <c r="U66" s="3"/>
      <c r="V66" s="3"/>
    </row>
    <row r="67" ht="14.25" customHeight="1">
      <c r="A67" s="13"/>
      <c r="B67" s="10"/>
      <c r="C67" s="10"/>
      <c r="D67" s="3"/>
      <c r="E67" s="2"/>
      <c r="F67" s="3"/>
      <c r="G67" s="3"/>
      <c r="H67" s="3"/>
      <c r="I67" s="3"/>
      <c r="J67" s="3"/>
      <c r="K67" s="3"/>
      <c r="L67" s="3"/>
      <c r="M67" s="3"/>
      <c r="N67" s="3"/>
      <c r="O67" s="3"/>
      <c r="P67" s="3"/>
      <c r="Q67" s="3"/>
      <c r="R67" s="3"/>
      <c r="S67" s="3"/>
      <c r="T67" s="3"/>
      <c r="U67" s="3"/>
      <c r="V67" s="3"/>
    </row>
    <row r="68" ht="14.25" customHeight="1">
      <c r="A68" s="13"/>
      <c r="B68" s="10"/>
      <c r="C68" s="10"/>
      <c r="D68" s="3"/>
      <c r="E68" s="2"/>
      <c r="F68" s="3"/>
      <c r="G68" s="3"/>
      <c r="H68" s="3"/>
      <c r="I68" s="3"/>
      <c r="J68" s="3"/>
      <c r="K68" s="3"/>
      <c r="L68" s="3"/>
      <c r="M68" s="3"/>
      <c r="N68" s="3"/>
      <c r="O68" s="3"/>
      <c r="P68" s="3"/>
      <c r="Q68" s="3"/>
      <c r="R68" s="3"/>
      <c r="S68" s="3"/>
      <c r="T68" s="3"/>
      <c r="U68" s="3"/>
      <c r="V68" s="3"/>
    </row>
    <row r="69" ht="14.25" customHeight="1">
      <c r="A69" s="13"/>
      <c r="B69" s="10"/>
      <c r="C69" s="10"/>
      <c r="D69" s="3"/>
      <c r="E69" s="2"/>
      <c r="F69" s="3"/>
      <c r="G69" s="3"/>
      <c r="H69" s="3"/>
      <c r="I69" s="3"/>
      <c r="J69" s="3"/>
      <c r="K69" s="3"/>
      <c r="L69" s="3"/>
      <c r="M69" s="3"/>
      <c r="N69" s="3"/>
      <c r="O69" s="3"/>
      <c r="P69" s="3"/>
      <c r="Q69" s="3"/>
      <c r="R69" s="3"/>
      <c r="S69" s="3"/>
      <c r="T69" s="3"/>
      <c r="U69" s="3"/>
      <c r="V69" s="3"/>
    </row>
    <row r="70" ht="14.25" customHeight="1">
      <c r="A70" s="13"/>
      <c r="B70" s="10"/>
      <c r="C70" s="10"/>
      <c r="D70" s="3"/>
      <c r="E70" s="2"/>
      <c r="F70" s="3"/>
      <c r="G70" s="3"/>
      <c r="H70" s="3"/>
      <c r="I70" s="3"/>
      <c r="J70" s="3"/>
      <c r="K70" s="3"/>
      <c r="L70" s="3"/>
      <c r="M70" s="3"/>
      <c r="N70" s="3"/>
      <c r="O70" s="3"/>
      <c r="P70" s="3"/>
      <c r="Q70" s="3"/>
      <c r="R70" s="3"/>
      <c r="S70" s="3"/>
      <c r="T70" s="3"/>
      <c r="U70" s="3"/>
      <c r="V70" s="3"/>
    </row>
    <row r="71" ht="14.25" customHeight="1">
      <c r="A71" s="13"/>
      <c r="B71" s="10"/>
      <c r="C71" s="10"/>
      <c r="D71" s="3"/>
      <c r="E71" s="2"/>
      <c r="F71" s="3"/>
      <c r="G71" s="3"/>
      <c r="H71" s="3"/>
      <c r="I71" s="3"/>
      <c r="J71" s="3"/>
      <c r="K71" s="3"/>
      <c r="L71" s="3"/>
      <c r="M71" s="3"/>
      <c r="N71" s="3"/>
      <c r="O71" s="3"/>
      <c r="P71" s="3"/>
      <c r="Q71" s="3"/>
      <c r="R71" s="3"/>
      <c r="S71" s="3"/>
      <c r="T71" s="3"/>
      <c r="U71" s="3"/>
      <c r="V71" s="3"/>
    </row>
    <row r="72" ht="14.25" customHeight="1">
      <c r="A72" s="13"/>
      <c r="B72" s="10"/>
      <c r="C72" s="10"/>
      <c r="D72" s="3"/>
      <c r="E72" s="2"/>
      <c r="F72" s="3"/>
      <c r="G72" s="3"/>
      <c r="H72" s="3"/>
      <c r="I72" s="3"/>
      <c r="J72" s="3"/>
      <c r="K72" s="3"/>
      <c r="L72" s="3"/>
      <c r="M72" s="3"/>
      <c r="N72" s="3"/>
      <c r="O72" s="3"/>
      <c r="P72" s="3"/>
      <c r="Q72" s="3"/>
      <c r="R72" s="3"/>
      <c r="S72" s="3"/>
      <c r="T72" s="3"/>
      <c r="U72" s="3"/>
      <c r="V72" s="3"/>
    </row>
    <row r="73" ht="14.25" customHeight="1">
      <c r="A73" s="13"/>
      <c r="B73" s="10"/>
      <c r="C73" s="10"/>
      <c r="D73" s="3"/>
      <c r="E73" s="2"/>
      <c r="F73" s="3"/>
      <c r="G73" s="3"/>
      <c r="H73" s="3"/>
      <c r="I73" s="3"/>
      <c r="J73" s="3"/>
      <c r="K73" s="3"/>
      <c r="L73" s="3"/>
      <c r="M73" s="3"/>
      <c r="N73" s="3"/>
      <c r="O73" s="3"/>
      <c r="P73" s="3"/>
      <c r="Q73" s="3"/>
      <c r="R73" s="3"/>
      <c r="S73" s="3"/>
      <c r="T73" s="3"/>
      <c r="U73" s="3"/>
      <c r="V73" s="3"/>
    </row>
    <row r="74" ht="14.25" customHeight="1">
      <c r="A74" s="13"/>
      <c r="B74" s="10"/>
      <c r="C74" s="10"/>
      <c r="D74" s="3"/>
      <c r="E74" s="2"/>
      <c r="F74" s="3"/>
      <c r="G74" s="3"/>
      <c r="H74" s="3"/>
      <c r="I74" s="3"/>
      <c r="J74" s="3"/>
      <c r="K74" s="3"/>
      <c r="L74" s="3"/>
      <c r="M74" s="3"/>
      <c r="N74" s="3"/>
      <c r="O74" s="3"/>
      <c r="P74" s="3"/>
      <c r="Q74" s="3"/>
      <c r="R74" s="3"/>
      <c r="S74" s="3"/>
      <c r="T74" s="3"/>
      <c r="U74" s="3"/>
      <c r="V74" s="3"/>
    </row>
    <row r="75" ht="14.25" customHeight="1">
      <c r="A75" s="13"/>
      <c r="B75" s="10"/>
      <c r="C75" s="10"/>
      <c r="D75" s="3"/>
      <c r="E75" s="2"/>
      <c r="F75" s="3"/>
      <c r="G75" s="3"/>
      <c r="H75" s="3"/>
      <c r="I75" s="3"/>
      <c r="J75" s="3"/>
      <c r="K75" s="3"/>
      <c r="L75" s="3"/>
      <c r="M75" s="3"/>
      <c r="N75" s="3"/>
      <c r="O75" s="3"/>
      <c r="P75" s="3"/>
      <c r="Q75" s="3"/>
      <c r="R75" s="3"/>
      <c r="S75" s="3"/>
      <c r="T75" s="3"/>
      <c r="U75" s="3"/>
      <c r="V75" s="3"/>
    </row>
    <row r="76" ht="14.25" customHeight="1">
      <c r="A76" s="13"/>
      <c r="B76" s="10"/>
      <c r="C76" s="10"/>
      <c r="D76" s="3"/>
      <c r="E76" s="2"/>
      <c r="F76" s="3"/>
      <c r="G76" s="3"/>
      <c r="H76" s="3"/>
      <c r="I76" s="3"/>
      <c r="J76" s="3"/>
      <c r="K76" s="3"/>
      <c r="L76" s="3"/>
      <c r="M76" s="3"/>
      <c r="N76" s="3"/>
      <c r="O76" s="3"/>
      <c r="P76" s="3"/>
      <c r="Q76" s="3"/>
      <c r="R76" s="3"/>
      <c r="S76" s="3"/>
      <c r="T76" s="3"/>
      <c r="U76" s="3"/>
      <c r="V76" s="3"/>
    </row>
    <row r="77" ht="14.25" customHeight="1">
      <c r="A77" s="13"/>
      <c r="B77" s="10"/>
      <c r="C77" s="10"/>
      <c r="D77" s="3"/>
      <c r="E77" s="2"/>
      <c r="F77" s="3"/>
      <c r="G77" s="3"/>
      <c r="H77" s="3"/>
      <c r="I77" s="3"/>
      <c r="J77" s="3"/>
      <c r="K77" s="3"/>
      <c r="L77" s="3"/>
      <c r="M77" s="3"/>
      <c r="N77" s="3"/>
      <c r="O77" s="3"/>
      <c r="P77" s="3"/>
      <c r="Q77" s="3"/>
      <c r="R77" s="3"/>
      <c r="S77" s="3"/>
      <c r="T77" s="3"/>
      <c r="U77" s="3"/>
      <c r="V77" s="3"/>
    </row>
    <row r="78" ht="14.25" customHeight="1">
      <c r="A78" s="13"/>
      <c r="B78" s="10"/>
      <c r="C78" s="10"/>
      <c r="D78" s="3"/>
      <c r="E78" s="2"/>
      <c r="F78" s="3"/>
      <c r="G78" s="3"/>
      <c r="H78" s="3"/>
      <c r="I78" s="3"/>
      <c r="J78" s="3"/>
      <c r="K78" s="3"/>
      <c r="L78" s="3"/>
      <c r="M78" s="3"/>
      <c r="N78" s="3"/>
      <c r="O78" s="3"/>
      <c r="P78" s="3"/>
      <c r="Q78" s="3"/>
      <c r="R78" s="3"/>
      <c r="S78" s="3"/>
      <c r="T78" s="3"/>
      <c r="U78" s="3"/>
      <c r="V78" s="3"/>
    </row>
    <row r="79" ht="14.25" customHeight="1">
      <c r="A79" s="13"/>
      <c r="B79" s="10"/>
      <c r="C79" s="10"/>
      <c r="D79" s="3"/>
      <c r="E79" s="2"/>
      <c r="F79" s="3"/>
      <c r="G79" s="3"/>
      <c r="H79" s="3"/>
      <c r="I79" s="3"/>
      <c r="J79" s="3"/>
      <c r="K79" s="3"/>
      <c r="L79" s="3"/>
      <c r="M79" s="3"/>
      <c r="N79" s="3"/>
      <c r="O79" s="3"/>
      <c r="P79" s="3"/>
      <c r="Q79" s="3"/>
      <c r="R79" s="3"/>
      <c r="S79" s="3"/>
      <c r="T79" s="3"/>
      <c r="U79" s="3"/>
      <c r="V79" s="3"/>
    </row>
    <row r="80" ht="14.25" customHeight="1">
      <c r="A80" s="13"/>
      <c r="B80" s="10"/>
      <c r="C80" s="10"/>
      <c r="D80" s="3"/>
      <c r="E80" s="2"/>
      <c r="F80" s="3"/>
      <c r="G80" s="3"/>
      <c r="H80" s="3"/>
      <c r="I80" s="3"/>
      <c r="J80" s="3"/>
      <c r="K80" s="3"/>
      <c r="L80" s="3"/>
      <c r="M80" s="3"/>
      <c r="N80" s="3"/>
      <c r="O80" s="3"/>
      <c r="P80" s="3"/>
      <c r="Q80" s="3"/>
      <c r="R80" s="3"/>
      <c r="S80" s="3"/>
      <c r="T80" s="3"/>
      <c r="U80" s="3"/>
      <c r="V80" s="3"/>
    </row>
    <row r="81" ht="14.25" customHeight="1">
      <c r="A81" s="13"/>
      <c r="B81" s="10"/>
      <c r="C81" s="10"/>
      <c r="D81" s="3"/>
      <c r="E81" s="2"/>
      <c r="F81" s="3"/>
      <c r="G81" s="3"/>
      <c r="H81" s="3"/>
      <c r="I81" s="3"/>
      <c r="J81" s="3"/>
      <c r="K81" s="3"/>
      <c r="L81" s="3"/>
      <c r="M81" s="3"/>
      <c r="N81" s="3"/>
      <c r="O81" s="3"/>
      <c r="P81" s="3"/>
      <c r="Q81" s="3"/>
      <c r="R81" s="3"/>
      <c r="S81" s="3"/>
      <c r="T81" s="3"/>
      <c r="U81" s="3"/>
      <c r="V81" s="3"/>
    </row>
    <row r="82" ht="14.25" customHeight="1">
      <c r="A82" s="13"/>
      <c r="B82" s="10"/>
      <c r="C82" s="10"/>
      <c r="D82" s="3"/>
      <c r="E82" s="2"/>
      <c r="F82" s="3"/>
      <c r="G82" s="3"/>
      <c r="H82" s="3"/>
      <c r="I82" s="3"/>
      <c r="J82" s="3"/>
      <c r="K82" s="3"/>
      <c r="L82" s="3"/>
      <c r="M82" s="3"/>
      <c r="N82" s="3"/>
      <c r="O82" s="3"/>
      <c r="P82" s="3"/>
      <c r="Q82" s="3"/>
      <c r="R82" s="3"/>
      <c r="S82" s="3"/>
      <c r="T82" s="3"/>
      <c r="U82" s="3"/>
      <c r="V82" s="3"/>
    </row>
    <row r="83" ht="14.25" customHeight="1">
      <c r="A83" s="13"/>
      <c r="B83" s="10"/>
      <c r="C83" s="10"/>
      <c r="D83" s="3"/>
      <c r="E83" s="2"/>
      <c r="F83" s="3"/>
      <c r="G83" s="3"/>
      <c r="H83" s="3"/>
      <c r="I83" s="3"/>
      <c r="J83" s="3"/>
      <c r="K83" s="3"/>
      <c r="L83" s="3"/>
      <c r="M83" s="3"/>
      <c r="N83" s="3"/>
      <c r="O83" s="3"/>
      <c r="P83" s="3"/>
      <c r="Q83" s="3"/>
      <c r="R83" s="3"/>
      <c r="S83" s="3"/>
      <c r="T83" s="3"/>
      <c r="U83" s="3"/>
      <c r="V83" s="3"/>
    </row>
    <row r="84" ht="14.25" customHeight="1">
      <c r="A84" s="13"/>
      <c r="B84" s="10"/>
      <c r="C84" s="10"/>
      <c r="D84" s="3"/>
      <c r="E84" s="2"/>
      <c r="F84" s="3"/>
      <c r="G84" s="3"/>
      <c r="H84" s="3"/>
      <c r="I84" s="3"/>
      <c r="J84" s="3"/>
      <c r="K84" s="3"/>
      <c r="L84" s="3"/>
      <c r="M84" s="3"/>
      <c r="N84" s="3"/>
      <c r="O84" s="3"/>
      <c r="P84" s="3"/>
      <c r="Q84" s="3"/>
      <c r="R84" s="3"/>
      <c r="S84" s="3"/>
      <c r="T84" s="3"/>
      <c r="U84" s="3"/>
      <c r="V84" s="3"/>
    </row>
    <row r="85" ht="14.25" customHeight="1">
      <c r="A85" s="13"/>
      <c r="B85" s="10"/>
      <c r="C85" s="10"/>
      <c r="D85" s="3"/>
      <c r="E85" s="2"/>
      <c r="F85" s="3"/>
      <c r="G85" s="3"/>
      <c r="H85" s="3"/>
      <c r="I85" s="3"/>
      <c r="J85" s="3"/>
      <c r="K85" s="3"/>
      <c r="L85" s="3"/>
      <c r="M85" s="3"/>
      <c r="N85" s="3"/>
      <c r="O85" s="3"/>
      <c r="P85" s="3"/>
      <c r="Q85" s="3"/>
      <c r="R85" s="3"/>
      <c r="S85" s="3"/>
      <c r="T85" s="3"/>
      <c r="U85" s="3"/>
      <c r="V85" s="3"/>
    </row>
    <row r="86" ht="14.25" customHeight="1">
      <c r="A86" s="13"/>
      <c r="B86" s="10"/>
      <c r="C86" s="10"/>
      <c r="D86" s="3"/>
      <c r="E86" s="2"/>
      <c r="F86" s="3"/>
      <c r="G86" s="3"/>
      <c r="H86" s="3"/>
      <c r="I86" s="3"/>
      <c r="J86" s="3"/>
      <c r="K86" s="3"/>
      <c r="L86" s="3"/>
      <c r="M86" s="3"/>
      <c r="N86" s="3"/>
      <c r="O86" s="3"/>
      <c r="P86" s="3"/>
      <c r="Q86" s="3"/>
      <c r="R86" s="3"/>
      <c r="S86" s="3"/>
      <c r="T86" s="3"/>
      <c r="U86" s="3"/>
      <c r="V86" s="3"/>
    </row>
    <row r="87" ht="14.25" customHeight="1">
      <c r="A87" s="13"/>
      <c r="B87" s="10"/>
      <c r="C87" s="10"/>
      <c r="D87" s="3"/>
      <c r="E87" s="2"/>
      <c r="F87" s="3"/>
      <c r="G87" s="3"/>
      <c r="H87" s="3"/>
      <c r="I87" s="3"/>
      <c r="J87" s="3"/>
      <c r="K87" s="3"/>
      <c r="L87" s="3"/>
      <c r="M87" s="3"/>
      <c r="N87" s="3"/>
      <c r="O87" s="3"/>
      <c r="P87" s="3"/>
      <c r="Q87" s="3"/>
      <c r="R87" s="3"/>
      <c r="S87" s="3"/>
      <c r="T87" s="3"/>
      <c r="U87" s="3"/>
      <c r="V87" s="3"/>
    </row>
    <row r="88" ht="14.25" customHeight="1">
      <c r="A88" s="13"/>
      <c r="B88" s="10"/>
      <c r="C88" s="10"/>
      <c r="D88" s="3"/>
      <c r="E88" s="2"/>
      <c r="F88" s="3"/>
      <c r="G88" s="3"/>
      <c r="H88" s="3"/>
      <c r="I88" s="3"/>
      <c r="J88" s="3"/>
      <c r="K88" s="3"/>
      <c r="L88" s="3"/>
      <c r="M88" s="3"/>
      <c r="N88" s="3"/>
      <c r="O88" s="3"/>
      <c r="P88" s="3"/>
      <c r="Q88" s="3"/>
      <c r="R88" s="3"/>
      <c r="S88" s="3"/>
      <c r="T88" s="3"/>
      <c r="U88" s="3"/>
      <c r="V88" s="3"/>
    </row>
    <row r="89" ht="14.25" customHeight="1">
      <c r="A89" s="13"/>
      <c r="B89" s="10"/>
      <c r="C89" s="10"/>
      <c r="D89" s="3"/>
      <c r="E89" s="2"/>
      <c r="F89" s="3"/>
      <c r="G89" s="3"/>
      <c r="H89" s="3"/>
      <c r="I89" s="3"/>
      <c r="J89" s="3"/>
      <c r="K89" s="3"/>
      <c r="L89" s="3"/>
      <c r="M89" s="3"/>
      <c r="N89" s="3"/>
      <c r="O89" s="3"/>
      <c r="P89" s="3"/>
      <c r="Q89" s="3"/>
      <c r="R89" s="3"/>
      <c r="S89" s="3"/>
      <c r="T89" s="3"/>
      <c r="U89" s="3"/>
      <c r="V89" s="3"/>
    </row>
    <row r="90" ht="14.25" customHeight="1">
      <c r="A90" s="13"/>
      <c r="B90" s="10"/>
      <c r="C90" s="10"/>
      <c r="D90" s="3"/>
      <c r="E90" s="2"/>
      <c r="F90" s="3"/>
      <c r="G90" s="3"/>
      <c r="H90" s="3"/>
      <c r="I90" s="3"/>
      <c r="J90" s="3"/>
      <c r="K90" s="3"/>
      <c r="L90" s="3"/>
      <c r="M90" s="3"/>
      <c r="N90" s="3"/>
      <c r="O90" s="3"/>
      <c r="P90" s="3"/>
      <c r="Q90" s="3"/>
      <c r="R90" s="3"/>
      <c r="S90" s="3"/>
      <c r="T90" s="3"/>
      <c r="U90" s="3"/>
      <c r="V90" s="3"/>
    </row>
    <row r="91" ht="14.25" customHeight="1">
      <c r="A91" s="13"/>
      <c r="B91" s="10"/>
      <c r="C91" s="10"/>
      <c r="D91" s="3"/>
      <c r="E91" s="2"/>
      <c r="F91" s="3"/>
      <c r="G91" s="3"/>
      <c r="H91" s="3"/>
      <c r="I91" s="3"/>
      <c r="J91" s="3"/>
      <c r="K91" s="3"/>
      <c r="L91" s="3"/>
      <c r="M91" s="3"/>
      <c r="N91" s="3"/>
      <c r="O91" s="3"/>
      <c r="P91" s="3"/>
      <c r="Q91" s="3"/>
      <c r="R91" s="3"/>
      <c r="S91" s="3"/>
      <c r="T91" s="3"/>
      <c r="U91" s="3"/>
      <c r="V91" s="3"/>
    </row>
    <row r="92" ht="14.25" customHeight="1">
      <c r="A92" s="13"/>
      <c r="B92" s="10"/>
      <c r="C92" s="10"/>
      <c r="D92" s="3"/>
      <c r="E92" s="2"/>
      <c r="F92" s="3"/>
      <c r="G92" s="3"/>
      <c r="H92" s="3"/>
      <c r="I92" s="3"/>
      <c r="J92" s="3"/>
      <c r="K92" s="3"/>
      <c r="L92" s="3"/>
      <c r="M92" s="3"/>
      <c r="N92" s="3"/>
      <c r="O92" s="3"/>
      <c r="P92" s="3"/>
      <c r="Q92" s="3"/>
      <c r="R92" s="3"/>
      <c r="S92" s="3"/>
      <c r="T92" s="3"/>
      <c r="U92" s="3"/>
      <c r="V92" s="3"/>
    </row>
    <row r="93" ht="14.25" customHeight="1">
      <c r="A93" s="13"/>
      <c r="B93" s="10"/>
      <c r="C93" s="10"/>
      <c r="D93" s="3"/>
      <c r="E93" s="2"/>
      <c r="F93" s="3"/>
      <c r="G93" s="3"/>
      <c r="H93" s="3"/>
      <c r="I93" s="3"/>
      <c r="J93" s="3"/>
      <c r="K93" s="3"/>
      <c r="L93" s="3"/>
      <c r="M93" s="3"/>
      <c r="N93" s="3"/>
      <c r="O93" s="3"/>
      <c r="P93" s="3"/>
      <c r="Q93" s="3"/>
      <c r="R93" s="3"/>
      <c r="S93" s="3"/>
      <c r="T93" s="3"/>
      <c r="U93" s="3"/>
      <c r="V93" s="3"/>
    </row>
    <row r="94" ht="14.25" customHeight="1">
      <c r="A94" s="13"/>
      <c r="B94" s="10"/>
      <c r="C94" s="10"/>
      <c r="D94" s="3"/>
      <c r="E94" s="2"/>
      <c r="F94" s="3"/>
      <c r="G94" s="3"/>
      <c r="H94" s="3"/>
      <c r="I94" s="3"/>
      <c r="J94" s="3"/>
      <c r="K94" s="3"/>
      <c r="L94" s="3"/>
      <c r="M94" s="3"/>
      <c r="N94" s="3"/>
      <c r="O94" s="3"/>
      <c r="P94" s="3"/>
      <c r="Q94" s="3"/>
      <c r="R94" s="3"/>
      <c r="S94" s="3"/>
      <c r="T94" s="3"/>
      <c r="U94" s="3"/>
      <c r="V94" s="3"/>
    </row>
    <row r="95" ht="14.25" customHeight="1">
      <c r="A95" s="13"/>
      <c r="B95" s="10"/>
      <c r="C95" s="10"/>
      <c r="D95" s="3"/>
      <c r="E95" s="2"/>
      <c r="F95" s="3"/>
      <c r="G95" s="3"/>
      <c r="H95" s="3"/>
      <c r="I95" s="3"/>
      <c r="J95" s="3"/>
      <c r="K95" s="3"/>
      <c r="L95" s="3"/>
      <c r="M95" s="3"/>
      <c r="N95" s="3"/>
      <c r="O95" s="3"/>
      <c r="P95" s="3"/>
      <c r="Q95" s="3"/>
      <c r="R95" s="3"/>
      <c r="S95" s="3"/>
      <c r="T95" s="3"/>
      <c r="U95" s="3"/>
      <c r="V95" s="3"/>
    </row>
    <row r="96" ht="14.25" customHeight="1">
      <c r="A96" s="13"/>
      <c r="B96" s="10"/>
      <c r="C96" s="10"/>
      <c r="D96" s="3"/>
      <c r="E96" s="2"/>
      <c r="F96" s="3"/>
      <c r="G96" s="3"/>
      <c r="H96" s="3"/>
      <c r="I96" s="3"/>
      <c r="J96" s="3"/>
      <c r="K96" s="3"/>
      <c r="L96" s="3"/>
      <c r="M96" s="3"/>
      <c r="N96" s="3"/>
      <c r="O96" s="3"/>
      <c r="P96" s="3"/>
      <c r="Q96" s="3"/>
      <c r="R96" s="3"/>
      <c r="S96" s="3"/>
      <c r="T96" s="3"/>
      <c r="U96" s="3"/>
      <c r="V96" s="3"/>
    </row>
    <row r="97" ht="14.25" customHeight="1">
      <c r="A97" s="13"/>
      <c r="B97" s="10"/>
      <c r="C97" s="10"/>
      <c r="D97" s="3"/>
      <c r="E97" s="2"/>
      <c r="F97" s="3"/>
      <c r="G97" s="3"/>
      <c r="H97" s="3"/>
      <c r="I97" s="3"/>
      <c r="J97" s="3"/>
      <c r="K97" s="3"/>
      <c r="L97" s="3"/>
      <c r="M97" s="3"/>
      <c r="N97" s="3"/>
      <c r="O97" s="3"/>
      <c r="P97" s="3"/>
      <c r="Q97" s="3"/>
      <c r="R97" s="3"/>
      <c r="S97" s="3"/>
      <c r="T97" s="3"/>
      <c r="U97" s="3"/>
      <c r="V97" s="3"/>
    </row>
    <row r="98" ht="14.25" customHeight="1">
      <c r="A98" s="13"/>
      <c r="B98" s="10"/>
      <c r="C98" s="10"/>
      <c r="D98" s="3"/>
      <c r="E98" s="2"/>
      <c r="F98" s="3"/>
      <c r="G98" s="3"/>
      <c r="H98" s="3"/>
      <c r="I98" s="3"/>
      <c r="J98" s="3"/>
      <c r="K98" s="3"/>
      <c r="L98" s="3"/>
      <c r="M98" s="3"/>
      <c r="N98" s="3"/>
      <c r="O98" s="3"/>
      <c r="P98" s="3"/>
      <c r="Q98" s="3"/>
      <c r="R98" s="3"/>
      <c r="S98" s="3"/>
      <c r="T98" s="3"/>
      <c r="U98" s="3"/>
      <c r="V98" s="3"/>
    </row>
    <row r="99" ht="14.25" customHeight="1">
      <c r="A99" s="13"/>
      <c r="B99" s="10"/>
      <c r="C99" s="10"/>
      <c r="D99" s="3"/>
      <c r="E99" s="2"/>
      <c r="F99" s="3"/>
      <c r="G99" s="3"/>
      <c r="H99" s="3"/>
      <c r="I99" s="3"/>
      <c r="J99" s="3"/>
      <c r="K99" s="3"/>
      <c r="L99" s="3"/>
      <c r="M99" s="3"/>
      <c r="N99" s="3"/>
      <c r="O99" s="3"/>
      <c r="P99" s="3"/>
      <c r="Q99" s="3"/>
      <c r="R99" s="3"/>
      <c r="S99" s="3"/>
      <c r="T99" s="3"/>
      <c r="U99" s="3"/>
      <c r="V99" s="3"/>
    </row>
    <row r="100" ht="14.25" customHeight="1">
      <c r="A100" s="13"/>
      <c r="B100" s="10"/>
      <c r="C100" s="10"/>
      <c r="D100" s="3"/>
      <c r="E100" s="2"/>
      <c r="F100" s="3"/>
      <c r="G100" s="3"/>
      <c r="H100" s="3"/>
      <c r="I100" s="3"/>
      <c r="J100" s="3"/>
      <c r="K100" s="3"/>
      <c r="L100" s="3"/>
      <c r="M100" s="3"/>
      <c r="N100" s="3"/>
      <c r="O100" s="3"/>
      <c r="P100" s="3"/>
      <c r="Q100" s="3"/>
      <c r="R100" s="3"/>
      <c r="S100" s="3"/>
      <c r="T100" s="3"/>
      <c r="U100" s="3"/>
      <c r="V100" s="3"/>
    </row>
    <row r="101" ht="14.25" customHeight="1">
      <c r="A101" s="13"/>
      <c r="B101" s="10"/>
      <c r="C101" s="10"/>
      <c r="D101" s="3"/>
      <c r="E101" s="2"/>
      <c r="F101" s="3"/>
      <c r="G101" s="3"/>
      <c r="H101" s="3"/>
      <c r="I101" s="3"/>
      <c r="J101" s="3"/>
      <c r="K101" s="3"/>
      <c r="L101" s="3"/>
      <c r="M101" s="3"/>
      <c r="N101" s="3"/>
      <c r="O101" s="3"/>
      <c r="P101" s="3"/>
      <c r="Q101" s="3"/>
      <c r="R101" s="3"/>
      <c r="S101" s="3"/>
      <c r="T101" s="3"/>
      <c r="U101" s="3"/>
      <c r="V101" s="3"/>
    </row>
    <row r="102" ht="14.25" customHeight="1">
      <c r="A102" s="13"/>
      <c r="B102" s="10"/>
      <c r="C102" s="10"/>
      <c r="D102" s="3"/>
      <c r="E102" s="2"/>
      <c r="F102" s="3"/>
      <c r="G102" s="3"/>
      <c r="H102" s="3"/>
      <c r="I102" s="3"/>
      <c r="J102" s="3"/>
      <c r="K102" s="3"/>
      <c r="L102" s="3"/>
      <c r="M102" s="3"/>
      <c r="N102" s="3"/>
      <c r="O102" s="3"/>
      <c r="P102" s="3"/>
      <c r="Q102" s="3"/>
      <c r="R102" s="3"/>
      <c r="S102" s="3"/>
      <c r="T102" s="3"/>
      <c r="U102" s="3"/>
      <c r="V102" s="3"/>
    </row>
    <row r="103" ht="14.25" customHeight="1">
      <c r="A103" s="13"/>
      <c r="B103" s="10"/>
      <c r="C103" s="10"/>
      <c r="D103" s="3"/>
      <c r="E103" s="2"/>
      <c r="F103" s="3"/>
      <c r="G103" s="3"/>
      <c r="H103" s="3"/>
      <c r="I103" s="3"/>
      <c r="J103" s="3"/>
      <c r="K103" s="3"/>
      <c r="L103" s="3"/>
      <c r="M103" s="3"/>
      <c r="N103" s="3"/>
      <c r="O103" s="3"/>
      <c r="P103" s="3"/>
      <c r="Q103" s="3"/>
      <c r="R103" s="3"/>
      <c r="S103" s="3"/>
      <c r="T103" s="3"/>
      <c r="U103" s="3"/>
      <c r="V103" s="3"/>
    </row>
    <row r="104" ht="14.25" customHeight="1">
      <c r="A104" s="13"/>
      <c r="B104" s="10"/>
      <c r="C104" s="10"/>
      <c r="D104" s="3"/>
      <c r="E104" s="2"/>
      <c r="F104" s="3"/>
      <c r="G104" s="3"/>
      <c r="H104" s="3"/>
      <c r="I104" s="3"/>
      <c r="J104" s="3"/>
      <c r="K104" s="3"/>
      <c r="L104" s="3"/>
      <c r="M104" s="3"/>
      <c r="N104" s="3"/>
      <c r="O104" s="3"/>
      <c r="P104" s="3"/>
      <c r="Q104" s="3"/>
      <c r="R104" s="3"/>
      <c r="S104" s="3"/>
      <c r="T104" s="3"/>
      <c r="U104" s="3"/>
      <c r="V104" s="3"/>
    </row>
    <row r="105" ht="14.25" customHeight="1">
      <c r="A105" s="13"/>
      <c r="B105" s="10"/>
      <c r="C105" s="10"/>
      <c r="D105" s="3"/>
      <c r="E105" s="2"/>
      <c r="F105" s="3"/>
      <c r="G105" s="3"/>
      <c r="H105" s="3"/>
      <c r="I105" s="3"/>
      <c r="J105" s="3"/>
      <c r="K105" s="3"/>
      <c r="L105" s="3"/>
      <c r="M105" s="3"/>
      <c r="N105" s="3"/>
      <c r="O105" s="3"/>
      <c r="P105" s="3"/>
      <c r="Q105" s="3"/>
      <c r="R105" s="3"/>
      <c r="S105" s="3"/>
      <c r="T105" s="3"/>
      <c r="U105" s="3"/>
      <c r="V105" s="3"/>
    </row>
    <row r="106" ht="14.25" customHeight="1">
      <c r="A106" s="13"/>
      <c r="B106" s="10"/>
      <c r="C106" s="10"/>
      <c r="D106" s="3"/>
      <c r="E106" s="2"/>
      <c r="F106" s="3"/>
      <c r="G106" s="3"/>
      <c r="H106" s="3"/>
      <c r="I106" s="3"/>
      <c r="J106" s="3"/>
      <c r="K106" s="3"/>
      <c r="L106" s="3"/>
      <c r="M106" s="3"/>
      <c r="N106" s="3"/>
      <c r="O106" s="3"/>
      <c r="P106" s="3"/>
      <c r="Q106" s="3"/>
      <c r="R106" s="3"/>
      <c r="S106" s="3"/>
      <c r="T106" s="3"/>
      <c r="U106" s="3"/>
      <c r="V106" s="3"/>
    </row>
    <row r="107" ht="14.25" customHeight="1">
      <c r="A107" s="13"/>
      <c r="B107" s="10"/>
      <c r="C107" s="10"/>
      <c r="D107" s="3"/>
      <c r="E107" s="2"/>
      <c r="F107" s="3"/>
      <c r="G107" s="3"/>
      <c r="H107" s="3"/>
      <c r="I107" s="3"/>
      <c r="J107" s="3"/>
      <c r="K107" s="3"/>
      <c r="L107" s="3"/>
      <c r="M107" s="3"/>
      <c r="N107" s="3"/>
      <c r="O107" s="3"/>
      <c r="P107" s="3"/>
      <c r="Q107" s="3"/>
      <c r="R107" s="3"/>
      <c r="S107" s="3"/>
      <c r="T107" s="3"/>
      <c r="U107" s="3"/>
      <c r="V107" s="3"/>
    </row>
    <row r="108" ht="14.25" customHeight="1">
      <c r="A108" s="13"/>
      <c r="B108" s="10"/>
      <c r="C108" s="10"/>
      <c r="D108" s="3"/>
      <c r="E108" s="2"/>
      <c r="F108" s="3"/>
      <c r="G108" s="3"/>
      <c r="H108" s="3"/>
      <c r="I108" s="3"/>
      <c r="J108" s="3"/>
      <c r="K108" s="3"/>
      <c r="L108" s="3"/>
      <c r="M108" s="3"/>
      <c r="N108" s="3"/>
      <c r="O108" s="3"/>
      <c r="P108" s="3"/>
      <c r="Q108" s="3"/>
      <c r="R108" s="3"/>
      <c r="S108" s="3"/>
      <c r="T108" s="3"/>
      <c r="U108" s="3"/>
      <c r="V108" s="3"/>
    </row>
    <row r="109" ht="14.25" customHeight="1">
      <c r="A109" s="13"/>
      <c r="B109" s="10"/>
      <c r="C109" s="10"/>
      <c r="D109" s="3"/>
      <c r="E109" s="2"/>
      <c r="F109" s="3"/>
      <c r="G109" s="3"/>
      <c r="H109" s="3"/>
      <c r="I109" s="3"/>
      <c r="J109" s="3"/>
      <c r="K109" s="3"/>
      <c r="L109" s="3"/>
      <c r="M109" s="3"/>
      <c r="N109" s="3"/>
      <c r="O109" s="3"/>
      <c r="P109" s="3"/>
      <c r="Q109" s="3"/>
      <c r="R109" s="3"/>
      <c r="S109" s="3"/>
      <c r="T109" s="3"/>
      <c r="U109" s="3"/>
      <c r="V109" s="3"/>
    </row>
    <row r="110" ht="14.25" customHeight="1">
      <c r="A110" s="13"/>
      <c r="B110" s="10"/>
      <c r="C110" s="10"/>
      <c r="D110" s="3"/>
      <c r="E110" s="2"/>
      <c r="F110" s="3"/>
      <c r="G110" s="3"/>
      <c r="H110" s="3"/>
      <c r="I110" s="3"/>
      <c r="J110" s="3"/>
      <c r="K110" s="3"/>
      <c r="L110" s="3"/>
      <c r="M110" s="3"/>
      <c r="N110" s="3"/>
      <c r="O110" s="3"/>
      <c r="P110" s="3"/>
      <c r="Q110" s="3"/>
      <c r="R110" s="3"/>
      <c r="S110" s="3"/>
      <c r="T110" s="3"/>
      <c r="U110" s="3"/>
      <c r="V110" s="3"/>
    </row>
    <row r="111" ht="14.25" customHeight="1">
      <c r="A111" s="13"/>
      <c r="B111" s="10"/>
      <c r="C111" s="10"/>
      <c r="D111" s="3"/>
      <c r="E111" s="2"/>
      <c r="F111" s="3"/>
      <c r="G111" s="3"/>
      <c r="H111" s="3"/>
      <c r="I111" s="3"/>
      <c r="J111" s="3"/>
      <c r="K111" s="3"/>
      <c r="L111" s="3"/>
      <c r="M111" s="3"/>
      <c r="N111" s="3"/>
      <c r="O111" s="3"/>
      <c r="P111" s="3"/>
      <c r="Q111" s="3"/>
      <c r="R111" s="3"/>
      <c r="S111" s="3"/>
      <c r="T111" s="3"/>
      <c r="U111" s="3"/>
      <c r="V111" s="3"/>
    </row>
    <row r="112" ht="14.25" customHeight="1">
      <c r="A112" s="13"/>
      <c r="B112" s="10"/>
      <c r="C112" s="10"/>
      <c r="D112" s="3"/>
      <c r="E112" s="2"/>
      <c r="F112" s="3"/>
      <c r="G112" s="3"/>
      <c r="H112" s="3"/>
      <c r="I112" s="3"/>
      <c r="J112" s="3"/>
      <c r="K112" s="3"/>
      <c r="L112" s="3"/>
      <c r="M112" s="3"/>
      <c r="N112" s="3"/>
      <c r="O112" s="3"/>
      <c r="P112" s="3"/>
      <c r="Q112" s="3"/>
      <c r="R112" s="3"/>
      <c r="S112" s="3"/>
      <c r="T112" s="3"/>
      <c r="U112" s="3"/>
      <c r="V112" s="3"/>
    </row>
    <row r="113" ht="14.25" customHeight="1">
      <c r="A113" s="13"/>
      <c r="B113" s="10"/>
      <c r="C113" s="10"/>
      <c r="D113" s="3"/>
      <c r="E113" s="2"/>
      <c r="F113" s="3"/>
      <c r="G113" s="3"/>
      <c r="H113" s="3"/>
      <c r="I113" s="3"/>
      <c r="J113" s="3"/>
      <c r="K113" s="3"/>
      <c r="L113" s="3"/>
      <c r="M113" s="3"/>
      <c r="N113" s="3"/>
      <c r="O113" s="3"/>
      <c r="P113" s="3"/>
      <c r="Q113" s="3"/>
      <c r="R113" s="3"/>
      <c r="S113" s="3"/>
      <c r="T113" s="3"/>
      <c r="U113" s="3"/>
      <c r="V113" s="3"/>
    </row>
    <row r="114" ht="14.25" customHeight="1">
      <c r="A114" s="13"/>
      <c r="B114" s="10"/>
      <c r="C114" s="10"/>
      <c r="D114" s="3"/>
      <c r="E114" s="2"/>
      <c r="F114" s="3"/>
      <c r="G114" s="3"/>
      <c r="H114" s="3"/>
      <c r="I114" s="3"/>
      <c r="J114" s="3"/>
      <c r="K114" s="3"/>
      <c r="L114" s="3"/>
      <c r="M114" s="3"/>
      <c r="N114" s="3"/>
      <c r="O114" s="3"/>
      <c r="P114" s="3"/>
      <c r="Q114" s="3"/>
      <c r="R114" s="3"/>
      <c r="S114" s="3"/>
      <c r="T114" s="3"/>
      <c r="U114" s="3"/>
      <c r="V114" s="3"/>
    </row>
    <row r="115" ht="14.25" customHeight="1">
      <c r="A115" s="13"/>
      <c r="B115" s="10"/>
      <c r="C115" s="10"/>
      <c r="D115" s="3"/>
      <c r="E115" s="2"/>
      <c r="F115" s="3"/>
      <c r="G115" s="3"/>
      <c r="H115" s="3"/>
      <c r="I115" s="3"/>
      <c r="J115" s="3"/>
      <c r="K115" s="3"/>
      <c r="L115" s="3"/>
      <c r="M115" s="3"/>
      <c r="N115" s="3"/>
      <c r="O115" s="3"/>
      <c r="P115" s="3"/>
      <c r="Q115" s="3"/>
      <c r="R115" s="3"/>
      <c r="S115" s="3"/>
      <c r="T115" s="3"/>
      <c r="U115" s="3"/>
      <c r="V115" s="3"/>
    </row>
    <row r="116" ht="14.25" customHeight="1">
      <c r="A116" s="13"/>
      <c r="B116" s="10"/>
      <c r="C116" s="10"/>
      <c r="D116" s="3"/>
      <c r="E116" s="2"/>
      <c r="F116" s="3"/>
      <c r="G116" s="3"/>
      <c r="H116" s="3"/>
      <c r="I116" s="3"/>
      <c r="J116" s="3"/>
      <c r="K116" s="3"/>
      <c r="L116" s="3"/>
      <c r="M116" s="3"/>
      <c r="N116" s="3"/>
      <c r="O116" s="3"/>
      <c r="P116" s="3"/>
      <c r="Q116" s="3"/>
      <c r="R116" s="3"/>
      <c r="S116" s="3"/>
      <c r="T116" s="3"/>
      <c r="U116" s="3"/>
      <c r="V116" s="3"/>
    </row>
    <row r="117" ht="14.25" customHeight="1">
      <c r="A117" s="13"/>
      <c r="B117" s="10"/>
      <c r="C117" s="10"/>
      <c r="D117" s="3"/>
      <c r="E117" s="2"/>
      <c r="F117" s="3"/>
      <c r="G117" s="3"/>
      <c r="H117" s="3"/>
      <c r="I117" s="3"/>
      <c r="J117" s="3"/>
      <c r="K117" s="3"/>
      <c r="L117" s="3"/>
      <c r="M117" s="3"/>
      <c r="N117" s="3"/>
      <c r="O117" s="3"/>
      <c r="P117" s="3"/>
      <c r="Q117" s="3"/>
      <c r="R117" s="3"/>
      <c r="S117" s="3"/>
      <c r="T117" s="3"/>
      <c r="U117" s="3"/>
      <c r="V117" s="3"/>
    </row>
    <row r="118" ht="14.25" customHeight="1">
      <c r="A118" s="13"/>
      <c r="B118" s="10"/>
      <c r="C118" s="10"/>
      <c r="D118" s="3"/>
      <c r="E118" s="2"/>
      <c r="F118" s="3"/>
      <c r="G118" s="3"/>
      <c r="H118" s="3"/>
      <c r="I118" s="3"/>
      <c r="J118" s="3"/>
      <c r="K118" s="3"/>
      <c r="L118" s="3"/>
      <c r="M118" s="3"/>
      <c r="N118" s="3"/>
      <c r="O118" s="3"/>
      <c r="P118" s="3"/>
      <c r="Q118" s="3"/>
      <c r="R118" s="3"/>
      <c r="S118" s="3"/>
      <c r="T118" s="3"/>
      <c r="U118" s="3"/>
      <c r="V118" s="3"/>
    </row>
    <row r="119" ht="14.25" customHeight="1">
      <c r="A119" s="13"/>
      <c r="B119" s="10"/>
      <c r="C119" s="10"/>
      <c r="D119" s="3"/>
      <c r="E119" s="2"/>
      <c r="F119" s="3"/>
      <c r="G119" s="3"/>
      <c r="H119" s="3"/>
      <c r="I119" s="3"/>
      <c r="J119" s="3"/>
      <c r="K119" s="3"/>
      <c r="L119" s="3"/>
      <c r="M119" s="3"/>
      <c r="N119" s="3"/>
      <c r="O119" s="3"/>
      <c r="P119" s="3"/>
      <c r="Q119" s="3"/>
      <c r="R119" s="3"/>
      <c r="S119" s="3"/>
      <c r="T119" s="3"/>
      <c r="U119" s="3"/>
      <c r="V119" s="3"/>
    </row>
    <row r="120" ht="14.25" customHeight="1">
      <c r="A120" s="13"/>
      <c r="B120" s="10"/>
      <c r="C120" s="10"/>
      <c r="D120" s="3"/>
      <c r="E120" s="2"/>
      <c r="F120" s="3"/>
      <c r="G120" s="3"/>
      <c r="H120" s="3"/>
      <c r="I120" s="3"/>
      <c r="J120" s="3"/>
      <c r="K120" s="3"/>
      <c r="L120" s="3"/>
      <c r="M120" s="3"/>
      <c r="N120" s="3"/>
      <c r="O120" s="3"/>
      <c r="P120" s="3"/>
      <c r="Q120" s="3"/>
      <c r="R120" s="3"/>
      <c r="S120" s="3"/>
      <c r="T120" s="3"/>
      <c r="U120" s="3"/>
      <c r="V120" s="3"/>
    </row>
    <row r="121" ht="14.25" customHeight="1">
      <c r="A121" s="13"/>
      <c r="B121" s="10"/>
      <c r="C121" s="10"/>
      <c r="D121" s="3"/>
      <c r="E121" s="2"/>
      <c r="F121" s="3"/>
      <c r="G121" s="3"/>
      <c r="H121" s="3"/>
      <c r="I121" s="3"/>
      <c r="J121" s="3"/>
      <c r="K121" s="3"/>
      <c r="L121" s="3"/>
      <c r="M121" s="3"/>
      <c r="N121" s="3"/>
      <c r="O121" s="3"/>
      <c r="P121" s="3"/>
      <c r="Q121" s="3"/>
      <c r="R121" s="3"/>
      <c r="S121" s="3"/>
      <c r="T121" s="3"/>
      <c r="U121" s="3"/>
      <c r="V121" s="3"/>
    </row>
    <row r="122" ht="14.25" customHeight="1">
      <c r="A122" s="13"/>
      <c r="B122" s="10"/>
      <c r="C122" s="10"/>
      <c r="D122" s="3"/>
      <c r="E122" s="2"/>
      <c r="F122" s="3"/>
      <c r="G122" s="3"/>
      <c r="H122" s="3"/>
      <c r="I122" s="3"/>
      <c r="J122" s="3"/>
      <c r="K122" s="3"/>
      <c r="L122" s="3"/>
      <c r="M122" s="3"/>
      <c r="N122" s="3"/>
      <c r="O122" s="3"/>
      <c r="P122" s="3"/>
      <c r="Q122" s="3"/>
      <c r="R122" s="3"/>
      <c r="S122" s="3"/>
      <c r="T122" s="3"/>
      <c r="U122" s="3"/>
      <c r="V122" s="3"/>
    </row>
    <row r="123" ht="14.25" customHeight="1">
      <c r="A123" s="13"/>
      <c r="B123" s="10"/>
      <c r="C123" s="10"/>
      <c r="D123" s="3"/>
      <c r="E123" s="2"/>
      <c r="F123" s="3"/>
      <c r="G123" s="3"/>
      <c r="H123" s="3"/>
      <c r="I123" s="3"/>
      <c r="J123" s="3"/>
      <c r="K123" s="3"/>
      <c r="L123" s="3"/>
      <c r="M123" s="3"/>
      <c r="N123" s="3"/>
      <c r="O123" s="3"/>
      <c r="P123" s="3"/>
      <c r="Q123" s="3"/>
      <c r="R123" s="3"/>
      <c r="S123" s="3"/>
      <c r="T123" s="3"/>
      <c r="U123" s="3"/>
      <c r="V123" s="3"/>
    </row>
    <row r="124" ht="14.25" customHeight="1">
      <c r="A124" s="13"/>
      <c r="B124" s="10"/>
      <c r="C124" s="10"/>
      <c r="D124" s="3"/>
      <c r="E124" s="2"/>
      <c r="F124" s="3"/>
      <c r="G124" s="3"/>
      <c r="H124" s="3"/>
      <c r="I124" s="3"/>
      <c r="J124" s="3"/>
      <c r="K124" s="3"/>
      <c r="L124" s="3"/>
      <c r="M124" s="3"/>
      <c r="N124" s="3"/>
      <c r="O124" s="3"/>
      <c r="P124" s="3"/>
      <c r="Q124" s="3"/>
      <c r="R124" s="3"/>
      <c r="S124" s="3"/>
      <c r="T124" s="3"/>
      <c r="U124" s="3"/>
      <c r="V124" s="3"/>
    </row>
    <row r="125" ht="14.25" customHeight="1">
      <c r="A125" s="13"/>
      <c r="B125" s="10"/>
      <c r="C125" s="10"/>
      <c r="D125" s="3"/>
      <c r="E125" s="2"/>
      <c r="F125" s="3"/>
      <c r="G125" s="3"/>
      <c r="H125" s="3"/>
      <c r="I125" s="3"/>
      <c r="J125" s="3"/>
      <c r="K125" s="3"/>
      <c r="L125" s="3"/>
      <c r="M125" s="3"/>
      <c r="N125" s="3"/>
      <c r="O125" s="3"/>
      <c r="P125" s="3"/>
      <c r="Q125" s="3"/>
      <c r="R125" s="3"/>
      <c r="S125" s="3"/>
      <c r="T125" s="3"/>
      <c r="U125" s="3"/>
      <c r="V125" s="3"/>
    </row>
    <row r="126" ht="14.25" customHeight="1">
      <c r="A126" s="13"/>
      <c r="B126" s="10"/>
      <c r="C126" s="10"/>
      <c r="D126" s="3"/>
      <c r="E126" s="2"/>
      <c r="F126" s="3"/>
      <c r="G126" s="3"/>
      <c r="H126" s="3"/>
      <c r="I126" s="3"/>
      <c r="J126" s="3"/>
      <c r="K126" s="3"/>
      <c r="L126" s="3"/>
      <c r="M126" s="3"/>
      <c r="N126" s="3"/>
      <c r="O126" s="3"/>
      <c r="P126" s="3"/>
      <c r="Q126" s="3"/>
      <c r="R126" s="3"/>
      <c r="S126" s="3"/>
      <c r="T126" s="3"/>
      <c r="U126" s="3"/>
      <c r="V126" s="3"/>
    </row>
    <row r="127" ht="14.25" customHeight="1">
      <c r="A127" s="13"/>
      <c r="B127" s="10"/>
      <c r="C127" s="10"/>
      <c r="D127" s="3"/>
      <c r="E127" s="2"/>
      <c r="F127" s="3"/>
      <c r="G127" s="3"/>
      <c r="H127" s="3"/>
      <c r="I127" s="3"/>
      <c r="J127" s="3"/>
      <c r="K127" s="3"/>
      <c r="L127" s="3"/>
      <c r="M127" s="3"/>
      <c r="N127" s="3"/>
      <c r="O127" s="3"/>
      <c r="P127" s="3"/>
      <c r="Q127" s="3"/>
      <c r="R127" s="3"/>
      <c r="S127" s="3"/>
      <c r="T127" s="3"/>
      <c r="U127" s="3"/>
      <c r="V127" s="3"/>
    </row>
    <row r="128" ht="14.25" customHeight="1">
      <c r="A128" s="13"/>
      <c r="B128" s="10"/>
      <c r="C128" s="10"/>
      <c r="D128" s="3"/>
      <c r="E128" s="2"/>
      <c r="F128" s="3"/>
      <c r="G128" s="3"/>
      <c r="H128" s="3"/>
      <c r="I128" s="3"/>
      <c r="J128" s="3"/>
      <c r="K128" s="3"/>
      <c r="L128" s="3"/>
      <c r="M128" s="3"/>
      <c r="N128" s="3"/>
      <c r="O128" s="3"/>
      <c r="P128" s="3"/>
      <c r="Q128" s="3"/>
      <c r="R128" s="3"/>
      <c r="S128" s="3"/>
      <c r="T128" s="3"/>
      <c r="U128" s="3"/>
      <c r="V128" s="3"/>
    </row>
    <row r="129" ht="14.25" customHeight="1">
      <c r="A129" s="13"/>
      <c r="B129" s="10"/>
      <c r="C129" s="10"/>
      <c r="D129" s="3"/>
      <c r="E129" s="2"/>
      <c r="F129" s="3"/>
      <c r="G129" s="3"/>
      <c r="H129" s="3"/>
      <c r="I129" s="3"/>
      <c r="J129" s="3"/>
      <c r="K129" s="3"/>
      <c r="L129" s="3"/>
      <c r="M129" s="3"/>
      <c r="N129" s="3"/>
      <c r="O129" s="3"/>
      <c r="P129" s="3"/>
      <c r="Q129" s="3"/>
      <c r="R129" s="3"/>
      <c r="S129" s="3"/>
      <c r="T129" s="3"/>
      <c r="U129" s="3"/>
      <c r="V129" s="3"/>
    </row>
    <row r="130" ht="14.25" customHeight="1">
      <c r="A130" s="13"/>
      <c r="B130" s="10"/>
      <c r="C130" s="10"/>
      <c r="D130" s="3"/>
      <c r="E130" s="2"/>
      <c r="F130" s="3"/>
      <c r="G130" s="3"/>
      <c r="H130" s="3"/>
      <c r="I130" s="3"/>
      <c r="J130" s="3"/>
      <c r="K130" s="3"/>
      <c r="L130" s="3"/>
      <c r="M130" s="3"/>
      <c r="N130" s="3"/>
      <c r="O130" s="3"/>
      <c r="P130" s="3"/>
      <c r="Q130" s="3"/>
      <c r="R130" s="3"/>
      <c r="S130" s="3"/>
      <c r="T130" s="3"/>
      <c r="U130" s="3"/>
      <c r="V130" s="3"/>
    </row>
    <row r="131" ht="14.25" customHeight="1">
      <c r="A131" s="13"/>
      <c r="B131" s="10"/>
      <c r="C131" s="10"/>
      <c r="D131" s="3"/>
      <c r="E131" s="2"/>
      <c r="F131" s="3"/>
      <c r="G131" s="3"/>
      <c r="H131" s="3"/>
      <c r="I131" s="3"/>
      <c r="J131" s="3"/>
      <c r="K131" s="3"/>
      <c r="L131" s="3"/>
      <c r="M131" s="3"/>
      <c r="N131" s="3"/>
      <c r="O131" s="3"/>
      <c r="P131" s="3"/>
      <c r="Q131" s="3"/>
      <c r="R131" s="3"/>
      <c r="S131" s="3"/>
      <c r="T131" s="3"/>
      <c r="U131" s="3"/>
      <c r="V131" s="3"/>
    </row>
    <row r="132" ht="14.25" customHeight="1">
      <c r="A132" s="13"/>
      <c r="B132" s="10"/>
      <c r="C132" s="10"/>
      <c r="D132" s="3"/>
      <c r="E132" s="2"/>
      <c r="F132" s="3"/>
      <c r="G132" s="3"/>
      <c r="H132" s="3"/>
      <c r="I132" s="3"/>
      <c r="J132" s="3"/>
      <c r="K132" s="3"/>
      <c r="L132" s="3"/>
      <c r="M132" s="3"/>
      <c r="N132" s="3"/>
      <c r="O132" s="3"/>
      <c r="P132" s="3"/>
      <c r="Q132" s="3"/>
      <c r="R132" s="3"/>
      <c r="S132" s="3"/>
      <c r="T132" s="3"/>
      <c r="U132" s="3"/>
      <c r="V132" s="3"/>
    </row>
    <row r="133" ht="14.25" customHeight="1">
      <c r="A133" s="13"/>
      <c r="B133" s="10"/>
      <c r="C133" s="10"/>
      <c r="D133" s="3"/>
      <c r="E133" s="2"/>
      <c r="F133" s="3"/>
      <c r="G133" s="3"/>
      <c r="H133" s="3"/>
      <c r="I133" s="3"/>
      <c r="J133" s="3"/>
      <c r="K133" s="3"/>
      <c r="L133" s="3"/>
      <c r="M133" s="3"/>
      <c r="N133" s="3"/>
      <c r="O133" s="3"/>
      <c r="P133" s="3"/>
      <c r="Q133" s="3"/>
      <c r="R133" s="3"/>
      <c r="S133" s="3"/>
      <c r="T133" s="3"/>
      <c r="U133" s="3"/>
      <c r="V133" s="3"/>
    </row>
    <row r="134" ht="14.25" customHeight="1">
      <c r="A134" s="13"/>
      <c r="B134" s="10"/>
      <c r="C134" s="10"/>
      <c r="D134" s="3"/>
      <c r="E134" s="2"/>
      <c r="F134" s="3"/>
      <c r="G134" s="3"/>
      <c r="H134" s="3"/>
      <c r="I134" s="3"/>
      <c r="J134" s="3"/>
      <c r="K134" s="3"/>
      <c r="L134" s="3"/>
      <c r="M134" s="3"/>
      <c r="N134" s="3"/>
      <c r="O134" s="3"/>
      <c r="P134" s="3"/>
      <c r="Q134" s="3"/>
      <c r="R134" s="3"/>
      <c r="S134" s="3"/>
      <c r="T134" s="3"/>
      <c r="U134" s="3"/>
      <c r="V134" s="3"/>
    </row>
    <row r="135" ht="14.25" customHeight="1">
      <c r="A135" s="13"/>
      <c r="B135" s="10"/>
      <c r="C135" s="10"/>
      <c r="D135" s="3"/>
      <c r="E135" s="2"/>
      <c r="F135" s="3"/>
      <c r="G135" s="3"/>
      <c r="H135" s="3"/>
      <c r="I135" s="3"/>
      <c r="J135" s="3"/>
      <c r="K135" s="3"/>
      <c r="L135" s="3"/>
      <c r="M135" s="3"/>
      <c r="N135" s="3"/>
      <c r="O135" s="3"/>
      <c r="P135" s="3"/>
      <c r="Q135" s="3"/>
      <c r="R135" s="3"/>
      <c r="S135" s="3"/>
      <c r="T135" s="3"/>
      <c r="U135" s="3"/>
      <c r="V135" s="3"/>
    </row>
    <row r="136" ht="14.25" customHeight="1">
      <c r="A136" s="13"/>
      <c r="B136" s="10"/>
      <c r="C136" s="10"/>
      <c r="D136" s="3"/>
      <c r="E136" s="2"/>
      <c r="F136" s="3"/>
      <c r="G136" s="3"/>
      <c r="H136" s="3"/>
      <c r="I136" s="3"/>
      <c r="J136" s="3"/>
      <c r="K136" s="3"/>
      <c r="L136" s="3"/>
      <c r="M136" s="3"/>
      <c r="N136" s="3"/>
      <c r="O136" s="3"/>
      <c r="P136" s="3"/>
      <c r="Q136" s="3"/>
      <c r="R136" s="3"/>
      <c r="S136" s="3"/>
      <c r="T136" s="3"/>
      <c r="U136" s="3"/>
      <c r="V136" s="3"/>
    </row>
    <row r="137" ht="14.25" customHeight="1">
      <c r="A137" s="13"/>
      <c r="B137" s="10"/>
      <c r="C137" s="10"/>
      <c r="D137" s="3"/>
      <c r="E137" s="2"/>
      <c r="F137" s="3"/>
      <c r="G137" s="3"/>
      <c r="H137" s="3"/>
      <c r="I137" s="3"/>
      <c r="J137" s="3"/>
      <c r="K137" s="3"/>
      <c r="L137" s="3"/>
      <c r="M137" s="3"/>
      <c r="N137" s="3"/>
      <c r="O137" s="3"/>
      <c r="P137" s="3"/>
      <c r="Q137" s="3"/>
      <c r="R137" s="3"/>
      <c r="S137" s="3"/>
      <c r="T137" s="3"/>
      <c r="U137" s="3"/>
      <c r="V137" s="3"/>
    </row>
    <row r="138" ht="14.25" customHeight="1">
      <c r="A138" s="13"/>
      <c r="B138" s="10"/>
      <c r="C138" s="10"/>
      <c r="D138" s="3"/>
      <c r="E138" s="2"/>
      <c r="F138" s="3"/>
      <c r="G138" s="3"/>
      <c r="H138" s="3"/>
      <c r="I138" s="3"/>
      <c r="J138" s="3"/>
      <c r="K138" s="3"/>
      <c r="L138" s="3"/>
      <c r="M138" s="3"/>
      <c r="N138" s="3"/>
      <c r="O138" s="3"/>
      <c r="P138" s="3"/>
      <c r="Q138" s="3"/>
      <c r="R138" s="3"/>
      <c r="S138" s="3"/>
      <c r="T138" s="3"/>
      <c r="U138" s="3"/>
      <c r="V138" s="3"/>
    </row>
    <row r="139" ht="14.25" customHeight="1">
      <c r="A139" s="13"/>
      <c r="B139" s="10"/>
      <c r="C139" s="10"/>
      <c r="D139" s="3"/>
      <c r="E139" s="2"/>
      <c r="F139" s="3"/>
      <c r="G139" s="3"/>
      <c r="H139" s="3"/>
      <c r="I139" s="3"/>
      <c r="J139" s="3"/>
      <c r="K139" s="3"/>
      <c r="L139" s="3"/>
      <c r="M139" s="3"/>
      <c r="N139" s="3"/>
      <c r="O139" s="3"/>
      <c r="P139" s="3"/>
      <c r="Q139" s="3"/>
      <c r="R139" s="3"/>
      <c r="S139" s="3"/>
      <c r="T139" s="3"/>
      <c r="U139" s="3"/>
      <c r="V139" s="3"/>
    </row>
    <row r="140" ht="14.25" customHeight="1">
      <c r="A140" s="13"/>
      <c r="B140" s="10"/>
      <c r="C140" s="10"/>
      <c r="D140" s="3"/>
      <c r="E140" s="2"/>
      <c r="F140" s="3"/>
      <c r="G140" s="3"/>
      <c r="H140" s="3"/>
      <c r="I140" s="3"/>
      <c r="J140" s="3"/>
      <c r="K140" s="3"/>
      <c r="L140" s="3"/>
      <c r="M140" s="3"/>
      <c r="N140" s="3"/>
      <c r="O140" s="3"/>
      <c r="P140" s="3"/>
      <c r="Q140" s="3"/>
      <c r="R140" s="3"/>
      <c r="S140" s="3"/>
      <c r="T140" s="3"/>
      <c r="U140" s="3"/>
      <c r="V140" s="3"/>
    </row>
    <row r="141" ht="14.25" customHeight="1">
      <c r="A141" s="13"/>
      <c r="B141" s="10"/>
      <c r="C141" s="10"/>
      <c r="D141" s="3"/>
      <c r="E141" s="2"/>
      <c r="F141" s="3"/>
      <c r="G141" s="3"/>
      <c r="H141" s="3"/>
      <c r="I141" s="3"/>
      <c r="J141" s="3"/>
      <c r="K141" s="3"/>
      <c r="L141" s="3"/>
      <c r="M141" s="3"/>
      <c r="N141" s="3"/>
      <c r="O141" s="3"/>
      <c r="P141" s="3"/>
      <c r="Q141" s="3"/>
      <c r="R141" s="3"/>
      <c r="S141" s="3"/>
      <c r="T141" s="3"/>
      <c r="U141" s="3"/>
      <c r="V141" s="3"/>
    </row>
    <row r="142" ht="14.25" customHeight="1">
      <c r="A142" s="13"/>
      <c r="B142" s="10"/>
      <c r="C142" s="10"/>
      <c r="D142" s="3"/>
      <c r="E142" s="2"/>
      <c r="F142" s="3"/>
      <c r="G142" s="3"/>
      <c r="H142" s="3"/>
      <c r="I142" s="3"/>
      <c r="J142" s="3"/>
      <c r="K142" s="3"/>
      <c r="L142" s="3"/>
      <c r="M142" s="3"/>
      <c r="N142" s="3"/>
      <c r="O142" s="3"/>
      <c r="P142" s="3"/>
      <c r="Q142" s="3"/>
      <c r="R142" s="3"/>
      <c r="S142" s="3"/>
      <c r="T142" s="3"/>
      <c r="U142" s="3"/>
      <c r="V142" s="3"/>
    </row>
    <row r="143" ht="14.25" customHeight="1">
      <c r="A143" s="13"/>
      <c r="B143" s="10"/>
      <c r="C143" s="10"/>
      <c r="D143" s="3"/>
      <c r="E143" s="2"/>
      <c r="F143" s="3"/>
      <c r="G143" s="3"/>
      <c r="H143" s="3"/>
      <c r="I143" s="3"/>
      <c r="J143" s="3"/>
      <c r="K143" s="3"/>
      <c r="L143" s="3"/>
      <c r="M143" s="3"/>
      <c r="N143" s="3"/>
      <c r="O143" s="3"/>
      <c r="P143" s="3"/>
      <c r="Q143" s="3"/>
      <c r="R143" s="3"/>
      <c r="S143" s="3"/>
      <c r="T143" s="3"/>
      <c r="U143" s="3"/>
      <c r="V143" s="3"/>
    </row>
    <row r="144" ht="14.25" customHeight="1">
      <c r="A144" s="13"/>
      <c r="B144" s="10"/>
      <c r="C144" s="10"/>
      <c r="D144" s="3"/>
      <c r="E144" s="2"/>
      <c r="F144" s="3"/>
      <c r="G144" s="3"/>
      <c r="H144" s="3"/>
      <c r="I144" s="3"/>
      <c r="J144" s="3"/>
      <c r="K144" s="3"/>
      <c r="L144" s="3"/>
      <c r="M144" s="3"/>
      <c r="N144" s="3"/>
      <c r="O144" s="3"/>
      <c r="P144" s="3"/>
      <c r="Q144" s="3"/>
      <c r="R144" s="3"/>
      <c r="S144" s="3"/>
      <c r="T144" s="3"/>
      <c r="U144" s="3"/>
      <c r="V144" s="3"/>
    </row>
    <row r="145" ht="14.25" customHeight="1">
      <c r="A145" s="13"/>
      <c r="B145" s="10"/>
      <c r="C145" s="10"/>
      <c r="D145" s="3"/>
      <c r="E145" s="2"/>
      <c r="F145" s="3"/>
      <c r="G145" s="3"/>
      <c r="H145" s="3"/>
      <c r="I145" s="3"/>
      <c r="J145" s="3"/>
      <c r="K145" s="3"/>
      <c r="L145" s="3"/>
      <c r="M145" s="3"/>
      <c r="N145" s="3"/>
      <c r="O145" s="3"/>
      <c r="P145" s="3"/>
      <c r="Q145" s="3"/>
      <c r="R145" s="3"/>
      <c r="S145" s="3"/>
      <c r="T145" s="3"/>
      <c r="U145" s="3"/>
      <c r="V145" s="3"/>
    </row>
    <row r="146" ht="14.25" customHeight="1">
      <c r="A146" s="13"/>
      <c r="B146" s="10"/>
      <c r="C146" s="10"/>
      <c r="D146" s="3"/>
      <c r="E146" s="2"/>
      <c r="F146" s="3"/>
      <c r="G146" s="3"/>
      <c r="H146" s="3"/>
      <c r="I146" s="3"/>
      <c r="J146" s="3"/>
      <c r="K146" s="3"/>
      <c r="L146" s="3"/>
      <c r="M146" s="3"/>
      <c r="N146" s="3"/>
      <c r="O146" s="3"/>
      <c r="P146" s="3"/>
      <c r="Q146" s="3"/>
      <c r="R146" s="3"/>
      <c r="S146" s="3"/>
      <c r="T146" s="3"/>
      <c r="U146" s="3"/>
      <c r="V146" s="3"/>
    </row>
    <row r="147" ht="14.25" customHeight="1">
      <c r="A147" s="13"/>
      <c r="B147" s="10"/>
      <c r="C147" s="10"/>
      <c r="D147" s="3"/>
      <c r="E147" s="2"/>
      <c r="F147" s="3"/>
      <c r="G147" s="3"/>
      <c r="H147" s="3"/>
      <c r="I147" s="3"/>
      <c r="J147" s="3"/>
      <c r="K147" s="3"/>
      <c r="L147" s="3"/>
      <c r="M147" s="3"/>
      <c r="N147" s="3"/>
      <c r="O147" s="3"/>
      <c r="P147" s="3"/>
      <c r="Q147" s="3"/>
      <c r="R147" s="3"/>
      <c r="S147" s="3"/>
      <c r="T147" s="3"/>
      <c r="U147" s="3"/>
      <c r="V147" s="3"/>
    </row>
    <row r="148" ht="14.25" customHeight="1">
      <c r="A148" s="13"/>
      <c r="B148" s="10"/>
      <c r="C148" s="10"/>
      <c r="D148" s="3"/>
      <c r="E148" s="2"/>
      <c r="F148" s="3"/>
      <c r="G148" s="3"/>
      <c r="H148" s="3"/>
      <c r="I148" s="3"/>
      <c r="J148" s="3"/>
      <c r="K148" s="3"/>
      <c r="L148" s="3"/>
      <c r="M148" s="3"/>
      <c r="N148" s="3"/>
      <c r="O148" s="3"/>
      <c r="P148" s="3"/>
      <c r="Q148" s="3"/>
      <c r="R148" s="3"/>
      <c r="S148" s="3"/>
      <c r="T148" s="3"/>
      <c r="U148" s="3"/>
      <c r="V148" s="3"/>
    </row>
    <row r="149" ht="14.25" customHeight="1">
      <c r="A149" s="13"/>
      <c r="B149" s="10"/>
      <c r="C149" s="10"/>
      <c r="D149" s="3"/>
      <c r="E149" s="2"/>
      <c r="F149" s="3"/>
      <c r="G149" s="3"/>
      <c r="H149" s="3"/>
      <c r="I149" s="3"/>
      <c r="J149" s="3"/>
      <c r="K149" s="3"/>
      <c r="L149" s="3"/>
      <c r="M149" s="3"/>
      <c r="N149" s="3"/>
      <c r="O149" s="3"/>
      <c r="P149" s="3"/>
      <c r="Q149" s="3"/>
      <c r="R149" s="3"/>
      <c r="S149" s="3"/>
      <c r="T149" s="3"/>
      <c r="U149" s="3"/>
      <c r="V149" s="3"/>
    </row>
    <row r="150" ht="14.25" customHeight="1">
      <c r="A150" s="13"/>
      <c r="B150" s="10"/>
      <c r="C150" s="10"/>
      <c r="D150" s="3"/>
      <c r="E150" s="2"/>
      <c r="F150" s="3"/>
      <c r="G150" s="3"/>
      <c r="H150" s="3"/>
      <c r="I150" s="3"/>
      <c r="J150" s="3"/>
      <c r="K150" s="3"/>
      <c r="L150" s="3"/>
      <c r="M150" s="3"/>
      <c r="N150" s="3"/>
      <c r="O150" s="3"/>
      <c r="P150" s="3"/>
      <c r="Q150" s="3"/>
      <c r="R150" s="3"/>
      <c r="S150" s="3"/>
      <c r="T150" s="3"/>
      <c r="U150" s="3"/>
      <c r="V150" s="3"/>
    </row>
    <row r="151" ht="14.25" customHeight="1">
      <c r="A151" s="13"/>
      <c r="B151" s="10"/>
      <c r="C151" s="10"/>
      <c r="D151" s="3"/>
      <c r="E151" s="2"/>
      <c r="F151" s="3"/>
      <c r="G151" s="3"/>
      <c r="H151" s="3"/>
      <c r="I151" s="3"/>
      <c r="J151" s="3"/>
      <c r="K151" s="3"/>
      <c r="L151" s="3"/>
      <c r="M151" s="3"/>
      <c r="N151" s="3"/>
      <c r="O151" s="3"/>
      <c r="P151" s="3"/>
      <c r="Q151" s="3"/>
      <c r="R151" s="3"/>
      <c r="S151" s="3"/>
      <c r="T151" s="3"/>
      <c r="U151" s="3"/>
      <c r="V151" s="3"/>
    </row>
    <row r="152" ht="14.25" customHeight="1">
      <c r="A152" s="13"/>
      <c r="B152" s="10"/>
      <c r="C152" s="10"/>
      <c r="D152" s="3"/>
      <c r="E152" s="2"/>
      <c r="F152" s="3"/>
      <c r="G152" s="3"/>
      <c r="H152" s="3"/>
      <c r="I152" s="3"/>
      <c r="J152" s="3"/>
      <c r="K152" s="3"/>
      <c r="L152" s="3"/>
      <c r="M152" s="3"/>
      <c r="N152" s="3"/>
      <c r="O152" s="3"/>
      <c r="P152" s="3"/>
      <c r="Q152" s="3"/>
      <c r="R152" s="3"/>
      <c r="S152" s="3"/>
      <c r="T152" s="3"/>
      <c r="U152" s="3"/>
      <c r="V152" s="3"/>
    </row>
    <row r="153" ht="14.25" customHeight="1">
      <c r="A153" s="13"/>
      <c r="B153" s="10"/>
      <c r="C153" s="10"/>
      <c r="D153" s="3"/>
      <c r="E153" s="2"/>
      <c r="F153" s="3"/>
      <c r="G153" s="3"/>
      <c r="H153" s="3"/>
      <c r="I153" s="3"/>
      <c r="J153" s="3"/>
      <c r="K153" s="3"/>
      <c r="L153" s="3"/>
      <c r="M153" s="3"/>
      <c r="N153" s="3"/>
      <c r="O153" s="3"/>
      <c r="P153" s="3"/>
      <c r="Q153" s="3"/>
      <c r="R153" s="3"/>
      <c r="S153" s="3"/>
      <c r="T153" s="3"/>
      <c r="U153" s="3"/>
      <c r="V153" s="3"/>
    </row>
    <row r="154" ht="14.25" customHeight="1">
      <c r="A154" s="13"/>
      <c r="B154" s="10"/>
      <c r="C154" s="10"/>
      <c r="D154" s="3"/>
      <c r="E154" s="2"/>
      <c r="F154" s="3"/>
      <c r="G154" s="3"/>
      <c r="H154" s="3"/>
      <c r="I154" s="3"/>
      <c r="J154" s="3"/>
      <c r="K154" s="3"/>
      <c r="L154" s="3"/>
      <c r="M154" s="3"/>
      <c r="N154" s="3"/>
      <c r="O154" s="3"/>
      <c r="P154" s="3"/>
      <c r="Q154" s="3"/>
      <c r="R154" s="3"/>
      <c r="S154" s="3"/>
      <c r="T154" s="3"/>
      <c r="U154" s="3"/>
      <c r="V154" s="3"/>
    </row>
    <row r="155" ht="14.25" customHeight="1">
      <c r="A155" s="13"/>
      <c r="B155" s="10"/>
      <c r="C155" s="10"/>
      <c r="D155" s="3"/>
      <c r="E155" s="2"/>
      <c r="F155" s="3"/>
      <c r="G155" s="3"/>
      <c r="H155" s="3"/>
      <c r="I155" s="3"/>
      <c r="J155" s="3"/>
      <c r="K155" s="3"/>
      <c r="L155" s="3"/>
      <c r="M155" s="3"/>
      <c r="N155" s="3"/>
      <c r="O155" s="3"/>
      <c r="P155" s="3"/>
      <c r="Q155" s="3"/>
      <c r="R155" s="3"/>
      <c r="S155" s="3"/>
      <c r="T155" s="3"/>
      <c r="U155" s="3"/>
      <c r="V155" s="3"/>
    </row>
    <row r="156" ht="14.25" customHeight="1">
      <c r="A156" s="13"/>
      <c r="B156" s="10"/>
      <c r="C156" s="10"/>
      <c r="D156" s="3"/>
      <c r="E156" s="2"/>
      <c r="F156" s="3"/>
      <c r="G156" s="3"/>
      <c r="H156" s="3"/>
      <c r="I156" s="3"/>
      <c r="J156" s="3"/>
      <c r="K156" s="3"/>
      <c r="L156" s="3"/>
      <c r="M156" s="3"/>
      <c r="N156" s="3"/>
      <c r="O156" s="3"/>
      <c r="P156" s="3"/>
      <c r="Q156" s="3"/>
      <c r="R156" s="3"/>
      <c r="S156" s="3"/>
      <c r="T156" s="3"/>
      <c r="U156" s="3"/>
      <c r="V156" s="3"/>
    </row>
    <row r="157" ht="14.25" customHeight="1">
      <c r="A157" s="13"/>
      <c r="B157" s="10"/>
      <c r="C157" s="10"/>
      <c r="D157" s="3"/>
      <c r="E157" s="2"/>
      <c r="F157" s="3"/>
      <c r="G157" s="3"/>
      <c r="H157" s="3"/>
      <c r="I157" s="3"/>
      <c r="J157" s="3"/>
      <c r="K157" s="3"/>
      <c r="L157" s="3"/>
      <c r="M157" s="3"/>
      <c r="N157" s="3"/>
      <c r="O157" s="3"/>
      <c r="P157" s="3"/>
      <c r="Q157" s="3"/>
      <c r="R157" s="3"/>
      <c r="S157" s="3"/>
      <c r="T157" s="3"/>
      <c r="U157" s="3"/>
      <c r="V157" s="3"/>
    </row>
    <row r="158" ht="14.25" customHeight="1">
      <c r="A158" s="13"/>
      <c r="B158" s="10"/>
      <c r="C158" s="10"/>
      <c r="D158" s="3"/>
      <c r="E158" s="2"/>
      <c r="F158" s="3"/>
      <c r="G158" s="3"/>
      <c r="H158" s="3"/>
      <c r="I158" s="3"/>
      <c r="J158" s="3"/>
      <c r="K158" s="3"/>
      <c r="L158" s="3"/>
      <c r="M158" s="3"/>
      <c r="N158" s="3"/>
      <c r="O158" s="3"/>
      <c r="P158" s="3"/>
      <c r="Q158" s="3"/>
      <c r="R158" s="3"/>
      <c r="S158" s="3"/>
      <c r="T158" s="3"/>
      <c r="U158" s="3"/>
      <c r="V158" s="3"/>
    </row>
    <row r="159" ht="14.25" customHeight="1">
      <c r="A159" s="13"/>
      <c r="B159" s="10"/>
      <c r="C159" s="10"/>
      <c r="D159" s="3"/>
      <c r="E159" s="2"/>
      <c r="F159" s="3"/>
      <c r="G159" s="3"/>
      <c r="H159" s="3"/>
      <c r="I159" s="3"/>
      <c r="J159" s="3"/>
      <c r="K159" s="3"/>
      <c r="L159" s="3"/>
      <c r="M159" s="3"/>
      <c r="N159" s="3"/>
      <c r="O159" s="3"/>
      <c r="P159" s="3"/>
      <c r="Q159" s="3"/>
      <c r="R159" s="3"/>
      <c r="S159" s="3"/>
      <c r="T159" s="3"/>
      <c r="U159" s="3"/>
      <c r="V159" s="3"/>
    </row>
    <row r="160" ht="14.25" customHeight="1">
      <c r="A160" s="13"/>
      <c r="B160" s="10"/>
      <c r="C160" s="10"/>
      <c r="D160" s="3"/>
      <c r="E160" s="2"/>
      <c r="F160" s="3"/>
      <c r="G160" s="3"/>
      <c r="H160" s="3"/>
      <c r="I160" s="3"/>
      <c r="J160" s="3"/>
      <c r="K160" s="3"/>
      <c r="L160" s="3"/>
      <c r="M160" s="3"/>
      <c r="N160" s="3"/>
      <c r="O160" s="3"/>
      <c r="P160" s="3"/>
      <c r="Q160" s="3"/>
      <c r="R160" s="3"/>
      <c r="S160" s="3"/>
      <c r="T160" s="3"/>
      <c r="U160" s="3"/>
      <c r="V160" s="3"/>
    </row>
    <row r="161" ht="14.25" customHeight="1">
      <c r="A161" s="13"/>
      <c r="B161" s="10"/>
      <c r="C161" s="10"/>
      <c r="D161" s="3"/>
      <c r="E161" s="2"/>
      <c r="F161" s="3"/>
      <c r="G161" s="3"/>
      <c r="H161" s="3"/>
      <c r="I161" s="3"/>
      <c r="J161" s="3"/>
      <c r="K161" s="3"/>
      <c r="L161" s="3"/>
      <c r="M161" s="3"/>
      <c r="N161" s="3"/>
      <c r="O161" s="3"/>
      <c r="P161" s="3"/>
      <c r="Q161" s="3"/>
      <c r="R161" s="3"/>
      <c r="S161" s="3"/>
      <c r="T161" s="3"/>
      <c r="U161" s="3"/>
      <c r="V161" s="3"/>
    </row>
    <row r="162" ht="14.25" customHeight="1">
      <c r="A162" s="13"/>
      <c r="B162" s="10"/>
      <c r="C162" s="10"/>
      <c r="D162" s="3"/>
      <c r="E162" s="2"/>
      <c r="F162" s="3"/>
      <c r="G162" s="3"/>
      <c r="H162" s="3"/>
      <c r="I162" s="3"/>
      <c r="J162" s="3"/>
      <c r="K162" s="3"/>
      <c r="L162" s="3"/>
      <c r="M162" s="3"/>
      <c r="N162" s="3"/>
      <c r="O162" s="3"/>
      <c r="P162" s="3"/>
      <c r="Q162" s="3"/>
      <c r="R162" s="3"/>
      <c r="S162" s="3"/>
      <c r="T162" s="3"/>
      <c r="U162" s="3"/>
      <c r="V162" s="3"/>
    </row>
    <row r="163" ht="14.25" customHeight="1">
      <c r="A163" s="13"/>
      <c r="B163" s="10"/>
      <c r="C163" s="10"/>
      <c r="D163" s="3"/>
      <c r="E163" s="2"/>
      <c r="F163" s="3"/>
      <c r="G163" s="3"/>
      <c r="H163" s="3"/>
      <c r="I163" s="3"/>
      <c r="J163" s="3"/>
      <c r="K163" s="3"/>
      <c r="L163" s="3"/>
      <c r="M163" s="3"/>
      <c r="N163" s="3"/>
      <c r="O163" s="3"/>
      <c r="P163" s="3"/>
      <c r="Q163" s="3"/>
      <c r="R163" s="3"/>
      <c r="S163" s="3"/>
      <c r="T163" s="3"/>
      <c r="U163" s="3"/>
      <c r="V163" s="3"/>
    </row>
    <row r="164" ht="14.25" customHeight="1">
      <c r="A164" s="13"/>
      <c r="B164" s="10"/>
      <c r="C164" s="10"/>
      <c r="D164" s="3"/>
      <c r="E164" s="2"/>
      <c r="F164" s="3"/>
      <c r="G164" s="3"/>
      <c r="H164" s="3"/>
      <c r="I164" s="3"/>
      <c r="J164" s="3"/>
      <c r="K164" s="3"/>
      <c r="L164" s="3"/>
      <c r="M164" s="3"/>
      <c r="N164" s="3"/>
      <c r="O164" s="3"/>
      <c r="P164" s="3"/>
      <c r="Q164" s="3"/>
      <c r="R164" s="3"/>
      <c r="S164" s="3"/>
      <c r="T164" s="3"/>
      <c r="U164" s="3"/>
      <c r="V164" s="3"/>
    </row>
    <row r="165" ht="14.25" customHeight="1">
      <c r="A165" s="13"/>
      <c r="B165" s="10"/>
      <c r="C165" s="10"/>
      <c r="D165" s="3"/>
      <c r="E165" s="2"/>
      <c r="F165" s="3"/>
      <c r="G165" s="3"/>
      <c r="H165" s="3"/>
      <c r="I165" s="3"/>
      <c r="J165" s="3"/>
      <c r="K165" s="3"/>
      <c r="L165" s="3"/>
      <c r="M165" s="3"/>
      <c r="N165" s="3"/>
      <c r="O165" s="3"/>
      <c r="P165" s="3"/>
      <c r="Q165" s="3"/>
      <c r="R165" s="3"/>
      <c r="S165" s="3"/>
      <c r="T165" s="3"/>
      <c r="U165" s="3"/>
      <c r="V165" s="3"/>
    </row>
    <row r="166" ht="14.25" customHeight="1">
      <c r="A166" s="13"/>
      <c r="B166" s="10"/>
      <c r="C166" s="10"/>
      <c r="D166" s="3"/>
      <c r="E166" s="2"/>
      <c r="F166" s="3"/>
      <c r="G166" s="3"/>
      <c r="H166" s="3"/>
      <c r="I166" s="3"/>
      <c r="J166" s="3"/>
      <c r="K166" s="3"/>
      <c r="L166" s="3"/>
      <c r="M166" s="3"/>
      <c r="N166" s="3"/>
      <c r="O166" s="3"/>
      <c r="P166" s="3"/>
      <c r="Q166" s="3"/>
      <c r="R166" s="3"/>
      <c r="S166" s="3"/>
      <c r="T166" s="3"/>
      <c r="U166" s="3"/>
      <c r="V166" s="3"/>
    </row>
    <row r="167" ht="14.25" customHeight="1">
      <c r="A167" s="13"/>
      <c r="B167" s="10"/>
      <c r="C167" s="10"/>
      <c r="D167" s="3"/>
      <c r="E167" s="2"/>
      <c r="F167" s="3"/>
      <c r="G167" s="3"/>
      <c r="H167" s="3"/>
      <c r="I167" s="3"/>
      <c r="J167" s="3"/>
      <c r="K167" s="3"/>
      <c r="L167" s="3"/>
      <c r="M167" s="3"/>
      <c r="N167" s="3"/>
      <c r="O167" s="3"/>
      <c r="P167" s="3"/>
      <c r="Q167" s="3"/>
      <c r="R167" s="3"/>
      <c r="S167" s="3"/>
      <c r="T167" s="3"/>
      <c r="U167" s="3"/>
      <c r="V167" s="3"/>
    </row>
    <row r="168" ht="14.25" customHeight="1">
      <c r="A168" s="13"/>
      <c r="B168" s="10"/>
      <c r="C168" s="10"/>
      <c r="D168" s="3"/>
      <c r="E168" s="2"/>
      <c r="F168" s="3"/>
      <c r="G168" s="3"/>
      <c r="H168" s="3"/>
      <c r="I168" s="3"/>
      <c r="J168" s="3"/>
      <c r="K168" s="3"/>
      <c r="L168" s="3"/>
      <c r="M168" s="3"/>
      <c r="N168" s="3"/>
      <c r="O168" s="3"/>
      <c r="P168" s="3"/>
      <c r="Q168" s="3"/>
      <c r="R168" s="3"/>
      <c r="S168" s="3"/>
      <c r="T168" s="3"/>
      <c r="U168" s="3"/>
      <c r="V168" s="3"/>
    </row>
    <row r="169" ht="14.25" customHeight="1">
      <c r="A169" s="13"/>
      <c r="B169" s="10"/>
      <c r="C169" s="10"/>
      <c r="D169" s="3"/>
      <c r="E169" s="2"/>
      <c r="F169" s="3"/>
      <c r="G169" s="3"/>
      <c r="H169" s="3"/>
      <c r="I169" s="3"/>
      <c r="J169" s="3"/>
      <c r="K169" s="3"/>
      <c r="L169" s="3"/>
      <c r="M169" s="3"/>
      <c r="N169" s="3"/>
      <c r="O169" s="3"/>
      <c r="P169" s="3"/>
      <c r="Q169" s="3"/>
      <c r="R169" s="3"/>
      <c r="S169" s="3"/>
      <c r="T169" s="3"/>
      <c r="U169" s="3"/>
      <c r="V169" s="3"/>
    </row>
    <row r="170" ht="14.25" customHeight="1">
      <c r="A170" s="13"/>
      <c r="B170" s="10"/>
      <c r="C170" s="10"/>
      <c r="D170" s="3"/>
      <c r="E170" s="2"/>
      <c r="F170" s="3"/>
      <c r="G170" s="3"/>
      <c r="H170" s="3"/>
      <c r="I170" s="3"/>
      <c r="J170" s="3"/>
      <c r="K170" s="3"/>
      <c r="L170" s="3"/>
      <c r="M170" s="3"/>
      <c r="N170" s="3"/>
      <c r="O170" s="3"/>
      <c r="P170" s="3"/>
      <c r="Q170" s="3"/>
      <c r="R170" s="3"/>
      <c r="S170" s="3"/>
      <c r="T170" s="3"/>
      <c r="U170" s="3"/>
      <c r="V170" s="3"/>
    </row>
    <row r="171" ht="14.25" customHeight="1">
      <c r="A171" s="13"/>
      <c r="B171" s="10"/>
      <c r="C171" s="10"/>
      <c r="D171" s="3"/>
      <c r="E171" s="2"/>
      <c r="F171" s="3"/>
      <c r="G171" s="3"/>
      <c r="H171" s="3"/>
      <c r="I171" s="3"/>
      <c r="J171" s="3"/>
      <c r="K171" s="3"/>
      <c r="L171" s="3"/>
      <c r="M171" s="3"/>
      <c r="N171" s="3"/>
      <c r="O171" s="3"/>
      <c r="P171" s="3"/>
      <c r="Q171" s="3"/>
      <c r="R171" s="3"/>
      <c r="S171" s="3"/>
      <c r="T171" s="3"/>
      <c r="U171" s="3"/>
      <c r="V171" s="3"/>
    </row>
    <row r="172" ht="14.25" customHeight="1">
      <c r="A172" s="13"/>
      <c r="B172" s="10"/>
      <c r="C172" s="10"/>
      <c r="D172" s="3"/>
      <c r="E172" s="2"/>
      <c r="F172" s="3"/>
      <c r="G172" s="3"/>
      <c r="H172" s="3"/>
      <c r="I172" s="3"/>
      <c r="J172" s="3"/>
      <c r="K172" s="3"/>
      <c r="L172" s="3"/>
      <c r="M172" s="3"/>
      <c r="N172" s="3"/>
      <c r="O172" s="3"/>
      <c r="P172" s="3"/>
      <c r="Q172" s="3"/>
      <c r="R172" s="3"/>
      <c r="S172" s="3"/>
      <c r="T172" s="3"/>
      <c r="U172" s="3"/>
      <c r="V172" s="3"/>
    </row>
    <row r="173" ht="14.25" customHeight="1">
      <c r="A173" s="13"/>
      <c r="B173" s="10"/>
      <c r="C173" s="10"/>
      <c r="D173" s="3"/>
      <c r="E173" s="2"/>
      <c r="F173" s="3"/>
      <c r="G173" s="3"/>
      <c r="H173" s="3"/>
      <c r="I173" s="3"/>
      <c r="J173" s="3"/>
      <c r="K173" s="3"/>
      <c r="L173" s="3"/>
      <c r="M173" s="3"/>
      <c r="N173" s="3"/>
      <c r="O173" s="3"/>
      <c r="P173" s="3"/>
      <c r="Q173" s="3"/>
      <c r="R173" s="3"/>
      <c r="S173" s="3"/>
      <c r="T173" s="3"/>
      <c r="U173" s="3"/>
      <c r="V173" s="3"/>
    </row>
    <row r="174" ht="14.25" customHeight="1">
      <c r="A174" s="13"/>
      <c r="B174" s="10"/>
      <c r="C174" s="10"/>
      <c r="D174" s="3"/>
      <c r="E174" s="2"/>
      <c r="F174" s="3"/>
      <c r="G174" s="3"/>
      <c r="H174" s="3"/>
      <c r="I174" s="3"/>
      <c r="J174" s="3"/>
      <c r="K174" s="3"/>
      <c r="L174" s="3"/>
      <c r="M174" s="3"/>
      <c r="N174" s="3"/>
      <c r="O174" s="3"/>
      <c r="P174" s="3"/>
      <c r="Q174" s="3"/>
      <c r="R174" s="3"/>
      <c r="S174" s="3"/>
      <c r="T174" s="3"/>
      <c r="U174" s="3"/>
      <c r="V174" s="3"/>
    </row>
    <row r="175" ht="14.25" customHeight="1">
      <c r="A175" s="13"/>
      <c r="B175" s="10"/>
      <c r="C175" s="10"/>
      <c r="D175" s="3"/>
      <c r="E175" s="2"/>
      <c r="F175" s="3"/>
      <c r="G175" s="3"/>
      <c r="H175" s="3"/>
      <c r="I175" s="3"/>
      <c r="J175" s="3"/>
      <c r="K175" s="3"/>
      <c r="L175" s="3"/>
      <c r="M175" s="3"/>
      <c r="N175" s="3"/>
      <c r="O175" s="3"/>
      <c r="P175" s="3"/>
      <c r="Q175" s="3"/>
      <c r="R175" s="3"/>
      <c r="S175" s="3"/>
      <c r="T175" s="3"/>
      <c r="U175" s="3"/>
      <c r="V175" s="3"/>
    </row>
    <row r="176" ht="14.25" customHeight="1">
      <c r="A176" s="13"/>
      <c r="B176" s="10"/>
      <c r="C176" s="10"/>
      <c r="D176" s="3"/>
      <c r="E176" s="2"/>
      <c r="F176" s="3"/>
      <c r="G176" s="3"/>
      <c r="H176" s="3"/>
      <c r="I176" s="3"/>
      <c r="J176" s="3"/>
      <c r="K176" s="3"/>
      <c r="L176" s="3"/>
      <c r="M176" s="3"/>
      <c r="N176" s="3"/>
      <c r="O176" s="3"/>
      <c r="P176" s="3"/>
      <c r="Q176" s="3"/>
      <c r="R176" s="3"/>
      <c r="S176" s="3"/>
      <c r="T176" s="3"/>
      <c r="U176" s="3"/>
      <c r="V176" s="3"/>
    </row>
    <row r="177" ht="14.25" customHeight="1">
      <c r="A177" s="13"/>
      <c r="B177" s="10"/>
      <c r="C177" s="10"/>
      <c r="D177" s="3"/>
      <c r="E177" s="2"/>
      <c r="F177" s="3"/>
      <c r="G177" s="3"/>
      <c r="H177" s="3"/>
      <c r="I177" s="3"/>
      <c r="J177" s="3"/>
      <c r="K177" s="3"/>
      <c r="L177" s="3"/>
      <c r="M177" s="3"/>
      <c r="N177" s="3"/>
      <c r="O177" s="3"/>
      <c r="P177" s="3"/>
      <c r="Q177" s="3"/>
      <c r="R177" s="3"/>
      <c r="S177" s="3"/>
      <c r="T177" s="3"/>
      <c r="U177" s="3"/>
      <c r="V177" s="3"/>
    </row>
    <row r="178" ht="14.25" customHeight="1">
      <c r="A178" s="13"/>
      <c r="B178" s="10"/>
      <c r="C178" s="10"/>
      <c r="D178" s="3"/>
      <c r="E178" s="2"/>
      <c r="F178" s="3"/>
      <c r="G178" s="3"/>
      <c r="H178" s="3"/>
      <c r="I178" s="3"/>
      <c r="J178" s="3"/>
      <c r="K178" s="3"/>
      <c r="L178" s="3"/>
      <c r="M178" s="3"/>
      <c r="N178" s="3"/>
      <c r="O178" s="3"/>
      <c r="P178" s="3"/>
      <c r="Q178" s="3"/>
      <c r="R178" s="3"/>
      <c r="S178" s="3"/>
      <c r="T178" s="3"/>
      <c r="U178" s="3"/>
      <c r="V178" s="3"/>
    </row>
    <row r="179" ht="14.25" customHeight="1">
      <c r="A179" s="13"/>
      <c r="B179" s="10"/>
      <c r="C179" s="10"/>
      <c r="D179" s="3"/>
      <c r="E179" s="2"/>
      <c r="F179" s="3"/>
      <c r="G179" s="3"/>
      <c r="H179" s="3"/>
      <c r="I179" s="3"/>
      <c r="J179" s="3"/>
      <c r="K179" s="3"/>
      <c r="L179" s="3"/>
      <c r="M179" s="3"/>
      <c r="N179" s="3"/>
      <c r="O179" s="3"/>
      <c r="P179" s="3"/>
      <c r="Q179" s="3"/>
      <c r="R179" s="3"/>
      <c r="S179" s="3"/>
      <c r="T179" s="3"/>
      <c r="U179" s="3"/>
      <c r="V179" s="3"/>
    </row>
    <row r="180" ht="14.25" customHeight="1">
      <c r="A180" s="13"/>
      <c r="B180" s="10"/>
      <c r="C180" s="10"/>
      <c r="D180" s="3"/>
      <c r="E180" s="2"/>
      <c r="F180" s="3"/>
      <c r="G180" s="3"/>
      <c r="H180" s="3"/>
      <c r="I180" s="3"/>
      <c r="J180" s="3"/>
      <c r="K180" s="3"/>
      <c r="L180" s="3"/>
      <c r="M180" s="3"/>
      <c r="N180" s="3"/>
      <c r="O180" s="3"/>
      <c r="P180" s="3"/>
      <c r="Q180" s="3"/>
      <c r="R180" s="3"/>
      <c r="S180" s="3"/>
      <c r="T180" s="3"/>
      <c r="U180" s="3"/>
      <c r="V180" s="3"/>
    </row>
    <row r="181" ht="14.25" customHeight="1">
      <c r="A181" s="13"/>
      <c r="B181" s="10"/>
      <c r="C181" s="10"/>
      <c r="D181" s="3"/>
      <c r="E181" s="2"/>
      <c r="F181" s="3"/>
      <c r="G181" s="3"/>
      <c r="H181" s="3"/>
      <c r="I181" s="3"/>
      <c r="J181" s="3"/>
      <c r="K181" s="3"/>
      <c r="L181" s="3"/>
      <c r="M181" s="3"/>
      <c r="N181" s="3"/>
      <c r="O181" s="3"/>
      <c r="P181" s="3"/>
      <c r="Q181" s="3"/>
      <c r="R181" s="3"/>
      <c r="S181" s="3"/>
      <c r="T181" s="3"/>
      <c r="U181" s="3"/>
      <c r="V181" s="3"/>
    </row>
    <row r="182" ht="14.25" customHeight="1">
      <c r="A182" s="13"/>
      <c r="B182" s="10"/>
      <c r="C182" s="10"/>
      <c r="D182" s="3"/>
      <c r="E182" s="2"/>
      <c r="F182" s="3"/>
      <c r="G182" s="3"/>
      <c r="H182" s="3"/>
      <c r="I182" s="3"/>
      <c r="J182" s="3"/>
      <c r="K182" s="3"/>
      <c r="L182" s="3"/>
      <c r="M182" s="3"/>
      <c r="N182" s="3"/>
      <c r="O182" s="3"/>
      <c r="P182" s="3"/>
      <c r="Q182" s="3"/>
      <c r="R182" s="3"/>
      <c r="S182" s="3"/>
      <c r="T182" s="3"/>
      <c r="U182" s="3"/>
      <c r="V182" s="3"/>
    </row>
    <row r="183" ht="14.25" customHeight="1">
      <c r="A183" s="13"/>
      <c r="B183" s="10"/>
      <c r="C183" s="10"/>
      <c r="D183" s="3"/>
      <c r="E183" s="2"/>
      <c r="F183" s="3"/>
      <c r="G183" s="3"/>
      <c r="H183" s="3"/>
      <c r="I183" s="3"/>
      <c r="J183" s="3"/>
      <c r="K183" s="3"/>
      <c r="L183" s="3"/>
      <c r="M183" s="3"/>
      <c r="N183" s="3"/>
      <c r="O183" s="3"/>
      <c r="P183" s="3"/>
      <c r="Q183" s="3"/>
      <c r="R183" s="3"/>
      <c r="S183" s="3"/>
      <c r="T183" s="3"/>
      <c r="U183" s="3"/>
      <c r="V183" s="3"/>
    </row>
    <row r="184" ht="14.25" customHeight="1">
      <c r="A184" s="13"/>
      <c r="B184" s="10"/>
      <c r="C184" s="10"/>
      <c r="D184" s="3"/>
      <c r="E184" s="2"/>
      <c r="F184" s="3"/>
      <c r="G184" s="3"/>
      <c r="H184" s="3"/>
      <c r="I184" s="3"/>
      <c r="J184" s="3"/>
      <c r="K184" s="3"/>
      <c r="L184" s="3"/>
      <c r="M184" s="3"/>
      <c r="N184" s="3"/>
      <c r="O184" s="3"/>
      <c r="P184" s="3"/>
      <c r="Q184" s="3"/>
      <c r="R184" s="3"/>
      <c r="S184" s="3"/>
      <c r="T184" s="3"/>
      <c r="U184" s="3"/>
      <c r="V184" s="3"/>
    </row>
    <row r="185" ht="14.25" customHeight="1">
      <c r="A185" s="13"/>
      <c r="B185" s="10"/>
      <c r="C185" s="10"/>
      <c r="D185" s="3"/>
      <c r="E185" s="2"/>
      <c r="F185" s="3"/>
      <c r="G185" s="3"/>
      <c r="H185" s="3"/>
      <c r="I185" s="3"/>
      <c r="J185" s="3"/>
      <c r="K185" s="3"/>
      <c r="L185" s="3"/>
      <c r="M185" s="3"/>
      <c r="N185" s="3"/>
      <c r="O185" s="3"/>
      <c r="P185" s="3"/>
      <c r="Q185" s="3"/>
      <c r="R185" s="3"/>
      <c r="S185" s="3"/>
      <c r="T185" s="3"/>
      <c r="U185" s="3"/>
      <c r="V185" s="3"/>
    </row>
    <row r="186" ht="14.25" customHeight="1">
      <c r="A186" s="13"/>
      <c r="B186" s="10"/>
      <c r="C186" s="10"/>
      <c r="D186" s="3"/>
      <c r="E186" s="2"/>
      <c r="F186" s="3"/>
      <c r="G186" s="3"/>
      <c r="H186" s="3"/>
      <c r="I186" s="3"/>
      <c r="J186" s="3"/>
      <c r="K186" s="3"/>
      <c r="L186" s="3"/>
      <c r="M186" s="3"/>
      <c r="N186" s="3"/>
      <c r="O186" s="3"/>
      <c r="P186" s="3"/>
      <c r="Q186" s="3"/>
      <c r="R186" s="3"/>
      <c r="S186" s="3"/>
      <c r="T186" s="3"/>
      <c r="U186" s="3"/>
      <c r="V186" s="3"/>
    </row>
    <row r="187" ht="14.25" customHeight="1">
      <c r="A187" s="13"/>
      <c r="B187" s="10"/>
      <c r="C187" s="10"/>
      <c r="D187" s="3"/>
      <c r="E187" s="2"/>
      <c r="F187" s="3"/>
      <c r="G187" s="3"/>
      <c r="H187" s="3"/>
      <c r="I187" s="3"/>
      <c r="J187" s="3"/>
      <c r="K187" s="3"/>
      <c r="L187" s="3"/>
      <c r="M187" s="3"/>
      <c r="N187" s="3"/>
      <c r="O187" s="3"/>
      <c r="P187" s="3"/>
      <c r="Q187" s="3"/>
      <c r="R187" s="3"/>
      <c r="S187" s="3"/>
      <c r="T187" s="3"/>
      <c r="U187" s="3"/>
      <c r="V187" s="3"/>
    </row>
    <row r="188" ht="14.25" customHeight="1">
      <c r="A188" s="13"/>
      <c r="B188" s="10"/>
      <c r="C188" s="10"/>
      <c r="D188" s="3"/>
      <c r="E188" s="2"/>
      <c r="F188" s="3"/>
      <c r="G188" s="3"/>
      <c r="H188" s="3"/>
      <c r="I188" s="3"/>
      <c r="J188" s="3"/>
      <c r="K188" s="3"/>
      <c r="L188" s="3"/>
      <c r="M188" s="3"/>
      <c r="N188" s="3"/>
      <c r="O188" s="3"/>
      <c r="P188" s="3"/>
      <c r="Q188" s="3"/>
      <c r="R188" s="3"/>
      <c r="S188" s="3"/>
      <c r="T188" s="3"/>
      <c r="U188" s="3"/>
      <c r="V188" s="3"/>
    </row>
    <row r="189" ht="14.25" customHeight="1">
      <c r="A189" s="13"/>
      <c r="B189" s="10"/>
      <c r="C189" s="10"/>
      <c r="D189" s="3"/>
      <c r="E189" s="2"/>
      <c r="F189" s="3"/>
      <c r="G189" s="3"/>
      <c r="H189" s="3"/>
      <c r="I189" s="3"/>
      <c r="J189" s="3"/>
      <c r="K189" s="3"/>
      <c r="L189" s="3"/>
      <c r="M189" s="3"/>
      <c r="N189" s="3"/>
      <c r="O189" s="3"/>
      <c r="P189" s="3"/>
      <c r="Q189" s="3"/>
      <c r="R189" s="3"/>
      <c r="S189" s="3"/>
      <c r="T189" s="3"/>
      <c r="U189" s="3"/>
      <c r="V189" s="3"/>
    </row>
    <row r="190" ht="14.25" customHeight="1">
      <c r="A190" s="13"/>
      <c r="B190" s="10"/>
      <c r="C190" s="10"/>
      <c r="D190" s="3"/>
      <c r="E190" s="2"/>
      <c r="F190" s="3"/>
      <c r="G190" s="3"/>
      <c r="H190" s="3"/>
      <c r="I190" s="3"/>
      <c r="J190" s="3"/>
      <c r="K190" s="3"/>
      <c r="L190" s="3"/>
      <c r="M190" s="3"/>
      <c r="N190" s="3"/>
      <c r="O190" s="3"/>
      <c r="P190" s="3"/>
      <c r="Q190" s="3"/>
      <c r="R190" s="3"/>
      <c r="S190" s="3"/>
      <c r="T190" s="3"/>
      <c r="U190" s="3"/>
      <c r="V190" s="3"/>
    </row>
    <row r="191" ht="14.25" customHeight="1">
      <c r="A191" s="13"/>
      <c r="B191" s="10"/>
      <c r="C191" s="10"/>
      <c r="D191" s="3"/>
      <c r="E191" s="2"/>
      <c r="F191" s="3"/>
      <c r="G191" s="3"/>
      <c r="H191" s="3"/>
      <c r="I191" s="3"/>
      <c r="J191" s="3"/>
      <c r="K191" s="3"/>
      <c r="L191" s="3"/>
      <c r="M191" s="3"/>
      <c r="N191" s="3"/>
      <c r="O191" s="3"/>
      <c r="P191" s="3"/>
      <c r="Q191" s="3"/>
      <c r="R191" s="3"/>
      <c r="S191" s="3"/>
      <c r="T191" s="3"/>
      <c r="U191" s="3"/>
      <c r="V191" s="3"/>
    </row>
    <row r="192" ht="14.25" customHeight="1">
      <c r="A192" s="13"/>
      <c r="B192" s="10"/>
      <c r="C192" s="10"/>
      <c r="D192" s="3"/>
      <c r="E192" s="2"/>
      <c r="F192" s="3"/>
      <c r="G192" s="3"/>
      <c r="H192" s="3"/>
      <c r="I192" s="3"/>
      <c r="J192" s="3"/>
      <c r="K192" s="3"/>
      <c r="L192" s="3"/>
      <c r="M192" s="3"/>
      <c r="N192" s="3"/>
      <c r="O192" s="3"/>
      <c r="P192" s="3"/>
      <c r="Q192" s="3"/>
      <c r="R192" s="3"/>
      <c r="S192" s="3"/>
      <c r="T192" s="3"/>
      <c r="U192" s="3"/>
      <c r="V192" s="3"/>
    </row>
    <row r="193" ht="14.25" customHeight="1">
      <c r="A193" s="13"/>
      <c r="B193" s="10"/>
      <c r="C193" s="10"/>
      <c r="D193" s="3"/>
      <c r="E193" s="2"/>
      <c r="F193" s="3"/>
      <c r="G193" s="3"/>
      <c r="H193" s="3"/>
      <c r="I193" s="3"/>
      <c r="J193" s="3"/>
      <c r="K193" s="3"/>
      <c r="L193" s="3"/>
      <c r="M193" s="3"/>
      <c r="N193" s="3"/>
      <c r="O193" s="3"/>
      <c r="P193" s="3"/>
      <c r="Q193" s="3"/>
      <c r="R193" s="3"/>
      <c r="S193" s="3"/>
      <c r="T193" s="3"/>
      <c r="U193" s="3"/>
      <c r="V193" s="3"/>
    </row>
    <row r="194" ht="14.25" customHeight="1">
      <c r="A194" s="13"/>
      <c r="B194" s="10"/>
      <c r="C194" s="10"/>
      <c r="D194" s="3"/>
      <c r="E194" s="2"/>
      <c r="F194" s="3"/>
      <c r="G194" s="3"/>
      <c r="H194" s="3"/>
      <c r="I194" s="3"/>
      <c r="J194" s="3"/>
      <c r="K194" s="3"/>
      <c r="L194" s="3"/>
      <c r="M194" s="3"/>
      <c r="N194" s="3"/>
      <c r="O194" s="3"/>
      <c r="P194" s="3"/>
      <c r="Q194" s="3"/>
      <c r="R194" s="3"/>
      <c r="S194" s="3"/>
      <c r="T194" s="3"/>
      <c r="U194" s="3"/>
      <c r="V194" s="3"/>
    </row>
    <row r="195" ht="14.25" customHeight="1">
      <c r="A195" s="13"/>
      <c r="B195" s="10"/>
      <c r="C195" s="10"/>
      <c r="D195" s="3"/>
      <c r="E195" s="2"/>
      <c r="F195" s="3"/>
      <c r="G195" s="3"/>
      <c r="H195" s="3"/>
      <c r="I195" s="3"/>
      <c r="J195" s="3"/>
      <c r="K195" s="3"/>
      <c r="L195" s="3"/>
      <c r="M195" s="3"/>
      <c r="N195" s="3"/>
      <c r="O195" s="3"/>
      <c r="P195" s="3"/>
      <c r="Q195" s="3"/>
      <c r="R195" s="3"/>
      <c r="S195" s="3"/>
      <c r="T195" s="3"/>
      <c r="U195" s="3"/>
      <c r="V195" s="3"/>
    </row>
    <row r="196" ht="14.25" customHeight="1">
      <c r="A196" s="13"/>
      <c r="B196" s="10"/>
      <c r="C196" s="10"/>
      <c r="D196" s="3"/>
      <c r="E196" s="2"/>
      <c r="F196" s="3"/>
      <c r="G196" s="3"/>
      <c r="H196" s="3"/>
      <c r="I196" s="3"/>
      <c r="J196" s="3"/>
      <c r="K196" s="3"/>
      <c r="L196" s="3"/>
      <c r="M196" s="3"/>
      <c r="N196" s="3"/>
      <c r="O196" s="3"/>
      <c r="P196" s="3"/>
      <c r="Q196" s="3"/>
      <c r="R196" s="3"/>
      <c r="S196" s="3"/>
      <c r="T196" s="3"/>
      <c r="U196" s="3"/>
      <c r="V196" s="3"/>
    </row>
    <row r="197" ht="14.25" customHeight="1">
      <c r="A197" s="13"/>
      <c r="B197" s="10"/>
      <c r="C197" s="10"/>
      <c r="D197" s="3"/>
      <c r="E197" s="2"/>
      <c r="F197" s="3"/>
      <c r="G197" s="3"/>
      <c r="H197" s="3"/>
      <c r="I197" s="3"/>
      <c r="J197" s="3"/>
      <c r="K197" s="3"/>
      <c r="L197" s="3"/>
      <c r="M197" s="3"/>
      <c r="N197" s="3"/>
      <c r="O197" s="3"/>
      <c r="P197" s="3"/>
      <c r="Q197" s="3"/>
      <c r="R197" s="3"/>
      <c r="S197" s="3"/>
      <c r="T197" s="3"/>
      <c r="U197" s="3"/>
      <c r="V197" s="3"/>
    </row>
    <row r="198" ht="14.25" customHeight="1">
      <c r="A198" s="13"/>
      <c r="B198" s="10"/>
      <c r="C198" s="10"/>
      <c r="D198" s="3"/>
      <c r="E198" s="2"/>
      <c r="F198" s="3"/>
      <c r="G198" s="3"/>
      <c r="H198" s="3"/>
      <c r="I198" s="3"/>
      <c r="J198" s="3"/>
      <c r="K198" s="3"/>
      <c r="L198" s="3"/>
      <c r="M198" s="3"/>
      <c r="N198" s="3"/>
      <c r="O198" s="3"/>
      <c r="P198" s="3"/>
      <c r="Q198" s="3"/>
      <c r="R198" s="3"/>
      <c r="S198" s="3"/>
      <c r="T198" s="3"/>
      <c r="U198" s="3"/>
      <c r="V198" s="3"/>
    </row>
    <row r="199" ht="14.25" customHeight="1">
      <c r="A199" s="13"/>
      <c r="B199" s="10"/>
      <c r="C199" s="10"/>
      <c r="D199" s="3"/>
      <c r="E199" s="2"/>
      <c r="F199" s="3"/>
      <c r="G199" s="3"/>
      <c r="H199" s="3"/>
      <c r="I199" s="3"/>
      <c r="J199" s="3"/>
      <c r="K199" s="3"/>
      <c r="L199" s="3"/>
      <c r="M199" s="3"/>
      <c r="N199" s="3"/>
      <c r="O199" s="3"/>
      <c r="P199" s="3"/>
      <c r="Q199" s="3"/>
      <c r="R199" s="3"/>
      <c r="S199" s="3"/>
      <c r="T199" s="3"/>
      <c r="U199" s="3"/>
      <c r="V199" s="3"/>
    </row>
    <row r="200" ht="14.25" customHeight="1">
      <c r="A200" s="13"/>
      <c r="B200" s="10"/>
      <c r="C200" s="10"/>
      <c r="D200" s="3"/>
      <c r="E200" s="2"/>
      <c r="F200" s="3"/>
      <c r="G200" s="3"/>
      <c r="H200" s="3"/>
      <c r="I200" s="3"/>
      <c r="J200" s="3"/>
      <c r="K200" s="3"/>
      <c r="L200" s="3"/>
      <c r="M200" s="3"/>
      <c r="N200" s="3"/>
      <c r="O200" s="3"/>
      <c r="P200" s="3"/>
      <c r="Q200" s="3"/>
      <c r="R200" s="3"/>
      <c r="S200" s="3"/>
      <c r="T200" s="3"/>
      <c r="U200" s="3"/>
      <c r="V200" s="3"/>
    </row>
    <row r="201" ht="14.25" customHeight="1">
      <c r="A201" s="13"/>
      <c r="B201" s="10"/>
      <c r="C201" s="10"/>
      <c r="D201" s="3"/>
      <c r="E201" s="2"/>
      <c r="F201" s="3"/>
      <c r="G201" s="3"/>
      <c r="H201" s="3"/>
      <c r="I201" s="3"/>
      <c r="J201" s="3"/>
      <c r="K201" s="3"/>
      <c r="L201" s="3"/>
      <c r="M201" s="3"/>
      <c r="N201" s="3"/>
      <c r="O201" s="3"/>
      <c r="P201" s="3"/>
      <c r="Q201" s="3"/>
      <c r="R201" s="3"/>
      <c r="S201" s="3"/>
      <c r="T201" s="3"/>
      <c r="U201" s="3"/>
      <c r="V201" s="3"/>
    </row>
    <row r="202" ht="14.25" customHeight="1">
      <c r="A202" s="13"/>
      <c r="B202" s="10"/>
      <c r="C202" s="10"/>
      <c r="D202" s="3"/>
      <c r="E202" s="2"/>
      <c r="F202" s="3"/>
      <c r="G202" s="3"/>
      <c r="H202" s="3"/>
      <c r="I202" s="3"/>
      <c r="J202" s="3"/>
      <c r="K202" s="3"/>
      <c r="L202" s="3"/>
      <c r="M202" s="3"/>
      <c r="N202" s="3"/>
      <c r="O202" s="3"/>
      <c r="P202" s="3"/>
      <c r="Q202" s="3"/>
      <c r="R202" s="3"/>
      <c r="S202" s="3"/>
      <c r="T202" s="3"/>
      <c r="U202" s="3"/>
      <c r="V202" s="3"/>
    </row>
    <row r="203" ht="14.25" customHeight="1">
      <c r="A203" s="13"/>
      <c r="B203" s="10"/>
      <c r="C203" s="10"/>
      <c r="D203" s="3"/>
      <c r="E203" s="2"/>
      <c r="F203" s="3"/>
      <c r="G203" s="3"/>
      <c r="H203" s="3"/>
      <c r="I203" s="3"/>
      <c r="J203" s="3"/>
      <c r="K203" s="3"/>
      <c r="L203" s="3"/>
      <c r="M203" s="3"/>
      <c r="N203" s="3"/>
      <c r="O203" s="3"/>
      <c r="P203" s="3"/>
      <c r="Q203" s="3"/>
      <c r="R203" s="3"/>
      <c r="S203" s="3"/>
      <c r="T203" s="3"/>
      <c r="U203" s="3"/>
      <c r="V203" s="3"/>
    </row>
    <row r="204" ht="14.25" customHeight="1">
      <c r="A204" s="13"/>
      <c r="B204" s="10"/>
      <c r="C204" s="10"/>
      <c r="D204" s="3"/>
      <c r="E204" s="2"/>
      <c r="F204" s="3"/>
      <c r="G204" s="3"/>
      <c r="H204" s="3"/>
      <c r="I204" s="3"/>
      <c r="J204" s="3"/>
      <c r="K204" s="3"/>
      <c r="L204" s="3"/>
      <c r="M204" s="3"/>
      <c r="N204" s="3"/>
      <c r="O204" s="3"/>
      <c r="P204" s="3"/>
      <c r="Q204" s="3"/>
      <c r="R204" s="3"/>
      <c r="S204" s="3"/>
      <c r="T204" s="3"/>
      <c r="U204" s="3"/>
      <c r="V204" s="3"/>
    </row>
    <row r="205" ht="14.25" customHeight="1">
      <c r="A205" s="13"/>
      <c r="B205" s="10"/>
      <c r="C205" s="10"/>
      <c r="D205" s="3"/>
      <c r="E205" s="2"/>
      <c r="F205" s="3"/>
      <c r="G205" s="3"/>
      <c r="H205" s="3"/>
      <c r="I205" s="3"/>
      <c r="J205" s="3"/>
      <c r="K205" s="3"/>
      <c r="L205" s="3"/>
      <c r="M205" s="3"/>
      <c r="N205" s="3"/>
      <c r="O205" s="3"/>
      <c r="P205" s="3"/>
      <c r="Q205" s="3"/>
      <c r="R205" s="3"/>
      <c r="S205" s="3"/>
      <c r="T205" s="3"/>
      <c r="U205" s="3"/>
      <c r="V205" s="3"/>
    </row>
    <row r="206" ht="14.25" customHeight="1">
      <c r="A206" s="13"/>
      <c r="B206" s="10"/>
      <c r="C206" s="10"/>
      <c r="D206" s="3"/>
      <c r="E206" s="2"/>
      <c r="F206" s="3"/>
      <c r="G206" s="3"/>
      <c r="H206" s="3"/>
      <c r="I206" s="3"/>
      <c r="J206" s="3"/>
      <c r="K206" s="3"/>
      <c r="L206" s="3"/>
      <c r="M206" s="3"/>
      <c r="N206" s="3"/>
      <c r="O206" s="3"/>
      <c r="P206" s="3"/>
      <c r="Q206" s="3"/>
      <c r="R206" s="3"/>
      <c r="S206" s="3"/>
      <c r="T206" s="3"/>
      <c r="U206" s="3"/>
      <c r="V206" s="3"/>
    </row>
    <row r="207" ht="14.25" customHeight="1">
      <c r="A207" s="13"/>
      <c r="B207" s="10"/>
      <c r="C207" s="10"/>
      <c r="D207" s="3"/>
      <c r="E207" s="2"/>
      <c r="F207" s="3"/>
      <c r="G207" s="3"/>
      <c r="H207" s="3"/>
      <c r="I207" s="3"/>
      <c r="J207" s="3"/>
      <c r="K207" s="3"/>
      <c r="L207" s="3"/>
      <c r="M207" s="3"/>
      <c r="N207" s="3"/>
      <c r="O207" s="3"/>
      <c r="P207" s="3"/>
      <c r="Q207" s="3"/>
      <c r="R207" s="3"/>
      <c r="S207" s="3"/>
      <c r="T207" s="3"/>
      <c r="U207" s="3"/>
      <c r="V207" s="3"/>
    </row>
    <row r="208" ht="14.25" customHeight="1">
      <c r="A208" s="13"/>
      <c r="B208" s="10"/>
      <c r="C208" s="10"/>
      <c r="D208" s="3"/>
      <c r="E208" s="2"/>
      <c r="F208" s="3"/>
      <c r="G208" s="3"/>
      <c r="H208" s="3"/>
      <c r="I208" s="3"/>
      <c r="J208" s="3"/>
      <c r="K208" s="3"/>
      <c r="L208" s="3"/>
      <c r="M208" s="3"/>
      <c r="N208" s="3"/>
      <c r="O208" s="3"/>
      <c r="P208" s="3"/>
      <c r="Q208" s="3"/>
      <c r="R208" s="3"/>
      <c r="S208" s="3"/>
      <c r="T208" s="3"/>
      <c r="U208" s="3"/>
      <c r="V208" s="3"/>
    </row>
    <row r="209" ht="14.25" customHeight="1">
      <c r="A209" s="13"/>
      <c r="B209" s="10"/>
      <c r="C209" s="10"/>
      <c r="D209" s="3"/>
      <c r="E209" s="2"/>
      <c r="F209" s="3"/>
      <c r="G209" s="3"/>
      <c r="H209" s="3"/>
      <c r="I209" s="3"/>
      <c r="J209" s="3"/>
      <c r="K209" s="3"/>
      <c r="L209" s="3"/>
      <c r="M209" s="3"/>
      <c r="N209" s="3"/>
      <c r="O209" s="3"/>
      <c r="P209" s="3"/>
      <c r="Q209" s="3"/>
      <c r="R209" s="3"/>
      <c r="S209" s="3"/>
      <c r="T209" s="3"/>
      <c r="U209" s="3"/>
      <c r="V209" s="3"/>
    </row>
    <row r="210" ht="14.25" customHeight="1">
      <c r="A210" s="13"/>
      <c r="B210" s="10"/>
      <c r="C210" s="10"/>
      <c r="D210" s="3"/>
      <c r="E210" s="2"/>
      <c r="F210" s="3"/>
      <c r="G210" s="3"/>
      <c r="H210" s="3"/>
      <c r="I210" s="3"/>
      <c r="J210" s="3"/>
      <c r="K210" s="3"/>
      <c r="L210" s="3"/>
      <c r="M210" s="3"/>
      <c r="N210" s="3"/>
      <c r="O210" s="3"/>
      <c r="P210" s="3"/>
      <c r="Q210" s="3"/>
      <c r="R210" s="3"/>
      <c r="S210" s="3"/>
      <c r="T210" s="3"/>
      <c r="U210" s="3"/>
      <c r="V210" s="3"/>
    </row>
    <row r="211" ht="14.25" customHeight="1">
      <c r="A211" s="13"/>
      <c r="B211" s="10"/>
      <c r="C211" s="10"/>
      <c r="D211" s="3"/>
      <c r="E211" s="2"/>
      <c r="F211" s="3"/>
      <c r="G211" s="3"/>
      <c r="H211" s="3"/>
      <c r="I211" s="3"/>
      <c r="J211" s="3"/>
      <c r="K211" s="3"/>
      <c r="L211" s="3"/>
      <c r="M211" s="3"/>
      <c r="N211" s="3"/>
      <c r="O211" s="3"/>
      <c r="P211" s="3"/>
      <c r="Q211" s="3"/>
      <c r="R211" s="3"/>
      <c r="S211" s="3"/>
      <c r="T211" s="3"/>
      <c r="U211" s="3"/>
      <c r="V211" s="3"/>
    </row>
    <row r="212" ht="14.25" customHeight="1">
      <c r="A212" s="13"/>
      <c r="B212" s="10"/>
      <c r="C212" s="10"/>
      <c r="D212" s="3"/>
      <c r="E212" s="2"/>
      <c r="F212" s="3"/>
      <c r="G212" s="3"/>
      <c r="H212" s="3"/>
      <c r="I212" s="3"/>
      <c r="J212" s="3"/>
      <c r="K212" s="3"/>
      <c r="L212" s="3"/>
      <c r="M212" s="3"/>
      <c r="N212" s="3"/>
      <c r="O212" s="3"/>
      <c r="P212" s="3"/>
      <c r="Q212" s="3"/>
      <c r="R212" s="3"/>
      <c r="S212" s="3"/>
      <c r="T212" s="3"/>
      <c r="U212" s="3"/>
      <c r="V212" s="3"/>
    </row>
    <row r="213" ht="14.25" customHeight="1">
      <c r="A213" s="13"/>
      <c r="B213" s="10"/>
      <c r="C213" s="10"/>
      <c r="D213" s="3"/>
      <c r="E213" s="2"/>
      <c r="F213" s="3"/>
      <c r="G213" s="3"/>
      <c r="H213" s="3"/>
      <c r="I213" s="3"/>
      <c r="J213" s="3"/>
      <c r="K213" s="3"/>
      <c r="L213" s="3"/>
      <c r="M213" s="3"/>
      <c r="N213" s="3"/>
      <c r="O213" s="3"/>
      <c r="P213" s="3"/>
      <c r="Q213" s="3"/>
      <c r="R213" s="3"/>
      <c r="S213" s="3"/>
      <c r="T213" s="3"/>
      <c r="U213" s="3"/>
      <c r="V213" s="3"/>
    </row>
    <row r="214" ht="14.25" customHeight="1">
      <c r="A214" s="13"/>
      <c r="B214" s="10"/>
      <c r="C214" s="10"/>
      <c r="D214" s="3"/>
      <c r="E214" s="2"/>
      <c r="F214" s="3"/>
      <c r="G214" s="3"/>
      <c r="H214" s="3"/>
      <c r="I214" s="3"/>
      <c r="J214" s="3"/>
      <c r="K214" s="3"/>
      <c r="L214" s="3"/>
      <c r="M214" s="3"/>
      <c r="N214" s="3"/>
      <c r="O214" s="3"/>
      <c r="P214" s="3"/>
      <c r="Q214" s="3"/>
      <c r="R214" s="3"/>
      <c r="S214" s="3"/>
      <c r="T214" s="3"/>
      <c r="U214" s="3"/>
      <c r="V214" s="3"/>
    </row>
    <row r="215" ht="14.25" customHeight="1">
      <c r="A215" s="13"/>
      <c r="B215" s="10"/>
      <c r="C215" s="10"/>
      <c r="D215" s="3"/>
      <c r="E215" s="2"/>
      <c r="F215" s="3"/>
      <c r="G215" s="3"/>
      <c r="H215" s="3"/>
      <c r="I215" s="3"/>
      <c r="J215" s="3"/>
      <c r="K215" s="3"/>
      <c r="L215" s="3"/>
      <c r="M215" s="3"/>
      <c r="N215" s="3"/>
      <c r="O215" s="3"/>
      <c r="P215" s="3"/>
      <c r="Q215" s="3"/>
      <c r="R215" s="3"/>
      <c r="S215" s="3"/>
      <c r="T215" s="3"/>
      <c r="U215" s="3"/>
      <c r="V215" s="3"/>
    </row>
    <row r="216" ht="14.25" customHeight="1">
      <c r="A216" s="13"/>
      <c r="B216" s="10"/>
      <c r="C216" s="10"/>
      <c r="D216" s="3"/>
      <c r="E216" s="2"/>
      <c r="F216" s="3"/>
      <c r="G216" s="3"/>
      <c r="H216" s="3"/>
      <c r="I216" s="3"/>
      <c r="J216" s="3"/>
      <c r="K216" s="3"/>
      <c r="L216" s="3"/>
      <c r="M216" s="3"/>
      <c r="N216" s="3"/>
      <c r="O216" s="3"/>
      <c r="P216" s="3"/>
      <c r="Q216" s="3"/>
      <c r="R216" s="3"/>
      <c r="S216" s="3"/>
      <c r="T216" s="3"/>
      <c r="U216" s="3"/>
      <c r="V216" s="3"/>
    </row>
    <row r="217" ht="14.25" customHeight="1">
      <c r="A217" s="13"/>
      <c r="B217" s="10"/>
      <c r="C217" s="10"/>
      <c r="D217" s="3"/>
      <c r="E217" s="2"/>
      <c r="F217" s="3"/>
      <c r="G217" s="3"/>
      <c r="H217" s="3"/>
      <c r="I217" s="3"/>
      <c r="J217" s="3"/>
      <c r="K217" s="3"/>
      <c r="L217" s="3"/>
      <c r="M217" s="3"/>
      <c r="N217" s="3"/>
      <c r="O217" s="3"/>
      <c r="P217" s="3"/>
      <c r="Q217" s="3"/>
      <c r="R217" s="3"/>
      <c r="S217" s="3"/>
      <c r="T217" s="3"/>
      <c r="U217" s="3"/>
      <c r="V217" s="3"/>
    </row>
    <row r="218" ht="14.25" customHeight="1">
      <c r="A218" s="13"/>
      <c r="B218" s="10"/>
      <c r="C218" s="10"/>
      <c r="D218" s="3"/>
      <c r="E218" s="2"/>
      <c r="F218" s="3"/>
      <c r="G218" s="3"/>
      <c r="H218" s="3"/>
      <c r="I218" s="3"/>
      <c r="J218" s="3"/>
      <c r="K218" s="3"/>
      <c r="L218" s="3"/>
      <c r="M218" s="3"/>
      <c r="N218" s="3"/>
      <c r="O218" s="3"/>
      <c r="P218" s="3"/>
      <c r="Q218" s="3"/>
      <c r="R218" s="3"/>
      <c r="S218" s="3"/>
      <c r="T218" s="3"/>
      <c r="U218" s="3"/>
      <c r="V218" s="3"/>
    </row>
    <row r="219" ht="14.25" customHeight="1">
      <c r="A219" s="13"/>
      <c r="B219" s="10"/>
      <c r="C219" s="10"/>
      <c r="D219" s="3"/>
      <c r="E219" s="2"/>
      <c r="F219" s="3"/>
      <c r="G219" s="3"/>
      <c r="H219" s="3"/>
      <c r="I219" s="3"/>
      <c r="J219" s="3"/>
      <c r="K219" s="3"/>
      <c r="L219" s="3"/>
      <c r="M219" s="3"/>
      <c r="N219" s="3"/>
      <c r="O219" s="3"/>
      <c r="P219" s="3"/>
      <c r="Q219" s="3"/>
      <c r="R219" s="3"/>
      <c r="S219" s="3"/>
      <c r="T219" s="3"/>
      <c r="U219" s="3"/>
      <c r="V219" s="3"/>
    </row>
    <row r="220" ht="14.25" customHeight="1">
      <c r="A220" s="13"/>
      <c r="B220" s="10"/>
      <c r="C220" s="10"/>
      <c r="D220" s="3"/>
      <c r="E220" s="2"/>
      <c r="F220" s="3"/>
      <c r="G220" s="3"/>
      <c r="H220" s="3"/>
      <c r="I220" s="3"/>
      <c r="J220" s="3"/>
      <c r="K220" s="3"/>
      <c r="L220" s="3"/>
      <c r="M220" s="3"/>
      <c r="N220" s="3"/>
      <c r="O220" s="3"/>
      <c r="P220" s="3"/>
      <c r="Q220" s="3"/>
      <c r="R220" s="3"/>
      <c r="S220" s="3"/>
      <c r="T220" s="3"/>
      <c r="U220" s="3"/>
      <c r="V220" s="3"/>
    </row>
    <row r="221" ht="14.25" customHeight="1">
      <c r="A221" s="13"/>
      <c r="B221" s="10"/>
      <c r="C221" s="10"/>
      <c r="D221" s="3"/>
      <c r="E221" s="2"/>
      <c r="F221" s="3"/>
      <c r="G221" s="3"/>
      <c r="H221" s="3"/>
      <c r="I221" s="3"/>
      <c r="J221" s="3"/>
      <c r="K221" s="3"/>
      <c r="L221" s="3"/>
      <c r="M221" s="3"/>
      <c r="N221" s="3"/>
      <c r="O221" s="3"/>
      <c r="P221" s="3"/>
      <c r="Q221" s="3"/>
      <c r="R221" s="3"/>
      <c r="S221" s="3"/>
      <c r="T221" s="3"/>
      <c r="U221" s="3"/>
      <c r="V221" s="3"/>
    </row>
    <row r="222" ht="14.25" customHeight="1">
      <c r="A222" s="13"/>
      <c r="B222" s="10"/>
      <c r="C222" s="10"/>
      <c r="D222" s="3"/>
      <c r="E222" s="2"/>
      <c r="F222" s="3"/>
      <c r="G222" s="3"/>
      <c r="H222" s="3"/>
      <c r="I222" s="3"/>
      <c r="J222" s="3"/>
      <c r="K222" s="3"/>
      <c r="L222" s="3"/>
      <c r="M222" s="3"/>
      <c r="N222" s="3"/>
      <c r="O222" s="3"/>
      <c r="P222" s="3"/>
      <c r="Q222" s="3"/>
      <c r="R222" s="3"/>
      <c r="S222" s="3"/>
      <c r="T222" s="3"/>
      <c r="U222" s="3"/>
      <c r="V222" s="3"/>
    </row>
    <row r="223" ht="14.25" customHeight="1">
      <c r="A223" s="13"/>
      <c r="B223" s="10"/>
      <c r="C223" s="10"/>
      <c r="D223" s="3"/>
      <c r="E223" s="2"/>
      <c r="F223" s="3"/>
      <c r="G223" s="3"/>
      <c r="H223" s="3"/>
      <c r="I223" s="3"/>
      <c r="J223" s="3"/>
      <c r="K223" s="3"/>
      <c r="L223" s="3"/>
      <c r="M223" s="3"/>
      <c r="N223" s="3"/>
      <c r="O223" s="3"/>
      <c r="P223" s="3"/>
      <c r="Q223" s="3"/>
      <c r="R223" s="3"/>
      <c r="S223" s="3"/>
      <c r="T223" s="3"/>
      <c r="U223" s="3"/>
      <c r="V223" s="3"/>
    </row>
    <row r="224" ht="14.25" customHeight="1">
      <c r="A224" s="13"/>
      <c r="B224" s="10"/>
      <c r="C224" s="10"/>
      <c r="D224" s="3"/>
      <c r="E224" s="2"/>
      <c r="F224" s="3"/>
      <c r="G224" s="3"/>
      <c r="H224" s="3"/>
      <c r="I224" s="3"/>
      <c r="J224" s="3"/>
      <c r="K224" s="3"/>
      <c r="L224" s="3"/>
      <c r="M224" s="3"/>
      <c r="N224" s="3"/>
      <c r="O224" s="3"/>
      <c r="P224" s="3"/>
      <c r="Q224" s="3"/>
      <c r="R224" s="3"/>
      <c r="S224" s="3"/>
      <c r="T224" s="3"/>
      <c r="U224" s="3"/>
      <c r="V224" s="3"/>
    </row>
    <row r="225" ht="14.25" customHeight="1">
      <c r="A225" s="13"/>
      <c r="B225" s="10"/>
      <c r="C225" s="10"/>
      <c r="D225" s="3"/>
      <c r="E225" s="2"/>
      <c r="F225" s="3"/>
      <c r="G225" s="3"/>
      <c r="H225" s="3"/>
      <c r="I225" s="3"/>
      <c r="J225" s="3"/>
      <c r="K225" s="3"/>
      <c r="L225" s="3"/>
      <c r="M225" s="3"/>
      <c r="N225" s="3"/>
      <c r="O225" s="3"/>
      <c r="P225" s="3"/>
      <c r="Q225" s="3"/>
      <c r="R225" s="3"/>
      <c r="S225" s="3"/>
      <c r="T225" s="3"/>
      <c r="U225" s="3"/>
      <c r="V225" s="3"/>
    </row>
    <row r="226" ht="14.25" customHeight="1">
      <c r="A226" s="13"/>
      <c r="B226" s="10"/>
      <c r="C226" s="10"/>
      <c r="D226" s="3"/>
      <c r="E226" s="2"/>
      <c r="F226" s="3"/>
      <c r="G226" s="3"/>
      <c r="H226" s="3"/>
      <c r="I226" s="3"/>
      <c r="J226" s="3"/>
      <c r="K226" s="3"/>
      <c r="L226" s="3"/>
      <c r="M226" s="3"/>
      <c r="N226" s="3"/>
      <c r="O226" s="3"/>
      <c r="P226" s="3"/>
      <c r="Q226" s="3"/>
      <c r="R226" s="3"/>
      <c r="S226" s="3"/>
      <c r="T226" s="3"/>
      <c r="U226" s="3"/>
      <c r="V226" s="3"/>
    </row>
    <row r="227" ht="14.25" customHeight="1">
      <c r="A227" s="13"/>
      <c r="B227" s="10"/>
      <c r="C227" s="10"/>
      <c r="D227" s="3"/>
      <c r="E227" s="2"/>
      <c r="F227" s="3"/>
      <c r="G227" s="3"/>
      <c r="H227" s="3"/>
      <c r="I227" s="3"/>
      <c r="J227" s="3"/>
      <c r="K227" s="3"/>
      <c r="L227" s="3"/>
      <c r="M227" s="3"/>
      <c r="N227" s="3"/>
      <c r="O227" s="3"/>
      <c r="P227" s="3"/>
      <c r="Q227" s="3"/>
      <c r="R227" s="3"/>
      <c r="S227" s="3"/>
      <c r="T227" s="3"/>
      <c r="U227" s="3"/>
      <c r="V227" s="3"/>
    </row>
    <row r="228" ht="14.25" customHeight="1">
      <c r="A228" s="13"/>
      <c r="B228" s="10"/>
      <c r="C228" s="10"/>
      <c r="D228" s="3"/>
      <c r="E228" s="2"/>
      <c r="F228" s="3"/>
      <c r="G228" s="3"/>
      <c r="H228" s="3"/>
      <c r="I228" s="3"/>
      <c r="J228" s="3"/>
      <c r="K228" s="3"/>
      <c r="L228" s="3"/>
      <c r="M228" s="3"/>
      <c r="N228" s="3"/>
      <c r="O228" s="3"/>
      <c r="P228" s="3"/>
      <c r="Q228" s="3"/>
      <c r="R228" s="3"/>
      <c r="S228" s="3"/>
      <c r="T228" s="3"/>
      <c r="U228" s="3"/>
      <c r="V228" s="3"/>
    </row>
    <row r="229" ht="14.25" customHeight="1">
      <c r="A229" s="13"/>
      <c r="B229" s="10"/>
      <c r="C229" s="10"/>
      <c r="D229" s="3"/>
      <c r="E229" s="2"/>
      <c r="F229" s="3"/>
      <c r="G229" s="3"/>
      <c r="H229" s="3"/>
      <c r="I229" s="3"/>
      <c r="J229" s="3"/>
      <c r="K229" s="3"/>
      <c r="L229" s="3"/>
      <c r="M229" s="3"/>
      <c r="N229" s="3"/>
      <c r="O229" s="3"/>
      <c r="P229" s="3"/>
      <c r="Q229" s="3"/>
      <c r="R229" s="3"/>
      <c r="S229" s="3"/>
      <c r="T229" s="3"/>
      <c r="U229" s="3"/>
      <c r="V229" s="3"/>
    </row>
    <row r="230" ht="14.25" customHeight="1">
      <c r="A230" s="13"/>
      <c r="B230" s="10"/>
      <c r="C230" s="10"/>
      <c r="D230" s="3"/>
      <c r="E230" s="2"/>
      <c r="F230" s="3"/>
      <c r="G230" s="3"/>
      <c r="H230" s="3"/>
      <c r="I230" s="3"/>
      <c r="J230" s="3"/>
      <c r="K230" s="3"/>
      <c r="L230" s="3"/>
      <c r="M230" s="3"/>
      <c r="N230" s="3"/>
      <c r="O230" s="3"/>
      <c r="P230" s="3"/>
      <c r="Q230" s="3"/>
      <c r="R230" s="3"/>
      <c r="S230" s="3"/>
      <c r="T230" s="3"/>
      <c r="U230" s="3"/>
      <c r="V230" s="3"/>
    </row>
    <row r="231" ht="14.25" customHeight="1">
      <c r="A231" s="13"/>
      <c r="B231" s="10"/>
      <c r="C231" s="10"/>
      <c r="D231" s="3"/>
      <c r="E231" s="2"/>
      <c r="F231" s="3"/>
      <c r="G231" s="3"/>
      <c r="H231" s="3"/>
      <c r="I231" s="3"/>
      <c r="J231" s="3"/>
      <c r="K231" s="3"/>
      <c r="L231" s="3"/>
      <c r="M231" s="3"/>
      <c r="N231" s="3"/>
      <c r="O231" s="3"/>
      <c r="P231" s="3"/>
      <c r="Q231" s="3"/>
      <c r="R231" s="3"/>
      <c r="S231" s="3"/>
      <c r="T231" s="3"/>
      <c r="U231" s="3"/>
      <c r="V231" s="3"/>
    </row>
    <row r="232" ht="14.25" customHeight="1">
      <c r="A232" s="13"/>
      <c r="B232" s="10"/>
      <c r="C232" s="10"/>
      <c r="D232" s="3"/>
      <c r="E232" s="2"/>
      <c r="F232" s="3"/>
      <c r="G232" s="3"/>
      <c r="H232" s="3"/>
      <c r="I232" s="3"/>
      <c r="J232" s="3"/>
      <c r="K232" s="3"/>
      <c r="L232" s="3"/>
      <c r="M232" s="3"/>
      <c r="N232" s="3"/>
      <c r="O232" s="3"/>
      <c r="P232" s="3"/>
      <c r="Q232" s="3"/>
      <c r="R232" s="3"/>
      <c r="S232" s="3"/>
      <c r="T232" s="3"/>
      <c r="U232" s="3"/>
      <c r="V232" s="3"/>
    </row>
    <row r="233" ht="14.25" customHeight="1">
      <c r="A233" s="13"/>
      <c r="B233" s="10"/>
      <c r="C233" s="10"/>
      <c r="D233" s="3"/>
      <c r="E233" s="2"/>
      <c r="F233" s="3"/>
      <c r="G233" s="3"/>
      <c r="H233" s="3"/>
      <c r="I233" s="3"/>
      <c r="J233" s="3"/>
      <c r="K233" s="3"/>
      <c r="L233" s="3"/>
      <c r="M233" s="3"/>
      <c r="N233" s="3"/>
      <c r="O233" s="3"/>
      <c r="P233" s="3"/>
      <c r="Q233" s="3"/>
      <c r="R233" s="3"/>
      <c r="S233" s="3"/>
      <c r="T233" s="3"/>
      <c r="U233" s="3"/>
      <c r="V233" s="3"/>
    </row>
    <row r="234" ht="14.25" customHeight="1">
      <c r="A234" s="13"/>
      <c r="B234" s="10"/>
      <c r="C234" s="10"/>
      <c r="D234" s="3"/>
      <c r="E234" s="2"/>
      <c r="F234" s="3"/>
      <c r="G234" s="3"/>
      <c r="H234" s="3"/>
      <c r="I234" s="3"/>
      <c r="J234" s="3"/>
      <c r="K234" s="3"/>
      <c r="L234" s="3"/>
      <c r="M234" s="3"/>
      <c r="N234" s="3"/>
      <c r="O234" s="3"/>
      <c r="P234" s="3"/>
      <c r="Q234" s="3"/>
      <c r="R234" s="3"/>
      <c r="S234" s="3"/>
      <c r="T234" s="3"/>
      <c r="U234" s="3"/>
      <c r="V234" s="3"/>
    </row>
    <row r="235" ht="14.25" customHeight="1">
      <c r="A235" s="13"/>
      <c r="B235" s="10"/>
      <c r="C235" s="10"/>
      <c r="D235" s="3"/>
      <c r="E235" s="2"/>
      <c r="F235" s="3"/>
      <c r="G235" s="3"/>
      <c r="H235" s="3"/>
      <c r="I235" s="3"/>
      <c r="J235" s="3"/>
      <c r="K235" s="3"/>
      <c r="L235" s="3"/>
      <c r="M235" s="3"/>
      <c r="N235" s="3"/>
      <c r="O235" s="3"/>
      <c r="P235" s="3"/>
      <c r="Q235" s="3"/>
      <c r="R235" s="3"/>
      <c r="S235" s="3"/>
      <c r="T235" s="3"/>
      <c r="U235" s="3"/>
      <c r="V235" s="3"/>
    </row>
    <row r="236" ht="14.25" customHeight="1">
      <c r="A236" s="13"/>
      <c r="B236" s="10"/>
      <c r="C236" s="10"/>
      <c r="D236" s="3"/>
      <c r="E236" s="2"/>
      <c r="F236" s="3"/>
      <c r="G236" s="3"/>
      <c r="H236" s="3"/>
      <c r="I236" s="3"/>
      <c r="J236" s="3"/>
      <c r="K236" s="3"/>
      <c r="L236" s="3"/>
      <c r="M236" s="3"/>
      <c r="N236" s="3"/>
      <c r="O236" s="3"/>
      <c r="P236" s="3"/>
      <c r="Q236" s="3"/>
      <c r="R236" s="3"/>
      <c r="S236" s="3"/>
      <c r="T236" s="3"/>
      <c r="U236" s="3"/>
      <c r="V236" s="3"/>
    </row>
    <row r="237" ht="14.25" customHeight="1">
      <c r="A237" s="13"/>
      <c r="B237" s="10"/>
      <c r="C237" s="10"/>
      <c r="D237" s="3"/>
      <c r="E237" s="2"/>
      <c r="F237" s="3"/>
      <c r="G237" s="3"/>
      <c r="H237" s="3"/>
      <c r="I237" s="3"/>
      <c r="J237" s="3"/>
      <c r="K237" s="3"/>
      <c r="L237" s="3"/>
      <c r="M237" s="3"/>
      <c r="N237" s="3"/>
      <c r="O237" s="3"/>
      <c r="P237" s="3"/>
      <c r="Q237" s="3"/>
      <c r="R237" s="3"/>
      <c r="S237" s="3"/>
      <c r="T237" s="3"/>
      <c r="U237" s="3"/>
      <c r="V237" s="3"/>
    </row>
    <row r="238" ht="14.25" customHeight="1">
      <c r="A238" s="13"/>
      <c r="B238" s="10"/>
      <c r="C238" s="10"/>
      <c r="D238" s="3"/>
      <c r="E238" s="2"/>
      <c r="F238" s="3"/>
      <c r="G238" s="3"/>
      <c r="H238" s="3"/>
      <c r="I238" s="3"/>
      <c r="J238" s="3"/>
      <c r="K238" s="3"/>
      <c r="L238" s="3"/>
      <c r="M238" s="3"/>
      <c r="N238" s="3"/>
      <c r="O238" s="3"/>
      <c r="P238" s="3"/>
      <c r="Q238" s="3"/>
      <c r="R238" s="3"/>
      <c r="S238" s="3"/>
      <c r="T238" s="3"/>
      <c r="U238" s="3"/>
      <c r="V238" s="3"/>
    </row>
    <row r="239" ht="14.25" customHeight="1">
      <c r="A239" s="13"/>
      <c r="B239" s="10"/>
      <c r="C239" s="10"/>
      <c r="D239" s="3"/>
      <c r="E239" s="2"/>
      <c r="F239" s="3"/>
      <c r="G239" s="3"/>
      <c r="H239" s="3"/>
      <c r="I239" s="3"/>
      <c r="J239" s="3"/>
      <c r="K239" s="3"/>
      <c r="L239" s="3"/>
      <c r="M239" s="3"/>
      <c r="N239" s="3"/>
      <c r="O239" s="3"/>
      <c r="P239" s="3"/>
      <c r="Q239" s="3"/>
      <c r="R239" s="3"/>
      <c r="S239" s="3"/>
      <c r="T239" s="3"/>
      <c r="U239" s="3"/>
      <c r="V239" s="3"/>
    </row>
    <row r="240" ht="14.25" customHeight="1">
      <c r="A240" s="13"/>
      <c r="B240" s="10"/>
      <c r="C240" s="10"/>
      <c r="D240" s="3"/>
      <c r="E240" s="2"/>
      <c r="F240" s="3"/>
      <c r="G240" s="3"/>
      <c r="H240" s="3"/>
      <c r="I240" s="3"/>
      <c r="J240" s="3"/>
      <c r="K240" s="3"/>
      <c r="L240" s="3"/>
      <c r="M240" s="3"/>
      <c r="N240" s="3"/>
      <c r="O240" s="3"/>
      <c r="P240" s="3"/>
      <c r="Q240" s="3"/>
      <c r="R240" s="3"/>
      <c r="S240" s="3"/>
      <c r="T240" s="3"/>
      <c r="U240" s="3"/>
      <c r="V240" s="3"/>
    </row>
    <row r="241" ht="14.25" customHeight="1">
      <c r="A241" s="13"/>
      <c r="B241" s="10"/>
      <c r="C241" s="10"/>
      <c r="D241" s="3"/>
      <c r="E241" s="2"/>
      <c r="F241" s="3"/>
      <c r="G241" s="3"/>
      <c r="H241" s="3"/>
      <c r="I241" s="3"/>
      <c r="J241" s="3"/>
      <c r="K241" s="3"/>
      <c r="L241" s="3"/>
      <c r="M241" s="3"/>
      <c r="N241" s="3"/>
      <c r="O241" s="3"/>
      <c r="P241" s="3"/>
      <c r="Q241" s="3"/>
      <c r="R241" s="3"/>
      <c r="S241" s="3"/>
      <c r="T241" s="3"/>
      <c r="U241" s="3"/>
      <c r="V241" s="3"/>
    </row>
    <row r="242" ht="14.25" customHeight="1">
      <c r="A242" s="13"/>
      <c r="B242" s="10"/>
      <c r="C242" s="10"/>
      <c r="D242" s="3"/>
      <c r="E242" s="2"/>
      <c r="F242" s="3"/>
      <c r="G242" s="3"/>
      <c r="H242" s="3"/>
      <c r="I242" s="3"/>
      <c r="J242" s="3"/>
      <c r="K242" s="3"/>
      <c r="L242" s="3"/>
      <c r="M242" s="3"/>
      <c r="N242" s="3"/>
      <c r="O242" s="3"/>
      <c r="P242" s="3"/>
      <c r="Q242" s="3"/>
      <c r="R242" s="3"/>
      <c r="S242" s="3"/>
      <c r="T242" s="3"/>
      <c r="U242" s="3"/>
      <c r="V242" s="3"/>
    </row>
    <row r="243" ht="14.25" customHeight="1">
      <c r="A243" s="13"/>
      <c r="B243" s="10"/>
      <c r="C243" s="10"/>
      <c r="D243" s="3"/>
      <c r="E243" s="2"/>
      <c r="F243" s="3"/>
      <c r="G243" s="3"/>
      <c r="H243" s="3"/>
      <c r="I243" s="3"/>
      <c r="J243" s="3"/>
      <c r="K243" s="3"/>
      <c r="L243" s="3"/>
      <c r="M243" s="3"/>
      <c r="N243" s="3"/>
      <c r="O243" s="3"/>
      <c r="P243" s="3"/>
      <c r="Q243" s="3"/>
      <c r="R243" s="3"/>
      <c r="S243" s="3"/>
      <c r="T243" s="3"/>
      <c r="U243" s="3"/>
      <c r="V243" s="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6:$C$41"/>
  <mergeCells count="2">
    <mergeCell ref="A1:D1"/>
    <mergeCell ref="A2:D2"/>
  </mergeCells>
  <printOptions/>
  <pageMargins bottom="0.75" footer="0.0" header="0.0" left="0.7" right="0.7" top="0.75"/>
  <pageSetup fitToHeight="0" paperSize="14"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4.43" defaultRowHeight="15.0"/>
  <cols>
    <col customWidth="1" min="1" max="1" width="16.43"/>
    <col customWidth="1" min="2" max="2" width="3.0"/>
    <col customWidth="1" min="3" max="3" width="61.86"/>
    <col customWidth="1" min="4" max="4" width="31.29"/>
    <col customWidth="1" min="5" max="5" width="8.57"/>
    <col customWidth="1" min="6" max="6" width="8.86"/>
    <col customWidth="1" hidden="1" min="7" max="7" width="14.14"/>
    <col customWidth="1" min="8" max="8" width="19.0"/>
    <col customWidth="1" min="9" max="9" width="21.43"/>
    <col customWidth="1" min="10" max="10" width="7.0"/>
    <col customWidth="1" min="11" max="11" width="7.29"/>
    <col customWidth="1" min="12" max="12" width="5.86"/>
    <col customWidth="1" min="13" max="13" width="7.0"/>
    <col customWidth="1" min="14" max="14" width="5.71"/>
    <col customWidth="1" min="15" max="15" width="6.0"/>
    <col customWidth="1" min="16" max="16" width="7.0"/>
    <col customWidth="1" min="17" max="17" width="5.71"/>
    <col customWidth="1" min="18" max="18" width="5.43"/>
    <col customWidth="1" min="19" max="19" width="7.0"/>
    <col customWidth="1" min="20" max="21" width="5.71"/>
    <col customWidth="1" min="22" max="22" width="16.29"/>
    <col customWidth="1" min="23" max="23" width="15.43"/>
    <col customWidth="1" min="24" max="24" width="13.14"/>
    <col customWidth="1" min="25" max="27" width="9.14"/>
    <col customWidth="1" min="28" max="28" width="16.57"/>
  </cols>
  <sheetData>
    <row r="1" ht="108.75" customHeight="1">
      <c r="A1" s="16" t="s">
        <v>71</v>
      </c>
      <c r="V1" s="17"/>
      <c r="W1" s="17"/>
      <c r="X1" s="17"/>
      <c r="Y1" s="17"/>
      <c r="Z1" s="17"/>
      <c r="AA1" s="17"/>
      <c r="AB1" s="17"/>
    </row>
    <row r="2">
      <c r="A2" s="18" t="s">
        <v>72</v>
      </c>
      <c r="V2" s="19"/>
      <c r="W2" s="19"/>
      <c r="X2" s="19"/>
      <c r="Y2" s="19"/>
      <c r="Z2" s="19"/>
      <c r="AA2" s="19"/>
      <c r="AB2" s="19"/>
    </row>
    <row r="3">
      <c r="A3" s="20" t="s">
        <v>73</v>
      </c>
      <c r="B3" s="21"/>
      <c r="C3" s="20" t="s">
        <v>3</v>
      </c>
      <c r="D3" s="22"/>
      <c r="E3" s="23"/>
      <c r="F3" s="20"/>
      <c r="G3" s="20"/>
      <c r="H3" s="20"/>
      <c r="I3" s="20"/>
      <c r="J3" s="20"/>
      <c r="K3" s="23"/>
      <c r="L3" s="20"/>
      <c r="M3" s="20"/>
      <c r="N3" s="20"/>
      <c r="O3" s="20"/>
      <c r="P3" s="23"/>
      <c r="Q3" s="20"/>
      <c r="R3" s="20"/>
      <c r="S3" s="20"/>
      <c r="T3" s="20"/>
      <c r="U3" s="20"/>
      <c r="V3" s="21"/>
      <c r="W3" s="21"/>
      <c r="X3" s="21"/>
      <c r="Y3" s="21"/>
      <c r="Z3" s="21"/>
      <c r="AA3" s="21"/>
      <c r="AB3" s="21"/>
    </row>
    <row r="4">
      <c r="A4" s="20" t="s">
        <v>74</v>
      </c>
      <c r="B4" s="21"/>
      <c r="C4" s="20" t="s">
        <v>75</v>
      </c>
      <c r="D4" s="20"/>
      <c r="E4" s="24"/>
      <c r="F4" s="21"/>
      <c r="G4" s="21"/>
      <c r="H4" s="21"/>
      <c r="I4" s="21"/>
      <c r="J4" s="21"/>
      <c r="K4" s="24"/>
      <c r="L4" s="21"/>
      <c r="M4" s="21"/>
      <c r="N4" s="21"/>
      <c r="O4" s="21"/>
      <c r="P4" s="24"/>
      <c r="Q4" s="21"/>
      <c r="R4" s="21"/>
      <c r="S4" s="21"/>
      <c r="T4" s="21"/>
      <c r="U4" s="21"/>
      <c r="V4" s="25"/>
      <c r="W4" s="25"/>
      <c r="X4" s="25"/>
      <c r="Y4" s="25"/>
      <c r="Z4" s="25"/>
      <c r="AA4" s="25"/>
      <c r="AB4" s="21"/>
    </row>
    <row r="5">
      <c r="A5" s="21"/>
      <c r="B5" s="21"/>
      <c r="C5" s="21"/>
      <c r="D5" s="21"/>
      <c r="E5" s="24"/>
      <c r="F5" s="21"/>
      <c r="G5" s="21"/>
      <c r="H5" s="26"/>
      <c r="I5" s="21"/>
      <c r="J5" s="21"/>
      <c r="K5" s="24"/>
      <c r="L5" s="21"/>
      <c r="M5" s="21"/>
      <c r="N5" s="21"/>
      <c r="O5" s="21"/>
      <c r="P5" s="24"/>
      <c r="Q5" s="21"/>
      <c r="R5" s="21"/>
      <c r="S5" s="21"/>
      <c r="T5" s="21"/>
      <c r="U5" s="21"/>
      <c r="V5" s="21"/>
      <c r="W5" s="21"/>
      <c r="X5" s="21"/>
      <c r="Y5" s="21"/>
      <c r="Z5" s="21"/>
      <c r="AA5" s="21"/>
      <c r="AB5" s="21"/>
    </row>
    <row r="6">
      <c r="A6" s="27" t="s">
        <v>76</v>
      </c>
      <c r="B6" s="28" t="s">
        <v>77</v>
      </c>
      <c r="C6" s="29"/>
      <c r="D6" s="30"/>
      <c r="E6" s="31" t="s">
        <v>78</v>
      </c>
      <c r="F6" s="32" t="s">
        <v>79</v>
      </c>
      <c r="G6" s="33" t="s">
        <v>80</v>
      </c>
      <c r="H6" s="34" t="s">
        <v>81</v>
      </c>
      <c r="I6" s="35" t="s">
        <v>82</v>
      </c>
      <c r="J6" s="36" t="s">
        <v>83</v>
      </c>
      <c r="K6" s="37"/>
      <c r="L6" s="37"/>
      <c r="M6" s="37"/>
      <c r="N6" s="37"/>
      <c r="O6" s="37"/>
      <c r="P6" s="37"/>
      <c r="Q6" s="37"/>
      <c r="R6" s="37"/>
      <c r="S6" s="37"/>
      <c r="T6" s="37"/>
      <c r="U6" s="38"/>
      <c r="V6" s="25"/>
      <c r="W6" s="25"/>
      <c r="X6" s="25"/>
      <c r="Y6" s="25"/>
      <c r="Z6" s="25"/>
      <c r="AA6" s="25"/>
      <c r="AB6" s="21"/>
    </row>
    <row r="7">
      <c r="A7" s="39"/>
      <c r="B7" s="40"/>
      <c r="C7" s="41"/>
      <c r="D7" s="42"/>
      <c r="E7" s="39"/>
      <c r="F7" s="39"/>
      <c r="G7" s="43"/>
      <c r="H7" s="39"/>
      <c r="I7" s="39"/>
      <c r="J7" s="44" t="s">
        <v>84</v>
      </c>
      <c r="K7" s="45" t="s">
        <v>85</v>
      </c>
      <c r="L7" s="44" t="s">
        <v>86</v>
      </c>
      <c r="M7" s="44" t="s">
        <v>87</v>
      </c>
      <c r="N7" s="44" t="s">
        <v>88</v>
      </c>
      <c r="O7" s="44" t="s">
        <v>89</v>
      </c>
      <c r="P7" s="45" t="s">
        <v>90</v>
      </c>
      <c r="Q7" s="44" t="s">
        <v>91</v>
      </c>
      <c r="R7" s="44" t="s">
        <v>92</v>
      </c>
      <c r="S7" s="44" t="s">
        <v>93</v>
      </c>
      <c r="T7" s="44" t="s">
        <v>94</v>
      </c>
      <c r="U7" s="44" t="s">
        <v>95</v>
      </c>
      <c r="V7" s="21"/>
      <c r="W7" s="25"/>
      <c r="X7" s="25"/>
      <c r="Y7" s="25"/>
      <c r="Z7" s="25"/>
      <c r="AA7" s="25"/>
      <c r="AB7" s="21"/>
    </row>
    <row r="8">
      <c r="A8" s="46"/>
      <c r="B8" s="40"/>
      <c r="C8" s="47" t="s">
        <v>96</v>
      </c>
      <c r="D8" s="48"/>
      <c r="E8" s="49"/>
      <c r="F8" s="50"/>
      <c r="G8" s="46"/>
      <c r="H8" s="51"/>
      <c r="I8" s="52"/>
      <c r="J8" s="44"/>
      <c r="K8" s="45"/>
      <c r="L8" s="44"/>
      <c r="M8" s="44"/>
      <c r="N8" s="44"/>
      <c r="O8" s="44"/>
      <c r="P8" s="45"/>
      <c r="Q8" s="44"/>
      <c r="R8" s="44"/>
      <c r="S8" s="44"/>
      <c r="T8" s="44"/>
      <c r="U8" s="44"/>
      <c r="V8" s="21"/>
      <c r="W8" s="25"/>
      <c r="X8" s="25"/>
      <c r="Y8" s="25"/>
      <c r="Z8" s="25"/>
      <c r="AA8" s="25"/>
      <c r="AB8" s="21"/>
    </row>
    <row r="9">
      <c r="A9" s="46"/>
      <c r="B9" s="53"/>
      <c r="C9" s="47"/>
      <c r="D9" s="54"/>
      <c r="E9" s="49"/>
      <c r="F9" s="50"/>
      <c r="G9" s="46"/>
      <c r="H9" s="51"/>
      <c r="I9" s="52"/>
      <c r="J9" s="44"/>
      <c r="K9" s="45"/>
      <c r="L9" s="44"/>
      <c r="M9" s="44"/>
      <c r="N9" s="44"/>
      <c r="O9" s="44"/>
      <c r="P9" s="45"/>
      <c r="Q9" s="44"/>
      <c r="R9" s="44"/>
      <c r="S9" s="44"/>
      <c r="T9" s="44"/>
      <c r="U9" s="44"/>
      <c r="V9" s="21"/>
      <c r="W9" s="25"/>
      <c r="X9" s="25"/>
      <c r="Y9" s="25"/>
      <c r="Z9" s="25"/>
      <c r="AA9" s="25"/>
      <c r="AB9" s="21"/>
    </row>
    <row r="10">
      <c r="A10" s="36">
        <v>5.020101E7</v>
      </c>
      <c r="B10" s="55"/>
      <c r="C10" s="47" t="s">
        <v>9</v>
      </c>
      <c r="D10" s="56"/>
      <c r="E10" s="57"/>
      <c r="F10" s="58"/>
      <c r="G10" s="59"/>
      <c r="H10" s="60">
        <v>2000000.0</v>
      </c>
      <c r="I10" s="61"/>
      <c r="J10" s="58" t="s">
        <v>97</v>
      </c>
      <c r="K10" s="58" t="s">
        <v>97</v>
      </c>
      <c r="L10" s="58" t="s">
        <v>97</v>
      </c>
      <c r="M10" s="58" t="s">
        <v>97</v>
      </c>
      <c r="N10" s="58" t="s">
        <v>97</v>
      </c>
      <c r="O10" s="58" t="s">
        <v>97</v>
      </c>
      <c r="P10" s="58" t="s">
        <v>97</v>
      </c>
      <c r="Q10" s="58" t="s">
        <v>97</v>
      </c>
      <c r="R10" s="58" t="s">
        <v>97</v>
      </c>
      <c r="S10" s="58" t="s">
        <v>97</v>
      </c>
      <c r="T10" s="58" t="s">
        <v>97</v>
      </c>
      <c r="U10" s="58" t="s">
        <v>97</v>
      </c>
      <c r="V10" s="21"/>
      <c r="W10" s="25"/>
      <c r="X10" s="25"/>
      <c r="Y10" s="25"/>
      <c r="Z10" s="25"/>
      <c r="AA10" s="25"/>
      <c r="AB10" s="21"/>
    </row>
    <row r="11">
      <c r="A11" s="36"/>
      <c r="B11" s="62"/>
      <c r="C11" s="63"/>
      <c r="D11" s="64"/>
      <c r="E11" s="57"/>
      <c r="F11" s="58"/>
      <c r="G11" s="59"/>
      <c r="H11" s="60"/>
      <c r="I11" s="61"/>
      <c r="J11" s="58"/>
      <c r="K11" s="65"/>
      <c r="L11" s="58"/>
      <c r="M11" s="58"/>
      <c r="N11" s="58"/>
      <c r="O11" s="58"/>
      <c r="P11" s="65"/>
      <c r="Q11" s="58"/>
      <c r="R11" s="58"/>
      <c r="S11" s="58"/>
      <c r="T11" s="58"/>
      <c r="U11" s="58"/>
      <c r="V11" s="21"/>
      <c r="W11" s="25"/>
      <c r="X11" s="25"/>
      <c r="Y11" s="25"/>
      <c r="Z11" s="25"/>
      <c r="AA11" s="25"/>
      <c r="AB11" s="21"/>
    </row>
    <row r="12">
      <c r="A12" s="36" t="str">
        <f>'Cover Page'!A10</f>
        <v>50203020</v>
      </c>
      <c r="B12" s="62"/>
      <c r="C12" s="63" t="s">
        <v>15</v>
      </c>
      <c r="D12" s="66"/>
      <c r="E12" s="67"/>
      <c r="F12" s="68"/>
      <c r="G12" s="59"/>
      <c r="H12" s="60">
        <v>10000.0</v>
      </c>
      <c r="I12" s="68" t="s">
        <v>98</v>
      </c>
      <c r="J12" s="58" t="s">
        <v>97</v>
      </c>
      <c r="K12" s="58" t="s">
        <v>97</v>
      </c>
      <c r="L12" s="58" t="s">
        <v>97</v>
      </c>
      <c r="M12" s="58" t="s">
        <v>97</v>
      </c>
      <c r="N12" s="58" t="s">
        <v>97</v>
      </c>
      <c r="O12" s="58" t="s">
        <v>97</v>
      </c>
      <c r="P12" s="58" t="s">
        <v>97</v>
      </c>
      <c r="Q12" s="58" t="s">
        <v>97</v>
      </c>
      <c r="R12" s="58" t="s">
        <v>97</v>
      </c>
      <c r="S12" s="58" t="s">
        <v>97</v>
      </c>
      <c r="T12" s="58" t="s">
        <v>97</v>
      </c>
      <c r="U12" s="58" t="s">
        <v>97</v>
      </c>
      <c r="V12" s="21"/>
      <c r="W12" s="21"/>
      <c r="X12" s="21"/>
      <c r="Y12" s="21"/>
      <c r="Z12" s="21"/>
      <c r="AA12" s="21"/>
      <c r="AB12" s="21"/>
    </row>
    <row r="13">
      <c r="A13" s="36"/>
      <c r="B13" s="62"/>
      <c r="C13" s="69" t="s">
        <v>99</v>
      </c>
      <c r="D13" s="66"/>
      <c r="E13" s="67"/>
      <c r="F13" s="68"/>
      <c r="G13" s="59"/>
      <c r="H13" s="60"/>
      <c r="I13" s="68"/>
      <c r="J13" s="58"/>
      <c r="K13" s="65"/>
      <c r="L13" s="58"/>
      <c r="M13" s="58"/>
      <c r="N13" s="58"/>
      <c r="O13" s="58"/>
      <c r="P13" s="65"/>
      <c r="Q13" s="58"/>
      <c r="R13" s="58"/>
      <c r="S13" s="58"/>
      <c r="T13" s="58"/>
      <c r="U13" s="58"/>
      <c r="V13" s="21"/>
      <c r="W13" s="21"/>
      <c r="X13" s="21"/>
      <c r="Y13" s="21"/>
      <c r="Z13" s="21"/>
      <c r="AA13" s="21"/>
      <c r="AB13" s="21"/>
    </row>
    <row r="14">
      <c r="A14" s="36"/>
      <c r="B14" s="62"/>
      <c r="C14" s="69"/>
      <c r="D14" s="66"/>
      <c r="E14" s="67"/>
      <c r="F14" s="68"/>
      <c r="G14" s="59"/>
      <c r="H14" s="60"/>
      <c r="I14" s="68"/>
      <c r="J14" s="58"/>
      <c r="K14" s="65"/>
      <c r="L14" s="58"/>
      <c r="M14" s="58"/>
      <c r="N14" s="58"/>
      <c r="O14" s="58"/>
      <c r="P14" s="65"/>
      <c r="Q14" s="58"/>
      <c r="R14" s="58"/>
      <c r="S14" s="58"/>
      <c r="T14" s="58"/>
      <c r="U14" s="58"/>
      <c r="V14" s="21"/>
      <c r="W14" s="21"/>
      <c r="X14" s="21"/>
      <c r="Y14" s="21"/>
      <c r="Z14" s="21"/>
      <c r="AA14" s="21"/>
      <c r="AB14" s="21"/>
    </row>
    <row r="15">
      <c r="A15" s="36" t="str">
        <f>'Cover Page'!A11</f>
        <v>50203030</v>
      </c>
      <c r="B15" s="62"/>
      <c r="C15" s="63" t="s">
        <v>17</v>
      </c>
      <c r="D15" s="66"/>
      <c r="E15" s="67"/>
      <c r="F15" s="68"/>
      <c r="G15" s="59"/>
      <c r="H15" s="60">
        <v>75000.0</v>
      </c>
      <c r="I15" s="68" t="s">
        <v>98</v>
      </c>
      <c r="J15" s="58" t="s">
        <v>97</v>
      </c>
      <c r="K15" s="58" t="s">
        <v>97</v>
      </c>
      <c r="L15" s="58" t="s">
        <v>97</v>
      </c>
      <c r="M15" s="58" t="s">
        <v>97</v>
      </c>
      <c r="N15" s="58" t="s">
        <v>97</v>
      </c>
      <c r="O15" s="58" t="s">
        <v>97</v>
      </c>
      <c r="P15" s="58" t="s">
        <v>97</v>
      </c>
      <c r="Q15" s="58" t="s">
        <v>97</v>
      </c>
      <c r="R15" s="58" t="s">
        <v>97</v>
      </c>
      <c r="S15" s="58" t="s">
        <v>97</v>
      </c>
      <c r="T15" s="58" t="s">
        <v>97</v>
      </c>
      <c r="U15" s="58" t="s">
        <v>97</v>
      </c>
      <c r="V15" s="21"/>
      <c r="W15" s="21"/>
      <c r="X15" s="21"/>
      <c r="Y15" s="21"/>
      <c r="Z15" s="21"/>
      <c r="AA15" s="21"/>
      <c r="AB15" s="21"/>
    </row>
    <row r="16">
      <c r="A16" s="36"/>
      <c r="B16" s="62"/>
      <c r="C16" s="69" t="s">
        <v>100</v>
      </c>
      <c r="D16" s="66"/>
      <c r="E16" s="67"/>
      <c r="F16" s="68"/>
      <c r="G16" s="59"/>
      <c r="H16" s="60"/>
      <c r="I16" s="68"/>
      <c r="J16" s="58"/>
      <c r="K16" s="65"/>
      <c r="L16" s="58"/>
      <c r="M16" s="58"/>
      <c r="N16" s="58"/>
      <c r="O16" s="58"/>
      <c r="P16" s="65"/>
      <c r="Q16" s="58"/>
      <c r="R16" s="58"/>
      <c r="S16" s="58"/>
      <c r="T16" s="58"/>
      <c r="U16" s="58"/>
      <c r="V16" s="21"/>
      <c r="W16" s="21"/>
      <c r="X16" s="21"/>
      <c r="Y16" s="21"/>
      <c r="Z16" s="21"/>
      <c r="AA16" s="21"/>
      <c r="AB16" s="21"/>
    </row>
    <row r="17">
      <c r="A17" s="36"/>
      <c r="B17" s="62"/>
      <c r="C17" s="63"/>
      <c r="D17" s="66"/>
      <c r="E17" s="67"/>
      <c r="F17" s="68"/>
      <c r="G17" s="59"/>
      <c r="H17" s="60"/>
      <c r="I17" s="68"/>
      <c r="J17" s="58"/>
      <c r="K17" s="65"/>
      <c r="L17" s="58"/>
      <c r="M17" s="58"/>
      <c r="N17" s="58"/>
      <c r="O17" s="58"/>
      <c r="P17" s="65"/>
      <c r="Q17" s="58"/>
      <c r="R17" s="58"/>
      <c r="S17" s="58"/>
      <c r="T17" s="58"/>
      <c r="U17" s="58"/>
      <c r="V17" s="21"/>
      <c r="W17" s="21"/>
      <c r="X17" s="21"/>
      <c r="Y17" s="21"/>
      <c r="Z17" s="21"/>
      <c r="AA17" s="21"/>
      <c r="AB17" s="21"/>
    </row>
    <row r="18">
      <c r="A18" s="36" t="str">
        <f>'Cover Page'!A14</f>
        <v>50203090</v>
      </c>
      <c r="B18" s="62"/>
      <c r="C18" s="63" t="s">
        <v>23</v>
      </c>
      <c r="D18" s="66"/>
      <c r="E18" s="67"/>
      <c r="F18" s="68"/>
      <c r="G18" s="59"/>
      <c r="H18" s="60">
        <v>3500000.0</v>
      </c>
      <c r="I18" s="68" t="s">
        <v>98</v>
      </c>
      <c r="J18" s="58" t="s">
        <v>97</v>
      </c>
      <c r="K18" s="58" t="s">
        <v>97</v>
      </c>
      <c r="L18" s="58" t="s">
        <v>97</v>
      </c>
      <c r="M18" s="58" t="s">
        <v>97</v>
      </c>
      <c r="N18" s="58" t="s">
        <v>97</v>
      </c>
      <c r="O18" s="58" t="s">
        <v>97</v>
      </c>
      <c r="P18" s="58" t="s">
        <v>97</v>
      </c>
      <c r="Q18" s="58" t="s">
        <v>97</v>
      </c>
      <c r="R18" s="58" t="s">
        <v>97</v>
      </c>
      <c r="S18" s="58" t="s">
        <v>97</v>
      </c>
      <c r="T18" s="58" t="s">
        <v>97</v>
      </c>
      <c r="U18" s="58" t="s">
        <v>97</v>
      </c>
      <c r="V18" s="21"/>
      <c r="W18" s="21"/>
      <c r="X18" s="21"/>
      <c r="Y18" s="21"/>
      <c r="Z18" s="21"/>
      <c r="AA18" s="21"/>
      <c r="AB18" s="21"/>
    </row>
    <row r="19">
      <c r="A19" s="36"/>
      <c r="B19" s="62"/>
      <c r="C19" s="63"/>
      <c r="D19" s="66"/>
      <c r="E19" s="67"/>
      <c r="F19" s="68"/>
      <c r="G19" s="59"/>
      <c r="H19" s="60"/>
      <c r="I19" s="68"/>
      <c r="J19" s="58"/>
      <c r="K19" s="65"/>
      <c r="L19" s="58"/>
      <c r="M19" s="58"/>
      <c r="N19" s="58"/>
      <c r="O19" s="58"/>
      <c r="P19" s="65"/>
      <c r="Q19" s="58"/>
      <c r="R19" s="58"/>
      <c r="S19" s="58"/>
      <c r="T19" s="58"/>
      <c r="U19" s="58"/>
      <c r="V19" s="21"/>
      <c r="W19" s="21"/>
      <c r="X19" s="21"/>
      <c r="Y19" s="21"/>
      <c r="Z19" s="21"/>
      <c r="AA19" s="21"/>
      <c r="AB19" s="21"/>
    </row>
    <row r="20">
      <c r="A20" s="70" t="s">
        <v>101</v>
      </c>
      <c r="B20" s="62"/>
      <c r="C20" s="63" t="s">
        <v>26</v>
      </c>
      <c r="D20" s="66"/>
      <c r="E20" s="67"/>
      <c r="F20" s="68"/>
      <c r="G20" s="59"/>
      <c r="H20" s="60">
        <v>1.0E7</v>
      </c>
      <c r="I20" s="68"/>
      <c r="J20" s="58" t="s">
        <v>97</v>
      </c>
      <c r="K20" s="58" t="s">
        <v>97</v>
      </c>
      <c r="L20" s="58" t="s">
        <v>97</v>
      </c>
      <c r="M20" s="58" t="s">
        <v>97</v>
      </c>
      <c r="N20" s="58" t="s">
        <v>97</v>
      </c>
      <c r="O20" s="58" t="s">
        <v>97</v>
      </c>
      <c r="P20" s="58" t="s">
        <v>97</v>
      </c>
      <c r="Q20" s="58" t="s">
        <v>97</v>
      </c>
      <c r="R20" s="58" t="s">
        <v>97</v>
      </c>
      <c r="S20" s="58" t="s">
        <v>97</v>
      </c>
      <c r="T20" s="58" t="s">
        <v>97</v>
      </c>
      <c r="U20" s="58" t="s">
        <v>97</v>
      </c>
      <c r="V20" s="21"/>
      <c r="W20" s="21"/>
      <c r="X20" s="21"/>
      <c r="Y20" s="21"/>
      <c r="Z20" s="21"/>
      <c r="AA20" s="21"/>
      <c r="AB20" s="21"/>
    </row>
    <row r="21">
      <c r="A21" s="36"/>
      <c r="B21" s="62"/>
      <c r="C21" s="63"/>
      <c r="D21" s="66"/>
      <c r="E21" s="67"/>
      <c r="F21" s="68"/>
      <c r="G21" s="59"/>
      <c r="H21" s="60"/>
      <c r="I21" s="68"/>
      <c r="J21" s="58"/>
      <c r="K21" s="65"/>
      <c r="L21" s="58"/>
      <c r="M21" s="58"/>
      <c r="N21" s="58"/>
      <c r="O21" s="58"/>
      <c r="P21" s="65"/>
      <c r="Q21" s="58"/>
      <c r="R21" s="58"/>
      <c r="S21" s="58"/>
      <c r="T21" s="58"/>
      <c r="U21" s="58"/>
      <c r="V21" s="21"/>
      <c r="W21" s="21"/>
      <c r="X21" s="21"/>
      <c r="Y21" s="21"/>
      <c r="Z21" s="21"/>
      <c r="AA21" s="21"/>
      <c r="AB21" s="21"/>
    </row>
    <row r="22">
      <c r="A22" s="70" t="s">
        <v>102</v>
      </c>
      <c r="B22" s="62"/>
      <c r="C22" s="63" t="s">
        <v>27</v>
      </c>
      <c r="D22" s="66"/>
      <c r="E22" s="67"/>
      <c r="F22" s="68"/>
      <c r="G22" s="59"/>
      <c r="H22" s="60">
        <v>5.0E7</v>
      </c>
      <c r="I22" s="68"/>
      <c r="J22" s="58" t="s">
        <v>97</v>
      </c>
      <c r="K22" s="58" t="s">
        <v>97</v>
      </c>
      <c r="L22" s="58" t="s">
        <v>97</v>
      </c>
      <c r="M22" s="58" t="s">
        <v>97</v>
      </c>
      <c r="N22" s="58" t="s">
        <v>97</v>
      </c>
      <c r="O22" s="58" t="s">
        <v>97</v>
      </c>
      <c r="P22" s="58" t="s">
        <v>97</v>
      </c>
      <c r="Q22" s="58" t="s">
        <v>97</v>
      </c>
      <c r="R22" s="58" t="s">
        <v>97</v>
      </c>
      <c r="S22" s="58" t="s">
        <v>97</v>
      </c>
      <c r="T22" s="58" t="s">
        <v>97</v>
      </c>
      <c r="U22" s="58" t="s">
        <v>97</v>
      </c>
      <c r="V22" s="21"/>
      <c r="W22" s="21"/>
      <c r="X22" s="21"/>
      <c r="Y22" s="21"/>
      <c r="Z22" s="21"/>
      <c r="AA22" s="21"/>
      <c r="AB22" s="21"/>
    </row>
    <row r="23">
      <c r="A23" s="36"/>
      <c r="B23" s="62"/>
      <c r="C23" s="63"/>
      <c r="D23" s="66"/>
      <c r="E23" s="67"/>
      <c r="F23" s="68"/>
      <c r="G23" s="59"/>
      <c r="H23" s="60"/>
      <c r="I23" s="68"/>
      <c r="J23" s="58"/>
      <c r="K23" s="65"/>
      <c r="L23" s="58"/>
      <c r="M23" s="58"/>
      <c r="N23" s="58"/>
      <c r="O23" s="58"/>
      <c r="P23" s="65"/>
      <c r="Q23" s="58"/>
      <c r="R23" s="58"/>
      <c r="S23" s="58"/>
      <c r="T23" s="58"/>
      <c r="U23" s="58"/>
      <c r="V23" s="21"/>
      <c r="W23" s="21"/>
      <c r="X23" s="21"/>
      <c r="Y23" s="21"/>
      <c r="Z23" s="21"/>
      <c r="AA23" s="21"/>
      <c r="AB23" s="21"/>
    </row>
    <row r="24">
      <c r="A24" s="36">
        <v>5.020502E7</v>
      </c>
      <c r="B24" s="62"/>
      <c r="C24" s="63" t="s">
        <v>103</v>
      </c>
      <c r="D24" s="66"/>
      <c r="E24" s="67"/>
      <c r="F24" s="68"/>
      <c r="G24" s="59"/>
      <c r="H24" s="60">
        <v>316000.0</v>
      </c>
      <c r="I24" s="68"/>
      <c r="J24" s="58" t="s">
        <v>97</v>
      </c>
      <c r="K24" s="58" t="s">
        <v>97</v>
      </c>
      <c r="L24" s="58" t="s">
        <v>97</v>
      </c>
      <c r="M24" s="58" t="s">
        <v>97</v>
      </c>
      <c r="N24" s="58" t="s">
        <v>97</v>
      </c>
      <c r="O24" s="58" t="s">
        <v>97</v>
      </c>
      <c r="P24" s="58" t="s">
        <v>97</v>
      </c>
      <c r="Q24" s="58" t="s">
        <v>97</v>
      </c>
      <c r="R24" s="58" t="s">
        <v>97</v>
      </c>
      <c r="S24" s="58" t="s">
        <v>97</v>
      </c>
      <c r="T24" s="58" t="s">
        <v>97</v>
      </c>
      <c r="U24" s="58" t="s">
        <v>97</v>
      </c>
      <c r="V24" s="21"/>
      <c r="W24" s="21"/>
      <c r="X24" s="21"/>
      <c r="Y24" s="21"/>
      <c r="Z24" s="21"/>
      <c r="AA24" s="21"/>
      <c r="AB24" s="21"/>
    </row>
    <row r="25">
      <c r="A25" s="36"/>
      <c r="B25" s="62"/>
      <c r="C25" s="63"/>
      <c r="D25" s="66"/>
      <c r="E25" s="67"/>
      <c r="F25" s="68"/>
      <c r="G25" s="59"/>
      <c r="H25" s="60"/>
      <c r="I25" s="68"/>
      <c r="J25" s="58"/>
      <c r="K25" s="65"/>
      <c r="L25" s="58"/>
      <c r="M25" s="58"/>
      <c r="N25" s="58"/>
      <c r="O25" s="58"/>
      <c r="P25" s="65"/>
      <c r="Q25" s="58"/>
      <c r="R25" s="58"/>
      <c r="S25" s="58"/>
      <c r="T25" s="58"/>
      <c r="U25" s="58"/>
      <c r="V25" s="21"/>
      <c r="W25" s="21"/>
      <c r="X25" s="21"/>
      <c r="Y25" s="21"/>
      <c r="Z25" s="21"/>
      <c r="AA25" s="21"/>
      <c r="AB25" s="21"/>
    </row>
    <row r="26">
      <c r="A26" s="36">
        <v>5.020503E7</v>
      </c>
      <c r="B26" s="62"/>
      <c r="C26" s="63" t="s">
        <v>104</v>
      </c>
      <c r="D26" s="66"/>
      <c r="E26" s="67"/>
      <c r="F26" s="68"/>
      <c r="G26" s="59"/>
      <c r="H26" s="60">
        <v>300000.0</v>
      </c>
      <c r="I26" s="68"/>
      <c r="J26" s="58" t="s">
        <v>97</v>
      </c>
      <c r="K26" s="58" t="s">
        <v>97</v>
      </c>
      <c r="L26" s="58" t="s">
        <v>97</v>
      </c>
      <c r="M26" s="58" t="s">
        <v>97</v>
      </c>
      <c r="N26" s="58" t="s">
        <v>97</v>
      </c>
      <c r="O26" s="58" t="s">
        <v>97</v>
      </c>
      <c r="P26" s="58" t="s">
        <v>97</v>
      </c>
      <c r="Q26" s="58" t="s">
        <v>97</v>
      </c>
      <c r="R26" s="58" t="s">
        <v>97</v>
      </c>
      <c r="S26" s="58" t="s">
        <v>97</v>
      </c>
      <c r="T26" s="58" t="s">
        <v>97</v>
      </c>
      <c r="U26" s="58" t="s">
        <v>97</v>
      </c>
      <c r="V26" s="21"/>
      <c r="W26" s="21"/>
      <c r="X26" s="21"/>
      <c r="Y26" s="21"/>
      <c r="Z26" s="21"/>
      <c r="AA26" s="21"/>
      <c r="AB26" s="21"/>
    </row>
    <row r="27">
      <c r="A27" s="36"/>
      <c r="B27" s="62"/>
      <c r="C27" s="63"/>
      <c r="D27" s="66"/>
      <c r="E27" s="67"/>
      <c r="F27" s="68"/>
      <c r="G27" s="59"/>
      <c r="H27" s="60"/>
      <c r="I27" s="68"/>
      <c r="J27" s="58"/>
      <c r="K27" s="65"/>
      <c r="L27" s="58"/>
      <c r="M27" s="58"/>
      <c r="N27" s="58"/>
      <c r="O27" s="58"/>
      <c r="P27" s="65"/>
      <c r="Q27" s="58"/>
      <c r="R27" s="58"/>
      <c r="S27" s="58"/>
      <c r="T27" s="58"/>
      <c r="U27" s="58"/>
      <c r="V27" s="21"/>
      <c r="W27" s="21"/>
      <c r="X27" s="21"/>
      <c r="Y27" s="21"/>
      <c r="Z27" s="21"/>
      <c r="AA27" s="21"/>
      <c r="AB27" s="21"/>
    </row>
    <row r="28">
      <c r="A28" s="36">
        <v>5.020504E7</v>
      </c>
      <c r="B28" s="62"/>
      <c r="C28" s="63" t="s">
        <v>28</v>
      </c>
      <c r="D28" s="66"/>
      <c r="E28" s="67"/>
      <c r="F28" s="68"/>
      <c r="G28" s="59"/>
      <c r="H28" s="60">
        <v>20000.0</v>
      </c>
      <c r="I28" s="68"/>
      <c r="J28" s="58" t="s">
        <v>97</v>
      </c>
      <c r="K28" s="58" t="s">
        <v>97</v>
      </c>
      <c r="L28" s="58" t="s">
        <v>97</v>
      </c>
      <c r="M28" s="58" t="s">
        <v>97</v>
      </c>
      <c r="N28" s="58" t="s">
        <v>97</v>
      </c>
      <c r="O28" s="58" t="s">
        <v>97</v>
      </c>
      <c r="P28" s="58" t="s">
        <v>97</v>
      </c>
      <c r="Q28" s="58" t="s">
        <v>97</v>
      </c>
      <c r="R28" s="58" t="s">
        <v>97</v>
      </c>
      <c r="S28" s="58" t="s">
        <v>97</v>
      </c>
      <c r="T28" s="58" t="s">
        <v>97</v>
      </c>
      <c r="U28" s="58" t="s">
        <v>97</v>
      </c>
      <c r="V28" s="21"/>
      <c r="W28" s="21"/>
      <c r="X28" s="21"/>
      <c r="Y28" s="21"/>
      <c r="Z28" s="21"/>
      <c r="AA28" s="21"/>
      <c r="AB28" s="21"/>
    </row>
    <row r="29">
      <c r="A29" s="36"/>
      <c r="B29" s="62"/>
      <c r="C29" s="63"/>
      <c r="D29" s="66"/>
      <c r="E29" s="67"/>
      <c r="F29" s="68"/>
      <c r="G29" s="59"/>
      <c r="H29" s="60"/>
      <c r="I29" s="68"/>
      <c r="J29" s="58"/>
      <c r="K29" s="65"/>
      <c r="L29" s="58"/>
      <c r="M29" s="58"/>
      <c r="N29" s="58"/>
      <c r="O29" s="58"/>
      <c r="P29" s="65"/>
      <c r="Q29" s="58"/>
      <c r="R29" s="58"/>
      <c r="S29" s="58"/>
      <c r="T29" s="58"/>
      <c r="U29" s="58"/>
      <c r="V29" s="21"/>
      <c r="W29" s="21"/>
      <c r="X29" s="21"/>
      <c r="Y29" s="21"/>
      <c r="Z29" s="21"/>
      <c r="AA29" s="21"/>
      <c r="AB29" s="21"/>
    </row>
    <row r="30">
      <c r="A30" s="36" t="str">
        <f>'Cover Page'!A19</f>
        <v>50206020</v>
      </c>
      <c r="B30" s="62"/>
      <c r="C30" s="63" t="s">
        <v>30</v>
      </c>
      <c r="D30" s="66"/>
      <c r="E30" s="67"/>
      <c r="F30" s="68"/>
      <c r="G30" s="59"/>
      <c r="H30" s="60">
        <v>210000.0</v>
      </c>
      <c r="I30" s="68"/>
      <c r="J30" s="58" t="s">
        <v>97</v>
      </c>
      <c r="K30" s="58" t="s">
        <v>97</v>
      </c>
      <c r="L30" s="58" t="s">
        <v>97</v>
      </c>
      <c r="M30" s="58" t="s">
        <v>97</v>
      </c>
      <c r="N30" s="58" t="s">
        <v>97</v>
      </c>
      <c r="O30" s="58" t="s">
        <v>97</v>
      </c>
      <c r="P30" s="58" t="s">
        <v>97</v>
      </c>
      <c r="Q30" s="58" t="s">
        <v>97</v>
      </c>
      <c r="R30" s="58" t="s">
        <v>97</v>
      </c>
      <c r="S30" s="58" t="s">
        <v>97</v>
      </c>
      <c r="T30" s="58" t="s">
        <v>97</v>
      </c>
      <c r="U30" s="58" t="s">
        <v>97</v>
      </c>
      <c r="V30" s="21"/>
      <c r="W30" s="21"/>
      <c r="X30" s="21"/>
      <c r="Y30" s="21"/>
      <c r="Z30" s="21"/>
      <c r="AA30" s="21"/>
      <c r="AB30" s="21"/>
    </row>
    <row r="31">
      <c r="A31" s="36"/>
      <c r="B31" s="62"/>
      <c r="C31" s="71" t="s">
        <v>105</v>
      </c>
      <c r="D31" s="38"/>
      <c r="E31" s="67"/>
      <c r="F31" s="68"/>
      <c r="G31" s="59"/>
      <c r="H31" s="60"/>
      <c r="I31" s="68"/>
      <c r="J31" s="58"/>
      <c r="K31" s="65"/>
      <c r="L31" s="58"/>
      <c r="M31" s="58"/>
      <c r="N31" s="58"/>
      <c r="O31" s="58"/>
      <c r="P31" s="65"/>
      <c r="Q31" s="58"/>
      <c r="R31" s="58"/>
      <c r="S31" s="58"/>
      <c r="T31" s="58"/>
      <c r="U31" s="58"/>
      <c r="V31" s="21"/>
      <c r="W31" s="21"/>
      <c r="X31" s="21"/>
      <c r="Y31" s="21"/>
      <c r="Z31" s="21"/>
      <c r="AA31" s="21"/>
      <c r="AB31" s="21"/>
    </row>
    <row r="32">
      <c r="A32" s="36" t="str">
        <f>'Cover Page'!A20</f>
        <v>50213040</v>
      </c>
      <c r="B32" s="62"/>
      <c r="C32" s="72" t="s">
        <v>106</v>
      </c>
      <c r="D32" s="64"/>
      <c r="E32" s="67"/>
      <c r="F32" s="68"/>
      <c r="G32" s="59"/>
      <c r="H32" s="60">
        <v>1600000.0</v>
      </c>
      <c r="I32" s="68" t="s">
        <v>98</v>
      </c>
      <c r="J32" s="58" t="s">
        <v>97</v>
      </c>
      <c r="K32" s="58" t="s">
        <v>97</v>
      </c>
      <c r="L32" s="58" t="s">
        <v>97</v>
      </c>
      <c r="M32" s="58" t="s">
        <v>97</v>
      </c>
      <c r="N32" s="58" t="s">
        <v>97</v>
      </c>
      <c r="O32" s="58" t="s">
        <v>97</v>
      </c>
      <c r="P32" s="58" t="s">
        <v>97</v>
      </c>
      <c r="Q32" s="58" t="s">
        <v>97</v>
      </c>
      <c r="R32" s="58" t="s">
        <v>97</v>
      </c>
      <c r="S32" s="58" t="s">
        <v>97</v>
      </c>
      <c r="T32" s="58" t="s">
        <v>97</v>
      </c>
      <c r="U32" s="58" t="s">
        <v>97</v>
      </c>
      <c r="V32" s="21"/>
      <c r="W32" s="21"/>
      <c r="X32" s="21"/>
      <c r="Y32" s="21"/>
      <c r="Z32" s="21"/>
      <c r="AA32" s="21"/>
      <c r="AB32" s="21"/>
    </row>
    <row r="33">
      <c r="A33" s="36"/>
      <c r="B33" s="62"/>
      <c r="C33" s="63"/>
      <c r="D33" s="64"/>
      <c r="E33" s="67"/>
      <c r="F33" s="68"/>
      <c r="G33" s="59"/>
      <c r="H33" s="60"/>
      <c r="I33" s="68"/>
      <c r="J33" s="58"/>
      <c r="K33" s="58"/>
      <c r="L33" s="58"/>
      <c r="M33" s="58"/>
      <c r="N33" s="58"/>
      <c r="O33" s="58"/>
      <c r="P33" s="58"/>
      <c r="Q33" s="58"/>
      <c r="R33" s="58"/>
      <c r="S33" s="58"/>
      <c r="T33" s="58"/>
      <c r="U33" s="58"/>
      <c r="V33" s="21"/>
      <c r="W33" s="21"/>
      <c r="X33" s="21"/>
      <c r="Y33" s="21"/>
      <c r="Z33" s="21"/>
      <c r="AA33" s="21"/>
      <c r="AB33" s="21"/>
    </row>
    <row r="34">
      <c r="A34" s="36" t="str">
        <f>'Cover Page'!A21</f>
        <v>50213050</v>
      </c>
      <c r="B34" s="62"/>
      <c r="C34" s="71" t="s">
        <v>107</v>
      </c>
      <c r="D34" s="38"/>
      <c r="E34" s="67"/>
      <c r="F34" s="68"/>
      <c r="G34" s="59"/>
      <c r="H34" s="60">
        <v>900000.0</v>
      </c>
      <c r="I34" s="68" t="s">
        <v>98</v>
      </c>
      <c r="J34" s="58" t="s">
        <v>97</v>
      </c>
      <c r="K34" s="58" t="s">
        <v>97</v>
      </c>
      <c r="L34" s="58" t="s">
        <v>97</v>
      </c>
      <c r="M34" s="58" t="s">
        <v>97</v>
      </c>
      <c r="N34" s="58" t="s">
        <v>97</v>
      </c>
      <c r="O34" s="58" t="s">
        <v>97</v>
      </c>
      <c r="P34" s="58" t="s">
        <v>97</v>
      </c>
      <c r="Q34" s="58" t="s">
        <v>97</v>
      </c>
      <c r="R34" s="58" t="s">
        <v>97</v>
      </c>
      <c r="S34" s="58" t="s">
        <v>97</v>
      </c>
      <c r="T34" s="58" t="s">
        <v>97</v>
      </c>
      <c r="U34" s="58" t="s">
        <v>97</v>
      </c>
      <c r="V34" s="21"/>
      <c r="W34" s="21"/>
      <c r="X34" s="21"/>
      <c r="Y34" s="21"/>
      <c r="Z34" s="21"/>
      <c r="AA34" s="21"/>
      <c r="AB34" s="21"/>
    </row>
    <row r="35">
      <c r="A35" s="36"/>
      <c r="B35" s="62"/>
      <c r="C35" s="71"/>
      <c r="D35" s="73"/>
      <c r="E35" s="67"/>
      <c r="F35" s="68"/>
      <c r="G35" s="59"/>
      <c r="H35" s="60"/>
      <c r="I35" s="68"/>
      <c r="J35" s="58"/>
      <c r="K35" s="58"/>
      <c r="L35" s="58"/>
      <c r="M35" s="58"/>
      <c r="N35" s="58"/>
      <c r="O35" s="58"/>
      <c r="P35" s="58"/>
      <c r="Q35" s="58"/>
      <c r="R35" s="58"/>
      <c r="S35" s="58"/>
      <c r="T35" s="58"/>
      <c r="U35" s="58"/>
      <c r="V35" s="21"/>
      <c r="W35" s="21"/>
      <c r="X35" s="21"/>
      <c r="Y35" s="21"/>
      <c r="Z35" s="21"/>
      <c r="AA35" s="21"/>
      <c r="AB35" s="21"/>
    </row>
    <row r="36">
      <c r="A36" s="28" t="str">
        <f>'Cover Page'!A22</f>
        <v>50213060</v>
      </c>
      <c r="B36" s="74"/>
      <c r="C36" s="71" t="s">
        <v>108</v>
      </c>
      <c r="D36" s="38"/>
      <c r="E36" s="75"/>
      <c r="F36" s="76"/>
      <c r="G36" s="77"/>
      <c r="H36" s="60">
        <v>950000.0</v>
      </c>
      <c r="I36" s="68" t="s">
        <v>98</v>
      </c>
      <c r="J36" s="58" t="s">
        <v>97</v>
      </c>
      <c r="K36" s="58" t="s">
        <v>97</v>
      </c>
      <c r="L36" s="58" t="s">
        <v>97</v>
      </c>
      <c r="M36" s="58" t="s">
        <v>97</v>
      </c>
      <c r="N36" s="58" t="s">
        <v>97</v>
      </c>
      <c r="O36" s="58" t="s">
        <v>97</v>
      </c>
      <c r="P36" s="58" t="s">
        <v>97</v>
      </c>
      <c r="Q36" s="58" t="s">
        <v>97</v>
      </c>
      <c r="R36" s="58" t="s">
        <v>97</v>
      </c>
      <c r="S36" s="58" t="s">
        <v>97</v>
      </c>
      <c r="T36" s="58" t="s">
        <v>97</v>
      </c>
      <c r="U36" s="58" t="s">
        <v>97</v>
      </c>
      <c r="V36" s="21"/>
      <c r="W36" s="21"/>
      <c r="X36" s="21"/>
      <c r="Y36" s="21"/>
      <c r="Z36" s="21"/>
      <c r="AA36" s="21"/>
      <c r="AB36" s="21"/>
    </row>
    <row r="37">
      <c r="A37" s="44"/>
      <c r="B37" s="62"/>
      <c r="C37" s="71"/>
      <c r="D37" s="64"/>
      <c r="E37" s="67"/>
      <c r="F37" s="68"/>
      <c r="G37" s="59"/>
      <c r="H37" s="60"/>
      <c r="I37" s="68"/>
      <c r="J37" s="58"/>
      <c r="K37" s="58"/>
      <c r="L37" s="58"/>
      <c r="M37" s="58"/>
      <c r="N37" s="58"/>
      <c r="O37" s="58"/>
      <c r="P37" s="58"/>
      <c r="Q37" s="58"/>
      <c r="R37" s="58"/>
      <c r="S37" s="58"/>
      <c r="T37" s="58"/>
      <c r="U37" s="58"/>
      <c r="V37" s="21"/>
      <c r="W37" s="21"/>
      <c r="X37" s="21"/>
      <c r="Y37" s="21"/>
      <c r="Z37" s="21"/>
      <c r="AA37" s="21"/>
      <c r="AB37" s="21"/>
    </row>
    <row r="38">
      <c r="A38" s="44">
        <v>5.021321E7</v>
      </c>
      <c r="B38" s="74"/>
      <c r="C38" s="78" t="s">
        <v>109</v>
      </c>
      <c r="D38" s="79"/>
      <c r="E38" s="75"/>
      <c r="F38" s="76"/>
      <c r="G38" s="59"/>
      <c r="H38" s="60">
        <v>100000.0</v>
      </c>
      <c r="I38" s="68" t="s">
        <v>98</v>
      </c>
      <c r="J38" s="58" t="s">
        <v>97</v>
      </c>
      <c r="K38" s="58" t="s">
        <v>97</v>
      </c>
      <c r="L38" s="58" t="s">
        <v>97</v>
      </c>
      <c r="M38" s="58" t="s">
        <v>97</v>
      </c>
      <c r="N38" s="58" t="s">
        <v>97</v>
      </c>
      <c r="O38" s="58" t="s">
        <v>97</v>
      </c>
      <c r="P38" s="58" t="s">
        <v>97</v>
      </c>
      <c r="Q38" s="58" t="s">
        <v>97</v>
      </c>
      <c r="R38" s="58" t="s">
        <v>97</v>
      </c>
      <c r="S38" s="58" t="s">
        <v>97</v>
      </c>
      <c r="T38" s="58" t="s">
        <v>97</v>
      </c>
      <c r="U38" s="58" t="s">
        <v>97</v>
      </c>
      <c r="V38" s="21"/>
      <c r="W38" s="21"/>
      <c r="X38" s="21"/>
      <c r="Y38" s="21"/>
      <c r="Z38" s="21"/>
      <c r="AA38" s="21"/>
      <c r="AB38" s="21"/>
    </row>
    <row r="39">
      <c r="A39" s="44"/>
      <c r="B39" s="62"/>
      <c r="C39" s="71"/>
      <c r="D39" s="73"/>
      <c r="E39" s="67"/>
      <c r="F39" s="68"/>
      <c r="G39" s="59"/>
      <c r="H39" s="60"/>
      <c r="I39" s="68"/>
      <c r="J39" s="58"/>
      <c r="K39" s="58"/>
      <c r="L39" s="58"/>
      <c r="M39" s="58"/>
      <c r="N39" s="58"/>
      <c r="O39" s="58"/>
      <c r="P39" s="58"/>
      <c r="Q39" s="58"/>
      <c r="R39" s="58"/>
      <c r="S39" s="58"/>
      <c r="T39" s="58"/>
      <c r="U39" s="58"/>
      <c r="V39" s="21"/>
      <c r="W39" s="21"/>
      <c r="X39" s="21"/>
      <c r="Y39" s="21"/>
      <c r="Z39" s="21"/>
      <c r="AA39" s="21"/>
      <c r="AB39" s="21"/>
    </row>
    <row r="40">
      <c r="A40" s="36">
        <v>5.021601E7</v>
      </c>
      <c r="B40" s="62"/>
      <c r="C40" s="63" t="s">
        <v>110</v>
      </c>
      <c r="D40" s="66"/>
      <c r="E40" s="67"/>
      <c r="F40" s="68"/>
      <c r="G40" s="59"/>
      <c r="H40" s="60">
        <v>25000.0</v>
      </c>
      <c r="I40" s="68"/>
      <c r="J40" s="58" t="s">
        <v>97</v>
      </c>
      <c r="K40" s="58" t="s">
        <v>97</v>
      </c>
      <c r="L40" s="58" t="s">
        <v>97</v>
      </c>
      <c r="M40" s="58" t="s">
        <v>97</v>
      </c>
      <c r="N40" s="58" t="s">
        <v>97</v>
      </c>
      <c r="O40" s="58" t="s">
        <v>97</v>
      </c>
      <c r="P40" s="58" t="s">
        <v>97</v>
      </c>
      <c r="Q40" s="58" t="s">
        <v>97</v>
      </c>
      <c r="R40" s="58" t="s">
        <v>97</v>
      </c>
      <c r="S40" s="58" t="s">
        <v>97</v>
      </c>
      <c r="T40" s="58" t="s">
        <v>97</v>
      </c>
      <c r="U40" s="58" t="s">
        <v>97</v>
      </c>
      <c r="V40" s="21"/>
      <c r="W40" s="21"/>
      <c r="X40" s="21"/>
      <c r="Y40" s="21"/>
      <c r="Z40" s="21"/>
      <c r="AA40" s="21"/>
      <c r="AB40" s="21"/>
    </row>
    <row r="41">
      <c r="A41" s="36"/>
      <c r="B41" s="62"/>
      <c r="C41" s="63"/>
      <c r="D41" s="66"/>
      <c r="E41" s="67"/>
      <c r="F41" s="68"/>
      <c r="G41" s="59"/>
      <c r="H41" s="60"/>
      <c r="I41" s="68"/>
      <c r="J41" s="58"/>
      <c r="K41" s="65"/>
      <c r="L41" s="58"/>
      <c r="M41" s="58"/>
      <c r="N41" s="58"/>
      <c r="O41" s="58"/>
      <c r="P41" s="65"/>
      <c r="Q41" s="58"/>
      <c r="R41" s="58"/>
      <c r="S41" s="58"/>
      <c r="T41" s="58"/>
      <c r="U41" s="58"/>
      <c r="V41" s="21"/>
      <c r="W41" s="21"/>
      <c r="X41" s="21"/>
      <c r="Y41" s="21"/>
      <c r="Z41" s="21"/>
      <c r="AA41" s="21"/>
      <c r="AB41" s="21"/>
    </row>
    <row r="42">
      <c r="A42" s="36">
        <v>5.021602E7</v>
      </c>
      <c r="B42" s="62"/>
      <c r="C42" s="63" t="s">
        <v>38</v>
      </c>
      <c r="D42" s="66"/>
      <c r="E42" s="67"/>
      <c r="F42" s="68"/>
      <c r="G42" s="59"/>
      <c r="H42" s="60">
        <v>100000.0</v>
      </c>
      <c r="I42" s="68"/>
      <c r="J42" s="58" t="s">
        <v>97</v>
      </c>
      <c r="K42" s="58" t="s">
        <v>97</v>
      </c>
      <c r="L42" s="58" t="s">
        <v>97</v>
      </c>
      <c r="M42" s="58" t="s">
        <v>97</v>
      </c>
      <c r="N42" s="58" t="s">
        <v>97</v>
      </c>
      <c r="O42" s="58" t="s">
        <v>97</v>
      </c>
      <c r="P42" s="58" t="s">
        <v>97</v>
      </c>
      <c r="Q42" s="58" t="s">
        <v>97</v>
      </c>
      <c r="R42" s="58" t="s">
        <v>97</v>
      </c>
      <c r="S42" s="58" t="s">
        <v>97</v>
      </c>
      <c r="T42" s="58" t="s">
        <v>97</v>
      </c>
      <c r="U42" s="58" t="s">
        <v>97</v>
      </c>
      <c r="V42" s="21"/>
      <c r="W42" s="21"/>
      <c r="X42" s="21"/>
      <c r="Y42" s="21"/>
      <c r="Z42" s="21"/>
      <c r="AA42" s="21"/>
      <c r="AB42" s="21"/>
    </row>
    <row r="43">
      <c r="A43" s="36"/>
      <c r="B43" s="62"/>
      <c r="C43" s="63"/>
      <c r="D43" s="66"/>
      <c r="E43" s="67"/>
      <c r="F43" s="68"/>
      <c r="G43" s="59"/>
      <c r="H43" s="60"/>
      <c r="I43" s="68"/>
      <c r="J43" s="58"/>
      <c r="K43" s="65"/>
      <c r="L43" s="58"/>
      <c r="M43" s="58"/>
      <c r="N43" s="58"/>
      <c r="O43" s="58"/>
      <c r="P43" s="65"/>
      <c r="Q43" s="58"/>
      <c r="R43" s="58"/>
      <c r="S43" s="58"/>
      <c r="T43" s="58"/>
      <c r="U43" s="58"/>
      <c r="V43" s="21"/>
      <c r="W43" s="21"/>
      <c r="X43" s="21"/>
      <c r="Y43" s="21"/>
      <c r="Z43" s="21"/>
      <c r="AA43" s="21"/>
      <c r="AB43" s="21"/>
    </row>
    <row r="44">
      <c r="A44" s="36">
        <v>5.029902E7</v>
      </c>
      <c r="B44" s="62"/>
      <c r="C44" s="63" t="s">
        <v>40</v>
      </c>
      <c r="D44" s="66"/>
      <c r="E44" s="67"/>
      <c r="F44" s="68"/>
      <c r="G44" s="59"/>
      <c r="H44" s="60">
        <v>150000.0</v>
      </c>
      <c r="I44" s="68" t="s">
        <v>98</v>
      </c>
      <c r="J44" s="58" t="s">
        <v>97</v>
      </c>
      <c r="K44" s="58" t="s">
        <v>97</v>
      </c>
      <c r="L44" s="58" t="s">
        <v>97</v>
      </c>
      <c r="M44" s="58" t="s">
        <v>97</v>
      </c>
      <c r="N44" s="58" t="s">
        <v>97</v>
      </c>
      <c r="O44" s="58" t="s">
        <v>97</v>
      </c>
      <c r="P44" s="58" t="s">
        <v>97</v>
      </c>
      <c r="Q44" s="58" t="s">
        <v>97</v>
      </c>
      <c r="R44" s="58" t="s">
        <v>97</v>
      </c>
      <c r="S44" s="58" t="s">
        <v>97</v>
      </c>
      <c r="T44" s="58" t="s">
        <v>97</v>
      </c>
      <c r="U44" s="58" t="s">
        <v>97</v>
      </c>
      <c r="V44" s="21"/>
      <c r="W44" s="21"/>
      <c r="X44" s="21"/>
      <c r="Y44" s="21"/>
      <c r="Z44" s="21"/>
      <c r="AA44" s="21"/>
      <c r="AB44" s="21"/>
    </row>
    <row r="45">
      <c r="A45" s="62"/>
      <c r="B45" s="62"/>
      <c r="C45" s="69" t="s">
        <v>111</v>
      </c>
      <c r="D45" s="66"/>
      <c r="E45" s="67"/>
      <c r="F45" s="68"/>
      <c r="G45" s="59"/>
      <c r="H45" s="80"/>
      <c r="I45" s="68"/>
      <c r="J45" s="58"/>
      <c r="K45" s="65"/>
      <c r="L45" s="58"/>
      <c r="M45" s="58"/>
      <c r="N45" s="58"/>
      <c r="O45" s="58"/>
      <c r="P45" s="65"/>
      <c r="Q45" s="58"/>
      <c r="R45" s="58"/>
      <c r="S45" s="58"/>
      <c r="T45" s="58"/>
      <c r="U45" s="58"/>
      <c r="V45" s="21"/>
      <c r="W45" s="21"/>
      <c r="X45" s="21"/>
      <c r="Y45" s="21"/>
      <c r="Z45" s="21"/>
      <c r="AA45" s="21"/>
      <c r="AB45" s="21"/>
    </row>
    <row r="46">
      <c r="A46" s="62"/>
      <c r="B46" s="62"/>
      <c r="C46" s="69" t="s">
        <v>112</v>
      </c>
      <c r="D46" s="66"/>
      <c r="E46" s="67"/>
      <c r="F46" s="68"/>
      <c r="G46" s="59"/>
      <c r="H46" s="80"/>
      <c r="I46" s="68"/>
      <c r="J46" s="58"/>
      <c r="K46" s="65"/>
      <c r="L46" s="58"/>
      <c r="M46" s="58"/>
      <c r="N46" s="58"/>
      <c r="O46" s="58"/>
      <c r="P46" s="65"/>
      <c r="Q46" s="58"/>
      <c r="R46" s="58"/>
      <c r="S46" s="58"/>
      <c r="T46" s="58"/>
      <c r="U46" s="58"/>
      <c r="V46" s="21"/>
      <c r="W46" s="21"/>
      <c r="X46" s="21"/>
      <c r="Y46" s="21"/>
      <c r="Z46" s="21"/>
      <c r="AA46" s="21"/>
      <c r="AB46" s="21"/>
    </row>
    <row r="47">
      <c r="A47" s="62"/>
      <c r="B47" s="62"/>
      <c r="C47" s="69" t="s">
        <v>113</v>
      </c>
      <c r="D47" s="66"/>
      <c r="E47" s="67"/>
      <c r="F47" s="68"/>
      <c r="G47" s="59"/>
      <c r="H47" s="80"/>
      <c r="I47" s="68"/>
      <c r="J47" s="58"/>
      <c r="K47" s="65"/>
      <c r="L47" s="58"/>
      <c r="M47" s="58"/>
      <c r="N47" s="58"/>
      <c r="O47" s="58"/>
      <c r="P47" s="65"/>
      <c r="Q47" s="58"/>
      <c r="R47" s="58"/>
      <c r="S47" s="58"/>
      <c r="T47" s="58"/>
      <c r="U47" s="58"/>
      <c r="V47" s="21"/>
      <c r="W47" s="21"/>
      <c r="X47" s="21"/>
      <c r="Y47" s="21"/>
      <c r="Z47" s="21"/>
      <c r="AA47" s="21"/>
      <c r="AB47" s="21"/>
    </row>
    <row r="48">
      <c r="A48" s="62"/>
      <c r="B48" s="62"/>
      <c r="C48" s="69" t="s">
        <v>114</v>
      </c>
      <c r="D48" s="66"/>
      <c r="E48" s="67"/>
      <c r="F48" s="68"/>
      <c r="G48" s="59"/>
      <c r="H48" s="80"/>
      <c r="I48" s="68"/>
      <c r="J48" s="58"/>
      <c r="K48" s="65"/>
      <c r="L48" s="58"/>
      <c r="M48" s="58"/>
      <c r="N48" s="58"/>
      <c r="O48" s="58"/>
      <c r="P48" s="65"/>
      <c r="Q48" s="58"/>
      <c r="R48" s="58"/>
      <c r="S48" s="58"/>
      <c r="T48" s="58"/>
      <c r="U48" s="58"/>
      <c r="V48" s="21"/>
      <c r="W48" s="21"/>
      <c r="X48" s="21"/>
      <c r="Y48" s="21"/>
      <c r="Z48" s="21"/>
      <c r="AA48" s="21"/>
      <c r="AB48" s="21"/>
    </row>
    <row r="49">
      <c r="A49" s="62"/>
      <c r="B49" s="62"/>
      <c r="C49" s="69"/>
      <c r="D49" s="66"/>
      <c r="E49" s="67"/>
      <c r="F49" s="68"/>
      <c r="G49" s="59"/>
      <c r="H49" s="80"/>
      <c r="I49" s="68"/>
      <c r="J49" s="58"/>
      <c r="K49" s="65"/>
      <c r="L49" s="58"/>
      <c r="M49" s="58"/>
      <c r="N49" s="58"/>
      <c r="O49" s="58"/>
      <c r="P49" s="65"/>
      <c r="Q49" s="58"/>
      <c r="R49" s="58"/>
      <c r="S49" s="58"/>
      <c r="T49" s="58"/>
      <c r="U49" s="58"/>
      <c r="V49" s="21"/>
      <c r="W49" s="21"/>
      <c r="X49" s="21"/>
      <c r="Y49" s="21"/>
      <c r="Z49" s="21"/>
      <c r="AA49" s="21"/>
      <c r="AB49" s="21"/>
    </row>
    <row r="50">
      <c r="A50" s="36">
        <v>5.029904E7</v>
      </c>
      <c r="B50" s="62"/>
      <c r="C50" s="63" t="s">
        <v>43</v>
      </c>
      <c r="D50" s="66"/>
      <c r="E50" s="67"/>
      <c r="F50" s="68"/>
      <c r="G50" s="59"/>
      <c r="H50" s="60">
        <v>160000.0</v>
      </c>
      <c r="I50" s="68" t="s">
        <v>98</v>
      </c>
      <c r="J50" s="58" t="s">
        <v>97</v>
      </c>
      <c r="K50" s="58" t="s">
        <v>97</v>
      </c>
      <c r="L50" s="58" t="s">
        <v>97</v>
      </c>
      <c r="M50" s="58" t="s">
        <v>97</v>
      </c>
      <c r="N50" s="58" t="s">
        <v>97</v>
      </c>
      <c r="O50" s="58" t="s">
        <v>97</v>
      </c>
      <c r="P50" s="58" t="s">
        <v>97</v>
      </c>
      <c r="Q50" s="58" t="s">
        <v>97</v>
      </c>
      <c r="R50" s="58" t="s">
        <v>97</v>
      </c>
      <c r="S50" s="58" t="s">
        <v>97</v>
      </c>
      <c r="T50" s="58" t="s">
        <v>97</v>
      </c>
      <c r="U50" s="58" t="s">
        <v>97</v>
      </c>
      <c r="V50" s="21"/>
      <c r="W50" s="21"/>
      <c r="X50" s="21"/>
      <c r="Y50" s="21"/>
      <c r="Z50" s="21"/>
      <c r="AA50" s="21"/>
      <c r="AB50" s="21"/>
    </row>
    <row r="51">
      <c r="A51" s="62"/>
      <c r="B51" s="62"/>
      <c r="C51" s="69"/>
      <c r="D51" s="66"/>
      <c r="E51" s="67"/>
      <c r="F51" s="68"/>
      <c r="G51" s="59"/>
      <c r="H51" s="80"/>
      <c r="I51" s="68"/>
      <c r="J51" s="58"/>
      <c r="K51" s="65"/>
      <c r="L51" s="58"/>
      <c r="M51" s="58"/>
      <c r="N51" s="58"/>
      <c r="O51" s="58"/>
      <c r="P51" s="65"/>
      <c r="Q51" s="58"/>
      <c r="R51" s="58"/>
      <c r="S51" s="58"/>
      <c r="T51" s="58"/>
      <c r="U51" s="58"/>
      <c r="V51" s="21"/>
      <c r="W51" s="21"/>
      <c r="X51" s="21"/>
      <c r="Y51" s="21"/>
      <c r="Z51" s="21"/>
      <c r="AA51" s="21"/>
      <c r="AB51" s="21"/>
    </row>
    <row r="52">
      <c r="A52" s="36" t="str">
        <f>'Cover Page'!A8</f>
        <v>50202010</v>
      </c>
      <c r="B52" s="62"/>
      <c r="C52" s="63" t="s">
        <v>11</v>
      </c>
      <c r="D52" s="66"/>
      <c r="E52" s="67"/>
      <c r="F52" s="68"/>
      <c r="G52" s="59"/>
      <c r="H52" s="60">
        <v>250000.0</v>
      </c>
      <c r="I52" s="68" t="s">
        <v>98</v>
      </c>
      <c r="J52" s="58" t="s">
        <v>97</v>
      </c>
      <c r="K52" s="58" t="s">
        <v>97</v>
      </c>
      <c r="L52" s="58" t="s">
        <v>97</v>
      </c>
      <c r="M52" s="58" t="s">
        <v>97</v>
      </c>
      <c r="N52" s="58" t="s">
        <v>97</v>
      </c>
      <c r="O52" s="58" t="s">
        <v>97</v>
      </c>
      <c r="P52" s="58" t="s">
        <v>97</v>
      </c>
      <c r="Q52" s="58" t="s">
        <v>97</v>
      </c>
      <c r="R52" s="58" t="s">
        <v>97</v>
      </c>
      <c r="S52" s="58" t="s">
        <v>97</v>
      </c>
      <c r="T52" s="58" t="s">
        <v>97</v>
      </c>
      <c r="U52" s="58" t="s">
        <v>97</v>
      </c>
      <c r="V52" s="21"/>
      <c r="W52" s="21"/>
      <c r="X52" s="21"/>
      <c r="Y52" s="21"/>
      <c r="Z52" s="21"/>
      <c r="AA52" s="21"/>
      <c r="AB52" s="21"/>
    </row>
    <row r="53">
      <c r="A53" s="62"/>
      <c r="B53" s="74"/>
      <c r="C53" s="81" t="s">
        <v>115</v>
      </c>
      <c r="D53" s="82"/>
      <c r="E53" s="67"/>
      <c r="F53" s="68"/>
      <c r="G53" s="59"/>
      <c r="H53" s="80"/>
      <c r="I53" s="68"/>
      <c r="J53" s="58"/>
      <c r="K53" s="65"/>
      <c r="L53" s="58"/>
      <c r="M53" s="83"/>
      <c r="N53" s="58"/>
      <c r="O53" s="58"/>
      <c r="P53" s="65"/>
      <c r="Q53" s="58"/>
      <c r="R53" s="58"/>
      <c r="S53" s="58"/>
      <c r="T53" s="58"/>
      <c r="U53" s="58"/>
      <c r="V53" s="21"/>
      <c r="W53" s="21"/>
      <c r="X53" s="21"/>
      <c r="Y53" s="21"/>
      <c r="Z53" s="21"/>
      <c r="AA53" s="21"/>
      <c r="AB53" s="21"/>
    </row>
    <row r="54">
      <c r="A54" s="28"/>
      <c r="B54" s="62"/>
      <c r="C54" s="84" t="s">
        <v>116</v>
      </c>
      <c r="D54" s="54"/>
      <c r="E54" s="85"/>
      <c r="F54" s="58"/>
      <c r="G54" s="59"/>
      <c r="H54" s="60"/>
      <c r="I54" s="61"/>
      <c r="J54" s="58"/>
      <c r="K54" s="58"/>
      <c r="L54" s="58"/>
      <c r="M54" s="58"/>
      <c r="N54" s="58"/>
      <c r="O54" s="58"/>
      <c r="P54" s="58"/>
      <c r="Q54" s="58"/>
      <c r="R54" s="58"/>
      <c r="S54" s="58"/>
      <c r="T54" s="58"/>
      <c r="U54" s="58"/>
      <c r="V54" s="21"/>
      <c r="W54" s="25"/>
      <c r="X54" s="25"/>
      <c r="Y54" s="25"/>
      <c r="Z54" s="25"/>
      <c r="AA54" s="25"/>
      <c r="AB54" s="21"/>
    </row>
    <row r="55">
      <c r="A55" s="44"/>
      <c r="B55" s="86"/>
      <c r="C55" s="84"/>
      <c r="D55" s="54"/>
      <c r="E55" s="87"/>
      <c r="F55" s="88"/>
      <c r="G55" s="89"/>
      <c r="H55" s="60"/>
      <c r="I55" s="61"/>
      <c r="J55" s="58"/>
      <c r="K55" s="58"/>
      <c r="L55" s="58"/>
      <c r="M55" s="58"/>
      <c r="N55" s="58"/>
      <c r="O55" s="58"/>
      <c r="P55" s="58"/>
      <c r="Q55" s="58"/>
      <c r="R55" s="58"/>
      <c r="S55" s="58"/>
      <c r="T55" s="58"/>
      <c r="U55" s="58"/>
      <c r="V55" s="21"/>
      <c r="W55" s="25"/>
      <c r="X55" s="25"/>
      <c r="Y55" s="25"/>
      <c r="Z55" s="25"/>
      <c r="AA55" s="25"/>
      <c r="AB55" s="21"/>
    </row>
    <row r="56">
      <c r="A56" s="90" t="s">
        <v>12</v>
      </c>
      <c r="B56" s="62"/>
      <c r="C56" s="63" t="s">
        <v>13</v>
      </c>
      <c r="D56" s="66"/>
      <c r="E56" s="67"/>
      <c r="F56" s="68"/>
      <c r="G56" s="59"/>
      <c r="H56" s="60">
        <v>3000000.0</v>
      </c>
      <c r="I56" s="68" t="s">
        <v>98</v>
      </c>
      <c r="J56" s="58"/>
      <c r="K56" s="65"/>
      <c r="L56" s="58"/>
      <c r="M56" s="58"/>
      <c r="N56" s="58"/>
      <c r="O56" s="58"/>
      <c r="P56" s="65"/>
      <c r="Q56" s="58"/>
      <c r="R56" s="58"/>
      <c r="S56" s="58"/>
      <c r="T56" s="58"/>
      <c r="U56" s="58"/>
      <c r="V56" s="21"/>
      <c r="W56" s="21"/>
      <c r="X56" s="21"/>
      <c r="Y56" s="21"/>
      <c r="Z56" s="21"/>
      <c r="AA56" s="21"/>
      <c r="AB56" s="21"/>
    </row>
    <row r="57">
      <c r="A57" s="36"/>
      <c r="B57" s="62"/>
      <c r="C57" s="69" t="s">
        <v>117</v>
      </c>
      <c r="D57" s="66"/>
      <c r="E57" s="67">
        <v>100.0</v>
      </c>
      <c r="F57" s="68" t="s">
        <v>118</v>
      </c>
      <c r="G57" s="59">
        <v>77.0</v>
      </c>
      <c r="H57" s="80">
        <f t="shared" ref="H57:H229" si="1">E57*G57</f>
        <v>7700</v>
      </c>
      <c r="I57" s="68"/>
      <c r="J57" s="58"/>
      <c r="K57" s="65">
        <f t="shared" ref="K57:K229" si="2">E57/2</f>
        <v>50</v>
      </c>
      <c r="L57" s="65"/>
      <c r="M57" s="65"/>
      <c r="N57" s="65"/>
      <c r="O57" s="65"/>
      <c r="P57" s="65">
        <f t="shared" ref="P57:P67" si="3">E57/2</f>
        <v>50</v>
      </c>
      <c r="Q57" s="65"/>
      <c r="R57" s="58"/>
      <c r="S57" s="58"/>
      <c r="T57" s="58"/>
      <c r="U57" s="58"/>
      <c r="V57" s="21"/>
      <c r="W57" s="21"/>
      <c r="X57" s="21"/>
      <c r="Y57" s="21"/>
      <c r="Z57" s="21"/>
      <c r="AA57" s="21"/>
      <c r="AB57" s="21"/>
    </row>
    <row r="58">
      <c r="A58" s="36"/>
      <c r="B58" s="62"/>
      <c r="C58" s="69" t="s">
        <v>119</v>
      </c>
      <c r="D58" s="66"/>
      <c r="E58" s="67">
        <v>32.0</v>
      </c>
      <c r="F58" s="68" t="s">
        <v>120</v>
      </c>
      <c r="G58" s="59">
        <v>4000.0</v>
      </c>
      <c r="H58" s="80">
        <f t="shared" si="1"/>
        <v>128000</v>
      </c>
      <c r="I58" s="68"/>
      <c r="J58" s="58"/>
      <c r="K58" s="65">
        <f t="shared" si="2"/>
        <v>16</v>
      </c>
      <c r="L58" s="65"/>
      <c r="M58" s="65"/>
      <c r="N58" s="65"/>
      <c r="O58" s="65"/>
      <c r="P58" s="65">
        <f t="shared" si="3"/>
        <v>16</v>
      </c>
      <c r="Q58" s="65"/>
      <c r="R58" s="58"/>
      <c r="S58" s="58"/>
      <c r="T58" s="58"/>
      <c r="U58" s="58"/>
      <c r="V58" s="21"/>
      <c r="W58" s="21"/>
      <c r="X58" s="21"/>
      <c r="Y58" s="21"/>
      <c r="Z58" s="21"/>
      <c r="AA58" s="21"/>
      <c r="AB58" s="21"/>
    </row>
    <row r="59">
      <c r="A59" s="36"/>
      <c r="B59" s="62"/>
      <c r="C59" s="69" t="s">
        <v>121</v>
      </c>
      <c r="D59" s="66"/>
      <c r="E59" s="67">
        <v>50.0</v>
      </c>
      <c r="F59" s="68" t="s">
        <v>120</v>
      </c>
      <c r="G59" s="59">
        <v>200.0</v>
      </c>
      <c r="H59" s="80">
        <f t="shared" si="1"/>
        <v>10000</v>
      </c>
      <c r="I59" s="91"/>
      <c r="J59" s="58"/>
      <c r="K59" s="65">
        <f t="shared" si="2"/>
        <v>25</v>
      </c>
      <c r="L59" s="65"/>
      <c r="M59" s="65"/>
      <c r="N59" s="65"/>
      <c r="O59" s="65"/>
      <c r="P59" s="65">
        <f t="shared" si="3"/>
        <v>25</v>
      </c>
      <c r="Q59" s="65"/>
      <c r="R59" s="58"/>
      <c r="S59" s="58"/>
      <c r="T59" s="58"/>
      <c r="U59" s="58"/>
      <c r="V59" s="21"/>
      <c r="W59" s="21"/>
      <c r="X59" s="21"/>
      <c r="Y59" s="21"/>
      <c r="Z59" s="21"/>
      <c r="AA59" s="21"/>
      <c r="AB59" s="21"/>
    </row>
    <row r="60">
      <c r="A60" s="36"/>
      <c r="B60" s="62"/>
      <c r="C60" s="69" t="s">
        <v>122</v>
      </c>
      <c r="D60" s="66"/>
      <c r="E60" s="67">
        <v>30.0</v>
      </c>
      <c r="F60" s="68" t="s">
        <v>120</v>
      </c>
      <c r="G60" s="59">
        <v>200.0</v>
      </c>
      <c r="H60" s="80">
        <f t="shared" si="1"/>
        <v>6000</v>
      </c>
      <c r="I60" s="68"/>
      <c r="J60" s="58"/>
      <c r="K60" s="65">
        <f t="shared" si="2"/>
        <v>15</v>
      </c>
      <c r="L60" s="65"/>
      <c r="M60" s="65"/>
      <c r="N60" s="65"/>
      <c r="O60" s="65"/>
      <c r="P60" s="65">
        <f t="shared" si="3"/>
        <v>15</v>
      </c>
      <c r="Q60" s="65"/>
      <c r="R60" s="58"/>
      <c r="S60" s="58"/>
      <c r="T60" s="58"/>
      <c r="U60" s="58"/>
      <c r="V60" s="21"/>
      <c r="W60" s="21"/>
      <c r="X60" s="21"/>
      <c r="Y60" s="21"/>
      <c r="Z60" s="21"/>
      <c r="AA60" s="21"/>
      <c r="AB60" s="21"/>
    </row>
    <row r="61">
      <c r="A61" s="36"/>
      <c r="B61" s="62"/>
      <c r="C61" s="69" t="s">
        <v>123</v>
      </c>
      <c r="D61" s="66"/>
      <c r="E61" s="67">
        <v>1000.0</v>
      </c>
      <c r="F61" s="68" t="s">
        <v>120</v>
      </c>
      <c r="G61" s="59">
        <v>11.2</v>
      </c>
      <c r="H61" s="80">
        <f t="shared" si="1"/>
        <v>11200</v>
      </c>
      <c r="I61" s="68"/>
      <c r="J61" s="58"/>
      <c r="K61" s="65">
        <f t="shared" si="2"/>
        <v>500</v>
      </c>
      <c r="L61" s="65"/>
      <c r="M61" s="65"/>
      <c r="N61" s="65"/>
      <c r="O61" s="65"/>
      <c r="P61" s="65">
        <f t="shared" si="3"/>
        <v>500</v>
      </c>
      <c r="Q61" s="65"/>
      <c r="R61" s="58"/>
      <c r="S61" s="58"/>
      <c r="T61" s="58"/>
      <c r="U61" s="58"/>
      <c r="V61" s="21"/>
      <c r="W61" s="21"/>
      <c r="X61" s="21"/>
      <c r="Y61" s="21"/>
      <c r="Z61" s="21"/>
      <c r="AA61" s="21"/>
      <c r="AB61" s="21"/>
    </row>
    <row r="62">
      <c r="A62" s="36"/>
      <c r="B62" s="62"/>
      <c r="C62" s="69" t="s">
        <v>124</v>
      </c>
      <c r="D62" s="66"/>
      <c r="E62" s="67">
        <v>1000.0</v>
      </c>
      <c r="F62" s="68" t="s">
        <v>120</v>
      </c>
      <c r="G62" s="59">
        <v>11.2</v>
      </c>
      <c r="H62" s="80">
        <f t="shared" si="1"/>
        <v>11200</v>
      </c>
      <c r="I62" s="68"/>
      <c r="J62" s="58"/>
      <c r="K62" s="65">
        <f t="shared" si="2"/>
        <v>500</v>
      </c>
      <c r="L62" s="65"/>
      <c r="M62" s="65"/>
      <c r="N62" s="65"/>
      <c r="O62" s="65"/>
      <c r="P62" s="65">
        <f t="shared" si="3"/>
        <v>500</v>
      </c>
      <c r="Q62" s="65"/>
      <c r="R62" s="58"/>
      <c r="S62" s="58"/>
      <c r="T62" s="58"/>
      <c r="U62" s="58"/>
      <c r="V62" s="21"/>
      <c r="W62" s="21"/>
      <c r="X62" s="21"/>
      <c r="Y62" s="21"/>
      <c r="Z62" s="21"/>
      <c r="AA62" s="21"/>
      <c r="AB62" s="21"/>
    </row>
    <row r="63">
      <c r="A63" s="36"/>
      <c r="B63" s="62"/>
      <c r="C63" s="69" t="s">
        <v>125</v>
      </c>
      <c r="D63" s="66"/>
      <c r="E63" s="67">
        <v>1000.0</v>
      </c>
      <c r="F63" s="68" t="s">
        <v>120</v>
      </c>
      <c r="G63" s="59">
        <v>11.2</v>
      </c>
      <c r="H63" s="80">
        <f t="shared" si="1"/>
        <v>11200</v>
      </c>
      <c r="I63" s="68"/>
      <c r="J63" s="58"/>
      <c r="K63" s="65">
        <f t="shared" si="2"/>
        <v>500</v>
      </c>
      <c r="L63" s="65"/>
      <c r="M63" s="65"/>
      <c r="N63" s="65"/>
      <c r="O63" s="65"/>
      <c r="P63" s="65">
        <f t="shared" si="3"/>
        <v>500</v>
      </c>
      <c r="Q63" s="65"/>
      <c r="R63" s="58"/>
      <c r="S63" s="58"/>
      <c r="T63" s="58"/>
      <c r="U63" s="58"/>
      <c r="V63" s="21"/>
      <c r="W63" s="21"/>
      <c r="X63" s="21"/>
      <c r="Y63" s="21"/>
      <c r="Z63" s="21"/>
      <c r="AA63" s="21"/>
      <c r="AB63" s="21"/>
    </row>
    <row r="64">
      <c r="A64" s="36"/>
      <c r="B64" s="62"/>
      <c r="C64" s="69" t="s">
        <v>126</v>
      </c>
      <c r="D64" s="66"/>
      <c r="E64" s="67">
        <v>100.0</v>
      </c>
      <c r="F64" s="68" t="s">
        <v>118</v>
      </c>
      <c r="G64" s="59">
        <v>191.8</v>
      </c>
      <c r="H64" s="80">
        <f t="shared" si="1"/>
        <v>19180</v>
      </c>
      <c r="I64" s="68"/>
      <c r="J64" s="58"/>
      <c r="K64" s="65">
        <f t="shared" si="2"/>
        <v>50</v>
      </c>
      <c r="L64" s="65"/>
      <c r="M64" s="65"/>
      <c r="N64" s="65"/>
      <c r="O64" s="65"/>
      <c r="P64" s="65">
        <f t="shared" si="3"/>
        <v>50</v>
      </c>
      <c r="Q64" s="65"/>
      <c r="R64" s="58"/>
      <c r="S64" s="58"/>
      <c r="T64" s="58"/>
      <c r="U64" s="58"/>
      <c r="V64" s="21"/>
      <c r="W64" s="21"/>
      <c r="X64" s="21"/>
      <c r="Y64" s="21"/>
      <c r="Z64" s="21"/>
      <c r="AA64" s="21"/>
      <c r="AB64" s="21"/>
    </row>
    <row r="65">
      <c r="A65" s="36"/>
      <c r="B65" s="62"/>
      <c r="C65" s="69" t="s">
        <v>127</v>
      </c>
      <c r="D65" s="66"/>
      <c r="E65" s="67">
        <v>100.0</v>
      </c>
      <c r="F65" s="68" t="s">
        <v>118</v>
      </c>
      <c r="G65" s="59">
        <v>229.25</v>
      </c>
      <c r="H65" s="80">
        <f t="shared" si="1"/>
        <v>22925</v>
      </c>
      <c r="I65" s="68"/>
      <c r="J65" s="58"/>
      <c r="K65" s="65">
        <f t="shared" si="2"/>
        <v>50</v>
      </c>
      <c r="L65" s="65"/>
      <c r="M65" s="65"/>
      <c r="N65" s="65"/>
      <c r="O65" s="65"/>
      <c r="P65" s="65">
        <f t="shared" si="3"/>
        <v>50</v>
      </c>
      <c r="Q65" s="65"/>
      <c r="R65" s="58"/>
      <c r="S65" s="58"/>
      <c r="T65" s="58"/>
      <c r="U65" s="58"/>
      <c r="V65" s="21"/>
      <c r="W65" s="21"/>
      <c r="X65" s="21"/>
      <c r="Y65" s="21"/>
      <c r="Z65" s="21"/>
      <c r="AA65" s="21"/>
      <c r="AB65" s="21"/>
    </row>
    <row r="66">
      <c r="A66" s="36"/>
      <c r="B66" s="62"/>
      <c r="C66" s="69" t="s">
        <v>128</v>
      </c>
      <c r="D66" s="66"/>
      <c r="E66" s="67">
        <v>20.0</v>
      </c>
      <c r="F66" s="68" t="s">
        <v>118</v>
      </c>
      <c r="G66" s="59">
        <v>1141.0</v>
      </c>
      <c r="H66" s="80">
        <f t="shared" si="1"/>
        <v>22820</v>
      </c>
      <c r="I66" s="68"/>
      <c r="J66" s="58"/>
      <c r="K66" s="65">
        <f t="shared" si="2"/>
        <v>10</v>
      </c>
      <c r="L66" s="65"/>
      <c r="M66" s="65"/>
      <c r="N66" s="65"/>
      <c r="O66" s="65"/>
      <c r="P66" s="65">
        <f t="shared" si="3"/>
        <v>10</v>
      </c>
      <c r="Q66" s="65"/>
      <c r="R66" s="58"/>
      <c r="S66" s="58"/>
      <c r="T66" s="58"/>
      <c r="U66" s="58"/>
      <c r="V66" s="21"/>
      <c r="W66" s="21"/>
      <c r="X66" s="21"/>
      <c r="Y66" s="21"/>
      <c r="Z66" s="21"/>
      <c r="AA66" s="21"/>
      <c r="AB66" s="21"/>
    </row>
    <row r="67">
      <c r="A67" s="36"/>
      <c r="B67" s="62"/>
      <c r="C67" s="69" t="s">
        <v>129</v>
      </c>
      <c r="D67" s="66"/>
      <c r="E67" s="67">
        <v>20.0</v>
      </c>
      <c r="F67" s="68" t="s">
        <v>118</v>
      </c>
      <c r="G67" s="59">
        <v>1159.2</v>
      </c>
      <c r="H67" s="80">
        <f t="shared" si="1"/>
        <v>23184</v>
      </c>
      <c r="I67" s="68"/>
      <c r="J67" s="58"/>
      <c r="K67" s="65">
        <f t="shared" si="2"/>
        <v>10</v>
      </c>
      <c r="L67" s="65"/>
      <c r="M67" s="65"/>
      <c r="N67" s="65"/>
      <c r="O67" s="65"/>
      <c r="P67" s="65">
        <f t="shared" si="3"/>
        <v>10</v>
      </c>
      <c r="Q67" s="65"/>
      <c r="R67" s="58"/>
      <c r="S67" s="58"/>
      <c r="T67" s="58"/>
      <c r="U67" s="58"/>
      <c r="V67" s="21"/>
      <c r="W67" s="21"/>
      <c r="X67" s="21"/>
      <c r="Y67" s="21"/>
      <c r="Z67" s="21"/>
      <c r="AA67" s="21"/>
      <c r="AB67" s="21"/>
    </row>
    <row r="68">
      <c r="A68" s="36"/>
      <c r="B68" s="62"/>
      <c r="C68" s="69" t="s">
        <v>130</v>
      </c>
      <c r="D68" s="66"/>
      <c r="E68" s="67">
        <v>25.0</v>
      </c>
      <c r="F68" s="68" t="s">
        <v>131</v>
      </c>
      <c r="G68" s="59">
        <v>84.0</v>
      </c>
      <c r="H68" s="80">
        <f t="shared" si="1"/>
        <v>2100</v>
      </c>
      <c r="I68" s="68"/>
      <c r="J68" s="83"/>
      <c r="K68" s="65">
        <f t="shared" si="2"/>
        <v>12.5</v>
      </c>
      <c r="L68" s="65"/>
      <c r="M68" s="65"/>
      <c r="N68" s="65"/>
      <c r="O68" s="65"/>
      <c r="P68" s="65">
        <v>12.0</v>
      </c>
      <c r="Q68" s="65"/>
      <c r="R68" s="83"/>
      <c r="S68" s="83"/>
      <c r="T68" s="58"/>
      <c r="U68" s="58"/>
      <c r="V68" s="21"/>
      <c r="W68" s="21"/>
      <c r="X68" s="21"/>
      <c r="Y68" s="21"/>
      <c r="Z68" s="21"/>
      <c r="AA68" s="21"/>
      <c r="AB68" s="21"/>
    </row>
    <row r="69">
      <c r="A69" s="36"/>
      <c r="B69" s="62"/>
      <c r="C69" s="69" t="s">
        <v>132</v>
      </c>
      <c r="D69" s="66"/>
      <c r="E69" s="67">
        <v>50.0</v>
      </c>
      <c r="F69" s="68" t="s">
        <v>131</v>
      </c>
      <c r="G69" s="59">
        <v>134.4</v>
      </c>
      <c r="H69" s="80">
        <f t="shared" si="1"/>
        <v>6720</v>
      </c>
      <c r="I69" s="68"/>
      <c r="J69" s="83"/>
      <c r="K69" s="65">
        <f t="shared" si="2"/>
        <v>25</v>
      </c>
      <c r="L69" s="65"/>
      <c r="M69" s="65"/>
      <c r="N69" s="65"/>
      <c r="O69" s="65"/>
      <c r="P69" s="65">
        <f t="shared" ref="P69:P87" si="4">E69/2</f>
        <v>25</v>
      </c>
      <c r="Q69" s="65"/>
      <c r="R69" s="83"/>
      <c r="S69" s="83"/>
      <c r="T69" s="58"/>
      <c r="U69" s="58"/>
      <c r="V69" s="21"/>
      <c r="W69" s="21"/>
      <c r="X69" s="21"/>
      <c r="Y69" s="21"/>
      <c r="Z69" s="21"/>
      <c r="AA69" s="21"/>
      <c r="AB69" s="21"/>
    </row>
    <row r="70">
      <c r="A70" s="36"/>
      <c r="B70" s="62"/>
      <c r="C70" s="69" t="s">
        <v>133</v>
      </c>
      <c r="D70" s="66"/>
      <c r="E70" s="67">
        <v>50.0</v>
      </c>
      <c r="F70" s="68" t="s">
        <v>131</v>
      </c>
      <c r="G70" s="59">
        <v>67.2</v>
      </c>
      <c r="H70" s="80">
        <f t="shared" si="1"/>
        <v>3360</v>
      </c>
      <c r="I70" s="68"/>
      <c r="J70" s="83"/>
      <c r="K70" s="65">
        <f t="shared" si="2"/>
        <v>25</v>
      </c>
      <c r="L70" s="65"/>
      <c r="M70" s="65"/>
      <c r="N70" s="65"/>
      <c r="O70" s="65"/>
      <c r="P70" s="65">
        <f t="shared" si="4"/>
        <v>25</v>
      </c>
      <c r="Q70" s="65"/>
      <c r="R70" s="83"/>
      <c r="S70" s="83"/>
      <c r="T70" s="58"/>
      <c r="U70" s="58"/>
      <c r="V70" s="21"/>
      <c r="W70" s="21"/>
      <c r="X70" s="21"/>
      <c r="Y70" s="21"/>
      <c r="Z70" s="21"/>
      <c r="AA70" s="21"/>
      <c r="AB70" s="21"/>
    </row>
    <row r="71">
      <c r="A71" s="36"/>
      <c r="B71" s="62"/>
      <c r="C71" s="69" t="s">
        <v>134</v>
      </c>
      <c r="D71" s="66"/>
      <c r="E71" s="67">
        <v>50.0</v>
      </c>
      <c r="F71" s="68" t="s">
        <v>131</v>
      </c>
      <c r="G71" s="59">
        <v>100.8</v>
      </c>
      <c r="H71" s="80">
        <f t="shared" si="1"/>
        <v>5040</v>
      </c>
      <c r="I71" s="68"/>
      <c r="J71" s="83"/>
      <c r="K71" s="65">
        <f t="shared" si="2"/>
        <v>25</v>
      </c>
      <c r="L71" s="65"/>
      <c r="M71" s="65"/>
      <c r="N71" s="65"/>
      <c r="O71" s="65"/>
      <c r="P71" s="65">
        <f t="shared" si="4"/>
        <v>25</v>
      </c>
      <c r="Q71" s="65"/>
      <c r="R71" s="83"/>
      <c r="S71" s="83"/>
      <c r="T71" s="58"/>
      <c r="U71" s="58"/>
      <c r="V71" s="21"/>
      <c r="W71" s="21"/>
      <c r="X71" s="21"/>
      <c r="Y71" s="21"/>
      <c r="Z71" s="21"/>
      <c r="AA71" s="21"/>
      <c r="AB71" s="21"/>
    </row>
    <row r="72">
      <c r="A72" s="36"/>
      <c r="B72" s="62"/>
      <c r="C72" s="69" t="s">
        <v>135</v>
      </c>
      <c r="D72" s="66"/>
      <c r="E72" s="67">
        <v>300.0</v>
      </c>
      <c r="F72" s="68" t="s">
        <v>136</v>
      </c>
      <c r="G72" s="59">
        <v>438.2</v>
      </c>
      <c r="H72" s="80">
        <f t="shared" si="1"/>
        <v>131460</v>
      </c>
      <c r="I72" s="68"/>
      <c r="J72" s="58"/>
      <c r="K72" s="65">
        <f t="shared" si="2"/>
        <v>150</v>
      </c>
      <c r="L72" s="65"/>
      <c r="M72" s="65"/>
      <c r="N72" s="65"/>
      <c r="O72" s="65"/>
      <c r="P72" s="65">
        <f t="shared" si="4"/>
        <v>150</v>
      </c>
      <c r="Q72" s="65"/>
      <c r="R72" s="58"/>
      <c r="S72" s="58"/>
      <c r="T72" s="58"/>
      <c r="U72" s="58"/>
      <c r="V72" s="21"/>
      <c r="W72" s="21"/>
      <c r="X72" s="21"/>
      <c r="Y72" s="21"/>
      <c r="Z72" s="21"/>
      <c r="AA72" s="21"/>
      <c r="AB72" s="21"/>
    </row>
    <row r="73">
      <c r="A73" s="36"/>
      <c r="B73" s="62"/>
      <c r="C73" s="69" t="s">
        <v>137</v>
      </c>
      <c r="D73" s="66"/>
      <c r="E73" s="67">
        <v>300.0</v>
      </c>
      <c r="F73" s="68" t="s">
        <v>136</v>
      </c>
      <c r="G73" s="59">
        <v>575.4</v>
      </c>
      <c r="H73" s="80">
        <f t="shared" si="1"/>
        <v>172620</v>
      </c>
      <c r="I73" s="68"/>
      <c r="J73" s="58"/>
      <c r="K73" s="65">
        <f t="shared" si="2"/>
        <v>150</v>
      </c>
      <c r="L73" s="65"/>
      <c r="M73" s="65"/>
      <c r="N73" s="65"/>
      <c r="O73" s="65"/>
      <c r="P73" s="65">
        <f t="shared" si="4"/>
        <v>150</v>
      </c>
      <c r="Q73" s="65"/>
      <c r="R73" s="58"/>
      <c r="S73" s="58"/>
      <c r="T73" s="58"/>
      <c r="U73" s="58"/>
      <c r="V73" s="21"/>
      <c r="W73" s="21"/>
      <c r="X73" s="21"/>
      <c r="Y73" s="21"/>
      <c r="Z73" s="21"/>
      <c r="AA73" s="21"/>
      <c r="AB73" s="21"/>
    </row>
    <row r="74">
      <c r="A74" s="36"/>
      <c r="B74" s="62"/>
      <c r="C74" s="69" t="s">
        <v>138</v>
      </c>
      <c r="D74" s="66"/>
      <c r="E74" s="67">
        <v>300.0</v>
      </c>
      <c r="F74" s="68" t="s">
        <v>136</v>
      </c>
      <c r="G74" s="59">
        <v>506.8</v>
      </c>
      <c r="H74" s="80">
        <f t="shared" si="1"/>
        <v>152040</v>
      </c>
      <c r="I74" s="68"/>
      <c r="J74" s="58"/>
      <c r="K74" s="65">
        <f t="shared" si="2"/>
        <v>150</v>
      </c>
      <c r="L74" s="65"/>
      <c r="M74" s="65"/>
      <c r="N74" s="65"/>
      <c r="O74" s="65"/>
      <c r="P74" s="65">
        <f t="shared" si="4"/>
        <v>150</v>
      </c>
      <c r="Q74" s="65"/>
      <c r="R74" s="58"/>
      <c r="S74" s="58"/>
      <c r="T74" s="58"/>
      <c r="U74" s="58"/>
      <c r="V74" s="21"/>
      <c r="W74" s="21"/>
      <c r="X74" s="21"/>
      <c r="Y74" s="21"/>
      <c r="Z74" s="21"/>
      <c r="AA74" s="21"/>
      <c r="AB74" s="21"/>
    </row>
    <row r="75">
      <c r="A75" s="36"/>
      <c r="B75" s="62"/>
      <c r="C75" s="69" t="s">
        <v>139</v>
      </c>
      <c r="D75" s="66"/>
      <c r="E75" s="67">
        <v>1000.0</v>
      </c>
      <c r="F75" s="68" t="s">
        <v>120</v>
      </c>
      <c r="G75" s="59">
        <v>6.0</v>
      </c>
      <c r="H75" s="80">
        <f t="shared" si="1"/>
        <v>6000</v>
      </c>
      <c r="I75" s="68"/>
      <c r="J75" s="58"/>
      <c r="K75" s="65">
        <f t="shared" si="2"/>
        <v>500</v>
      </c>
      <c r="L75" s="65"/>
      <c r="M75" s="65"/>
      <c r="N75" s="65"/>
      <c r="O75" s="65"/>
      <c r="P75" s="65">
        <f t="shared" si="4"/>
        <v>500</v>
      </c>
      <c r="Q75" s="65"/>
      <c r="R75" s="58"/>
      <c r="S75" s="58"/>
      <c r="T75" s="58"/>
      <c r="U75" s="58"/>
      <c r="V75" s="21"/>
      <c r="W75" s="21"/>
      <c r="X75" s="21"/>
      <c r="Y75" s="21"/>
      <c r="Z75" s="21"/>
      <c r="AA75" s="21"/>
      <c r="AB75" s="21"/>
    </row>
    <row r="76">
      <c r="A76" s="36"/>
      <c r="B76" s="62"/>
      <c r="C76" s="69" t="s">
        <v>140</v>
      </c>
      <c r="D76" s="66"/>
      <c r="E76" s="67">
        <v>1000.0</v>
      </c>
      <c r="F76" s="68" t="s">
        <v>120</v>
      </c>
      <c r="G76" s="59">
        <v>7.0</v>
      </c>
      <c r="H76" s="80">
        <f t="shared" si="1"/>
        <v>7000</v>
      </c>
      <c r="I76" s="68"/>
      <c r="J76" s="58"/>
      <c r="K76" s="65">
        <f t="shared" si="2"/>
        <v>500</v>
      </c>
      <c r="L76" s="65"/>
      <c r="M76" s="65"/>
      <c r="N76" s="65"/>
      <c r="O76" s="65"/>
      <c r="P76" s="65">
        <f t="shared" si="4"/>
        <v>500</v>
      </c>
      <c r="Q76" s="65"/>
      <c r="R76" s="58"/>
      <c r="S76" s="58"/>
      <c r="T76" s="58"/>
      <c r="U76" s="58"/>
      <c r="V76" s="21"/>
      <c r="W76" s="21"/>
      <c r="X76" s="21"/>
      <c r="Y76" s="21"/>
      <c r="Z76" s="21"/>
      <c r="AA76" s="21"/>
      <c r="AB76" s="21"/>
    </row>
    <row r="77">
      <c r="A77" s="36"/>
      <c r="B77" s="62"/>
      <c r="C77" s="69" t="s">
        <v>141</v>
      </c>
      <c r="D77" s="66"/>
      <c r="E77" s="67">
        <v>12.0</v>
      </c>
      <c r="F77" s="68" t="s">
        <v>120</v>
      </c>
      <c r="G77" s="59">
        <v>1260.0</v>
      </c>
      <c r="H77" s="80">
        <f t="shared" si="1"/>
        <v>15120</v>
      </c>
      <c r="I77" s="68"/>
      <c r="J77" s="58"/>
      <c r="K77" s="65">
        <f t="shared" si="2"/>
        <v>6</v>
      </c>
      <c r="L77" s="65"/>
      <c r="M77" s="65"/>
      <c r="N77" s="65"/>
      <c r="O77" s="65"/>
      <c r="P77" s="65">
        <f t="shared" si="4"/>
        <v>6</v>
      </c>
      <c r="Q77" s="65"/>
      <c r="R77" s="58"/>
      <c r="S77" s="58"/>
      <c r="T77" s="58"/>
      <c r="U77" s="58"/>
      <c r="V77" s="21"/>
      <c r="W77" s="21"/>
      <c r="X77" s="21"/>
      <c r="Y77" s="21"/>
      <c r="Z77" s="21"/>
      <c r="AA77" s="21"/>
      <c r="AB77" s="21"/>
    </row>
    <row r="78">
      <c r="A78" s="36"/>
      <c r="B78" s="62"/>
      <c r="C78" s="69" t="s">
        <v>142</v>
      </c>
      <c r="D78" s="66"/>
      <c r="E78" s="67">
        <v>12.0</v>
      </c>
      <c r="F78" s="68" t="s">
        <v>118</v>
      </c>
      <c r="G78" s="59">
        <v>7.0</v>
      </c>
      <c r="H78" s="80">
        <f t="shared" si="1"/>
        <v>84</v>
      </c>
      <c r="I78" s="68"/>
      <c r="J78" s="58"/>
      <c r="K78" s="65">
        <f t="shared" si="2"/>
        <v>6</v>
      </c>
      <c r="L78" s="65"/>
      <c r="M78" s="65"/>
      <c r="N78" s="65"/>
      <c r="O78" s="65"/>
      <c r="P78" s="65">
        <f t="shared" si="4"/>
        <v>6</v>
      </c>
      <c r="Q78" s="65"/>
      <c r="R78" s="58"/>
      <c r="S78" s="58"/>
      <c r="T78" s="58"/>
      <c r="U78" s="58"/>
      <c r="V78" s="21"/>
      <c r="W78" s="21"/>
      <c r="X78" s="21"/>
      <c r="Y78" s="21"/>
      <c r="Z78" s="21"/>
      <c r="AA78" s="21"/>
      <c r="AB78" s="21"/>
    </row>
    <row r="79">
      <c r="A79" s="36"/>
      <c r="B79" s="62"/>
      <c r="C79" s="69" t="s">
        <v>143</v>
      </c>
      <c r="D79" s="66"/>
      <c r="E79" s="67">
        <v>24.0</v>
      </c>
      <c r="F79" s="68" t="s">
        <v>120</v>
      </c>
      <c r="G79" s="59">
        <v>812.5</v>
      </c>
      <c r="H79" s="80">
        <f t="shared" si="1"/>
        <v>19500</v>
      </c>
      <c r="I79" s="68"/>
      <c r="J79" s="58"/>
      <c r="K79" s="65">
        <f t="shared" si="2"/>
        <v>12</v>
      </c>
      <c r="L79" s="65"/>
      <c r="M79" s="65"/>
      <c r="N79" s="65"/>
      <c r="O79" s="65"/>
      <c r="P79" s="65">
        <f t="shared" si="4"/>
        <v>12</v>
      </c>
      <c r="Q79" s="65"/>
      <c r="R79" s="58"/>
      <c r="S79" s="58"/>
      <c r="T79" s="58"/>
      <c r="U79" s="58"/>
      <c r="V79" s="21"/>
      <c r="W79" s="21"/>
      <c r="X79" s="21"/>
      <c r="Y79" s="21"/>
      <c r="Z79" s="21"/>
      <c r="AA79" s="21"/>
      <c r="AB79" s="21"/>
    </row>
    <row r="80">
      <c r="A80" s="36"/>
      <c r="B80" s="62"/>
      <c r="C80" s="69" t="s">
        <v>144</v>
      </c>
      <c r="D80" s="66"/>
      <c r="E80" s="67">
        <v>60.0</v>
      </c>
      <c r="F80" s="68" t="s">
        <v>118</v>
      </c>
      <c r="G80" s="59">
        <v>100.0</v>
      </c>
      <c r="H80" s="80">
        <f t="shared" si="1"/>
        <v>6000</v>
      </c>
      <c r="I80" s="68"/>
      <c r="J80" s="83"/>
      <c r="K80" s="65">
        <f t="shared" si="2"/>
        <v>30</v>
      </c>
      <c r="L80" s="65"/>
      <c r="M80" s="65"/>
      <c r="N80" s="65"/>
      <c r="O80" s="65"/>
      <c r="P80" s="65">
        <f t="shared" si="4"/>
        <v>30</v>
      </c>
      <c r="Q80" s="65"/>
      <c r="R80" s="58"/>
      <c r="S80" s="58"/>
      <c r="T80" s="58"/>
      <c r="U80" s="58"/>
      <c r="V80" s="21"/>
      <c r="W80" s="21"/>
      <c r="X80" s="21"/>
      <c r="Y80" s="21"/>
      <c r="Z80" s="21"/>
      <c r="AA80" s="21"/>
      <c r="AB80" s="21"/>
    </row>
    <row r="81">
      <c r="A81" s="36"/>
      <c r="B81" s="62"/>
      <c r="C81" s="69" t="s">
        <v>145</v>
      </c>
      <c r="D81" s="66"/>
      <c r="E81" s="67">
        <v>50.0</v>
      </c>
      <c r="F81" s="68" t="s">
        <v>120</v>
      </c>
      <c r="G81" s="59">
        <v>225.75</v>
      </c>
      <c r="H81" s="80">
        <f t="shared" si="1"/>
        <v>11287.5</v>
      </c>
      <c r="I81" s="68"/>
      <c r="J81" s="58"/>
      <c r="K81" s="65">
        <f t="shared" si="2"/>
        <v>25</v>
      </c>
      <c r="L81" s="65"/>
      <c r="M81" s="65"/>
      <c r="N81" s="65"/>
      <c r="O81" s="65"/>
      <c r="P81" s="65">
        <f t="shared" si="4"/>
        <v>25</v>
      </c>
      <c r="Q81" s="65"/>
      <c r="R81" s="58"/>
      <c r="S81" s="58"/>
      <c r="T81" s="58"/>
      <c r="U81" s="58"/>
      <c r="V81" s="21"/>
      <c r="W81" s="21"/>
      <c r="X81" s="21"/>
      <c r="Y81" s="21"/>
      <c r="Z81" s="21"/>
      <c r="AA81" s="21"/>
      <c r="AB81" s="21"/>
    </row>
    <row r="82">
      <c r="A82" s="36"/>
      <c r="B82" s="62"/>
      <c r="C82" s="69" t="s">
        <v>146</v>
      </c>
      <c r="D82" s="66"/>
      <c r="E82" s="67">
        <v>50.0</v>
      </c>
      <c r="F82" s="68" t="s">
        <v>120</v>
      </c>
      <c r="G82" s="59">
        <v>323.75</v>
      </c>
      <c r="H82" s="80">
        <f t="shared" si="1"/>
        <v>16187.5</v>
      </c>
      <c r="I82" s="68"/>
      <c r="J82" s="83"/>
      <c r="K82" s="65">
        <f t="shared" si="2"/>
        <v>25</v>
      </c>
      <c r="L82" s="65"/>
      <c r="M82" s="65"/>
      <c r="N82" s="65"/>
      <c r="O82" s="65"/>
      <c r="P82" s="65">
        <f t="shared" si="4"/>
        <v>25</v>
      </c>
      <c r="Q82" s="65"/>
      <c r="R82" s="58"/>
      <c r="S82" s="58"/>
      <c r="T82" s="58"/>
      <c r="U82" s="58"/>
      <c r="V82" s="21"/>
      <c r="W82" s="21"/>
      <c r="X82" s="21"/>
      <c r="Y82" s="21"/>
      <c r="Z82" s="21"/>
      <c r="AA82" s="21"/>
      <c r="AB82" s="21"/>
    </row>
    <row r="83">
      <c r="A83" s="36"/>
      <c r="B83" s="62"/>
      <c r="C83" s="69" t="s">
        <v>147</v>
      </c>
      <c r="D83" s="66"/>
      <c r="E83" s="67">
        <v>40.0</v>
      </c>
      <c r="F83" s="68" t="s">
        <v>118</v>
      </c>
      <c r="G83" s="59">
        <v>50.0</v>
      </c>
      <c r="H83" s="80">
        <f t="shared" si="1"/>
        <v>2000</v>
      </c>
      <c r="I83" s="68"/>
      <c r="J83" s="58"/>
      <c r="K83" s="65">
        <f t="shared" si="2"/>
        <v>20</v>
      </c>
      <c r="L83" s="65"/>
      <c r="M83" s="65"/>
      <c r="N83" s="65"/>
      <c r="O83" s="65"/>
      <c r="P83" s="65">
        <f t="shared" si="4"/>
        <v>20</v>
      </c>
      <c r="Q83" s="65"/>
      <c r="R83" s="58"/>
      <c r="S83" s="58"/>
      <c r="T83" s="58"/>
      <c r="U83" s="58"/>
      <c r="V83" s="21"/>
      <c r="W83" s="21"/>
      <c r="X83" s="21"/>
      <c r="Y83" s="21"/>
      <c r="Z83" s="21"/>
      <c r="AA83" s="21"/>
      <c r="AB83" s="21"/>
    </row>
    <row r="84">
      <c r="A84" s="36"/>
      <c r="B84" s="62"/>
      <c r="C84" s="69" t="s">
        <v>148</v>
      </c>
      <c r="D84" s="66"/>
      <c r="E84" s="67">
        <v>40.0</v>
      </c>
      <c r="F84" s="68" t="s">
        <v>118</v>
      </c>
      <c r="G84" s="59">
        <v>56.0</v>
      </c>
      <c r="H84" s="80">
        <f t="shared" si="1"/>
        <v>2240</v>
      </c>
      <c r="I84" s="68"/>
      <c r="J84" s="58"/>
      <c r="K84" s="65">
        <f t="shared" si="2"/>
        <v>20</v>
      </c>
      <c r="L84" s="65"/>
      <c r="M84" s="65"/>
      <c r="N84" s="65"/>
      <c r="O84" s="65"/>
      <c r="P84" s="65">
        <f t="shared" si="4"/>
        <v>20</v>
      </c>
      <c r="Q84" s="65"/>
      <c r="R84" s="58"/>
      <c r="S84" s="58"/>
      <c r="T84" s="58"/>
      <c r="U84" s="58"/>
      <c r="V84" s="21"/>
      <c r="W84" s="21"/>
      <c r="X84" s="21"/>
      <c r="Y84" s="21"/>
      <c r="Z84" s="21"/>
      <c r="AA84" s="21"/>
      <c r="AB84" s="21"/>
    </row>
    <row r="85">
      <c r="A85" s="36"/>
      <c r="B85" s="62"/>
      <c r="C85" s="69" t="s">
        <v>149</v>
      </c>
      <c r="D85" s="66"/>
      <c r="E85" s="67">
        <v>60.0</v>
      </c>
      <c r="F85" s="68" t="s">
        <v>120</v>
      </c>
      <c r="G85" s="59">
        <v>103.75</v>
      </c>
      <c r="H85" s="80">
        <f t="shared" si="1"/>
        <v>6225</v>
      </c>
      <c r="I85" s="68"/>
      <c r="J85" s="83"/>
      <c r="K85" s="65">
        <f t="shared" si="2"/>
        <v>30</v>
      </c>
      <c r="L85" s="65"/>
      <c r="M85" s="65"/>
      <c r="N85" s="65"/>
      <c r="O85" s="65"/>
      <c r="P85" s="65">
        <f t="shared" si="4"/>
        <v>30</v>
      </c>
      <c r="Q85" s="65"/>
      <c r="R85" s="58"/>
      <c r="S85" s="58"/>
      <c r="T85" s="58"/>
      <c r="U85" s="58"/>
      <c r="V85" s="21"/>
      <c r="W85" s="21"/>
      <c r="X85" s="21"/>
      <c r="Y85" s="21"/>
      <c r="Z85" s="21"/>
      <c r="AA85" s="21"/>
      <c r="AB85" s="21"/>
    </row>
    <row r="86">
      <c r="A86" s="36"/>
      <c r="B86" s="62"/>
      <c r="C86" s="69" t="s">
        <v>150</v>
      </c>
      <c r="D86" s="66"/>
      <c r="E86" s="67">
        <v>60.0</v>
      </c>
      <c r="F86" s="68" t="s">
        <v>120</v>
      </c>
      <c r="G86" s="59">
        <v>107.5</v>
      </c>
      <c r="H86" s="80">
        <f t="shared" si="1"/>
        <v>6450</v>
      </c>
      <c r="I86" s="68"/>
      <c r="J86" s="83"/>
      <c r="K86" s="65">
        <f t="shared" si="2"/>
        <v>30</v>
      </c>
      <c r="L86" s="65"/>
      <c r="M86" s="65"/>
      <c r="N86" s="65"/>
      <c r="O86" s="65"/>
      <c r="P86" s="65">
        <f t="shared" si="4"/>
        <v>30</v>
      </c>
      <c r="Q86" s="65"/>
      <c r="R86" s="58"/>
      <c r="S86" s="58"/>
      <c r="T86" s="58"/>
      <c r="U86" s="58"/>
      <c r="V86" s="21"/>
      <c r="W86" s="21"/>
      <c r="X86" s="21"/>
      <c r="Y86" s="21"/>
      <c r="Z86" s="21"/>
      <c r="AA86" s="21"/>
      <c r="AB86" s="21"/>
    </row>
    <row r="87">
      <c r="A87" s="36"/>
      <c r="B87" s="62"/>
      <c r="C87" s="69" t="s">
        <v>151</v>
      </c>
      <c r="D87" s="66"/>
      <c r="E87" s="67">
        <v>20.0</v>
      </c>
      <c r="F87" s="68" t="s">
        <v>120</v>
      </c>
      <c r="G87" s="59">
        <v>86.25</v>
      </c>
      <c r="H87" s="80">
        <f t="shared" si="1"/>
        <v>1725</v>
      </c>
      <c r="I87" s="68"/>
      <c r="J87" s="83"/>
      <c r="K87" s="65">
        <f t="shared" si="2"/>
        <v>10</v>
      </c>
      <c r="L87" s="65"/>
      <c r="M87" s="65"/>
      <c r="N87" s="65"/>
      <c r="O87" s="65"/>
      <c r="P87" s="65">
        <f t="shared" si="4"/>
        <v>10</v>
      </c>
      <c r="Q87" s="65"/>
      <c r="R87" s="58"/>
      <c r="S87" s="58"/>
      <c r="T87" s="58"/>
      <c r="U87" s="58"/>
      <c r="V87" s="21"/>
      <c r="W87" s="21"/>
      <c r="X87" s="21"/>
      <c r="Y87" s="21"/>
      <c r="Z87" s="21"/>
      <c r="AA87" s="21"/>
      <c r="AB87" s="21"/>
    </row>
    <row r="88">
      <c r="A88" s="36"/>
      <c r="B88" s="62"/>
      <c r="C88" s="69" t="s">
        <v>152</v>
      </c>
      <c r="D88" s="66"/>
      <c r="E88" s="67">
        <v>7.0</v>
      </c>
      <c r="F88" s="68" t="s">
        <v>153</v>
      </c>
      <c r="G88" s="59">
        <v>1000.0</v>
      </c>
      <c r="H88" s="80">
        <f t="shared" si="1"/>
        <v>7000</v>
      </c>
      <c r="I88" s="68"/>
      <c r="J88" s="83"/>
      <c r="K88" s="65">
        <f t="shared" si="2"/>
        <v>3.5</v>
      </c>
      <c r="L88" s="65"/>
      <c r="M88" s="65"/>
      <c r="N88" s="65"/>
      <c r="O88" s="65"/>
      <c r="P88" s="65">
        <v>2.0</v>
      </c>
      <c r="Q88" s="65"/>
      <c r="R88" s="58"/>
      <c r="S88" s="58"/>
      <c r="T88" s="58"/>
      <c r="U88" s="58"/>
      <c r="V88" s="21"/>
      <c r="W88" s="21"/>
      <c r="X88" s="21"/>
      <c r="Y88" s="21"/>
      <c r="Z88" s="21"/>
      <c r="AA88" s="21"/>
      <c r="AB88" s="21"/>
    </row>
    <row r="89">
      <c r="A89" s="36"/>
      <c r="B89" s="62"/>
      <c r="C89" s="69" t="s">
        <v>154</v>
      </c>
      <c r="D89" s="66"/>
      <c r="E89" s="67">
        <v>7.0</v>
      </c>
      <c r="F89" s="68" t="s">
        <v>153</v>
      </c>
      <c r="G89" s="59">
        <v>1925.0</v>
      </c>
      <c r="H89" s="80">
        <f t="shared" si="1"/>
        <v>13475</v>
      </c>
      <c r="I89" s="68"/>
      <c r="J89" s="83"/>
      <c r="K89" s="65">
        <f t="shared" si="2"/>
        <v>3.5</v>
      </c>
      <c r="L89" s="65"/>
      <c r="M89" s="65"/>
      <c r="N89" s="65"/>
      <c r="O89" s="65"/>
      <c r="P89" s="65">
        <v>2.0</v>
      </c>
      <c r="Q89" s="65"/>
      <c r="R89" s="58"/>
      <c r="S89" s="58"/>
      <c r="T89" s="58"/>
      <c r="U89" s="58"/>
      <c r="V89" s="21"/>
      <c r="W89" s="21"/>
      <c r="X89" s="21"/>
      <c r="Y89" s="21"/>
      <c r="Z89" s="21"/>
      <c r="AA89" s="21"/>
      <c r="AB89" s="21"/>
    </row>
    <row r="90">
      <c r="A90" s="36"/>
      <c r="B90" s="62"/>
      <c r="C90" s="69" t="s">
        <v>155</v>
      </c>
      <c r="D90" s="66"/>
      <c r="E90" s="67">
        <v>10.0</v>
      </c>
      <c r="F90" s="68" t="s">
        <v>153</v>
      </c>
      <c r="G90" s="59">
        <v>945.0</v>
      </c>
      <c r="H90" s="80">
        <f t="shared" si="1"/>
        <v>9450</v>
      </c>
      <c r="I90" s="68"/>
      <c r="J90" s="83"/>
      <c r="K90" s="65">
        <f t="shared" si="2"/>
        <v>5</v>
      </c>
      <c r="L90" s="65"/>
      <c r="M90" s="65"/>
      <c r="N90" s="65"/>
      <c r="O90" s="65"/>
      <c r="P90" s="65">
        <f t="shared" ref="P90:P94" si="5">E90/2</f>
        <v>5</v>
      </c>
      <c r="Q90" s="65"/>
      <c r="R90" s="58"/>
      <c r="S90" s="58"/>
      <c r="T90" s="58"/>
      <c r="U90" s="58"/>
      <c r="V90" s="21"/>
      <c r="W90" s="21"/>
      <c r="X90" s="21"/>
      <c r="Y90" s="21"/>
      <c r="Z90" s="21"/>
      <c r="AA90" s="21"/>
      <c r="AB90" s="21"/>
    </row>
    <row r="91">
      <c r="A91" s="36"/>
      <c r="B91" s="62"/>
      <c r="C91" s="69" t="s">
        <v>156</v>
      </c>
      <c r="D91" s="66"/>
      <c r="E91" s="67">
        <v>10.0</v>
      </c>
      <c r="F91" s="68" t="s">
        <v>157</v>
      </c>
      <c r="G91" s="59">
        <v>210.0</v>
      </c>
      <c r="H91" s="80">
        <f t="shared" si="1"/>
        <v>2100</v>
      </c>
      <c r="I91" s="68"/>
      <c r="J91" s="83"/>
      <c r="K91" s="65">
        <f t="shared" si="2"/>
        <v>5</v>
      </c>
      <c r="L91" s="65"/>
      <c r="M91" s="65"/>
      <c r="N91" s="65"/>
      <c r="O91" s="65"/>
      <c r="P91" s="65">
        <f t="shared" si="5"/>
        <v>5</v>
      </c>
      <c r="Q91" s="65"/>
      <c r="R91" s="58"/>
      <c r="S91" s="58"/>
      <c r="T91" s="58"/>
      <c r="U91" s="58"/>
      <c r="V91" s="21"/>
      <c r="W91" s="21"/>
      <c r="X91" s="21"/>
      <c r="Y91" s="21"/>
      <c r="Z91" s="21"/>
      <c r="AA91" s="21"/>
      <c r="AB91" s="21"/>
    </row>
    <row r="92">
      <c r="A92" s="36"/>
      <c r="B92" s="62"/>
      <c r="C92" s="69" t="s">
        <v>158</v>
      </c>
      <c r="D92" s="66"/>
      <c r="E92" s="67">
        <v>12.0</v>
      </c>
      <c r="F92" s="68" t="s">
        <v>120</v>
      </c>
      <c r="G92" s="59">
        <v>350.0</v>
      </c>
      <c r="H92" s="80">
        <f t="shared" si="1"/>
        <v>4200</v>
      </c>
      <c r="I92" s="68"/>
      <c r="J92" s="83"/>
      <c r="K92" s="65">
        <f t="shared" si="2"/>
        <v>6</v>
      </c>
      <c r="L92" s="65"/>
      <c r="M92" s="65"/>
      <c r="N92" s="65"/>
      <c r="O92" s="65"/>
      <c r="P92" s="65">
        <f t="shared" si="5"/>
        <v>6</v>
      </c>
      <c r="Q92" s="65"/>
      <c r="R92" s="58"/>
      <c r="S92" s="58"/>
      <c r="T92" s="58"/>
      <c r="U92" s="58"/>
      <c r="V92" s="21"/>
      <c r="W92" s="21"/>
      <c r="X92" s="21"/>
      <c r="Y92" s="21"/>
      <c r="Z92" s="21"/>
      <c r="AA92" s="21"/>
      <c r="AB92" s="21"/>
    </row>
    <row r="93">
      <c r="A93" s="36"/>
      <c r="B93" s="62"/>
      <c r="C93" s="69" t="s">
        <v>159</v>
      </c>
      <c r="D93" s="66"/>
      <c r="E93" s="67">
        <v>12.0</v>
      </c>
      <c r="F93" s="68" t="s">
        <v>120</v>
      </c>
      <c r="G93" s="59">
        <v>167.5</v>
      </c>
      <c r="H93" s="80">
        <f t="shared" si="1"/>
        <v>2010</v>
      </c>
      <c r="I93" s="68"/>
      <c r="J93" s="83"/>
      <c r="K93" s="65">
        <f t="shared" si="2"/>
        <v>6</v>
      </c>
      <c r="L93" s="65"/>
      <c r="M93" s="65"/>
      <c r="N93" s="65"/>
      <c r="O93" s="65"/>
      <c r="P93" s="65">
        <f t="shared" si="5"/>
        <v>6</v>
      </c>
      <c r="Q93" s="65"/>
      <c r="R93" s="58"/>
      <c r="S93" s="58"/>
      <c r="T93" s="58"/>
      <c r="U93" s="58"/>
      <c r="V93" s="21"/>
      <c r="W93" s="21"/>
      <c r="X93" s="21"/>
      <c r="Y93" s="21"/>
      <c r="Z93" s="21"/>
      <c r="AA93" s="21"/>
      <c r="AB93" s="21"/>
    </row>
    <row r="94">
      <c r="A94" s="36"/>
      <c r="B94" s="62"/>
      <c r="C94" s="69" t="s">
        <v>160</v>
      </c>
      <c r="D94" s="66"/>
      <c r="E94" s="67">
        <v>8.0</v>
      </c>
      <c r="F94" s="68" t="s">
        <v>120</v>
      </c>
      <c r="G94" s="59">
        <v>448.0</v>
      </c>
      <c r="H94" s="80">
        <f t="shared" si="1"/>
        <v>3584</v>
      </c>
      <c r="I94" s="68"/>
      <c r="J94" s="58"/>
      <c r="K94" s="65">
        <f t="shared" si="2"/>
        <v>4</v>
      </c>
      <c r="L94" s="65"/>
      <c r="M94" s="65"/>
      <c r="N94" s="65"/>
      <c r="O94" s="65"/>
      <c r="P94" s="65">
        <f t="shared" si="5"/>
        <v>4</v>
      </c>
      <c r="Q94" s="65"/>
      <c r="R94" s="58"/>
      <c r="S94" s="58"/>
      <c r="T94" s="58"/>
      <c r="U94" s="58"/>
      <c r="V94" s="21"/>
      <c r="W94" s="21"/>
      <c r="X94" s="21"/>
      <c r="Y94" s="21"/>
      <c r="Z94" s="21"/>
      <c r="AA94" s="21"/>
      <c r="AB94" s="21"/>
    </row>
    <row r="95">
      <c r="A95" s="36"/>
      <c r="B95" s="62"/>
      <c r="C95" s="69" t="s">
        <v>161</v>
      </c>
      <c r="D95" s="66"/>
      <c r="E95" s="67">
        <v>3.0</v>
      </c>
      <c r="F95" s="68" t="s">
        <v>120</v>
      </c>
      <c r="G95" s="59">
        <v>1050.7</v>
      </c>
      <c r="H95" s="80">
        <f t="shared" si="1"/>
        <v>3152.1</v>
      </c>
      <c r="I95" s="68"/>
      <c r="J95" s="58"/>
      <c r="K95" s="65">
        <f t="shared" si="2"/>
        <v>1.5</v>
      </c>
      <c r="L95" s="65"/>
      <c r="M95" s="65"/>
      <c r="N95" s="65"/>
      <c r="O95" s="65"/>
      <c r="P95" s="65">
        <v>1.0</v>
      </c>
      <c r="Q95" s="65"/>
      <c r="R95" s="58"/>
      <c r="S95" s="58"/>
      <c r="T95" s="58"/>
      <c r="U95" s="58"/>
      <c r="V95" s="21"/>
      <c r="W95" s="21"/>
      <c r="X95" s="21"/>
      <c r="Y95" s="21"/>
      <c r="Z95" s="21"/>
      <c r="AA95" s="21"/>
      <c r="AB95" s="21"/>
    </row>
    <row r="96">
      <c r="A96" s="36"/>
      <c r="B96" s="62"/>
      <c r="C96" s="69" t="s">
        <v>162</v>
      </c>
      <c r="D96" s="66"/>
      <c r="E96" s="67">
        <v>30.0</v>
      </c>
      <c r="F96" s="68" t="s">
        <v>131</v>
      </c>
      <c r="G96" s="59">
        <v>84.0</v>
      </c>
      <c r="H96" s="80">
        <f t="shared" si="1"/>
        <v>2520</v>
      </c>
      <c r="I96" s="68"/>
      <c r="J96" s="58"/>
      <c r="K96" s="65">
        <f t="shared" si="2"/>
        <v>15</v>
      </c>
      <c r="L96" s="65"/>
      <c r="M96" s="65"/>
      <c r="N96" s="65"/>
      <c r="O96" s="65"/>
      <c r="P96" s="65">
        <f t="shared" ref="P96:P100" si="6">E96/2</f>
        <v>15</v>
      </c>
      <c r="Q96" s="65"/>
      <c r="R96" s="58"/>
      <c r="S96" s="58"/>
      <c r="T96" s="58"/>
      <c r="U96" s="58"/>
      <c r="V96" s="21"/>
      <c r="W96" s="21"/>
      <c r="X96" s="21"/>
      <c r="Y96" s="21"/>
      <c r="Z96" s="21"/>
      <c r="AA96" s="21"/>
      <c r="AB96" s="21"/>
    </row>
    <row r="97">
      <c r="A97" s="36"/>
      <c r="B97" s="62"/>
      <c r="C97" s="69" t="s">
        <v>163</v>
      </c>
      <c r="D97" s="66"/>
      <c r="E97" s="67">
        <v>150.0</v>
      </c>
      <c r="F97" s="68" t="s">
        <v>120</v>
      </c>
      <c r="G97" s="59">
        <v>50.0</v>
      </c>
      <c r="H97" s="80">
        <f t="shared" si="1"/>
        <v>7500</v>
      </c>
      <c r="I97" s="68"/>
      <c r="J97" s="58"/>
      <c r="K97" s="65">
        <f t="shared" si="2"/>
        <v>75</v>
      </c>
      <c r="L97" s="65"/>
      <c r="M97" s="65"/>
      <c r="N97" s="65"/>
      <c r="O97" s="65"/>
      <c r="P97" s="65">
        <f t="shared" si="6"/>
        <v>75</v>
      </c>
      <c r="Q97" s="65"/>
      <c r="R97" s="58"/>
      <c r="S97" s="58"/>
      <c r="T97" s="58"/>
      <c r="U97" s="58"/>
      <c r="V97" s="21"/>
      <c r="W97" s="21"/>
      <c r="X97" s="21"/>
      <c r="Y97" s="21"/>
      <c r="Z97" s="21"/>
      <c r="AA97" s="21"/>
      <c r="AB97" s="21"/>
    </row>
    <row r="98">
      <c r="A98" s="36"/>
      <c r="B98" s="62"/>
      <c r="C98" s="69" t="s">
        <v>164</v>
      </c>
      <c r="D98" s="66"/>
      <c r="E98" s="67">
        <v>100.0</v>
      </c>
      <c r="F98" s="68" t="s">
        <v>118</v>
      </c>
      <c r="G98" s="59">
        <f>300*1.4</f>
        <v>420</v>
      </c>
      <c r="H98" s="80">
        <f t="shared" si="1"/>
        <v>42000</v>
      </c>
      <c r="I98" s="68"/>
      <c r="J98" s="83"/>
      <c r="K98" s="65">
        <f t="shared" si="2"/>
        <v>50</v>
      </c>
      <c r="L98" s="65"/>
      <c r="M98" s="65"/>
      <c r="N98" s="65"/>
      <c r="O98" s="65"/>
      <c r="P98" s="65">
        <f t="shared" si="6"/>
        <v>50</v>
      </c>
      <c r="Q98" s="65"/>
      <c r="R98" s="58"/>
      <c r="S98" s="58"/>
      <c r="T98" s="58"/>
      <c r="U98" s="58"/>
      <c r="V98" s="21"/>
      <c r="W98" s="21"/>
      <c r="X98" s="21"/>
      <c r="Y98" s="21"/>
      <c r="Z98" s="21"/>
      <c r="AA98" s="21"/>
      <c r="AB98" s="21"/>
    </row>
    <row r="99">
      <c r="A99" s="36"/>
      <c r="B99" s="62"/>
      <c r="C99" s="69" t="s">
        <v>165</v>
      </c>
      <c r="D99" s="66"/>
      <c r="E99" s="67">
        <v>20.0</v>
      </c>
      <c r="F99" s="68" t="s">
        <v>120</v>
      </c>
      <c r="G99" s="59">
        <v>90.0</v>
      </c>
      <c r="H99" s="80">
        <f t="shared" si="1"/>
        <v>1800</v>
      </c>
      <c r="I99" s="68"/>
      <c r="J99" s="58"/>
      <c r="K99" s="65">
        <f t="shared" si="2"/>
        <v>10</v>
      </c>
      <c r="L99" s="65"/>
      <c r="M99" s="65"/>
      <c r="N99" s="65"/>
      <c r="O99" s="65"/>
      <c r="P99" s="65">
        <f t="shared" si="6"/>
        <v>10</v>
      </c>
      <c r="Q99" s="65"/>
      <c r="R99" s="58"/>
      <c r="S99" s="58"/>
      <c r="T99" s="58"/>
      <c r="U99" s="58"/>
      <c r="V99" s="21"/>
      <c r="W99" s="21"/>
      <c r="X99" s="21"/>
      <c r="Y99" s="21"/>
      <c r="Z99" s="21"/>
      <c r="AA99" s="21"/>
      <c r="AB99" s="21"/>
    </row>
    <row r="100">
      <c r="A100" s="36"/>
      <c r="B100" s="62"/>
      <c r="C100" s="92" t="s">
        <v>166</v>
      </c>
      <c r="D100" s="66"/>
      <c r="E100" s="67">
        <v>400.0</v>
      </c>
      <c r="F100" s="68" t="s">
        <v>120</v>
      </c>
      <c r="G100" s="59">
        <v>7.0</v>
      </c>
      <c r="H100" s="80">
        <f t="shared" si="1"/>
        <v>2800</v>
      </c>
      <c r="I100" s="68"/>
      <c r="J100" s="58"/>
      <c r="K100" s="65">
        <f t="shared" si="2"/>
        <v>200</v>
      </c>
      <c r="L100" s="65"/>
      <c r="M100" s="65"/>
      <c r="N100" s="65"/>
      <c r="O100" s="65"/>
      <c r="P100" s="65">
        <f t="shared" si="6"/>
        <v>200</v>
      </c>
      <c r="Q100" s="65"/>
      <c r="R100" s="58"/>
      <c r="S100" s="58"/>
      <c r="T100" s="58"/>
      <c r="U100" s="58"/>
      <c r="V100" s="21"/>
      <c r="W100" s="21"/>
      <c r="X100" s="21"/>
      <c r="Y100" s="21"/>
      <c r="Z100" s="21"/>
      <c r="AA100" s="21"/>
      <c r="AB100" s="21"/>
    </row>
    <row r="101">
      <c r="A101" s="36"/>
      <c r="B101" s="62"/>
      <c r="C101" s="69" t="s">
        <v>167</v>
      </c>
      <c r="D101" s="66"/>
      <c r="E101" s="67">
        <v>5.0</v>
      </c>
      <c r="F101" s="68" t="s">
        <v>120</v>
      </c>
      <c r="G101" s="59">
        <v>1200.0</v>
      </c>
      <c r="H101" s="80">
        <f t="shared" si="1"/>
        <v>6000</v>
      </c>
      <c r="I101" s="68"/>
      <c r="J101" s="58"/>
      <c r="K101" s="65">
        <f t="shared" si="2"/>
        <v>2.5</v>
      </c>
      <c r="L101" s="65"/>
      <c r="M101" s="65"/>
      <c r="N101" s="65"/>
      <c r="O101" s="65"/>
      <c r="P101" s="65">
        <v>2.0</v>
      </c>
      <c r="Q101" s="65"/>
      <c r="R101" s="58"/>
      <c r="S101" s="58"/>
      <c r="T101" s="58"/>
      <c r="U101" s="58"/>
      <c r="V101" s="21"/>
      <c r="W101" s="21"/>
      <c r="X101" s="21"/>
      <c r="Y101" s="21"/>
      <c r="Z101" s="21"/>
      <c r="AA101" s="21"/>
      <c r="AB101" s="21"/>
    </row>
    <row r="102">
      <c r="A102" s="36"/>
      <c r="B102" s="62"/>
      <c r="C102" s="69" t="s">
        <v>168</v>
      </c>
      <c r="D102" s="66"/>
      <c r="E102" s="67">
        <v>5.0</v>
      </c>
      <c r="F102" s="68" t="s">
        <v>120</v>
      </c>
      <c r="G102" s="59">
        <v>308.0</v>
      </c>
      <c r="H102" s="80">
        <f t="shared" si="1"/>
        <v>1540</v>
      </c>
      <c r="I102" s="68"/>
      <c r="J102" s="58"/>
      <c r="K102" s="65">
        <f t="shared" si="2"/>
        <v>2.5</v>
      </c>
      <c r="L102" s="65"/>
      <c r="M102" s="65"/>
      <c r="N102" s="65"/>
      <c r="O102" s="65"/>
      <c r="P102" s="65">
        <v>2.0</v>
      </c>
      <c r="Q102" s="65"/>
      <c r="R102" s="58"/>
      <c r="S102" s="58"/>
      <c r="T102" s="58"/>
      <c r="U102" s="58"/>
      <c r="V102" s="21"/>
      <c r="W102" s="21"/>
      <c r="X102" s="21"/>
      <c r="Y102" s="21"/>
      <c r="Z102" s="21"/>
      <c r="AA102" s="21"/>
      <c r="AB102" s="21"/>
    </row>
    <row r="103">
      <c r="A103" s="36"/>
      <c r="B103" s="62"/>
      <c r="C103" s="69" t="s">
        <v>169</v>
      </c>
      <c r="D103" s="66"/>
      <c r="E103" s="67">
        <v>7.0</v>
      </c>
      <c r="F103" s="68" t="s">
        <v>120</v>
      </c>
      <c r="G103" s="59">
        <v>3500.0</v>
      </c>
      <c r="H103" s="80">
        <f t="shared" si="1"/>
        <v>24500</v>
      </c>
      <c r="I103" s="68"/>
      <c r="J103" s="58"/>
      <c r="K103" s="65">
        <f t="shared" si="2"/>
        <v>3.5</v>
      </c>
      <c r="L103" s="65"/>
      <c r="M103" s="65"/>
      <c r="N103" s="65"/>
      <c r="O103" s="65"/>
      <c r="P103" s="65">
        <v>3.0</v>
      </c>
      <c r="Q103" s="65"/>
      <c r="R103" s="58"/>
      <c r="S103" s="58"/>
      <c r="T103" s="58"/>
      <c r="U103" s="58"/>
      <c r="V103" s="21"/>
      <c r="W103" s="21"/>
      <c r="X103" s="21"/>
      <c r="Y103" s="21"/>
      <c r="Z103" s="21"/>
      <c r="AA103" s="21"/>
      <c r="AB103" s="21"/>
    </row>
    <row r="104">
      <c r="A104" s="36"/>
      <c r="B104" s="62"/>
      <c r="C104" s="69" t="s">
        <v>170</v>
      </c>
      <c r="D104" s="66"/>
      <c r="E104" s="67">
        <v>20.0</v>
      </c>
      <c r="F104" s="68" t="s">
        <v>157</v>
      </c>
      <c r="G104" s="59">
        <v>39.2</v>
      </c>
      <c r="H104" s="80">
        <f t="shared" si="1"/>
        <v>784</v>
      </c>
      <c r="I104" s="68"/>
      <c r="J104" s="58"/>
      <c r="K104" s="65">
        <f t="shared" si="2"/>
        <v>10</v>
      </c>
      <c r="L104" s="65"/>
      <c r="M104" s="65"/>
      <c r="N104" s="65"/>
      <c r="O104" s="65"/>
      <c r="P104" s="65">
        <f t="shared" ref="P104:P105" si="7">E104/2</f>
        <v>10</v>
      </c>
      <c r="Q104" s="65"/>
      <c r="R104" s="58"/>
      <c r="S104" s="58"/>
      <c r="T104" s="58"/>
      <c r="U104" s="58"/>
      <c r="V104" s="21"/>
      <c r="W104" s="21"/>
      <c r="X104" s="21"/>
      <c r="Y104" s="21"/>
      <c r="Z104" s="21"/>
      <c r="AA104" s="21"/>
      <c r="AB104" s="21"/>
    </row>
    <row r="105">
      <c r="A105" s="36"/>
      <c r="B105" s="62"/>
      <c r="C105" s="69" t="s">
        <v>171</v>
      </c>
      <c r="D105" s="66"/>
      <c r="E105" s="67">
        <v>20.0</v>
      </c>
      <c r="F105" s="68" t="s">
        <v>157</v>
      </c>
      <c r="G105" s="59">
        <v>70.0</v>
      </c>
      <c r="H105" s="80">
        <f t="shared" si="1"/>
        <v>1400</v>
      </c>
      <c r="I105" s="68"/>
      <c r="J105" s="58"/>
      <c r="K105" s="65">
        <f t="shared" si="2"/>
        <v>10</v>
      </c>
      <c r="L105" s="65"/>
      <c r="M105" s="65"/>
      <c r="N105" s="65"/>
      <c r="O105" s="65"/>
      <c r="P105" s="65">
        <f t="shared" si="7"/>
        <v>10</v>
      </c>
      <c r="Q105" s="65"/>
      <c r="R105" s="58"/>
      <c r="S105" s="58"/>
      <c r="T105" s="58"/>
      <c r="U105" s="58"/>
      <c r="V105" s="21"/>
      <c r="W105" s="21"/>
      <c r="X105" s="21"/>
      <c r="Y105" s="21"/>
      <c r="Z105" s="21"/>
      <c r="AA105" s="21"/>
      <c r="AB105" s="21"/>
    </row>
    <row r="106">
      <c r="A106" s="36"/>
      <c r="B106" s="62"/>
      <c r="C106" s="92" t="s">
        <v>172</v>
      </c>
      <c r="D106" s="66"/>
      <c r="E106" s="67">
        <v>3.0</v>
      </c>
      <c r="F106" s="68" t="s">
        <v>157</v>
      </c>
      <c r="G106" s="59">
        <v>8242.5</v>
      </c>
      <c r="H106" s="80">
        <f t="shared" si="1"/>
        <v>24727.5</v>
      </c>
      <c r="I106" s="68"/>
      <c r="J106" s="58"/>
      <c r="K106" s="65">
        <f t="shared" si="2"/>
        <v>1.5</v>
      </c>
      <c r="L106" s="65"/>
      <c r="M106" s="65"/>
      <c r="N106" s="65"/>
      <c r="O106" s="65"/>
      <c r="P106" s="65">
        <v>1.0</v>
      </c>
      <c r="Q106" s="65"/>
      <c r="R106" s="58"/>
      <c r="S106" s="58"/>
      <c r="T106" s="58"/>
      <c r="U106" s="58"/>
      <c r="V106" s="21"/>
      <c r="W106" s="21"/>
      <c r="X106" s="21"/>
      <c r="Y106" s="21"/>
      <c r="Z106" s="21"/>
      <c r="AA106" s="21"/>
      <c r="AB106" s="21"/>
    </row>
    <row r="107">
      <c r="A107" s="36"/>
      <c r="B107" s="62"/>
      <c r="C107" s="92" t="s">
        <v>173</v>
      </c>
      <c r="D107" s="66"/>
      <c r="E107" s="67">
        <v>3.0</v>
      </c>
      <c r="F107" s="68" t="s">
        <v>157</v>
      </c>
      <c r="G107" s="59">
        <v>8242.5</v>
      </c>
      <c r="H107" s="80">
        <f t="shared" si="1"/>
        <v>24727.5</v>
      </c>
      <c r="I107" s="68"/>
      <c r="J107" s="58"/>
      <c r="K107" s="65">
        <f t="shared" si="2"/>
        <v>1.5</v>
      </c>
      <c r="L107" s="65"/>
      <c r="M107" s="65"/>
      <c r="N107" s="65"/>
      <c r="O107" s="65"/>
      <c r="P107" s="65">
        <v>1.0</v>
      </c>
      <c r="Q107" s="65"/>
      <c r="R107" s="58"/>
      <c r="S107" s="58"/>
      <c r="T107" s="58"/>
      <c r="U107" s="58"/>
      <c r="V107" s="21"/>
      <c r="W107" s="21"/>
      <c r="X107" s="21"/>
      <c r="Y107" s="21"/>
      <c r="Z107" s="21"/>
      <c r="AA107" s="21"/>
      <c r="AB107" s="21"/>
    </row>
    <row r="108">
      <c r="A108" s="36"/>
      <c r="B108" s="62"/>
      <c r="C108" s="92" t="s">
        <v>174</v>
      </c>
      <c r="D108" s="66"/>
      <c r="E108" s="67">
        <v>3.0</v>
      </c>
      <c r="F108" s="68" t="s">
        <v>120</v>
      </c>
      <c r="G108" s="59">
        <v>11795.0</v>
      </c>
      <c r="H108" s="80">
        <f t="shared" si="1"/>
        <v>35385</v>
      </c>
      <c r="I108" s="68"/>
      <c r="J108" s="58"/>
      <c r="K108" s="65">
        <f t="shared" si="2"/>
        <v>1.5</v>
      </c>
      <c r="L108" s="65"/>
      <c r="M108" s="65"/>
      <c r="N108" s="65"/>
      <c r="O108" s="65"/>
      <c r="P108" s="65">
        <v>1.0</v>
      </c>
      <c r="Q108" s="65"/>
      <c r="R108" s="58"/>
      <c r="S108" s="58"/>
      <c r="T108" s="58"/>
      <c r="U108" s="58"/>
      <c r="V108" s="21"/>
      <c r="W108" s="21"/>
      <c r="X108" s="21"/>
      <c r="Y108" s="21"/>
      <c r="Z108" s="21"/>
      <c r="AA108" s="21"/>
      <c r="AB108" s="21"/>
    </row>
    <row r="109">
      <c r="A109" s="36"/>
      <c r="B109" s="62"/>
      <c r="C109" s="92" t="s">
        <v>175</v>
      </c>
      <c r="D109" s="66"/>
      <c r="E109" s="67">
        <v>3.0</v>
      </c>
      <c r="F109" s="68" t="s">
        <v>157</v>
      </c>
      <c r="G109" s="59">
        <v>11795.0</v>
      </c>
      <c r="H109" s="80">
        <f t="shared" si="1"/>
        <v>35385</v>
      </c>
      <c r="I109" s="68"/>
      <c r="J109" s="58"/>
      <c r="K109" s="65">
        <f t="shared" si="2"/>
        <v>1.5</v>
      </c>
      <c r="L109" s="65"/>
      <c r="M109" s="65"/>
      <c r="N109" s="65"/>
      <c r="O109" s="65"/>
      <c r="P109" s="65">
        <v>1.0</v>
      </c>
      <c r="Q109" s="65"/>
      <c r="R109" s="58"/>
      <c r="S109" s="58"/>
      <c r="T109" s="58"/>
      <c r="U109" s="58"/>
      <c r="V109" s="21"/>
      <c r="W109" s="21"/>
      <c r="X109" s="21"/>
      <c r="Y109" s="21"/>
      <c r="Z109" s="21"/>
      <c r="AA109" s="21"/>
      <c r="AB109" s="21"/>
    </row>
    <row r="110">
      <c r="A110" s="36"/>
      <c r="B110" s="62"/>
      <c r="C110" s="69" t="s">
        <v>176</v>
      </c>
      <c r="D110" s="66"/>
      <c r="E110" s="67">
        <v>20.0</v>
      </c>
      <c r="F110" s="68" t="s">
        <v>120</v>
      </c>
      <c r="G110" s="59">
        <v>30.0</v>
      </c>
      <c r="H110" s="80">
        <f t="shared" si="1"/>
        <v>600</v>
      </c>
      <c r="I110" s="68"/>
      <c r="J110" s="58"/>
      <c r="K110" s="65">
        <f t="shared" si="2"/>
        <v>10</v>
      </c>
      <c r="L110" s="65"/>
      <c r="M110" s="65"/>
      <c r="N110" s="65"/>
      <c r="O110" s="65"/>
      <c r="P110" s="65">
        <f>E110/2</f>
        <v>10</v>
      </c>
      <c r="Q110" s="65"/>
      <c r="R110" s="58"/>
      <c r="S110" s="58"/>
      <c r="T110" s="58"/>
      <c r="U110" s="58"/>
      <c r="V110" s="21"/>
      <c r="W110" s="21"/>
      <c r="X110" s="21"/>
      <c r="Y110" s="21"/>
      <c r="Z110" s="21"/>
      <c r="AA110" s="21"/>
      <c r="AB110" s="21"/>
    </row>
    <row r="111">
      <c r="A111" s="36"/>
      <c r="B111" s="62"/>
      <c r="C111" s="69" t="s">
        <v>177</v>
      </c>
      <c r="D111" s="66"/>
      <c r="E111" s="67">
        <v>5.0</v>
      </c>
      <c r="F111" s="68" t="s">
        <v>120</v>
      </c>
      <c r="G111" s="59">
        <v>50.0</v>
      </c>
      <c r="H111" s="80">
        <f t="shared" si="1"/>
        <v>250</v>
      </c>
      <c r="I111" s="68"/>
      <c r="J111" s="58"/>
      <c r="K111" s="65">
        <f t="shared" si="2"/>
        <v>2.5</v>
      </c>
      <c r="L111" s="65"/>
      <c r="M111" s="65"/>
      <c r="N111" s="65"/>
      <c r="O111" s="65"/>
      <c r="P111" s="65">
        <v>2.0</v>
      </c>
      <c r="Q111" s="65"/>
      <c r="R111" s="58"/>
      <c r="S111" s="58"/>
      <c r="T111" s="58"/>
      <c r="U111" s="58"/>
      <c r="V111" s="21"/>
      <c r="W111" s="21"/>
      <c r="X111" s="21"/>
      <c r="Y111" s="21"/>
      <c r="Z111" s="21"/>
      <c r="AA111" s="21"/>
      <c r="AB111" s="21"/>
    </row>
    <row r="112">
      <c r="A112" s="36"/>
      <c r="B112" s="62"/>
      <c r="C112" s="69" t="s">
        <v>178</v>
      </c>
      <c r="D112" s="66"/>
      <c r="E112" s="67">
        <v>50.0</v>
      </c>
      <c r="F112" s="68" t="s">
        <v>131</v>
      </c>
      <c r="G112" s="59">
        <v>123.75</v>
      </c>
      <c r="H112" s="80">
        <f t="shared" si="1"/>
        <v>6187.5</v>
      </c>
      <c r="I112" s="68"/>
      <c r="J112" s="58"/>
      <c r="K112" s="65">
        <f t="shared" si="2"/>
        <v>25</v>
      </c>
      <c r="L112" s="65"/>
      <c r="M112" s="65"/>
      <c r="N112" s="65"/>
      <c r="O112" s="65"/>
      <c r="P112" s="65">
        <f t="shared" ref="P112:P120" si="8">E112/2</f>
        <v>25</v>
      </c>
      <c r="Q112" s="65"/>
      <c r="R112" s="58"/>
      <c r="S112" s="58"/>
      <c r="T112" s="58"/>
      <c r="U112" s="58"/>
      <c r="V112" s="21"/>
      <c r="W112" s="21"/>
      <c r="X112" s="21"/>
      <c r="Y112" s="21"/>
      <c r="Z112" s="21"/>
      <c r="AA112" s="21"/>
      <c r="AB112" s="21"/>
    </row>
    <row r="113">
      <c r="A113" s="36"/>
      <c r="B113" s="62"/>
      <c r="C113" s="69" t="s">
        <v>179</v>
      </c>
      <c r="D113" s="66"/>
      <c r="E113" s="67">
        <v>50.0</v>
      </c>
      <c r="F113" s="68" t="s">
        <v>131</v>
      </c>
      <c r="G113" s="59">
        <v>107.5</v>
      </c>
      <c r="H113" s="80">
        <f t="shared" si="1"/>
        <v>5375</v>
      </c>
      <c r="I113" s="68"/>
      <c r="J113" s="58"/>
      <c r="K113" s="65">
        <f t="shared" si="2"/>
        <v>25</v>
      </c>
      <c r="L113" s="65"/>
      <c r="M113" s="65"/>
      <c r="N113" s="65"/>
      <c r="O113" s="65"/>
      <c r="P113" s="65">
        <f t="shared" si="8"/>
        <v>25</v>
      </c>
      <c r="Q113" s="65"/>
      <c r="R113" s="58"/>
      <c r="S113" s="58"/>
      <c r="T113" s="58"/>
      <c r="U113" s="58"/>
      <c r="V113" s="21"/>
      <c r="W113" s="21"/>
      <c r="X113" s="21"/>
      <c r="Y113" s="21"/>
      <c r="Z113" s="21"/>
      <c r="AA113" s="21"/>
      <c r="AB113" s="21"/>
    </row>
    <row r="114">
      <c r="A114" s="36"/>
      <c r="B114" s="62"/>
      <c r="C114" s="69" t="s">
        <v>180</v>
      </c>
      <c r="D114" s="66"/>
      <c r="E114" s="67">
        <v>60.0</v>
      </c>
      <c r="F114" s="68" t="s">
        <v>120</v>
      </c>
      <c r="G114" s="59">
        <v>658.0</v>
      </c>
      <c r="H114" s="80">
        <f t="shared" si="1"/>
        <v>39480</v>
      </c>
      <c r="I114" s="68"/>
      <c r="J114" s="58"/>
      <c r="K114" s="65">
        <f t="shared" si="2"/>
        <v>30</v>
      </c>
      <c r="L114" s="65"/>
      <c r="M114" s="65"/>
      <c r="N114" s="65"/>
      <c r="O114" s="65"/>
      <c r="P114" s="65">
        <f t="shared" si="8"/>
        <v>30</v>
      </c>
      <c r="Q114" s="65"/>
      <c r="R114" s="58"/>
      <c r="S114" s="58"/>
      <c r="T114" s="58"/>
      <c r="U114" s="58"/>
      <c r="V114" s="21"/>
      <c r="W114" s="21"/>
      <c r="X114" s="21"/>
      <c r="Y114" s="21"/>
      <c r="Z114" s="21"/>
      <c r="AA114" s="21"/>
      <c r="AB114" s="21"/>
    </row>
    <row r="115">
      <c r="A115" s="36"/>
      <c r="B115" s="62"/>
      <c r="C115" s="69" t="s">
        <v>181</v>
      </c>
      <c r="D115" s="66"/>
      <c r="E115" s="67">
        <v>300.0</v>
      </c>
      <c r="F115" s="68" t="s">
        <v>120</v>
      </c>
      <c r="G115" s="59">
        <v>15.0</v>
      </c>
      <c r="H115" s="80">
        <f t="shared" si="1"/>
        <v>4500</v>
      </c>
      <c r="I115" s="68"/>
      <c r="J115" s="58"/>
      <c r="K115" s="65">
        <f t="shared" si="2"/>
        <v>150</v>
      </c>
      <c r="L115" s="65"/>
      <c r="M115" s="65"/>
      <c r="N115" s="65"/>
      <c r="O115" s="65"/>
      <c r="P115" s="65">
        <f t="shared" si="8"/>
        <v>150</v>
      </c>
      <c r="Q115" s="65"/>
      <c r="R115" s="58"/>
      <c r="S115" s="58"/>
      <c r="T115" s="58"/>
      <c r="U115" s="58"/>
      <c r="V115" s="21"/>
      <c r="W115" s="21"/>
      <c r="X115" s="21"/>
      <c r="Y115" s="21"/>
      <c r="Z115" s="21"/>
      <c r="AA115" s="21"/>
      <c r="AB115" s="21"/>
    </row>
    <row r="116">
      <c r="A116" s="36"/>
      <c r="B116" s="62"/>
      <c r="C116" s="69" t="s">
        <v>182</v>
      </c>
      <c r="D116" s="66"/>
      <c r="E116" s="67">
        <v>600.0</v>
      </c>
      <c r="F116" s="68" t="s">
        <v>120</v>
      </c>
      <c r="G116" s="59">
        <v>15.0</v>
      </c>
      <c r="H116" s="80">
        <f t="shared" si="1"/>
        <v>9000</v>
      </c>
      <c r="I116" s="68"/>
      <c r="J116" s="58"/>
      <c r="K116" s="65">
        <f t="shared" si="2"/>
        <v>300</v>
      </c>
      <c r="L116" s="65"/>
      <c r="M116" s="65"/>
      <c r="N116" s="65"/>
      <c r="O116" s="65"/>
      <c r="P116" s="65">
        <f t="shared" si="8"/>
        <v>300</v>
      </c>
      <c r="Q116" s="65"/>
      <c r="R116" s="58"/>
      <c r="S116" s="58"/>
      <c r="T116" s="58"/>
      <c r="U116" s="58"/>
      <c r="V116" s="21"/>
      <c r="W116" s="21"/>
      <c r="X116" s="21"/>
      <c r="Y116" s="21"/>
      <c r="Z116" s="21"/>
      <c r="AA116" s="21"/>
      <c r="AB116" s="21"/>
    </row>
    <row r="117">
      <c r="A117" s="36"/>
      <c r="B117" s="62"/>
      <c r="C117" s="69" t="s">
        <v>183</v>
      </c>
      <c r="D117" s="66"/>
      <c r="E117" s="67">
        <v>200.0</v>
      </c>
      <c r="F117" s="68" t="s">
        <v>120</v>
      </c>
      <c r="G117" s="59">
        <v>42.0</v>
      </c>
      <c r="H117" s="80">
        <f t="shared" si="1"/>
        <v>8400</v>
      </c>
      <c r="I117" s="68"/>
      <c r="J117" s="58"/>
      <c r="K117" s="65">
        <f t="shared" si="2"/>
        <v>100</v>
      </c>
      <c r="L117" s="65"/>
      <c r="M117" s="65"/>
      <c r="N117" s="65"/>
      <c r="O117" s="65"/>
      <c r="P117" s="65">
        <f t="shared" si="8"/>
        <v>100</v>
      </c>
      <c r="Q117" s="65"/>
      <c r="R117" s="58"/>
      <c r="S117" s="58"/>
      <c r="T117" s="58"/>
      <c r="U117" s="58"/>
      <c r="V117" s="21"/>
      <c r="W117" s="21"/>
      <c r="X117" s="21"/>
      <c r="Y117" s="21"/>
      <c r="Z117" s="21"/>
      <c r="AA117" s="21"/>
      <c r="AB117" s="21"/>
    </row>
    <row r="118">
      <c r="A118" s="36"/>
      <c r="B118" s="62"/>
      <c r="C118" s="69" t="s">
        <v>184</v>
      </c>
      <c r="D118" s="66"/>
      <c r="E118" s="67">
        <v>100.0</v>
      </c>
      <c r="F118" s="68" t="s">
        <v>120</v>
      </c>
      <c r="G118" s="59">
        <v>36.0</v>
      </c>
      <c r="H118" s="80">
        <f t="shared" si="1"/>
        <v>3600</v>
      </c>
      <c r="I118" s="68"/>
      <c r="J118" s="58"/>
      <c r="K118" s="65">
        <f t="shared" si="2"/>
        <v>50</v>
      </c>
      <c r="L118" s="65"/>
      <c r="M118" s="65"/>
      <c r="N118" s="65"/>
      <c r="O118" s="65"/>
      <c r="P118" s="65">
        <f t="shared" si="8"/>
        <v>50</v>
      </c>
      <c r="Q118" s="65"/>
      <c r="R118" s="58"/>
      <c r="S118" s="58"/>
      <c r="T118" s="58"/>
      <c r="U118" s="58"/>
      <c r="V118" s="21"/>
      <c r="W118" s="21"/>
      <c r="X118" s="21"/>
      <c r="Y118" s="21"/>
      <c r="Z118" s="21"/>
      <c r="AA118" s="21"/>
      <c r="AB118" s="21"/>
    </row>
    <row r="119">
      <c r="A119" s="36"/>
      <c r="B119" s="62"/>
      <c r="C119" s="69" t="s">
        <v>185</v>
      </c>
      <c r="D119" s="66"/>
      <c r="E119" s="67">
        <v>60.0</v>
      </c>
      <c r="F119" s="68" t="s">
        <v>131</v>
      </c>
      <c r="G119" s="59">
        <v>100.0</v>
      </c>
      <c r="H119" s="80">
        <f t="shared" si="1"/>
        <v>6000</v>
      </c>
      <c r="I119" s="68"/>
      <c r="J119" s="58"/>
      <c r="K119" s="65">
        <f t="shared" si="2"/>
        <v>30</v>
      </c>
      <c r="L119" s="65"/>
      <c r="M119" s="65"/>
      <c r="N119" s="65"/>
      <c r="O119" s="65"/>
      <c r="P119" s="65">
        <f t="shared" si="8"/>
        <v>30</v>
      </c>
      <c r="Q119" s="65"/>
      <c r="R119" s="58"/>
      <c r="S119" s="58"/>
      <c r="T119" s="58"/>
      <c r="U119" s="58"/>
      <c r="V119" s="21"/>
      <c r="W119" s="21"/>
      <c r="X119" s="21"/>
      <c r="Y119" s="21"/>
      <c r="Z119" s="21"/>
      <c r="AA119" s="21"/>
      <c r="AB119" s="21"/>
    </row>
    <row r="120">
      <c r="A120" s="36"/>
      <c r="B120" s="62"/>
      <c r="C120" s="69" t="s">
        <v>186</v>
      </c>
      <c r="D120" s="66"/>
      <c r="E120" s="67">
        <v>60.0</v>
      </c>
      <c r="F120" s="68" t="s">
        <v>120</v>
      </c>
      <c r="G120" s="59">
        <v>50.4</v>
      </c>
      <c r="H120" s="80">
        <f t="shared" si="1"/>
        <v>3024</v>
      </c>
      <c r="I120" s="68"/>
      <c r="J120" s="58"/>
      <c r="K120" s="65">
        <f t="shared" si="2"/>
        <v>30</v>
      </c>
      <c r="L120" s="65"/>
      <c r="M120" s="65"/>
      <c r="N120" s="65"/>
      <c r="O120" s="65"/>
      <c r="P120" s="65">
        <f t="shared" si="8"/>
        <v>30</v>
      </c>
      <c r="Q120" s="65"/>
      <c r="R120" s="58"/>
      <c r="S120" s="58"/>
      <c r="T120" s="58"/>
      <c r="U120" s="58"/>
      <c r="V120" s="21"/>
      <c r="W120" s="21"/>
      <c r="X120" s="21"/>
      <c r="Y120" s="21"/>
      <c r="Z120" s="21"/>
      <c r="AA120" s="21"/>
      <c r="AB120" s="21"/>
    </row>
    <row r="121">
      <c r="A121" s="36"/>
      <c r="B121" s="62"/>
      <c r="C121" s="69" t="s">
        <v>187</v>
      </c>
      <c r="D121" s="66"/>
      <c r="E121" s="67">
        <v>5.0</v>
      </c>
      <c r="F121" s="68" t="s">
        <v>120</v>
      </c>
      <c r="G121" s="59">
        <v>387.8</v>
      </c>
      <c r="H121" s="80">
        <f t="shared" si="1"/>
        <v>1939</v>
      </c>
      <c r="I121" s="68"/>
      <c r="J121" s="58"/>
      <c r="K121" s="65">
        <f t="shared" si="2"/>
        <v>2.5</v>
      </c>
      <c r="L121" s="65"/>
      <c r="M121" s="65"/>
      <c r="N121" s="65"/>
      <c r="O121" s="65"/>
      <c r="P121" s="65">
        <v>2.0</v>
      </c>
      <c r="Q121" s="65"/>
      <c r="R121" s="58"/>
      <c r="S121" s="58"/>
      <c r="T121" s="58"/>
      <c r="U121" s="58"/>
      <c r="V121" s="21"/>
      <c r="W121" s="21"/>
      <c r="X121" s="21"/>
      <c r="Y121" s="21"/>
      <c r="Z121" s="21"/>
      <c r="AA121" s="21"/>
      <c r="AB121" s="21"/>
    </row>
    <row r="122">
      <c r="A122" s="36"/>
      <c r="B122" s="62"/>
      <c r="C122" s="69" t="s">
        <v>188</v>
      </c>
      <c r="D122" s="66"/>
      <c r="E122" s="67">
        <v>50.0</v>
      </c>
      <c r="F122" s="68" t="s">
        <v>118</v>
      </c>
      <c r="G122" s="59">
        <v>210.0</v>
      </c>
      <c r="H122" s="80">
        <f t="shared" si="1"/>
        <v>10500</v>
      </c>
      <c r="I122" s="68"/>
      <c r="J122" s="58"/>
      <c r="K122" s="65">
        <f t="shared" si="2"/>
        <v>25</v>
      </c>
      <c r="L122" s="65"/>
      <c r="M122" s="65"/>
      <c r="N122" s="65"/>
      <c r="O122" s="65"/>
      <c r="P122" s="65">
        <f t="shared" ref="P122:P123" si="9">E122/2</f>
        <v>25</v>
      </c>
      <c r="Q122" s="65"/>
      <c r="R122" s="58"/>
      <c r="S122" s="58"/>
      <c r="T122" s="58"/>
      <c r="U122" s="58"/>
      <c r="V122" s="21"/>
      <c r="W122" s="21"/>
      <c r="X122" s="21"/>
      <c r="Y122" s="21"/>
      <c r="Z122" s="21"/>
      <c r="AA122" s="21"/>
      <c r="AB122" s="21"/>
    </row>
    <row r="123">
      <c r="A123" s="36"/>
      <c r="B123" s="62"/>
      <c r="C123" s="69" t="s">
        <v>189</v>
      </c>
      <c r="D123" s="66"/>
      <c r="E123" s="67">
        <v>10.0</v>
      </c>
      <c r="F123" s="68" t="s">
        <v>120</v>
      </c>
      <c r="G123" s="59">
        <f>2250/25</f>
        <v>90</v>
      </c>
      <c r="H123" s="80">
        <f t="shared" si="1"/>
        <v>900</v>
      </c>
      <c r="I123" s="68"/>
      <c r="J123" s="58"/>
      <c r="K123" s="65">
        <f t="shared" si="2"/>
        <v>5</v>
      </c>
      <c r="L123" s="65"/>
      <c r="M123" s="65"/>
      <c r="N123" s="65"/>
      <c r="O123" s="65"/>
      <c r="P123" s="65">
        <f t="shared" si="9"/>
        <v>5</v>
      </c>
      <c r="Q123" s="65"/>
      <c r="R123" s="58"/>
      <c r="S123" s="58"/>
      <c r="T123" s="58"/>
      <c r="U123" s="58"/>
      <c r="V123" s="21"/>
      <c r="W123" s="21"/>
      <c r="X123" s="21"/>
      <c r="Y123" s="21"/>
      <c r="Z123" s="21"/>
      <c r="AA123" s="21"/>
      <c r="AB123" s="21"/>
    </row>
    <row r="124">
      <c r="A124" s="36"/>
      <c r="B124" s="62"/>
      <c r="C124" s="69" t="s">
        <v>190</v>
      </c>
      <c r="D124" s="66"/>
      <c r="E124" s="67">
        <v>25.0</v>
      </c>
      <c r="F124" s="68" t="s">
        <v>118</v>
      </c>
      <c r="G124" s="59">
        <v>1500.8</v>
      </c>
      <c r="H124" s="80">
        <f t="shared" si="1"/>
        <v>37520</v>
      </c>
      <c r="I124" s="68"/>
      <c r="J124" s="58"/>
      <c r="K124" s="65">
        <f t="shared" si="2"/>
        <v>12.5</v>
      </c>
      <c r="L124" s="65"/>
      <c r="M124" s="65"/>
      <c r="N124" s="65"/>
      <c r="O124" s="65"/>
      <c r="P124" s="65">
        <v>12.0</v>
      </c>
      <c r="Q124" s="65"/>
      <c r="R124" s="58"/>
      <c r="S124" s="58"/>
      <c r="T124" s="58"/>
      <c r="U124" s="58"/>
      <c r="V124" s="21"/>
      <c r="W124" s="21"/>
      <c r="X124" s="21"/>
      <c r="Y124" s="21"/>
      <c r="Z124" s="21"/>
      <c r="AA124" s="21"/>
      <c r="AB124" s="21"/>
    </row>
    <row r="125">
      <c r="A125" s="36"/>
      <c r="B125" s="62"/>
      <c r="C125" s="69" t="s">
        <v>191</v>
      </c>
      <c r="D125" s="66"/>
      <c r="E125" s="67">
        <v>25.0</v>
      </c>
      <c r="F125" s="68" t="s">
        <v>118</v>
      </c>
      <c r="G125" s="59">
        <v>1841.0</v>
      </c>
      <c r="H125" s="80">
        <f t="shared" si="1"/>
        <v>46025</v>
      </c>
      <c r="I125" s="68"/>
      <c r="J125" s="58"/>
      <c r="K125" s="65">
        <f t="shared" si="2"/>
        <v>12.5</v>
      </c>
      <c r="L125" s="65"/>
      <c r="M125" s="65"/>
      <c r="N125" s="65"/>
      <c r="O125" s="65"/>
      <c r="P125" s="65">
        <v>12.0</v>
      </c>
      <c r="Q125" s="65"/>
      <c r="R125" s="58"/>
      <c r="S125" s="58"/>
      <c r="T125" s="58"/>
      <c r="U125" s="58"/>
      <c r="V125" s="21"/>
      <c r="W125" s="21"/>
      <c r="X125" s="21"/>
      <c r="Y125" s="21"/>
      <c r="Z125" s="21"/>
      <c r="AA125" s="21"/>
      <c r="AB125" s="21"/>
    </row>
    <row r="126">
      <c r="A126" s="36"/>
      <c r="B126" s="62"/>
      <c r="C126" s="69" t="s">
        <v>192</v>
      </c>
      <c r="D126" s="66"/>
      <c r="E126" s="67">
        <v>50.0</v>
      </c>
      <c r="F126" s="68" t="s">
        <v>118</v>
      </c>
      <c r="G126" s="59">
        <v>72.0</v>
      </c>
      <c r="H126" s="80">
        <f t="shared" si="1"/>
        <v>3600</v>
      </c>
      <c r="I126" s="68"/>
      <c r="J126" s="58"/>
      <c r="K126" s="65">
        <f t="shared" si="2"/>
        <v>25</v>
      </c>
      <c r="L126" s="65"/>
      <c r="M126" s="65"/>
      <c r="N126" s="65"/>
      <c r="O126" s="65"/>
      <c r="P126" s="65">
        <f t="shared" ref="P126:P130" si="10">E126/2</f>
        <v>25</v>
      </c>
      <c r="Q126" s="65"/>
      <c r="R126" s="58"/>
      <c r="S126" s="58"/>
      <c r="T126" s="58"/>
      <c r="U126" s="58"/>
      <c r="V126" s="21"/>
      <c r="W126" s="21"/>
      <c r="X126" s="21"/>
      <c r="Y126" s="21"/>
      <c r="Z126" s="21"/>
      <c r="AA126" s="21"/>
      <c r="AB126" s="21"/>
    </row>
    <row r="127">
      <c r="A127" s="36"/>
      <c r="B127" s="62"/>
      <c r="C127" s="69" t="s">
        <v>193</v>
      </c>
      <c r="D127" s="66"/>
      <c r="E127" s="67">
        <v>200.0</v>
      </c>
      <c r="F127" s="68" t="s">
        <v>120</v>
      </c>
      <c r="G127" s="59">
        <v>65.8</v>
      </c>
      <c r="H127" s="80">
        <f t="shared" si="1"/>
        <v>13160</v>
      </c>
      <c r="I127" s="68"/>
      <c r="J127" s="58"/>
      <c r="K127" s="65">
        <f t="shared" si="2"/>
        <v>100</v>
      </c>
      <c r="L127" s="65"/>
      <c r="M127" s="65"/>
      <c r="N127" s="65"/>
      <c r="O127" s="65"/>
      <c r="P127" s="65">
        <f t="shared" si="10"/>
        <v>100</v>
      </c>
      <c r="Q127" s="65"/>
      <c r="R127" s="58"/>
      <c r="S127" s="58"/>
      <c r="T127" s="58"/>
      <c r="U127" s="58"/>
      <c r="V127" s="21"/>
      <c r="W127" s="21"/>
      <c r="X127" s="21"/>
      <c r="Y127" s="21"/>
      <c r="Z127" s="21"/>
      <c r="AA127" s="21"/>
      <c r="AB127" s="21"/>
    </row>
    <row r="128">
      <c r="A128" s="36"/>
      <c r="B128" s="62"/>
      <c r="C128" s="69" t="s">
        <v>194</v>
      </c>
      <c r="D128" s="66"/>
      <c r="E128" s="67">
        <v>100.0</v>
      </c>
      <c r="F128" s="68" t="s">
        <v>120</v>
      </c>
      <c r="G128" s="59">
        <v>82.6</v>
      </c>
      <c r="H128" s="80">
        <f t="shared" si="1"/>
        <v>8260</v>
      </c>
      <c r="I128" s="68"/>
      <c r="J128" s="58"/>
      <c r="K128" s="65">
        <f t="shared" si="2"/>
        <v>50</v>
      </c>
      <c r="L128" s="65"/>
      <c r="M128" s="65"/>
      <c r="N128" s="65"/>
      <c r="O128" s="65"/>
      <c r="P128" s="65">
        <f t="shared" si="10"/>
        <v>50</v>
      </c>
      <c r="Q128" s="65"/>
      <c r="R128" s="58"/>
      <c r="S128" s="58"/>
      <c r="T128" s="58"/>
      <c r="U128" s="58"/>
      <c r="V128" s="21"/>
      <c r="W128" s="21"/>
      <c r="X128" s="21"/>
      <c r="Y128" s="21"/>
      <c r="Z128" s="21"/>
      <c r="AA128" s="21"/>
      <c r="AB128" s="21"/>
    </row>
    <row r="129">
      <c r="A129" s="36"/>
      <c r="B129" s="62"/>
      <c r="C129" s="69" t="s">
        <v>195</v>
      </c>
      <c r="D129" s="66"/>
      <c r="E129" s="67">
        <v>50.0</v>
      </c>
      <c r="F129" s="68" t="s">
        <v>157</v>
      </c>
      <c r="G129" s="59">
        <v>87.5</v>
      </c>
      <c r="H129" s="80">
        <f t="shared" si="1"/>
        <v>4375</v>
      </c>
      <c r="I129" s="68"/>
      <c r="J129" s="58"/>
      <c r="K129" s="65">
        <f t="shared" si="2"/>
        <v>25</v>
      </c>
      <c r="L129" s="65"/>
      <c r="M129" s="65"/>
      <c r="N129" s="65"/>
      <c r="O129" s="65"/>
      <c r="P129" s="65">
        <f t="shared" si="10"/>
        <v>25</v>
      </c>
      <c r="Q129" s="65"/>
      <c r="R129" s="58"/>
      <c r="S129" s="58"/>
      <c r="T129" s="58"/>
      <c r="U129" s="58"/>
      <c r="V129" s="21"/>
      <c r="W129" s="21"/>
      <c r="X129" s="21"/>
      <c r="Y129" s="21"/>
      <c r="Z129" s="21"/>
      <c r="AA129" s="21"/>
      <c r="AB129" s="21"/>
    </row>
    <row r="130">
      <c r="A130" s="36"/>
      <c r="B130" s="62"/>
      <c r="C130" s="69" t="s">
        <v>196</v>
      </c>
      <c r="D130" s="66"/>
      <c r="E130" s="67">
        <v>50.0</v>
      </c>
      <c r="F130" s="68" t="s">
        <v>157</v>
      </c>
      <c r="G130" s="59">
        <v>161.0</v>
      </c>
      <c r="H130" s="80">
        <f t="shared" si="1"/>
        <v>8050</v>
      </c>
      <c r="I130" s="68"/>
      <c r="J130" s="58"/>
      <c r="K130" s="65">
        <f t="shared" si="2"/>
        <v>25</v>
      </c>
      <c r="L130" s="65"/>
      <c r="M130" s="65"/>
      <c r="N130" s="65"/>
      <c r="O130" s="65"/>
      <c r="P130" s="65">
        <f t="shared" si="10"/>
        <v>25</v>
      </c>
      <c r="Q130" s="65"/>
      <c r="R130" s="58"/>
      <c r="S130" s="58"/>
      <c r="T130" s="58"/>
      <c r="U130" s="58"/>
      <c r="V130" s="21"/>
      <c r="W130" s="21"/>
      <c r="X130" s="21"/>
      <c r="Y130" s="21"/>
      <c r="Z130" s="21"/>
      <c r="AA130" s="21"/>
      <c r="AB130" s="21"/>
    </row>
    <row r="131">
      <c r="A131" s="36"/>
      <c r="B131" s="62"/>
      <c r="C131" s="69" t="s">
        <v>197</v>
      </c>
      <c r="D131" s="66"/>
      <c r="E131" s="67">
        <v>35.0</v>
      </c>
      <c r="F131" s="68" t="s">
        <v>120</v>
      </c>
      <c r="G131" s="59">
        <v>6000.0</v>
      </c>
      <c r="H131" s="80">
        <f t="shared" si="1"/>
        <v>210000</v>
      </c>
      <c r="I131" s="68"/>
      <c r="J131" s="58"/>
      <c r="K131" s="65">
        <f t="shared" si="2"/>
        <v>17.5</v>
      </c>
      <c r="L131" s="65"/>
      <c r="M131" s="65"/>
      <c r="N131" s="65"/>
      <c r="O131" s="65"/>
      <c r="P131" s="65">
        <v>17.0</v>
      </c>
      <c r="Q131" s="65"/>
      <c r="R131" s="58"/>
      <c r="S131" s="58"/>
      <c r="T131" s="58"/>
      <c r="U131" s="58"/>
      <c r="V131" s="21"/>
      <c r="W131" s="21"/>
      <c r="X131" s="21"/>
      <c r="Y131" s="21"/>
      <c r="Z131" s="21"/>
      <c r="AA131" s="21"/>
      <c r="AB131" s="21"/>
    </row>
    <row r="132">
      <c r="A132" s="36"/>
      <c r="B132" s="62"/>
      <c r="C132" s="69" t="s">
        <v>198</v>
      </c>
      <c r="D132" s="66"/>
      <c r="E132" s="67">
        <v>50.0</v>
      </c>
      <c r="F132" s="68" t="s">
        <v>136</v>
      </c>
      <c r="G132" s="59">
        <v>315.0</v>
      </c>
      <c r="H132" s="80">
        <f t="shared" si="1"/>
        <v>15750</v>
      </c>
      <c r="I132" s="68"/>
      <c r="J132" s="58"/>
      <c r="K132" s="65">
        <f t="shared" si="2"/>
        <v>25</v>
      </c>
      <c r="L132" s="65"/>
      <c r="M132" s="65"/>
      <c r="N132" s="65"/>
      <c r="O132" s="65"/>
      <c r="P132" s="65">
        <f t="shared" ref="P132:P140" si="11">E132/2</f>
        <v>25</v>
      </c>
      <c r="Q132" s="65"/>
      <c r="R132" s="58"/>
      <c r="S132" s="58"/>
      <c r="T132" s="58"/>
      <c r="U132" s="58"/>
      <c r="V132" s="21"/>
      <c r="W132" s="21"/>
      <c r="X132" s="21"/>
      <c r="Y132" s="21"/>
      <c r="Z132" s="21"/>
      <c r="AA132" s="21"/>
      <c r="AB132" s="21"/>
    </row>
    <row r="133">
      <c r="A133" s="36"/>
      <c r="B133" s="62"/>
      <c r="C133" s="69" t="s">
        <v>199</v>
      </c>
      <c r="D133" s="66"/>
      <c r="E133" s="67">
        <v>12.0</v>
      </c>
      <c r="F133" s="68" t="s">
        <v>157</v>
      </c>
      <c r="G133" s="59">
        <v>1000.0</v>
      </c>
      <c r="H133" s="80">
        <f t="shared" si="1"/>
        <v>12000</v>
      </c>
      <c r="I133" s="68"/>
      <c r="J133" s="58"/>
      <c r="K133" s="65">
        <f t="shared" si="2"/>
        <v>6</v>
      </c>
      <c r="L133" s="65"/>
      <c r="M133" s="65"/>
      <c r="N133" s="65"/>
      <c r="O133" s="65"/>
      <c r="P133" s="65">
        <f t="shared" si="11"/>
        <v>6</v>
      </c>
      <c r="Q133" s="65"/>
      <c r="R133" s="58"/>
      <c r="S133" s="58"/>
      <c r="T133" s="58"/>
      <c r="U133" s="58"/>
      <c r="V133" s="21"/>
      <c r="W133" s="21"/>
      <c r="X133" s="21"/>
      <c r="Y133" s="21"/>
      <c r="Z133" s="21"/>
      <c r="AA133" s="21"/>
      <c r="AB133" s="21"/>
    </row>
    <row r="134">
      <c r="A134" s="36"/>
      <c r="B134" s="62"/>
      <c r="C134" s="69" t="s">
        <v>200</v>
      </c>
      <c r="D134" s="66"/>
      <c r="E134" s="67">
        <v>50.0</v>
      </c>
      <c r="F134" s="68" t="s">
        <v>157</v>
      </c>
      <c r="G134" s="59">
        <v>85.4</v>
      </c>
      <c r="H134" s="80">
        <f t="shared" si="1"/>
        <v>4270</v>
      </c>
      <c r="I134" s="68"/>
      <c r="J134" s="58"/>
      <c r="K134" s="65">
        <f t="shared" si="2"/>
        <v>25</v>
      </c>
      <c r="L134" s="65"/>
      <c r="M134" s="65"/>
      <c r="N134" s="65"/>
      <c r="O134" s="65"/>
      <c r="P134" s="65">
        <f t="shared" si="11"/>
        <v>25</v>
      </c>
      <c r="Q134" s="65"/>
      <c r="R134" s="58"/>
      <c r="S134" s="58"/>
      <c r="T134" s="58"/>
      <c r="U134" s="58"/>
      <c r="V134" s="21"/>
      <c r="W134" s="21"/>
      <c r="X134" s="21"/>
      <c r="Y134" s="21"/>
      <c r="Z134" s="21"/>
      <c r="AA134" s="21"/>
      <c r="AB134" s="21"/>
    </row>
    <row r="135">
      <c r="A135" s="36"/>
      <c r="B135" s="62"/>
      <c r="C135" s="69" t="s">
        <v>201</v>
      </c>
      <c r="D135" s="66"/>
      <c r="E135" s="67">
        <v>36.0</v>
      </c>
      <c r="F135" s="68" t="s">
        <v>131</v>
      </c>
      <c r="G135" s="59">
        <v>36.0</v>
      </c>
      <c r="H135" s="80">
        <f t="shared" si="1"/>
        <v>1296</v>
      </c>
      <c r="I135" s="68"/>
      <c r="J135" s="58"/>
      <c r="K135" s="65">
        <f t="shared" si="2"/>
        <v>18</v>
      </c>
      <c r="L135" s="65"/>
      <c r="M135" s="65"/>
      <c r="N135" s="65"/>
      <c r="O135" s="65"/>
      <c r="P135" s="65">
        <f t="shared" si="11"/>
        <v>18</v>
      </c>
      <c r="Q135" s="65"/>
      <c r="R135" s="58"/>
      <c r="S135" s="58"/>
      <c r="T135" s="58"/>
      <c r="U135" s="58"/>
      <c r="V135" s="21"/>
      <c r="W135" s="21"/>
      <c r="X135" s="21"/>
      <c r="Y135" s="21"/>
      <c r="Z135" s="21"/>
      <c r="AA135" s="21"/>
      <c r="AB135" s="21"/>
    </row>
    <row r="136">
      <c r="A136" s="36"/>
      <c r="B136" s="62"/>
      <c r="C136" s="69" t="s">
        <v>202</v>
      </c>
      <c r="D136" s="66"/>
      <c r="E136" s="67">
        <v>36.0</v>
      </c>
      <c r="F136" s="68" t="s">
        <v>131</v>
      </c>
      <c r="G136" s="59">
        <v>60.0</v>
      </c>
      <c r="H136" s="80">
        <f t="shared" si="1"/>
        <v>2160</v>
      </c>
      <c r="I136" s="68"/>
      <c r="J136" s="58"/>
      <c r="K136" s="65">
        <f t="shared" si="2"/>
        <v>18</v>
      </c>
      <c r="L136" s="65"/>
      <c r="M136" s="65"/>
      <c r="N136" s="65"/>
      <c r="O136" s="65"/>
      <c r="P136" s="65">
        <f t="shared" si="11"/>
        <v>18</v>
      </c>
      <c r="Q136" s="65"/>
      <c r="R136" s="58"/>
      <c r="S136" s="58"/>
      <c r="T136" s="58"/>
      <c r="U136" s="58"/>
      <c r="V136" s="21"/>
      <c r="W136" s="21"/>
      <c r="X136" s="21"/>
      <c r="Y136" s="21"/>
      <c r="Z136" s="21"/>
      <c r="AA136" s="21"/>
      <c r="AB136" s="21"/>
    </row>
    <row r="137">
      <c r="A137" s="36"/>
      <c r="B137" s="62"/>
      <c r="C137" s="69" t="s">
        <v>203</v>
      </c>
      <c r="D137" s="66"/>
      <c r="E137" s="67">
        <v>36.0</v>
      </c>
      <c r="F137" s="68" t="s">
        <v>131</v>
      </c>
      <c r="G137" s="59">
        <v>114.8</v>
      </c>
      <c r="H137" s="80">
        <f t="shared" si="1"/>
        <v>4132.8</v>
      </c>
      <c r="I137" s="68"/>
      <c r="J137" s="58"/>
      <c r="K137" s="65">
        <f t="shared" si="2"/>
        <v>18</v>
      </c>
      <c r="L137" s="65"/>
      <c r="M137" s="65"/>
      <c r="N137" s="65"/>
      <c r="O137" s="65"/>
      <c r="P137" s="65">
        <f t="shared" si="11"/>
        <v>18</v>
      </c>
      <c r="Q137" s="65"/>
      <c r="R137" s="58"/>
      <c r="S137" s="58"/>
      <c r="T137" s="58"/>
      <c r="U137" s="58"/>
      <c r="V137" s="21"/>
      <c r="W137" s="21"/>
      <c r="X137" s="21"/>
      <c r="Y137" s="21"/>
      <c r="Z137" s="21"/>
      <c r="AA137" s="21"/>
      <c r="AB137" s="21"/>
    </row>
    <row r="138">
      <c r="A138" s="36"/>
      <c r="B138" s="62"/>
      <c r="C138" s="69" t="s">
        <v>204</v>
      </c>
      <c r="D138" s="66"/>
      <c r="E138" s="67">
        <v>36.0</v>
      </c>
      <c r="F138" s="68" t="s">
        <v>131</v>
      </c>
      <c r="G138" s="59">
        <v>35.0</v>
      </c>
      <c r="H138" s="80">
        <f t="shared" si="1"/>
        <v>1260</v>
      </c>
      <c r="I138" s="68"/>
      <c r="J138" s="58"/>
      <c r="K138" s="65">
        <f t="shared" si="2"/>
        <v>18</v>
      </c>
      <c r="L138" s="65"/>
      <c r="M138" s="65"/>
      <c r="N138" s="65"/>
      <c r="O138" s="65"/>
      <c r="P138" s="65">
        <f t="shared" si="11"/>
        <v>18</v>
      </c>
      <c r="Q138" s="65"/>
      <c r="R138" s="58"/>
      <c r="S138" s="58"/>
      <c r="T138" s="58"/>
      <c r="U138" s="58"/>
      <c r="V138" s="21"/>
      <c r="W138" s="21"/>
      <c r="X138" s="21"/>
      <c r="Y138" s="21"/>
      <c r="Z138" s="21"/>
      <c r="AA138" s="21"/>
      <c r="AB138" s="21"/>
    </row>
    <row r="139">
      <c r="A139" s="36"/>
      <c r="B139" s="62"/>
      <c r="C139" s="69" t="s">
        <v>205</v>
      </c>
      <c r="D139" s="66"/>
      <c r="E139" s="67">
        <v>36.0</v>
      </c>
      <c r="F139" s="68" t="s">
        <v>131</v>
      </c>
      <c r="G139" s="59">
        <v>35.0</v>
      </c>
      <c r="H139" s="80">
        <f t="shared" si="1"/>
        <v>1260</v>
      </c>
      <c r="I139" s="68"/>
      <c r="J139" s="58"/>
      <c r="K139" s="65">
        <f t="shared" si="2"/>
        <v>18</v>
      </c>
      <c r="L139" s="65"/>
      <c r="M139" s="65"/>
      <c r="N139" s="65"/>
      <c r="O139" s="65"/>
      <c r="P139" s="65">
        <f t="shared" si="11"/>
        <v>18</v>
      </c>
      <c r="Q139" s="65"/>
      <c r="R139" s="58"/>
      <c r="S139" s="58"/>
      <c r="T139" s="58"/>
      <c r="U139" s="58"/>
      <c r="V139" s="21"/>
      <c r="W139" s="21"/>
      <c r="X139" s="21"/>
      <c r="Y139" s="21"/>
      <c r="Z139" s="21"/>
      <c r="AA139" s="21"/>
      <c r="AB139" s="21"/>
    </row>
    <row r="140">
      <c r="A140" s="36"/>
      <c r="B140" s="62"/>
      <c r="C140" s="69" t="s">
        <v>206</v>
      </c>
      <c r="D140" s="66"/>
      <c r="E140" s="67">
        <v>120.0</v>
      </c>
      <c r="F140" s="68" t="s">
        <v>118</v>
      </c>
      <c r="G140" s="59">
        <v>50.0</v>
      </c>
      <c r="H140" s="80">
        <f t="shared" si="1"/>
        <v>6000</v>
      </c>
      <c r="I140" s="68"/>
      <c r="J140" s="58"/>
      <c r="K140" s="65">
        <f t="shared" si="2"/>
        <v>60</v>
      </c>
      <c r="L140" s="65"/>
      <c r="M140" s="65"/>
      <c r="N140" s="65"/>
      <c r="O140" s="65"/>
      <c r="P140" s="65">
        <f t="shared" si="11"/>
        <v>60</v>
      </c>
      <c r="Q140" s="65"/>
      <c r="R140" s="58"/>
      <c r="S140" s="58"/>
      <c r="T140" s="58"/>
      <c r="U140" s="58"/>
      <c r="V140" s="21"/>
      <c r="W140" s="21"/>
      <c r="X140" s="21"/>
      <c r="Y140" s="21"/>
      <c r="Z140" s="21"/>
      <c r="AA140" s="21"/>
      <c r="AB140" s="21"/>
    </row>
    <row r="141">
      <c r="A141" s="36"/>
      <c r="B141" s="62"/>
      <c r="C141" s="69" t="s">
        <v>207</v>
      </c>
      <c r="D141" s="66"/>
      <c r="E141" s="67">
        <v>25.0</v>
      </c>
      <c r="F141" s="68" t="s">
        <v>120</v>
      </c>
      <c r="G141" s="59">
        <v>79.8</v>
      </c>
      <c r="H141" s="80">
        <f t="shared" si="1"/>
        <v>1995</v>
      </c>
      <c r="I141" s="68"/>
      <c r="J141" s="58"/>
      <c r="K141" s="65">
        <f t="shared" si="2"/>
        <v>12.5</v>
      </c>
      <c r="L141" s="65"/>
      <c r="M141" s="65"/>
      <c r="N141" s="65"/>
      <c r="O141" s="65"/>
      <c r="P141" s="65">
        <v>12.0</v>
      </c>
      <c r="Q141" s="65"/>
      <c r="R141" s="58"/>
      <c r="S141" s="58"/>
      <c r="T141" s="58"/>
      <c r="U141" s="58"/>
      <c r="V141" s="21"/>
      <c r="W141" s="21"/>
      <c r="X141" s="21"/>
      <c r="Y141" s="21"/>
      <c r="Z141" s="21"/>
      <c r="AA141" s="21"/>
      <c r="AB141" s="21"/>
    </row>
    <row r="142">
      <c r="A142" s="36"/>
      <c r="B142" s="62"/>
      <c r="C142" s="69" t="s">
        <v>208</v>
      </c>
      <c r="D142" s="66"/>
      <c r="E142" s="67">
        <v>300.0</v>
      </c>
      <c r="F142" s="68" t="s">
        <v>120</v>
      </c>
      <c r="G142" s="59">
        <v>87.5</v>
      </c>
      <c r="H142" s="80">
        <f t="shared" si="1"/>
        <v>26250</v>
      </c>
      <c r="I142" s="68"/>
      <c r="J142" s="58"/>
      <c r="K142" s="65">
        <f t="shared" si="2"/>
        <v>150</v>
      </c>
      <c r="L142" s="65"/>
      <c r="M142" s="65"/>
      <c r="N142" s="65"/>
      <c r="O142" s="65"/>
      <c r="P142" s="65">
        <f t="shared" ref="P142:P147" si="12">E142/2</f>
        <v>150</v>
      </c>
      <c r="Q142" s="65"/>
      <c r="R142" s="58"/>
      <c r="S142" s="58"/>
      <c r="T142" s="58"/>
      <c r="U142" s="58"/>
      <c r="V142" s="21"/>
      <c r="W142" s="21"/>
      <c r="X142" s="21"/>
      <c r="Y142" s="21"/>
      <c r="Z142" s="21"/>
      <c r="AA142" s="21"/>
      <c r="AB142" s="21"/>
    </row>
    <row r="143">
      <c r="A143" s="36"/>
      <c r="B143" s="62"/>
      <c r="C143" s="69" t="s">
        <v>209</v>
      </c>
      <c r="D143" s="66"/>
      <c r="E143" s="67">
        <v>60.0</v>
      </c>
      <c r="F143" s="68" t="s">
        <v>131</v>
      </c>
      <c r="G143" s="59">
        <v>165.2</v>
      </c>
      <c r="H143" s="80">
        <f t="shared" si="1"/>
        <v>9912</v>
      </c>
      <c r="I143" s="68"/>
      <c r="J143" s="58"/>
      <c r="K143" s="65">
        <f t="shared" si="2"/>
        <v>30</v>
      </c>
      <c r="L143" s="65"/>
      <c r="M143" s="65"/>
      <c r="N143" s="65"/>
      <c r="O143" s="65"/>
      <c r="P143" s="65">
        <f t="shared" si="12"/>
        <v>30</v>
      </c>
      <c r="Q143" s="65"/>
      <c r="R143" s="58"/>
      <c r="S143" s="58"/>
      <c r="T143" s="58"/>
      <c r="U143" s="58"/>
      <c r="V143" s="21"/>
      <c r="W143" s="21"/>
      <c r="X143" s="21"/>
      <c r="Y143" s="21"/>
      <c r="Z143" s="21"/>
      <c r="AA143" s="21"/>
      <c r="AB143" s="21"/>
    </row>
    <row r="144">
      <c r="A144" s="36"/>
      <c r="B144" s="62"/>
      <c r="C144" s="92" t="s">
        <v>210</v>
      </c>
      <c r="D144" s="66"/>
      <c r="E144" s="67">
        <v>10.0</v>
      </c>
      <c r="F144" s="68" t="s">
        <v>211</v>
      </c>
      <c r="G144" s="59">
        <v>11795.0</v>
      </c>
      <c r="H144" s="80">
        <f t="shared" si="1"/>
        <v>117950</v>
      </c>
      <c r="I144" s="68"/>
      <c r="J144" s="58"/>
      <c r="K144" s="65">
        <f t="shared" si="2"/>
        <v>5</v>
      </c>
      <c r="L144" s="65"/>
      <c r="M144" s="65"/>
      <c r="N144" s="65"/>
      <c r="O144" s="65"/>
      <c r="P144" s="65">
        <f t="shared" si="12"/>
        <v>5</v>
      </c>
      <c r="Q144" s="65"/>
      <c r="R144" s="58"/>
      <c r="S144" s="58"/>
      <c r="T144" s="58"/>
      <c r="U144" s="58"/>
      <c r="V144" s="21"/>
      <c r="W144" s="21"/>
      <c r="X144" s="21"/>
      <c r="Y144" s="21"/>
      <c r="Z144" s="21"/>
      <c r="AA144" s="21"/>
      <c r="AB144" s="21"/>
    </row>
    <row r="145">
      <c r="A145" s="36"/>
      <c r="B145" s="62"/>
      <c r="C145" s="92" t="s">
        <v>212</v>
      </c>
      <c r="D145" s="66"/>
      <c r="E145" s="67">
        <v>10.0</v>
      </c>
      <c r="F145" s="68" t="s">
        <v>120</v>
      </c>
      <c r="G145" s="59">
        <v>11795.0</v>
      </c>
      <c r="H145" s="80">
        <f t="shared" si="1"/>
        <v>117950</v>
      </c>
      <c r="I145" s="68"/>
      <c r="J145" s="58"/>
      <c r="K145" s="65">
        <f t="shared" si="2"/>
        <v>5</v>
      </c>
      <c r="L145" s="65"/>
      <c r="M145" s="65"/>
      <c r="N145" s="65"/>
      <c r="O145" s="65"/>
      <c r="P145" s="65">
        <f t="shared" si="12"/>
        <v>5</v>
      </c>
      <c r="Q145" s="65"/>
      <c r="R145" s="58"/>
      <c r="S145" s="58"/>
      <c r="T145" s="58"/>
      <c r="U145" s="58"/>
      <c r="V145" s="21"/>
      <c r="W145" s="21"/>
      <c r="X145" s="21"/>
      <c r="Y145" s="21"/>
      <c r="Z145" s="21"/>
      <c r="AA145" s="21"/>
      <c r="AB145" s="21"/>
    </row>
    <row r="146">
      <c r="A146" s="36"/>
      <c r="B146" s="62"/>
      <c r="C146" s="92" t="s">
        <v>213</v>
      </c>
      <c r="D146" s="66"/>
      <c r="E146" s="67">
        <v>10.0</v>
      </c>
      <c r="F146" s="68" t="s">
        <v>120</v>
      </c>
      <c r="G146" s="59">
        <v>8615.6</v>
      </c>
      <c r="H146" s="80">
        <f t="shared" si="1"/>
        <v>86156</v>
      </c>
      <c r="I146" s="68"/>
      <c r="J146" s="58"/>
      <c r="K146" s="65">
        <f t="shared" si="2"/>
        <v>5</v>
      </c>
      <c r="L146" s="65"/>
      <c r="M146" s="65"/>
      <c r="N146" s="65"/>
      <c r="O146" s="65"/>
      <c r="P146" s="65">
        <f t="shared" si="12"/>
        <v>5</v>
      </c>
      <c r="Q146" s="65"/>
      <c r="R146" s="58"/>
      <c r="S146" s="58"/>
      <c r="T146" s="58"/>
      <c r="U146" s="58"/>
      <c r="V146" s="21"/>
      <c r="W146" s="21"/>
      <c r="X146" s="21"/>
      <c r="Y146" s="21"/>
      <c r="Z146" s="21"/>
      <c r="AA146" s="21"/>
      <c r="AB146" s="21"/>
    </row>
    <row r="147">
      <c r="A147" s="36"/>
      <c r="B147" s="62"/>
      <c r="C147" s="69" t="s">
        <v>214</v>
      </c>
      <c r="D147" s="66"/>
      <c r="E147" s="67">
        <v>50.0</v>
      </c>
      <c r="F147" s="68" t="s">
        <v>118</v>
      </c>
      <c r="G147" s="59">
        <v>191.0</v>
      </c>
      <c r="H147" s="80">
        <f t="shared" si="1"/>
        <v>9550</v>
      </c>
      <c r="I147" s="68"/>
      <c r="J147" s="58"/>
      <c r="K147" s="65">
        <f t="shared" si="2"/>
        <v>25</v>
      </c>
      <c r="L147" s="65"/>
      <c r="M147" s="65"/>
      <c r="N147" s="65"/>
      <c r="O147" s="65"/>
      <c r="P147" s="65">
        <f t="shared" si="12"/>
        <v>25</v>
      </c>
      <c r="Q147" s="65"/>
      <c r="R147" s="58"/>
      <c r="S147" s="58"/>
      <c r="T147" s="58"/>
      <c r="U147" s="58"/>
      <c r="V147" s="21"/>
      <c r="W147" s="21"/>
      <c r="X147" s="21"/>
      <c r="Y147" s="21"/>
      <c r="Z147" s="21"/>
      <c r="AA147" s="21"/>
      <c r="AB147" s="21"/>
    </row>
    <row r="148">
      <c r="A148" s="36"/>
      <c r="B148" s="62"/>
      <c r="C148" s="69" t="s">
        <v>215</v>
      </c>
      <c r="D148" s="66"/>
      <c r="E148" s="67">
        <v>25.0</v>
      </c>
      <c r="F148" s="68" t="s">
        <v>118</v>
      </c>
      <c r="G148" s="59">
        <v>191.0</v>
      </c>
      <c r="H148" s="80">
        <f t="shared" si="1"/>
        <v>4775</v>
      </c>
      <c r="I148" s="68"/>
      <c r="J148" s="58"/>
      <c r="K148" s="65">
        <f t="shared" si="2"/>
        <v>12.5</v>
      </c>
      <c r="L148" s="65"/>
      <c r="M148" s="65"/>
      <c r="N148" s="65"/>
      <c r="O148" s="65"/>
      <c r="P148" s="65">
        <v>12.0</v>
      </c>
      <c r="Q148" s="65"/>
      <c r="R148" s="58"/>
      <c r="S148" s="58"/>
      <c r="T148" s="58"/>
      <c r="U148" s="58"/>
      <c r="V148" s="21"/>
      <c r="W148" s="21"/>
      <c r="X148" s="21"/>
      <c r="Y148" s="21"/>
      <c r="Z148" s="21"/>
      <c r="AA148" s="21"/>
      <c r="AB148" s="21"/>
    </row>
    <row r="149">
      <c r="A149" s="36"/>
      <c r="B149" s="62"/>
      <c r="C149" s="69" t="s">
        <v>216</v>
      </c>
      <c r="D149" s="66"/>
      <c r="E149" s="67">
        <v>100.0</v>
      </c>
      <c r="F149" s="68" t="s">
        <v>120</v>
      </c>
      <c r="G149" s="59">
        <v>100.8</v>
      </c>
      <c r="H149" s="80">
        <f t="shared" si="1"/>
        <v>10080</v>
      </c>
      <c r="I149" s="68"/>
      <c r="J149" s="58"/>
      <c r="K149" s="65">
        <f t="shared" si="2"/>
        <v>50</v>
      </c>
      <c r="L149" s="65"/>
      <c r="M149" s="65"/>
      <c r="N149" s="65"/>
      <c r="O149" s="65"/>
      <c r="P149" s="65">
        <f t="shared" ref="P149:P165" si="13">E149/2</f>
        <v>50</v>
      </c>
      <c r="Q149" s="65"/>
      <c r="R149" s="58"/>
      <c r="S149" s="58"/>
      <c r="T149" s="58"/>
      <c r="U149" s="58"/>
      <c r="V149" s="21"/>
      <c r="W149" s="21"/>
      <c r="X149" s="21"/>
      <c r="Y149" s="21"/>
      <c r="Z149" s="21"/>
      <c r="AA149" s="21"/>
      <c r="AB149" s="21"/>
    </row>
    <row r="150">
      <c r="A150" s="36"/>
      <c r="B150" s="62"/>
      <c r="C150" s="69" t="s">
        <v>217</v>
      </c>
      <c r="D150" s="66"/>
      <c r="E150" s="67">
        <v>50.0</v>
      </c>
      <c r="F150" s="68" t="s">
        <v>120</v>
      </c>
      <c r="G150" s="59">
        <v>100.8</v>
      </c>
      <c r="H150" s="80">
        <f t="shared" si="1"/>
        <v>5040</v>
      </c>
      <c r="I150" s="68"/>
      <c r="J150" s="58"/>
      <c r="K150" s="65">
        <f t="shared" si="2"/>
        <v>25</v>
      </c>
      <c r="L150" s="65"/>
      <c r="M150" s="65"/>
      <c r="N150" s="65"/>
      <c r="O150" s="65"/>
      <c r="P150" s="65">
        <f t="shared" si="13"/>
        <v>25</v>
      </c>
      <c r="Q150" s="65"/>
      <c r="R150" s="58"/>
      <c r="S150" s="58"/>
      <c r="T150" s="58"/>
      <c r="U150" s="58"/>
      <c r="V150" s="21"/>
      <c r="W150" s="21"/>
      <c r="X150" s="21"/>
      <c r="Y150" s="21"/>
      <c r="Z150" s="21"/>
      <c r="AA150" s="21"/>
      <c r="AB150" s="21"/>
    </row>
    <row r="151">
      <c r="A151" s="36"/>
      <c r="B151" s="62"/>
      <c r="C151" s="69" t="s">
        <v>218</v>
      </c>
      <c r="D151" s="66"/>
      <c r="E151" s="67">
        <v>50.0</v>
      </c>
      <c r="F151" s="68" t="s">
        <v>120</v>
      </c>
      <c r="G151" s="59">
        <v>100.8</v>
      </c>
      <c r="H151" s="80">
        <f t="shared" si="1"/>
        <v>5040</v>
      </c>
      <c r="I151" s="68"/>
      <c r="J151" s="58"/>
      <c r="K151" s="65">
        <f t="shared" si="2"/>
        <v>25</v>
      </c>
      <c r="L151" s="65"/>
      <c r="M151" s="65"/>
      <c r="N151" s="65"/>
      <c r="O151" s="65"/>
      <c r="P151" s="65">
        <f t="shared" si="13"/>
        <v>25</v>
      </c>
      <c r="Q151" s="65"/>
      <c r="R151" s="58"/>
      <c r="S151" s="58"/>
      <c r="T151" s="58"/>
      <c r="U151" s="58"/>
      <c r="V151" s="21"/>
      <c r="W151" s="21"/>
      <c r="X151" s="21"/>
      <c r="Y151" s="21"/>
      <c r="Z151" s="21"/>
      <c r="AA151" s="21"/>
      <c r="AB151" s="21"/>
    </row>
    <row r="152">
      <c r="A152" s="36"/>
      <c r="B152" s="62"/>
      <c r="C152" s="69" t="s">
        <v>219</v>
      </c>
      <c r="D152" s="66"/>
      <c r="E152" s="67">
        <v>50.0</v>
      </c>
      <c r="F152" s="68" t="s">
        <v>120</v>
      </c>
      <c r="G152" s="59">
        <v>100.8</v>
      </c>
      <c r="H152" s="80">
        <f t="shared" si="1"/>
        <v>5040</v>
      </c>
      <c r="I152" s="68"/>
      <c r="J152" s="58"/>
      <c r="K152" s="65">
        <f t="shared" si="2"/>
        <v>25</v>
      </c>
      <c r="L152" s="65"/>
      <c r="M152" s="65"/>
      <c r="N152" s="65"/>
      <c r="O152" s="65"/>
      <c r="P152" s="65">
        <f t="shared" si="13"/>
        <v>25</v>
      </c>
      <c r="Q152" s="65"/>
      <c r="R152" s="58"/>
      <c r="S152" s="58"/>
      <c r="T152" s="58"/>
      <c r="U152" s="58"/>
      <c r="V152" s="21"/>
      <c r="W152" s="21"/>
      <c r="X152" s="21"/>
      <c r="Y152" s="21"/>
      <c r="Z152" s="21"/>
      <c r="AA152" s="21"/>
      <c r="AB152" s="21"/>
    </row>
    <row r="153">
      <c r="A153" s="36"/>
      <c r="B153" s="62"/>
      <c r="C153" s="69" t="s">
        <v>220</v>
      </c>
      <c r="D153" s="66"/>
      <c r="E153" s="67">
        <v>20.0</v>
      </c>
      <c r="F153" s="68" t="s">
        <v>221</v>
      </c>
      <c r="G153" s="59">
        <v>1000.0</v>
      </c>
      <c r="H153" s="80">
        <f t="shared" si="1"/>
        <v>20000</v>
      </c>
      <c r="I153" s="68"/>
      <c r="J153" s="58"/>
      <c r="K153" s="65">
        <f t="shared" si="2"/>
        <v>10</v>
      </c>
      <c r="L153" s="65"/>
      <c r="M153" s="65"/>
      <c r="N153" s="65"/>
      <c r="O153" s="65"/>
      <c r="P153" s="65">
        <f t="shared" si="13"/>
        <v>10</v>
      </c>
      <c r="Q153" s="65"/>
      <c r="R153" s="58"/>
      <c r="S153" s="58"/>
      <c r="T153" s="58"/>
      <c r="U153" s="58"/>
      <c r="V153" s="21"/>
      <c r="W153" s="21"/>
      <c r="X153" s="21"/>
      <c r="Y153" s="21"/>
      <c r="Z153" s="21"/>
      <c r="AA153" s="21"/>
      <c r="AB153" s="21"/>
    </row>
    <row r="154">
      <c r="A154" s="36"/>
      <c r="B154" s="62"/>
      <c r="C154" s="69" t="s">
        <v>222</v>
      </c>
      <c r="D154" s="66"/>
      <c r="E154" s="67">
        <v>20.0</v>
      </c>
      <c r="F154" s="68" t="s">
        <v>221</v>
      </c>
      <c r="G154" s="59">
        <v>600.0</v>
      </c>
      <c r="H154" s="80">
        <f t="shared" si="1"/>
        <v>12000</v>
      </c>
      <c r="I154" s="68"/>
      <c r="J154" s="58"/>
      <c r="K154" s="65">
        <f t="shared" si="2"/>
        <v>10</v>
      </c>
      <c r="L154" s="65"/>
      <c r="M154" s="65"/>
      <c r="N154" s="65"/>
      <c r="O154" s="65"/>
      <c r="P154" s="65">
        <f t="shared" si="13"/>
        <v>10</v>
      </c>
      <c r="Q154" s="65"/>
      <c r="R154" s="58"/>
      <c r="S154" s="58"/>
      <c r="T154" s="58"/>
      <c r="U154" s="58"/>
      <c r="V154" s="21"/>
      <c r="W154" s="21"/>
      <c r="X154" s="21"/>
      <c r="Y154" s="21"/>
      <c r="Z154" s="21"/>
      <c r="AA154" s="21"/>
      <c r="AB154" s="21"/>
    </row>
    <row r="155">
      <c r="A155" s="36"/>
      <c r="B155" s="62"/>
      <c r="C155" s="69" t="s">
        <v>223</v>
      </c>
      <c r="D155" s="66"/>
      <c r="E155" s="67">
        <v>20.0</v>
      </c>
      <c r="F155" s="68" t="s">
        <v>221</v>
      </c>
      <c r="G155" s="59">
        <v>600.0</v>
      </c>
      <c r="H155" s="80">
        <f t="shared" si="1"/>
        <v>12000</v>
      </c>
      <c r="I155" s="68"/>
      <c r="J155" s="58"/>
      <c r="K155" s="65">
        <f t="shared" si="2"/>
        <v>10</v>
      </c>
      <c r="L155" s="65"/>
      <c r="M155" s="65"/>
      <c r="N155" s="65"/>
      <c r="O155" s="65"/>
      <c r="P155" s="65">
        <f t="shared" si="13"/>
        <v>10</v>
      </c>
      <c r="Q155" s="65"/>
      <c r="R155" s="58"/>
      <c r="S155" s="58"/>
      <c r="T155" s="58"/>
      <c r="U155" s="58"/>
      <c r="V155" s="21"/>
      <c r="W155" s="21"/>
      <c r="X155" s="21"/>
      <c r="Y155" s="21"/>
      <c r="Z155" s="21"/>
      <c r="AA155" s="21"/>
      <c r="AB155" s="21"/>
    </row>
    <row r="156">
      <c r="A156" s="36"/>
      <c r="B156" s="62"/>
      <c r="C156" s="69" t="s">
        <v>224</v>
      </c>
      <c r="D156" s="66"/>
      <c r="E156" s="67">
        <v>20.0</v>
      </c>
      <c r="F156" s="68" t="s">
        <v>221</v>
      </c>
      <c r="G156" s="59">
        <v>600.0</v>
      </c>
      <c r="H156" s="80">
        <f t="shared" si="1"/>
        <v>12000</v>
      </c>
      <c r="I156" s="68"/>
      <c r="J156" s="58"/>
      <c r="K156" s="65">
        <f t="shared" si="2"/>
        <v>10</v>
      </c>
      <c r="L156" s="65"/>
      <c r="M156" s="65"/>
      <c r="N156" s="65"/>
      <c r="O156" s="65"/>
      <c r="P156" s="65">
        <f t="shared" si="13"/>
        <v>10</v>
      </c>
      <c r="Q156" s="65"/>
      <c r="R156" s="58"/>
      <c r="S156" s="58"/>
      <c r="T156" s="58"/>
      <c r="U156" s="58"/>
      <c r="V156" s="21"/>
      <c r="W156" s="21"/>
      <c r="X156" s="21"/>
      <c r="Y156" s="21"/>
      <c r="Z156" s="21"/>
      <c r="AA156" s="21"/>
      <c r="AB156" s="21"/>
    </row>
    <row r="157">
      <c r="A157" s="36"/>
      <c r="B157" s="62"/>
      <c r="C157" s="69" t="s">
        <v>225</v>
      </c>
      <c r="D157" s="66"/>
      <c r="E157" s="67">
        <v>30.0</v>
      </c>
      <c r="F157" s="68" t="s">
        <v>221</v>
      </c>
      <c r="G157" s="59">
        <v>600.0</v>
      </c>
      <c r="H157" s="80">
        <f t="shared" si="1"/>
        <v>18000</v>
      </c>
      <c r="I157" s="68"/>
      <c r="J157" s="58"/>
      <c r="K157" s="65">
        <f t="shared" si="2"/>
        <v>15</v>
      </c>
      <c r="L157" s="65"/>
      <c r="M157" s="65"/>
      <c r="N157" s="65"/>
      <c r="O157" s="65"/>
      <c r="P157" s="65">
        <f t="shared" si="13"/>
        <v>15</v>
      </c>
      <c r="Q157" s="65"/>
      <c r="R157" s="58"/>
      <c r="S157" s="58"/>
      <c r="T157" s="58"/>
      <c r="U157" s="58"/>
      <c r="V157" s="21"/>
      <c r="W157" s="21"/>
      <c r="X157" s="21"/>
      <c r="Y157" s="21"/>
      <c r="Z157" s="21"/>
      <c r="AA157" s="21"/>
      <c r="AB157" s="21"/>
    </row>
    <row r="158">
      <c r="A158" s="36"/>
      <c r="B158" s="62"/>
      <c r="C158" s="69" t="s">
        <v>226</v>
      </c>
      <c r="D158" s="66"/>
      <c r="E158" s="67">
        <v>10.0</v>
      </c>
      <c r="F158" s="68" t="s">
        <v>221</v>
      </c>
      <c r="G158" s="59">
        <v>826.0</v>
      </c>
      <c r="H158" s="80">
        <f t="shared" si="1"/>
        <v>8260</v>
      </c>
      <c r="I158" s="68"/>
      <c r="J158" s="58"/>
      <c r="K158" s="65">
        <f t="shared" si="2"/>
        <v>5</v>
      </c>
      <c r="L158" s="65"/>
      <c r="M158" s="65"/>
      <c r="N158" s="65"/>
      <c r="O158" s="65"/>
      <c r="P158" s="65">
        <f t="shared" si="13"/>
        <v>5</v>
      </c>
      <c r="Q158" s="65"/>
      <c r="R158" s="58"/>
      <c r="S158" s="58"/>
      <c r="T158" s="58"/>
      <c r="U158" s="58"/>
      <c r="V158" s="21"/>
      <c r="W158" s="21"/>
      <c r="X158" s="21"/>
      <c r="Y158" s="21"/>
      <c r="Z158" s="21"/>
      <c r="AA158" s="21"/>
      <c r="AB158" s="21"/>
    </row>
    <row r="159">
      <c r="A159" s="36"/>
      <c r="B159" s="62"/>
      <c r="C159" s="69" t="s">
        <v>227</v>
      </c>
      <c r="D159" s="66"/>
      <c r="E159" s="67">
        <v>10.0</v>
      </c>
      <c r="F159" s="68" t="s">
        <v>221</v>
      </c>
      <c r="G159" s="59">
        <v>770.0</v>
      </c>
      <c r="H159" s="80">
        <f t="shared" si="1"/>
        <v>7700</v>
      </c>
      <c r="I159" s="68"/>
      <c r="J159" s="58"/>
      <c r="K159" s="65">
        <f t="shared" si="2"/>
        <v>5</v>
      </c>
      <c r="L159" s="65"/>
      <c r="M159" s="65"/>
      <c r="N159" s="65"/>
      <c r="O159" s="65"/>
      <c r="P159" s="65">
        <f t="shared" si="13"/>
        <v>5</v>
      </c>
      <c r="Q159" s="65"/>
      <c r="R159" s="58"/>
      <c r="S159" s="58"/>
      <c r="T159" s="58"/>
      <c r="U159" s="58"/>
      <c r="V159" s="21"/>
      <c r="W159" s="21"/>
      <c r="X159" s="21"/>
      <c r="Y159" s="21"/>
      <c r="Z159" s="21"/>
      <c r="AA159" s="21"/>
      <c r="AB159" s="21"/>
    </row>
    <row r="160">
      <c r="A160" s="36"/>
      <c r="B160" s="62"/>
      <c r="C160" s="69" t="s">
        <v>228</v>
      </c>
      <c r="D160" s="66"/>
      <c r="E160" s="67">
        <v>10.0</v>
      </c>
      <c r="F160" s="68" t="s">
        <v>221</v>
      </c>
      <c r="G160" s="59">
        <v>770.0</v>
      </c>
      <c r="H160" s="80">
        <f t="shared" si="1"/>
        <v>7700</v>
      </c>
      <c r="I160" s="68"/>
      <c r="J160" s="58"/>
      <c r="K160" s="65">
        <f t="shared" si="2"/>
        <v>5</v>
      </c>
      <c r="L160" s="65"/>
      <c r="M160" s="65"/>
      <c r="N160" s="65"/>
      <c r="O160" s="65"/>
      <c r="P160" s="65">
        <f t="shared" si="13"/>
        <v>5</v>
      </c>
      <c r="Q160" s="65"/>
      <c r="R160" s="58"/>
      <c r="S160" s="58"/>
      <c r="T160" s="58"/>
      <c r="U160" s="58"/>
      <c r="V160" s="21"/>
      <c r="W160" s="21"/>
      <c r="X160" s="21"/>
      <c r="Y160" s="21"/>
      <c r="Z160" s="21"/>
      <c r="AA160" s="21"/>
      <c r="AB160" s="21"/>
    </row>
    <row r="161">
      <c r="A161" s="36"/>
      <c r="B161" s="62"/>
      <c r="C161" s="69" t="s">
        <v>229</v>
      </c>
      <c r="D161" s="66"/>
      <c r="E161" s="67">
        <v>10.0</v>
      </c>
      <c r="F161" s="68" t="s">
        <v>221</v>
      </c>
      <c r="G161" s="59">
        <v>770.0</v>
      </c>
      <c r="H161" s="80">
        <f t="shared" si="1"/>
        <v>7700</v>
      </c>
      <c r="I161" s="68"/>
      <c r="J161" s="58"/>
      <c r="K161" s="65">
        <f t="shared" si="2"/>
        <v>5</v>
      </c>
      <c r="L161" s="65"/>
      <c r="M161" s="65"/>
      <c r="N161" s="65"/>
      <c r="O161" s="65"/>
      <c r="P161" s="65">
        <f t="shared" si="13"/>
        <v>5</v>
      </c>
      <c r="Q161" s="65"/>
      <c r="R161" s="58"/>
      <c r="S161" s="58"/>
      <c r="T161" s="58"/>
      <c r="U161" s="58"/>
      <c r="V161" s="21"/>
      <c r="W161" s="21"/>
      <c r="X161" s="21"/>
      <c r="Y161" s="21"/>
      <c r="Z161" s="21"/>
      <c r="AA161" s="21"/>
      <c r="AB161" s="21"/>
    </row>
    <row r="162">
      <c r="A162" s="36"/>
      <c r="B162" s="62"/>
      <c r="C162" s="69" t="s">
        <v>230</v>
      </c>
      <c r="D162" s="66"/>
      <c r="E162" s="67">
        <v>24.0</v>
      </c>
      <c r="F162" s="68" t="s">
        <v>231</v>
      </c>
      <c r="G162" s="59">
        <v>875.0</v>
      </c>
      <c r="H162" s="80">
        <f t="shared" si="1"/>
        <v>21000</v>
      </c>
      <c r="I162" s="68"/>
      <c r="J162" s="58"/>
      <c r="K162" s="65">
        <f t="shared" si="2"/>
        <v>12</v>
      </c>
      <c r="L162" s="65"/>
      <c r="M162" s="65"/>
      <c r="N162" s="65"/>
      <c r="O162" s="65"/>
      <c r="P162" s="65">
        <f t="shared" si="13"/>
        <v>12</v>
      </c>
      <c r="Q162" s="65"/>
      <c r="R162" s="58"/>
      <c r="S162" s="58"/>
      <c r="T162" s="58"/>
      <c r="U162" s="58"/>
      <c r="V162" s="21"/>
      <c r="W162" s="21"/>
      <c r="X162" s="21"/>
      <c r="Y162" s="21"/>
      <c r="Z162" s="21"/>
      <c r="AA162" s="21"/>
      <c r="AB162" s="21"/>
    </row>
    <row r="163">
      <c r="A163" s="36"/>
      <c r="B163" s="62"/>
      <c r="C163" s="69" t="s">
        <v>232</v>
      </c>
      <c r="D163" s="66"/>
      <c r="E163" s="67">
        <v>24.0</v>
      </c>
      <c r="F163" s="68" t="s">
        <v>231</v>
      </c>
      <c r="G163" s="59">
        <v>875.0</v>
      </c>
      <c r="H163" s="80">
        <f t="shared" si="1"/>
        <v>21000</v>
      </c>
      <c r="I163" s="68"/>
      <c r="J163" s="58"/>
      <c r="K163" s="65">
        <f t="shared" si="2"/>
        <v>12</v>
      </c>
      <c r="L163" s="65"/>
      <c r="M163" s="65"/>
      <c r="N163" s="65"/>
      <c r="O163" s="65"/>
      <c r="P163" s="65">
        <f t="shared" si="13"/>
        <v>12</v>
      </c>
      <c r="Q163" s="65"/>
      <c r="R163" s="58"/>
      <c r="S163" s="58"/>
      <c r="T163" s="58"/>
      <c r="U163" s="58"/>
      <c r="V163" s="21"/>
      <c r="W163" s="21"/>
      <c r="X163" s="21"/>
      <c r="Y163" s="21"/>
      <c r="Z163" s="21"/>
      <c r="AA163" s="21"/>
      <c r="AB163" s="21"/>
    </row>
    <row r="164">
      <c r="A164" s="36"/>
      <c r="B164" s="62"/>
      <c r="C164" s="69" t="s">
        <v>233</v>
      </c>
      <c r="D164" s="66"/>
      <c r="E164" s="67">
        <v>24.0</v>
      </c>
      <c r="F164" s="68" t="s">
        <v>231</v>
      </c>
      <c r="G164" s="59">
        <v>875.0</v>
      </c>
      <c r="H164" s="80">
        <f t="shared" si="1"/>
        <v>21000</v>
      </c>
      <c r="I164" s="68"/>
      <c r="J164" s="58"/>
      <c r="K164" s="65">
        <f t="shared" si="2"/>
        <v>12</v>
      </c>
      <c r="L164" s="65"/>
      <c r="M164" s="65"/>
      <c r="N164" s="65"/>
      <c r="O164" s="65"/>
      <c r="P164" s="65">
        <f t="shared" si="13"/>
        <v>12</v>
      </c>
      <c r="Q164" s="65"/>
      <c r="R164" s="58"/>
      <c r="S164" s="58"/>
      <c r="T164" s="58"/>
      <c r="U164" s="58"/>
      <c r="V164" s="21"/>
      <c r="W164" s="21"/>
      <c r="X164" s="21"/>
      <c r="Y164" s="21"/>
      <c r="Z164" s="21"/>
      <c r="AA164" s="21"/>
      <c r="AB164" s="21"/>
    </row>
    <row r="165">
      <c r="A165" s="36"/>
      <c r="B165" s="62"/>
      <c r="C165" s="69" t="s">
        <v>234</v>
      </c>
      <c r="D165" s="66"/>
      <c r="E165" s="67">
        <v>24.0</v>
      </c>
      <c r="F165" s="68" t="s">
        <v>231</v>
      </c>
      <c r="G165" s="59">
        <v>875.0</v>
      </c>
      <c r="H165" s="80">
        <f t="shared" si="1"/>
        <v>21000</v>
      </c>
      <c r="I165" s="68"/>
      <c r="J165" s="58"/>
      <c r="K165" s="65">
        <f t="shared" si="2"/>
        <v>12</v>
      </c>
      <c r="L165" s="65"/>
      <c r="M165" s="65"/>
      <c r="N165" s="65"/>
      <c r="O165" s="65"/>
      <c r="P165" s="65">
        <f t="shared" si="13"/>
        <v>12</v>
      </c>
      <c r="Q165" s="65"/>
      <c r="R165" s="58"/>
      <c r="S165" s="58"/>
      <c r="T165" s="58"/>
      <c r="U165" s="58"/>
      <c r="V165" s="21"/>
      <c r="W165" s="21"/>
      <c r="X165" s="21"/>
      <c r="Y165" s="21"/>
      <c r="Z165" s="21"/>
      <c r="AA165" s="21"/>
      <c r="AB165" s="21"/>
    </row>
    <row r="166">
      <c r="A166" s="36"/>
      <c r="B166" s="62"/>
      <c r="C166" s="69" t="s">
        <v>235</v>
      </c>
      <c r="D166" s="66"/>
      <c r="E166" s="67">
        <v>5.0</v>
      </c>
      <c r="F166" s="68" t="s">
        <v>231</v>
      </c>
      <c r="G166" s="59">
        <v>1050.0</v>
      </c>
      <c r="H166" s="80">
        <f t="shared" si="1"/>
        <v>5250</v>
      </c>
      <c r="I166" s="68"/>
      <c r="J166" s="58"/>
      <c r="K166" s="65">
        <f t="shared" si="2"/>
        <v>2.5</v>
      </c>
      <c r="L166" s="65"/>
      <c r="M166" s="65"/>
      <c r="N166" s="65"/>
      <c r="O166" s="65"/>
      <c r="P166" s="65">
        <v>2.0</v>
      </c>
      <c r="Q166" s="65"/>
      <c r="R166" s="58"/>
      <c r="S166" s="58"/>
      <c r="T166" s="58"/>
      <c r="U166" s="58"/>
      <c r="V166" s="21"/>
      <c r="W166" s="21"/>
      <c r="X166" s="21"/>
      <c r="Y166" s="21"/>
      <c r="Z166" s="21"/>
      <c r="AA166" s="21"/>
      <c r="AB166" s="21"/>
    </row>
    <row r="167">
      <c r="A167" s="36"/>
      <c r="B167" s="62"/>
      <c r="C167" s="69" t="s">
        <v>236</v>
      </c>
      <c r="D167" s="66"/>
      <c r="E167" s="67">
        <v>5.0</v>
      </c>
      <c r="F167" s="68" t="s">
        <v>231</v>
      </c>
      <c r="G167" s="59">
        <v>1050.0</v>
      </c>
      <c r="H167" s="80">
        <f t="shared" si="1"/>
        <v>5250</v>
      </c>
      <c r="I167" s="68"/>
      <c r="J167" s="58"/>
      <c r="K167" s="65">
        <f t="shared" si="2"/>
        <v>2.5</v>
      </c>
      <c r="L167" s="65"/>
      <c r="M167" s="65"/>
      <c r="N167" s="65"/>
      <c r="O167" s="65"/>
      <c r="P167" s="65">
        <v>2.0</v>
      </c>
      <c r="Q167" s="65"/>
      <c r="R167" s="58"/>
      <c r="S167" s="58"/>
      <c r="T167" s="58"/>
      <c r="U167" s="58"/>
      <c r="V167" s="21"/>
      <c r="W167" s="21"/>
      <c r="X167" s="21"/>
      <c r="Y167" s="21"/>
      <c r="Z167" s="21"/>
      <c r="AA167" s="21"/>
      <c r="AB167" s="21"/>
    </row>
    <row r="168">
      <c r="A168" s="36"/>
      <c r="B168" s="62"/>
      <c r="C168" s="69" t="s">
        <v>237</v>
      </c>
      <c r="D168" s="66"/>
      <c r="E168" s="67">
        <v>30.0</v>
      </c>
      <c r="F168" s="68" t="s">
        <v>231</v>
      </c>
      <c r="G168" s="59">
        <v>3062.5</v>
      </c>
      <c r="H168" s="80">
        <f t="shared" si="1"/>
        <v>91875</v>
      </c>
      <c r="I168" s="68"/>
      <c r="J168" s="58"/>
      <c r="K168" s="65">
        <f t="shared" si="2"/>
        <v>15</v>
      </c>
      <c r="L168" s="65"/>
      <c r="M168" s="65"/>
      <c r="N168" s="65"/>
      <c r="O168" s="65"/>
      <c r="P168" s="65">
        <f t="shared" ref="P168:P172" si="14">E168/2</f>
        <v>15</v>
      </c>
      <c r="Q168" s="65"/>
      <c r="R168" s="58"/>
      <c r="S168" s="58"/>
      <c r="T168" s="58"/>
      <c r="U168" s="58"/>
      <c r="V168" s="21"/>
      <c r="W168" s="21"/>
      <c r="X168" s="21"/>
      <c r="Y168" s="21"/>
      <c r="Z168" s="21"/>
      <c r="AA168" s="21"/>
      <c r="AB168" s="21"/>
    </row>
    <row r="169">
      <c r="A169" s="36"/>
      <c r="B169" s="62"/>
      <c r="C169" s="69" t="s">
        <v>238</v>
      </c>
      <c r="D169" s="66"/>
      <c r="E169" s="67">
        <v>30.0</v>
      </c>
      <c r="F169" s="68" t="s">
        <v>231</v>
      </c>
      <c r="G169" s="59">
        <v>3062.5</v>
      </c>
      <c r="H169" s="80">
        <f t="shared" si="1"/>
        <v>91875</v>
      </c>
      <c r="I169" s="68"/>
      <c r="J169" s="58"/>
      <c r="K169" s="65">
        <f t="shared" si="2"/>
        <v>15</v>
      </c>
      <c r="L169" s="65"/>
      <c r="M169" s="65"/>
      <c r="N169" s="65"/>
      <c r="O169" s="65"/>
      <c r="P169" s="65">
        <f t="shared" si="14"/>
        <v>15</v>
      </c>
      <c r="Q169" s="65"/>
      <c r="R169" s="58"/>
      <c r="S169" s="58"/>
      <c r="T169" s="58"/>
      <c r="U169" s="58"/>
      <c r="V169" s="21"/>
      <c r="W169" s="21"/>
      <c r="X169" s="21"/>
      <c r="Y169" s="21"/>
      <c r="Z169" s="21"/>
      <c r="AA169" s="21"/>
      <c r="AB169" s="21"/>
    </row>
    <row r="170">
      <c r="A170" s="36"/>
      <c r="B170" s="62"/>
      <c r="C170" s="69" t="s">
        <v>239</v>
      </c>
      <c r="D170" s="66"/>
      <c r="E170" s="67">
        <v>30.0</v>
      </c>
      <c r="F170" s="68" t="s">
        <v>231</v>
      </c>
      <c r="G170" s="59">
        <v>3062.5</v>
      </c>
      <c r="H170" s="80">
        <f t="shared" si="1"/>
        <v>91875</v>
      </c>
      <c r="I170" s="68"/>
      <c r="J170" s="58"/>
      <c r="K170" s="65">
        <f t="shared" si="2"/>
        <v>15</v>
      </c>
      <c r="L170" s="65"/>
      <c r="M170" s="65"/>
      <c r="N170" s="65"/>
      <c r="O170" s="65"/>
      <c r="P170" s="65">
        <f t="shared" si="14"/>
        <v>15</v>
      </c>
      <c r="Q170" s="65"/>
      <c r="R170" s="58"/>
      <c r="S170" s="58"/>
      <c r="T170" s="58"/>
      <c r="U170" s="58"/>
      <c r="V170" s="21"/>
      <c r="W170" s="21"/>
      <c r="X170" s="21"/>
      <c r="Y170" s="21"/>
      <c r="Z170" s="21"/>
      <c r="AA170" s="21"/>
      <c r="AB170" s="21"/>
    </row>
    <row r="171">
      <c r="A171" s="36"/>
      <c r="B171" s="62"/>
      <c r="C171" s="69" t="s">
        <v>240</v>
      </c>
      <c r="D171" s="66"/>
      <c r="E171" s="67">
        <v>30.0</v>
      </c>
      <c r="F171" s="68" t="s">
        <v>231</v>
      </c>
      <c r="G171" s="59">
        <v>3062.5</v>
      </c>
      <c r="H171" s="80">
        <f t="shared" si="1"/>
        <v>91875</v>
      </c>
      <c r="I171" s="68"/>
      <c r="J171" s="58"/>
      <c r="K171" s="65">
        <f t="shared" si="2"/>
        <v>15</v>
      </c>
      <c r="L171" s="65"/>
      <c r="M171" s="65"/>
      <c r="N171" s="65"/>
      <c r="O171" s="65"/>
      <c r="P171" s="65">
        <f t="shared" si="14"/>
        <v>15</v>
      </c>
      <c r="Q171" s="65"/>
      <c r="R171" s="58"/>
      <c r="S171" s="58"/>
      <c r="T171" s="58"/>
      <c r="U171" s="58"/>
      <c r="V171" s="21"/>
      <c r="W171" s="21"/>
      <c r="X171" s="21"/>
      <c r="Y171" s="21"/>
      <c r="Z171" s="21"/>
      <c r="AA171" s="21"/>
      <c r="AB171" s="21"/>
    </row>
    <row r="172">
      <c r="A172" s="36"/>
      <c r="B172" s="62"/>
      <c r="C172" s="69" t="s">
        <v>241</v>
      </c>
      <c r="D172" s="66"/>
      <c r="E172" s="67">
        <v>6.0</v>
      </c>
      <c r="F172" s="68" t="s">
        <v>231</v>
      </c>
      <c r="G172" s="59">
        <v>875.0</v>
      </c>
      <c r="H172" s="80">
        <f t="shared" si="1"/>
        <v>5250</v>
      </c>
      <c r="I172" s="68"/>
      <c r="J172" s="58"/>
      <c r="K172" s="65">
        <f t="shared" si="2"/>
        <v>3</v>
      </c>
      <c r="L172" s="65"/>
      <c r="M172" s="65"/>
      <c r="N172" s="65"/>
      <c r="O172" s="65"/>
      <c r="P172" s="65">
        <f t="shared" si="14"/>
        <v>3</v>
      </c>
      <c r="Q172" s="65"/>
      <c r="R172" s="58"/>
      <c r="S172" s="58"/>
      <c r="T172" s="58"/>
      <c r="U172" s="58"/>
      <c r="V172" s="21"/>
      <c r="W172" s="21"/>
      <c r="X172" s="21"/>
      <c r="Y172" s="21"/>
      <c r="Z172" s="21"/>
      <c r="AA172" s="21"/>
      <c r="AB172" s="21"/>
    </row>
    <row r="173">
      <c r="A173" s="36"/>
      <c r="B173" s="62"/>
      <c r="C173" s="69" t="s">
        <v>242</v>
      </c>
      <c r="D173" s="66"/>
      <c r="E173" s="67">
        <v>3.0</v>
      </c>
      <c r="F173" s="68" t="s">
        <v>231</v>
      </c>
      <c r="G173" s="59">
        <v>875.0</v>
      </c>
      <c r="H173" s="80">
        <f t="shared" si="1"/>
        <v>2625</v>
      </c>
      <c r="I173" s="68"/>
      <c r="J173" s="58"/>
      <c r="K173" s="65">
        <f t="shared" si="2"/>
        <v>1.5</v>
      </c>
      <c r="L173" s="65"/>
      <c r="M173" s="65"/>
      <c r="N173" s="65"/>
      <c r="O173" s="65"/>
      <c r="P173" s="65">
        <v>1.0</v>
      </c>
      <c r="Q173" s="65"/>
      <c r="R173" s="58"/>
      <c r="S173" s="58"/>
      <c r="T173" s="58"/>
      <c r="U173" s="58"/>
      <c r="V173" s="21"/>
      <c r="W173" s="21"/>
      <c r="X173" s="21"/>
      <c r="Y173" s="21"/>
      <c r="Z173" s="21"/>
      <c r="AA173" s="21"/>
      <c r="AB173" s="21"/>
    </row>
    <row r="174">
      <c r="A174" s="36"/>
      <c r="B174" s="62"/>
      <c r="C174" s="69" t="s">
        <v>243</v>
      </c>
      <c r="D174" s="66"/>
      <c r="E174" s="67">
        <v>3.0</v>
      </c>
      <c r="F174" s="68" t="s">
        <v>231</v>
      </c>
      <c r="G174" s="59">
        <v>875.0</v>
      </c>
      <c r="H174" s="80">
        <f t="shared" si="1"/>
        <v>2625</v>
      </c>
      <c r="I174" s="68"/>
      <c r="J174" s="58"/>
      <c r="K174" s="65">
        <f t="shared" si="2"/>
        <v>1.5</v>
      </c>
      <c r="L174" s="65"/>
      <c r="M174" s="65"/>
      <c r="N174" s="65"/>
      <c r="O174" s="65"/>
      <c r="P174" s="65">
        <v>1.0</v>
      </c>
      <c r="Q174" s="65"/>
      <c r="R174" s="58"/>
      <c r="S174" s="58"/>
      <c r="T174" s="58"/>
      <c r="U174" s="58"/>
      <c r="V174" s="21"/>
      <c r="W174" s="21"/>
      <c r="X174" s="21"/>
      <c r="Y174" s="21"/>
      <c r="Z174" s="21"/>
      <c r="AA174" s="21"/>
      <c r="AB174" s="21"/>
    </row>
    <row r="175">
      <c r="A175" s="36"/>
      <c r="B175" s="62"/>
      <c r="C175" s="69" t="s">
        <v>244</v>
      </c>
      <c r="D175" s="66"/>
      <c r="E175" s="67">
        <v>3.0</v>
      </c>
      <c r="F175" s="68" t="s">
        <v>231</v>
      </c>
      <c r="G175" s="59">
        <v>875.0</v>
      </c>
      <c r="H175" s="80">
        <f t="shared" si="1"/>
        <v>2625</v>
      </c>
      <c r="I175" s="68"/>
      <c r="J175" s="58"/>
      <c r="K175" s="65">
        <f t="shared" si="2"/>
        <v>1.5</v>
      </c>
      <c r="L175" s="65"/>
      <c r="M175" s="65"/>
      <c r="N175" s="65"/>
      <c r="O175" s="65"/>
      <c r="P175" s="65">
        <v>1.0</v>
      </c>
      <c r="Q175" s="65"/>
      <c r="R175" s="58"/>
      <c r="S175" s="58"/>
      <c r="T175" s="58"/>
      <c r="U175" s="58"/>
      <c r="V175" s="21"/>
      <c r="W175" s="21"/>
      <c r="X175" s="21"/>
      <c r="Y175" s="21"/>
      <c r="Z175" s="21"/>
      <c r="AA175" s="21"/>
      <c r="AB175" s="21"/>
    </row>
    <row r="176">
      <c r="A176" s="36"/>
      <c r="B176" s="62"/>
      <c r="C176" s="69" t="s">
        <v>245</v>
      </c>
      <c r="D176" s="66"/>
      <c r="E176" s="67">
        <v>6.0</v>
      </c>
      <c r="F176" s="68" t="s">
        <v>231</v>
      </c>
      <c r="G176" s="59">
        <v>1000.0</v>
      </c>
      <c r="H176" s="80">
        <f t="shared" si="1"/>
        <v>6000</v>
      </c>
      <c r="I176" s="68"/>
      <c r="J176" s="58"/>
      <c r="K176" s="65">
        <f t="shared" si="2"/>
        <v>3</v>
      </c>
      <c r="L176" s="65"/>
      <c r="M176" s="65"/>
      <c r="N176" s="65"/>
      <c r="O176" s="65"/>
      <c r="P176" s="65">
        <f>E176/2</f>
        <v>3</v>
      </c>
      <c r="Q176" s="65"/>
      <c r="R176" s="58"/>
      <c r="S176" s="58"/>
      <c r="T176" s="58"/>
      <c r="U176" s="58"/>
      <c r="V176" s="21"/>
      <c r="W176" s="21"/>
      <c r="X176" s="21"/>
      <c r="Y176" s="21"/>
      <c r="Z176" s="21"/>
      <c r="AA176" s="21"/>
      <c r="AB176" s="21"/>
    </row>
    <row r="177">
      <c r="A177" s="36"/>
      <c r="B177" s="62"/>
      <c r="C177" s="69" t="s">
        <v>246</v>
      </c>
      <c r="D177" s="66"/>
      <c r="E177" s="67">
        <v>15.0</v>
      </c>
      <c r="F177" s="68" t="s">
        <v>221</v>
      </c>
      <c r="G177" s="59">
        <v>476.0</v>
      </c>
      <c r="H177" s="80">
        <f t="shared" si="1"/>
        <v>7140</v>
      </c>
      <c r="I177" s="68"/>
      <c r="J177" s="58"/>
      <c r="K177" s="65">
        <f t="shared" si="2"/>
        <v>7.5</v>
      </c>
      <c r="L177" s="65"/>
      <c r="M177" s="65"/>
      <c r="N177" s="65"/>
      <c r="O177" s="65"/>
      <c r="P177" s="65">
        <v>7.0</v>
      </c>
      <c r="Q177" s="65"/>
      <c r="R177" s="58"/>
      <c r="S177" s="58"/>
      <c r="T177" s="58"/>
      <c r="U177" s="58"/>
      <c r="V177" s="21"/>
      <c r="W177" s="21"/>
      <c r="X177" s="21"/>
      <c r="Y177" s="21"/>
      <c r="Z177" s="21"/>
      <c r="AA177" s="21"/>
      <c r="AB177" s="21"/>
    </row>
    <row r="178">
      <c r="A178" s="36"/>
      <c r="B178" s="62"/>
      <c r="C178" s="69" t="s">
        <v>247</v>
      </c>
      <c r="D178" s="66"/>
      <c r="E178" s="67">
        <v>15.0</v>
      </c>
      <c r="F178" s="68" t="s">
        <v>221</v>
      </c>
      <c r="G178" s="59">
        <v>504.0</v>
      </c>
      <c r="H178" s="80">
        <f t="shared" si="1"/>
        <v>7560</v>
      </c>
      <c r="I178" s="68"/>
      <c r="J178" s="58"/>
      <c r="K178" s="65">
        <f t="shared" si="2"/>
        <v>7.5</v>
      </c>
      <c r="L178" s="65"/>
      <c r="M178" s="65"/>
      <c r="N178" s="65"/>
      <c r="O178" s="65"/>
      <c r="P178" s="65">
        <v>7.0</v>
      </c>
      <c r="Q178" s="65"/>
      <c r="R178" s="58"/>
      <c r="S178" s="58"/>
      <c r="T178" s="58"/>
      <c r="U178" s="58"/>
      <c r="V178" s="21"/>
      <c r="W178" s="21"/>
      <c r="X178" s="21"/>
      <c r="Y178" s="21"/>
      <c r="Z178" s="21"/>
      <c r="AA178" s="21"/>
      <c r="AB178" s="21"/>
    </row>
    <row r="179">
      <c r="A179" s="36"/>
      <c r="B179" s="62"/>
      <c r="C179" s="69" t="s">
        <v>248</v>
      </c>
      <c r="D179" s="66"/>
      <c r="E179" s="67">
        <v>15.0</v>
      </c>
      <c r="F179" s="68" t="s">
        <v>221</v>
      </c>
      <c r="G179" s="59">
        <v>504.0</v>
      </c>
      <c r="H179" s="80">
        <f t="shared" si="1"/>
        <v>7560</v>
      </c>
      <c r="I179" s="68"/>
      <c r="J179" s="58"/>
      <c r="K179" s="65">
        <f t="shared" si="2"/>
        <v>7.5</v>
      </c>
      <c r="L179" s="65"/>
      <c r="M179" s="65"/>
      <c r="N179" s="65"/>
      <c r="O179" s="65"/>
      <c r="P179" s="65">
        <v>7.0</v>
      </c>
      <c r="Q179" s="65"/>
      <c r="R179" s="58"/>
      <c r="S179" s="58"/>
      <c r="T179" s="58"/>
      <c r="U179" s="58"/>
      <c r="V179" s="21"/>
      <c r="W179" s="21"/>
      <c r="X179" s="21"/>
      <c r="Y179" s="21"/>
      <c r="Z179" s="21"/>
      <c r="AA179" s="21"/>
      <c r="AB179" s="21"/>
    </row>
    <row r="180">
      <c r="A180" s="36"/>
      <c r="B180" s="62"/>
      <c r="C180" s="69" t="s">
        <v>249</v>
      </c>
      <c r="D180" s="66"/>
      <c r="E180" s="67">
        <v>15.0</v>
      </c>
      <c r="F180" s="68" t="s">
        <v>221</v>
      </c>
      <c r="G180" s="59">
        <v>504.0</v>
      </c>
      <c r="H180" s="80">
        <f t="shared" si="1"/>
        <v>7560</v>
      </c>
      <c r="I180" s="68"/>
      <c r="J180" s="58"/>
      <c r="K180" s="65">
        <f t="shared" si="2"/>
        <v>7.5</v>
      </c>
      <c r="L180" s="65"/>
      <c r="M180" s="65"/>
      <c r="N180" s="65"/>
      <c r="O180" s="65"/>
      <c r="P180" s="65">
        <v>7.0</v>
      </c>
      <c r="Q180" s="65"/>
      <c r="R180" s="58"/>
      <c r="S180" s="58"/>
      <c r="T180" s="58"/>
      <c r="U180" s="58"/>
      <c r="V180" s="21"/>
      <c r="W180" s="21"/>
      <c r="X180" s="21"/>
      <c r="Y180" s="21"/>
      <c r="Z180" s="21"/>
      <c r="AA180" s="21"/>
      <c r="AB180" s="21"/>
    </row>
    <row r="181">
      <c r="A181" s="36"/>
      <c r="B181" s="62"/>
      <c r="C181" s="69" t="s">
        <v>250</v>
      </c>
      <c r="D181" s="66"/>
      <c r="E181" s="67">
        <v>120.0</v>
      </c>
      <c r="F181" s="68" t="s">
        <v>221</v>
      </c>
      <c r="G181" s="59">
        <v>476.0</v>
      </c>
      <c r="H181" s="80">
        <f t="shared" si="1"/>
        <v>57120</v>
      </c>
      <c r="I181" s="68"/>
      <c r="J181" s="58"/>
      <c r="K181" s="65">
        <f t="shared" si="2"/>
        <v>60</v>
      </c>
      <c r="L181" s="65"/>
      <c r="M181" s="65"/>
      <c r="N181" s="65"/>
      <c r="O181" s="65"/>
      <c r="P181" s="65">
        <f t="shared" ref="P181:P189" si="15">E181/2</f>
        <v>60</v>
      </c>
      <c r="Q181" s="65"/>
      <c r="R181" s="58"/>
      <c r="S181" s="58"/>
      <c r="T181" s="58"/>
      <c r="U181" s="58"/>
      <c r="V181" s="21"/>
      <c r="W181" s="21"/>
      <c r="X181" s="21"/>
      <c r="Y181" s="21"/>
      <c r="Z181" s="21"/>
      <c r="AA181" s="21"/>
      <c r="AB181" s="21"/>
    </row>
    <row r="182">
      <c r="A182" s="36"/>
      <c r="B182" s="62"/>
      <c r="C182" s="69" t="s">
        <v>251</v>
      </c>
      <c r="D182" s="66"/>
      <c r="E182" s="67">
        <v>60.0</v>
      </c>
      <c r="F182" s="68" t="s">
        <v>221</v>
      </c>
      <c r="G182" s="59">
        <v>504.0</v>
      </c>
      <c r="H182" s="80">
        <f t="shared" si="1"/>
        <v>30240</v>
      </c>
      <c r="I182" s="68"/>
      <c r="J182" s="58"/>
      <c r="K182" s="65">
        <f t="shared" si="2"/>
        <v>30</v>
      </c>
      <c r="L182" s="65"/>
      <c r="M182" s="65"/>
      <c r="N182" s="65"/>
      <c r="O182" s="65"/>
      <c r="P182" s="65">
        <f t="shared" si="15"/>
        <v>30</v>
      </c>
      <c r="Q182" s="65"/>
      <c r="R182" s="58"/>
      <c r="S182" s="58"/>
      <c r="T182" s="58"/>
      <c r="U182" s="58"/>
      <c r="V182" s="21"/>
      <c r="W182" s="21"/>
      <c r="X182" s="21"/>
      <c r="Y182" s="21"/>
      <c r="Z182" s="21"/>
      <c r="AA182" s="21"/>
      <c r="AB182" s="21"/>
    </row>
    <row r="183">
      <c r="A183" s="36"/>
      <c r="B183" s="62"/>
      <c r="C183" s="69" t="s">
        <v>252</v>
      </c>
      <c r="D183" s="66"/>
      <c r="E183" s="67">
        <v>60.0</v>
      </c>
      <c r="F183" s="68" t="s">
        <v>221</v>
      </c>
      <c r="G183" s="59">
        <v>504.0</v>
      </c>
      <c r="H183" s="80">
        <f t="shared" si="1"/>
        <v>30240</v>
      </c>
      <c r="I183" s="68"/>
      <c r="J183" s="58"/>
      <c r="K183" s="65">
        <f t="shared" si="2"/>
        <v>30</v>
      </c>
      <c r="L183" s="65"/>
      <c r="M183" s="65"/>
      <c r="N183" s="65"/>
      <c r="O183" s="65"/>
      <c r="P183" s="65">
        <f t="shared" si="15"/>
        <v>30</v>
      </c>
      <c r="Q183" s="65"/>
      <c r="R183" s="58"/>
      <c r="S183" s="58"/>
      <c r="T183" s="58"/>
      <c r="U183" s="58"/>
      <c r="V183" s="21"/>
      <c r="W183" s="21"/>
      <c r="X183" s="21"/>
      <c r="Y183" s="21"/>
      <c r="Z183" s="21"/>
      <c r="AA183" s="21"/>
      <c r="AB183" s="21"/>
    </row>
    <row r="184">
      <c r="A184" s="36"/>
      <c r="B184" s="62"/>
      <c r="C184" s="69" t="s">
        <v>253</v>
      </c>
      <c r="D184" s="66"/>
      <c r="E184" s="67">
        <v>60.0</v>
      </c>
      <c r="F184" s="68" t="s">
        <v>221</v>
      </c>
      <c r="G184" s="59">
        <v>504.0</v>
      </c>
      <c r="H184" s="80">
        <f t="shared" si="1"/>
        <v>30240</v>
      </c>
      <c r="I184" s="68"/>
      <c r="J184" s="58"/>
      <c r="K184" s="65">
        <f t="shared" si="2"/>
        <v>30</v>
      </c>
      <c r="L184" s="65"/>
      <c r="M184" s="65"/>
      <c r="N184" s="65"/>
      <c r="O184" s="65"/>
      <c r="P184" s="65">
        <f t="shared" si="15"/>
        <v>30</v>
      </c>
      <c r="Q184" s="65"/>
      <c r="R184" s="58"/>
      <c r="S184" s="58"/>
      <c r="T184" s="58"/>
      <c r="U184" s="58"/>
      <c r="V184" s="21"/>
      <c r="W184" s="21"/>
      <c r="X184" s="21"/>
      <c r="Y184" s="21"/>
      <c r="Z184" s="21"/>
      <c r="AA184" s="21"/>
      <c r="AB184" s="21"/>
    </row>
    <row r="185">
      <c r="A185" s="36"/>
      <c r="B185" s="62"/>
      <c r="C185" s="69" t="s">
        <v>254</v>
      </c>
      <c r="D185" s="66"/>
      <c r="E185" s="67">
        <v>30.0</v>
      </c>
      <c r="F185" s="68" t="s">
        <v>221</v>
      </c>
      <c r="G185" s="59">
        <v>900.0</v>
      </c>
      <c r="H185" s="80">
        <f t="shared" si="1"/>
        <v>27000</v>
      </c>
      <c r="I185" s="68"/>
      <c r="J185" s="58"/>
      <c r="K185" s="65">
        <f t="shared" si="2"/>
        <v>15</v>
      </c>
      <c r="L185" s="65"/>
      <c r="M185" s="65"/>
      <c r="N185" s="65"/>
      <c r="O185" s="65"/>
      <c r="P185" s="65">
        <f t="shared" si="15"/>
        <v>15</v>
      </c>
      <c r="Q185" s="65"/>
      <c r="R185" s="58"/>
      <c r="S185" s="58"/>
      <c r="T185" s="58"/>
      <c r="U185" s="58"/>
      <c r="V185" s="21"/>
      <c r="W185" s="21"/>
      <c r="X185" s="21"/>
      <c r="Y185" s="21"/>
      <c r="Z185" s="21"/>
      <c r="AA185" s="21"/>
      <c r="AB185" s="21"/>
    </row>
    <row r="186">
      <c r="A186" s="36"/>
      <c r="B186" s="62"/>
      <c r="C186" s="69" t="s">
        <v>255</v>
      </c>
      <c r="D186" s="66"/>
      <c r="E186" s="67">
        <v>20.0</v>
      </c>
      <c r="F186" s="68" t="s">
        <v>221</v>
      </c>
      <c r="G186" s="59">
        <v>900.0</v>
      </c>
      <c r="H186" s="80">
        <f t="shared" si="1"/>
        <v>18000</v>
      </c>
      <c r="I186" s="68"/>
      <c r="J186" s="58"/>
      <c r="K186" s="65">
        <f t="shared" si="2"/>
        <v>10</v>
      </c>
      <c r="L186" s="65"/>
      <c r="M186" s="65"/>
      <c r="N186" s="65"/>
      <c r="O186" s="65"/>
      <c r="P186" s="65">
        <f t="shared" si="15"/>
        <v>10</v>
      </c>
      <c r="Q186" s="65"/>
      <c r="R186" s="58"/>
      <c r="S186" s="58"/>
      <c r="T186" s="58"/>
      <c r="U186" s="58"/>
      <c r="V186" s="21"/>
      <c r="W186" s="21"/>
      <c r="X186" s="21"/>
      <c r="Y186" s="21"/>
      <c r="Z186" s="21"/>
      <c r="AA186" s="21"/>
      <c r="AB186" s="21"/>
    </row>
    <row r="187">
      <c r="A187" s="36"/>
      <c r="B187" s="62"/>
      <c r="C187" s="69" t="s">
        <v>256</v>
      </c>
      <c r="D187" s="66"/>
      <c r="E187" s="67">
        <v>20.0</v>
      </c>
      <c r="F187" s="68" t="s">
        <v>221</v>
      </c>
      <c r="G187" s="59">
        <v>900.0</v>
      </c>
      <c r="H187" s="80">
        <f t="shared" si="1"/>
        <v>18000</v>
      </c>
      <c r="I187" s="68"/>
      <c r="J187" s="58"/>
      <c r="K187" s="65">
        <f t="shared" si="2"/>
        <v>10</v>
      </c>
      <c r="L187" s="65"/>
      <c r="M187" s="65"/>
      <c r="N187" s="65"/>
      <c r="O187" s="65"/>
      <c r="P187" s="65">
        <f t="shared" si="15"/>
        <v>10</v>
      </c>
      <c r="Q187" s="65"/>
      <c r="R187" s="58"/>
      <c r="S187" s="58"/>
      <c r="T187" s="58"/>
      <c r="U187" s="58"/>
      <c r="V187" s="21"/>
      <c r="W187" s="21"/>
      <c r="X187" s="21"/>
      <c r="Y187" s="21"/>
      <c r="Z187" s="21"/>
      <c r="AA187" s="21"/>
      <c r="AB187" s="21"/>
    </row>
    <row r="188">
      <c r="A188" s="36"/>
      <c r="B188" s="62"/>
      <c r="C188" s="69" t="s">
        <v>257</v>
      </c>
      <c r="D188" s="66"/>
      <c r="E188" s="67">
        <v>20.0</v>
      </c>
      <c r="F188" s="68" t="s">
        <v>221</v>
      </c>
      <c r="G188" s="59">
        <v>900.0</v>
      </c>
      <c r="H188" s="80">
        <f t="shared" si="1"/>
        <v>18000</v>
      </c>
      <c r="I188" s="68"/>
      <c r="J188" s="58"/>
      <c r="K188" s="65">
        <f t="shared" si="2"/>
        <v>10</v>
      </c>
      <c r="L188" s="65"/>
      <c r="M188" s="65"/>
      <c r="N188" s="65"/>
      <c r="O188" s="65"/>
      <c r="P188" s="65">
        <f t="shared" si="15"/>
        <v>10</v>
      </c>
      <c r="Q188" s="65"/>
      <c r="R188" s="58"/>
      <c r="S188" s="58"/>
      <c r="T188" s="58"/>
      <c r="U188" s="58"/>
      <c r="V188" s="21"/>
      <c r="W188" s="21"/>
      <c r="X188" s="21"/>
      <c r="Y188" s="21"/>
      <c r="Z188" s="21"/>
      <c r="AA188" s="21"/>
      <c r="AB188" s="21"/>
    </row>
    <row r="189">
      <c r="A189" s="36"/>
      <c r="B189" s="62"/>
      <c r="C189" s="69" t="s">
        <v>258</v>
      </c>
      <c r="D189" s="66"/>
      <c r="E189" s="67">
        <v>10.0</v>
      </c>
      <c r="F189" s="68" t="s">
        <v>120</v>
      </c>
      <c r="G189" s="59">
        <v>1352.75</v>
      </c>
      <c r="H189" s="80">
        <f t="shared" si="1"/>
        <v>13527.5</v>
      </c>
      <c r="I189" s="68"/>
      <c r="J189" s="58"/>
      <c r="K189" s="65">
        <f t="shared" si="2"/>
        <v>5</v>
      </c>
      <c r="L189" s="65"/>
      <c r="M189" s="65"/>
      <c r="N189" s="65"/>
      <c r="O189" s="65"/>
      <c r="P189" s="65">
        <f t="shared" si="15"/>
        <v>5</v>
      </c>
      <c r="Q189" s="65"/>
      <c r="R189" s="58"/>
      <c r="S189" s="58"/>
      <c r="T189" s="58"/>
      <c r="U189" s="58"/>
      <c r="V189" s="21"/>
      <c r="W189" s="21"/>
      <c r="X189" s="21"/>
      <c r="Y189" s="21"/>
      <c r="Z189" s="21"/>
      <c r="AA189" s="21"/>
      <c r="AB189" s="21"/>
    </row>
    <row r="190">
      <c r="A190" s="36"/>
      <c r="B190" s="62"/>
      <c r="C190" s="69" t="s">
        <v>259</v>
      </c>
      <c r="D190" s="66"/>
      <c r="E190" s="67">
        <v>5.0</v>
      </c>
      <c r="F190" s="68" t="s">
        <v>131</v>
      </c>
      <c r="G190" s="59">
        <v>39.2</v>
      </c>
      <c r="H190" s="80">
        <f t="shared" si="1"/>
        <v>196</v>
      </c>
      <c r="I190" s="68"/>
      <c r="J190" s="58"/>
      <c r="K190" s="65">
        <f t="shared" si="2"/>
        <v>2.5</v>
      </c>
      <c r="L190" s="65"/>
      <c r="M190" s="65"/>
      <c r="N190" s="65"/>
      <c r="O190" s="65"/>
      <c r="P190" s="65">
        <v>2.0</v>
      </c>
      <c r="Q190" s="65"/>
      <c r="R190" s="58"/>
      <c r="S190" s="58"/>
      <c r="T190" s="58"/>
      <c r="U190" s="58"/>
      <c r="V190" s="21"/>
      <c r="W190" s="21"/>
      <c r="X190" s="21"/>
      <c r="Y190" s="21"/>
      <c r="Z190" s="21"/>
      <c r="AA190" s="21"/>
      <c r="AB190" s="21"/>
    </row>
    <row r="191">
      <c r="A191" s="36"/>
      <c r="B191" s="62"/>
      <c r="C191" s="69" t="s">
        <v>260</v>
      </c>
      <c r="D191" s="66"/>
      <c r="E191" s="67">
        <v>15.0</v>
      </c>
      <c r="F191" s="68" t="s">
        <v>120</v>
      </c>
      <c r="G191" s="59">
        <v>361.2</v>
      </c>
      <c r="H191" s="80">
        <f t="shared" si="1"/>
        <v>5418</v>
      </c>
      <c r="I191" s="68"/>
      <c r="J191" s="58"/>
      <c r="K191" s="65">
        <f t="shared" si="2"/>
        <v>7.5</v>
      </c>
      <c r="L191" s="65"/>
      <c r="M191" s="65"/>
      <c r="N191" s="65"/>
      <c r="O191" s="65"/>
      <c r="P191" s="65">
        <v>7.0</v>
      </c>
      <c r="Q191" s="65"/>
      <c r="R191" s="58"/>
      <c r="S191" s="58"/>
      <c r="T191" s="58"/>
      <c r="U191" s="58"/>
      <c r="V191" s="21"/>
      <c r="W191" s="21"/>
      <c r="X191" s="21"/>
      <c r="Y191" s="21"/>
      <c r="Z191" s="21"/>
      <c r="AA191" s="21"/>
      <c r="AB191" s="21"/>
    </row>
    <row r="192">
      <c r="A192" s="36"/>
      <c r="B192" s="62"/>
      <c r="C192" s="69" t="s">
        <v>261</v>
      </c>
      <c r="D192" s="66"/>
      <c r="E192" s="67">
        <v>12.0</v>
      </c>
      <c r="F192" s="68" t="s">
        <v>120</v>
      </c>
      <c r="G192" s="59">
        <v>350.0</v>
      </c>
      <c r="H192" s="80">
        <f t="shared" si="1"/>
        <v>4200</v>
      </c>
      <c r="I192" s="68"/>
      <c r="J192" s="58"/>
      <c r="K192" s="65">
        <f t="shared" si="2"/>
        <v>6</v>
      </c>
      <c r="L192" s="65"/>
      <c r="M192" s="65"/>
      <c r="N192" s="65"/>
      <c r="O192" s="65"/>
      <c r="P192" s="65">
        <f t="shared" ref="P192:P196" si="16">E192/2</f>
        <v>6</v>
      </c>
      <c r="Q192" s="65"/>
      <c r="R192" s="58"/>
      <c r="S192" s="58"/>
      <c r="T192" s="58"/>
      <c r="U192" s="58"/>
      <c r="V192" s="21"/>
      <c r="W192" s="21"/>
      <c r="X192" s="21"/>
      <c r="Y192" s="21"/>
      <c r="Z192" s="21"/>
      <c r="AA192" s="21"/>
      <c r="AB192" s="21"/>
    </row>
    <row r="193">
      <c r="A193" s="36"/>
      <c r="B193" s="62"/>
      <c r="C193" s="69" t="s">
        <v>262</v>
      </c>
      <c r="D193" s="66"/>
      <c r="E193" s="67">
        <v>12.0</v>
      </c>
      <c r="F193" s="68" t="s">
        <v>120</v>
      </c>
      <c r="G193" s="59">
        <v>100.8</v>
      </c>
      <c r="H193" s="80">
        <f t="shared" si="1"/>
        <v>1209.6</v>
      </c>
      <c r="I193" s="68"/>
      <c r="J193" s="58"/>
      <c r="K193" s="65">
        <f t="shared" si="2"/>
        <v>6</v>
      </c>
      <c r="L193" s="65"/>
      <c r="M193" s="65"/>
      <c r="N193" s="65"/>
      <c r="O193" s="65"/>
      <c r="P193" s="65">
        <f t="shared" si="16"/>
        <v>6</v>
      </c>
      <c r="Q193" s="65"/>
      <c r="R193" s="58"/>
      <c r="S193" s="58"/>
      <c r="T193" s="58"/>
      <c r="U193" s="58"/>
      <c r="V193" s="21"/>
      <c r="W193" s="21"/>
      <c r="X193" s="21"/>
      <c r="Y193" s="21"/>
      <c r="Z193" s="21"/>
      <c r="AA193" s="21"/>
      <c r="AB193" s="21"/>
    </row>
    <row r="194">
      <c r="A194" s="62"/>
      <c r="B194" s="62"/>
      <c r="C194" s="69" t="s">
        <v>263</v>
      </c>
      <c r="D194" s="66"/>
      <c r="E194" s="67">
        <v>10.0</v>
      </c>
      <c r="F194" s="68" t="s">
        <v>120</v>
      </c>
      <c r="G194" s="59">
        <v>200.0</v>
      </c>
      <c r="H194" s="80">
        <f t="shared" si="1"/>
        <v>2000</v>
      </c>
      <c r="I194" s="68"/>
      <c r="J194" s="58"/>
      <c r="K194" s="65">
        <f t="shared" si="2"/>
        <v>5</v>
      </c>
      <c r="L194" s="65"/>
      <c r="M194" s="65"/>
      <c r="N194" s="65"/>
      <c r="O194" s="65"/>
      <c r="P194" s="65">
        <f t="shared" si="16"/>
        <v>5</v>
      </c>
      <c r="Q194" s="65"/>
      <c r="R194" s="58"/>
      <c r="S194" s="58"/>
      <c r="T194" s="58"/>
      <c r="U194" s="58"/>
      <c r="V194" s="21"/>
      <c r="W194" s="21"/>
      <c r="X194" s="21"/>
      <c r="Y194" s="21"/>
      <c r="Z194" s="21"/>
      <c r="AA194" s="21"/>
      <c r="AB194" s="21"/>
    </row>
    <row r="195">
      <c r="A195" s="62"/>
      <c r="B195" s="62"/>
      <c r="C195" s="69" t="s">
        <v>264</v>
      </c>
      <c r="D195" s="66"/>
      <c r="E195" s="67">
        <v>10.0</v>
      </c>
      <c r="F195" s="68" t="s">
        <v>120</v>
      </c>
      <c r="G195" s="59">
        <v>200.0</v>
      </c>
      <c r="H195" s="80">
        <f t="shared" si="1"/>
        <v>2000</v>
      </c>
      <c r="I195" s="68"/>
      <c r="J195" s="58"/>
      <c r="K195" s="65">
        <f t="shared" si="2"/>
        <v>5</v>
      </c>
      <c r="L195" s="65"/>
      <c r="M195" s="65"/>
      <c r="N195" s="65"/>
      <c r="O195" s="65"/>
      <c r="P195" s="65">
        <f t="shared" si="16"/>
        <v>5</v>
      </c>
      <c r="Q195" s="65"/>
      <c r="R195" s="58"/>
      <c r="S195" s="58"/>
      <c r="T195" s="58"/>
      <c r="U195" s="58"/>
      <c r="V195" s="21"/>
      <c r="W195" s="21"/>
      <c r="X195" s="21"/>
      <c r="Y195" s="21"/>
      <c r="Z195" s="21"/>
      <c r="AA195" s="21"/>
      <c r="AB195" s="21"/>
    </row>
    <row r="196">
      <c r="A196" s="62"/>
      <c r="B196" s="62"/>
      <c r="C196" s="69" t="s">
        <v>265</v>
      </c>
      <c r="D196" s="66"/>
      <c r="E196" s="67">
        <v>10.0</v>
      </c>
      <c r="F196" s="68" t="s">
        <v>120</v>
      </c>
      <c r="G196" s="59">
        <v>200.0</v>
      </c>
      <c r="H196" s="80">
        <f t="shared" si="1"/>
        <v>2000</v>
      </c>
      <c r="I196" s="68"/>
      <c r="J196" s="58"/>
      <c r="K196" s="65">
        <f t="shared" si="2"/>
        <v>5</v>
      </c>
      <c r="L196" s="65"/>
      <c r="M196" s="65"/>
      <c r="N196" s="65"/>
      <c r="O196" s="65"/>
      <c r="P196" s="65">
        <f t="shared" si="16"/>
        <v>5</v>
      </c>
      <c r="Q196" s="65"/>
      <c r="R196" s="58"/>
      <c r="S196" s="58"/>
      <c r="T196" s="58"/>
      <c r="U196" s="58"/>
      <c r="V196" s="21"/>
      <c r="W196" s="21"/>
      <c r="X196" s="21"/>
      <c r="Y196" s="21"/>
      <c r="Z196" s="21"/>
      <c r="AA196" s="21"/>
      <c r="AB196" s="21"/>
    </row>
    <row r="197">
      <c r="A197" s="62"/>
      <c r="B197" s="62"/>
      <c r="C197" s="69" t="s">
        <v>266</v>
      </c>
      <c r="D197" s="66"/>
      <c r="E197" s="67">
        <v>5.0</v>
      </c>
      <c r="F197" s="68" t="s">
        <v>120</v>
      </c>
      <c r="G197" s="59">
        <v>200.0</v>
      </c>
      <c r="H197" s="80">
        <f t="shared" si="1"/>
        <v>1000</v>
      </c>
      <c r="I197" s="68"/>
      <c r="J197" s="58"/>
      <c r="K197" s="65">
        <f t="shared" si="2"/>
        <v>2.5</v>
      </c>
      <c r="L197" s="65"/>
      <c r="M197" s="65"/>
      <c r="N197" s="65"/>
      <c r="O197" s="65"/>
      <c r="P197" s="65">
        <v>2.0</v>
      </c>
      <c r="Q197" s="65"/>
      <c r="R197" s="58"/>
      <c r="S197" s="58"/>
      <c r="T197" s="58"/>
      <c r="U197" s="58"/>
      <c r="V197" s="21"/>
      <c r="W197" s="21"/>
      <c r="X197" s="21"/>
      <c r="Y197" s="21"/>
      <c r="Z197" s="21"/>
      <c r="AA197" s="21"/>
      <c r="AB197" s="21"/>
    </row>
    <row r="198">
      <c r="A198" s="62"/>
      <c r="B198" s="62"/>
      <c r="C198" s="69" t="s">
        <v>267</v>
      </c>
      <c r="D198" s="66"/>
      <c r="E198" s="67">
        <v>5.0</v>
      </c>
      <c r="F198" s="68" t="s">
        <v>120</v>
      </c>
      <c r="G198" s="59">
        <v>200.0</v>
      </c>
      <c r="H198" s="80">
        <f t="shared" si="1"/>
        <v>1000</v>
      </c>
      <c r="I198" s="68"/>
      <c r="J198" s="58"/>
      <c r="K198" s="65">
        <f t="shared" si="2"/>
        <v>2.5</v>
      </c>
      <c r="L198" s="65"/>
      <c r="M198" s="65"/>
      <c r="N198" s="65"/>
      <c r="O198" s="65"/>
      <c r="P198" s="65">
        <v>2.0</v>
      </c>
      <c r="Q198" s="65"/>
      <c r="R198" s="58"/>
      <c r="S198" s="58"/>
      <c r="T198" s="58"/>
      <c r="U198" s="58"/>
      <c r="V198" s="21"/>
      <c r="W198" s="21"/>
      <c r="X198" s="21"/>
      <c r="Y198" s="21"/>
      <c r="Z198" s="21"/>
      <c r="AA198" s="21"/>
      <c r="AB198" s="21"/>
    </row>
    <row r="199">
      <c r="A199" s="36"/>
      <c r="B199" s="62"/>
      <c r="C199" s="69" t="s">
        <v>268</v>
      </c>
      <c r="D199" s="66"/>
      <c r="E199" s="67">
        <v>9.0</v>
      </c>
      <c r="F199" s="68" t="s">
        <v>120</v>
      </c>
      <c r="G199" s="59">
        <v>437.5</v>
      </c>
      <c r="H199" s="80">
        <f t="shared" si="1"/>
        <v>3937.5</v>
      </c>
      <c r="I199" s="68"/>
      <c r="J199" s="58"/>
      <c r="K199" s="65">
        <f t="shared" si="2"/>
        <v>4.5</v>
      </c>
      <c r="L199" s="65"/>
      <c r="M199" s="65"/>
      <c r="N199" s="65"/>
      <c r="O199" s="65"/>
      <c r="P199" s="65">
        <v>4.0</v>
      </c>
      <c r="Q199" s="65"/>
      <c r="R199" s="58"/>
      <c r="S199" s="58"/>
      <c r="T199" s="58"/>
      <c r="U199" s="58"/>
      <c r="V199" s="21"/>
      <c r="W199" s="21"/>
      <c r="X199" s="21"/>
      <c r="Y199" s="21"/>
      <c r="Z199" s="21"/>
      <c r="AA199" s="21"/>
      <c r="AB199" s="21"/>
    </row>
    <row r="200">
      <c r="A200" s="36"/>
      <c r="B200" s="62"/>
      <c r="C200" s="69" t="s">
        <v>269</v>
      </c>
      <c r="D200" s="66"/>
      <c r="E200" s="67">
        <v>100.0</v>
      </c>
      <c r="F200" s="68" t="s">
        <v>120</v>
      </c>
      <c r="G200" s="59">
        <v>5.6</v>
      </c>
      <c r="H200" s="80">
        <f t="shared" si="1"/>
        <v>560</v>
      </c>
      <c r="I200" s="68"/>
      <c r="J200" s="58"/>
      <c r="K200" s="65">
        <f t="shared" si="2"/>
        <v>50</v>
      </c>
      <c r="L200" s="65"/>
      <c r="M200" s="65"/>
      <c r="N200" s="65"/>
      <c r="O200" s="65"/>
      <c r="P200" s="65">
        <f t="shared" ref="P200:P201" si="17">E200/2</f>
        <v>50</v>
      </c>
      <c r="Q200" s="65"/>
      <c r="R200" s="58"/>
      <c r="S200" s="58"/>
      <c r="T200" s="58"/>
      <c r="U200" s="58"/>
      <c r="V200" s="21"/>
      <c r="W200" s="21"/>
      <c r="X200" s="21"/>
      <c r="Y200" s="21"/>
      <c r="Z200" s="21"/>
      <c r="AA200" s="21"/>
      <c r="AB200" s="21"/>
    </row>
    <row r="201">
      <c r="A201" s="36"/>
      <c r="B201" s="62"/>
      <c r="C201" s="69" t="s">
        <v>270</v>
      </c>
      <c r="D201" s="66"/>
      <c r="E201" s="67">
        <v>10.0</v>
      </c>
      <c r="F201" s="68" t="s">
        <v>131</v>
      </c>
      <c r="G201" s="59">
        <v>371.0</v>
      </c>
      <c r="H201" s="80">
        <f t="shared" si="1"/>
        <v>3710</v>
      </c>
      <c r="I201" s="68"/>
      <c r="J201" s="58"/>
      <c r="K201" s="65">
        <f t="shared" si="2"/>
        <v>5</v>
      </c>
      <c r="L201" s="65"/>
      <c r="M201" s="65"/>
      <c r="N201" s="65"/>
      <c r="O201" s="65"/>
      <c r="P201" s="65">
        <f t="shared" si="17"/>
        <v>5</v>
      </c>
      <c r="Q201" s="65"/>
      <c r="R201" s="58"/>
      <c r="S201" s="58"/>
      <c r="T201" s="58"/>
      <c r="U201" s="58"/>
      <c r="V201" s="21"/>
      <c r="W201" s="21"/>
      <c r="X201" s="21"/>
      <c r="Y201" s="21"/>
      <c r="Z201" s="21"/>
      <c r="AA201" s="21"/>
      <c r="AB201" s="21"/>
    </row>
    <row r="202">
      <c r="A202" s="36"/>
      <c r="B202" s="62"/>
      <c r="C202" s="69" t="s">
        <v>271</v>
      </c>
      <c r="D202" s="66"/>
      <c r="E202" s="67">
        <v>9.0</v>
      </c>
      <c r="F202" s="68" t="s">
        <v>120</v>
      </c>
      <c r="G202" s="59">
        <v>1000.0</v>
      </c>
      <c r="H202" s="80">
        <f t="shared" si="1"/>
        <v>9000</v>
      </c>
      <c r="I202" s="68"/>
      <c r="J202" s="58"/>
      <c r="K202" s="65">
        <f t="shared" si="2"/>
        <v>4.5</v>
      </c>
      <c r="L202" s="65"/>
      <c r="M202" s="65"/>
      <c r="N202" s="65"/>
      <c r="O202" s="65"/>
      <c r="P202" s="65">
        <v>4.0</v>
      </c>
      <c r="Q202" s="65"/>
      <c r="R202" s="58"/>
      <c r="S202" s="58"/>
      <c r="T202" s="58"/>
      <c r="U202" s="58"/>
      <c r="V202" s="21"/>
      <c r="W202" s="21"/>
      <c r="X202" s="21"/>
      <c r="Y202" s="21"/>
      <c r="Z202" s="21"/>
      <c r="AA202" s="21"/>
      <c r="AB202" s="21"/>
    </row>
    <row r="203">
      <c r="A203" s="36"/>
      <c r="B203" s="62"/>
      <c r="C203" s="69" t="s">
        <v>272</v>
      </c>
      <c r="D203" s="66"/>
      <c r="E203" s="67">
        <v>10.0</v>
      </c>
      <c r="F203" s="68" t="s">
        <v>120</v>
      </c>
      <c r="G203" s="59">
        <v>58.8</v>
      </c>
      <c r="H203" s="80">
        <f t="shared" si="1"/>
        <v>588</v>
      </c>
      <c r="I203" s="68"/>
      <c r="J203" s="58"/>
      <c r="K203" s="65">
        <f t="shared" si="2"/>
        <v>5</v>
      </c>
      <c r="L203" s="65"/>
      <c r="M203" s="65"/>
      <c r="N203" s="65"/>
      <c r="O203" s="65"/>
      <c r="P203" s="65">
        <f t="shared" ref="P203:P227" si="18">E203/2</f>
        <v>5</v>
      </c>
      <c r="Q203" s="65"/>
      <c r="R203" s="58"/>
      <c r="S203" s="58"/>
      <c r="T203" s="58"/>
      <c r="U203" s="58"/>
      <c r="V203" s="21"/>
      <c r="W203" s="21"/>
      <c r="X203" s="21"/>
      <c r="Y203" s="21"/>
      <c r="Z203" s="21"/>
      <c r="AA203" s="21"/>
      <c r="AB203" s="21"/>
    </row>
    <row r="204">
      <c r="A204" s="36"/>
      <c r="B204" s="62"/>
      <c r="C204" s="69" t="s">
        <v>273</v>
      </c>
      <c r="D204" s="66"/>
      <c r="E204" s="67">
        <v>10.0</v>
      </c>
      <c r="F204" s="68" t="s">
        <v>120</v>
      </c>
      <c r="G204" s="59">
        <v>58.8</v>
      </c>
      <c r="H204" s="80">
        <f t="shared" si="1"/>
        <v>588</v>
      </c>
      <c r="I204" s="68"/>
      <c r="J204" s="58"/>
      <c r="K204" s="65">
        <f t="shared" si="2"/>
        <v>5</v>
      </c>
      <c r="L204" s="65"/>
      <c r="M204" s="65"/>
      <c r="N204" s="65"/>
      <c r="O204" s="65"/>
      <c r="P204" s="65">
        <f t="shared" si="18"/>
        <v>5</v>
      </c>
      <c r="Q204" s="65"/>
      <c r="R204" s="58"/>
      <c r="S204" s="58"/>
      <c r="T204" s="58"/>
      <c r="U204" s="58"/>
      <c r="V204" s="21"/>
      <c r="W204" s="21"/>
      <c r="X204" s="21"/>
      <c r="Y204" s="21"/>
      <c r="Z204" s="21"/>
      <c r="AA204" s="21"/>
      <c r="AB204" s="21"/>
    </row>
    <row r="205">
      <c r="A205" s="36"/>
      <c r="B205" s="62"/>
      <c r="C205" s="69" t="s">
        <v>274</v>
      </c>
      <c r="D205" s="66"/>
      <c r="E205" s="67">
        <v>36.0</v>
      </c>
      <c r="F205" s="68" t="s">
        <v>120</v>
      </c>
      <c r="G205" s="59">
        <v>98.0</v>
      </c>
      <c r="H205" s="80">
        <f t="shared" si="1"/>
        <v>3528</v>
      </c>
      <c r="I205" s="68"/>
      <c r="J205" s="58"/>
      <c r="K205" s="65">
        <f t="shared" si="2"/>
        <v>18</v>
      </c>
      <c r="L205" s="65"/>
      <c r="M205" s="65"/>
      <c r="N205" s="65"/>
      <c r="O205" s="65"/>
      <c r="P205" s="65">
        <f t="shared" si="18"/>
        <v>18</v>
      </c>
      <c r="Q205" s="65"/>
      <c r="R205" s="58"/>
      <c r="S205" s="58"/>
      <c r="T205" s="58"/>
      <c r="U205" s="58"/>
      <c r="V205" s="21"/>
      <c r="W205" s="21"/>
      <c r="X205" s="21"/>
      <c r="Y205" s="21"/>
      <c r="Z205" s="21"/>
      <c r="AA205" s="21"/>
      <c r="AB205" s="21"/>
    </row>
    <row r="206">
      <c r="A206" s="36"/>
      <c r="B206" s="62"/>
      <c r="C206" s="69" t="s">
        <v>275</v>
      </c>
      <c r="D206" s="66"/>
      <c r="E206" s="67">
        <v>36.0</v>
      </c>
      <c r="F206" s="68" t="s">
        <v>120</v>
      </c>
      <c r="G206" s="59">
        <v>126.0</v>
      </c>
      <c r="H206" s="80">
        <f t="shared" si="1"/>
        <v>4536</v>
      </c>
      <c r="I206" s="68"/>
      <c r="J206" s="58"/>
      <c r="K206" s="65">
        <f t="shared" si="2"/>
        <v>18</v>
      </c>
      <c r="L206" s="65"/>
      <c r="M206" s="65"/>
      <c r="N206" s="65"/>
      <c r="O206" s="65"/>
      <c r="P206" s="65">
        <f t="shared" si="18"/>
        <v>18</v>
      </c>
      <c r="Q206" s="65"/>
      <c r="R206" s="58"/>
      <c r="S206" s="58"/>
      <c r="T206" s="58"/>
      <c r="U206" s="58"/>
      <c r="V206" s="21"/>
      <c r="W206" s="21"/>
      <c r="X206" s="21"/>
      <c r="Y206" s="21"/>
      <c r="Z206" s="21"/>
      <c r="AA206" s="21"/>
      <c r="AB206" s="21"/>
    </row>
    <row r="207">
      <c r="A207" s="36"/>
      <c r="B207" s="62"/>
      <c r="C207" s="69" t="s">
        <v>276</v>
      </c>
      <c r="D207" s="66"/>
      <c r="E207" s="67">
        <v>36.0</v>
      </c>
      <c r="F207" s="68" t="s">
        <v>120</v>
      </c>
      <c r="G207" s="59">
        <v>546.0</v>
      </c>
      <c r="H207" s="80">
        <f t="shared" si="1"/>
        <v>19656</v>
      </c>
      <c r="I207" s="68"/>
      <c r="J207" s="58"/>
      <c r="K207" s="65">
        <f t="shared" si="2"/>
        <v>18</v>
      </c>
      <c r="L207" s="65"/>
      <c r="M207" s="65"/>
      <c r="N207" s="65"/>
      <c r="O207" s="65"/>
      <c r="P207" s="65">
        <f t="shared" si="18"/>
        <v>18</v>
      </c>
      <c r="Q207" s="65"/>
      <c r="R207" s="58"/>
      <c r="S207" s="58"/>
      <c r="T207" s="58"/>
      <c r="U207" s="58"/>
      <c r="V207" s="21"/>
      <c r="W207" s="21"/>
      <c r="X207" s="21"/>
      <c r="Y207" s="21"/>
      <c r="Z207" s="21"/>
      <c r="AA207" s="21"/>
      <c r="AB207" s="21"/>
    </row>
    <row r="208">
      <c r="A208" s="36"/>
      <c r="B208" s="62"/>
      <c r="C208" s="69" t="s">
        <v>277</v>
      </c>
      <c r="D208" s="66"/>
      <c r="E208" s="67">
        <v>100.0</v>
      </c>
      <c r="F208" s="68" t="s">
        <v>120</v>
      </c>
      <c r="G208" s="59">
        <v>60.0</v>
      </c>
      <c r="H208" s="80">
        <f t="shared" si="1"/>
        <v>6000</v>
      </c>
      <c r="I208" s="68"/>
      <c r="J208" s="58"/>
      <c r="K208" s="65">
        <f t="shared" si="2"/>
        <v>50</v>
      </c>
      <c r="L208" s="65"/>
      <c r="M208" s="65"/>
      <c r="N208" s="65"/>
      <c r="O208" s="65"/>
      <c r="P208" s="65">
        <f t="shared" si="18"/>
        <v>50</v>
      </c>
      <c r="Q208" s="65"/>
      <c r="R208" s="58"/>
      <c r="S208" s="58"/>
      <c r="T208" s="58"/>
      <c r="U208" s="58"/>
      <c r="V208" s="21"/>
      <c r="W208" s="21"/>
      <c r="X208" s="21"/>
      <c r="Y208" s="21"/>
      <c r="Z208" s="21"/>
      <c r="AA208" s="21"/>
      <c r="AB208" s="21"/>
    </row>
    <row r="209">
      <c r="A209" s="36"/>
      <c r="B209" s="62"/>
      <c r="C209" s="69" t="s">
        <v>278</v>
      </c>
      <c r="D209" s="66"/>
      <c r="E209" s="67">
        <v>60.0</v>
      </c>
      <c r="F209" s="68" t="s">
        <v>120</v>
      </c>
      <c r="G209" s="59">
        <v>60.0</v>
      </c>
      <c r="H209" s="80">
        <f t="shared" si="1"/>
        <v>3600</v>
      </c>
      <c r="I209" s="68"/>
      <c r="J209" s="58"/>
      <c r="K209" s="65">
        <f t="shared" si="2"/>
        <v>30</v>
      </c>
      <c r="L209" s="65"/>
      <c r="M209" s="65"/>
      <c r="N209" s="65"/>
      <c r="O209" s="65"/>
      <c r="P209" s="65">
        <f t="shared" si="18"/>
        <v>30</v>
      </c>
      <c r="Q209" s="65"/>
      <c r="R209" s="58"/>
      <c r="S209" s="58"/>
      <c r="T209" s="58"/>
      <c r="U209" s="58"/>
      <c r="V209" s="21"/>
      <c r="W209" s="21"/>
      <c r="X209" s="21"/>
      <c r="Y209" s="21"/>
      <c r="Z209" s="21"/>
      <c r="AA209" s="21"/>
      <c r="AB209" s="21"/>
    </row>
    <row r="210">
      <c r="A210" s="36"/>
      <c r="B210" s="62"/>
      <c r="C210" s="69" t="s">
        <v>279</v>
      </c>
      <c r="D210" s="66"/>
      <c r="E210" s="67">
        <v>6.0</v>
      </c>
      <c r="F210" s="68" t="s">
        <v>120</v>
      </c>
      <c r="G210" s="59">
        <v>105.0</v>
      </c>
      <c r="H210" s="80">
        <f t="shared" si="1"/>
        <v>630</v>
      </c>
      <c r="I210" s="68"/>
      <c r="J210" s="58"/>
      <c r="K210" s="65">
        <f t="shared" si="2"/>
        <v>3</v>
      </c>
      <c r="L210" s="65"/>
      <c r="M210" s="65"/>
      <c r="N210" s="65"/>
      <c r="O210" s="65"/>
      <c r="P210" s="65">
        <f t="shared" si="18"/>
        <v>3</v>
      </c>
      <c r="Q210" s="65"/>
      <c r="R210" s="58"/>
      <c r="S210" s="58"/>
      <c r="T210" s="58"/>
      <c r="U210" s="58"/>
      <c r="V210" s="21"/>
      <c r="W210" s="21"/>
      <c r="X210" s="21"/>
      <c r="Y210" s="21"/>
      <c r="Z210" s="21"/>
      <c r="AA210" s="21"/>
      <c r="AB210" s="21"/>
    </row>
    <row r="211">
      <c r="A211" s="36"/>
      <c r="B211" s="62"/>
      <c r="C211" s="69" t="s">
        <v>280</v>
      </c>
      <c r="D211" s="66"/>
      <c r="E211" s="67">
        <v>6.0</v>
      </c>
      <c r="F211" s="68" t="s">
        <v>120</v>
      </c>
      <c r="G211" s="59">
        <v>105.0</v>
      </c>
      <c r="H211" s="80">
        <f t="shared" si="1"/>
        <v>630</v>
      </c>
      <c r="I211" s="68"/>
      <c r="J211" s="58"/>
      <c r="K211" s="65">
        <f t="shared" si="2"/>
        <v>3</v>
      </c>
      <c r="L211" s="65"/>
      <c r="M211" s="65"/>
      <c r="N211" s="65"/>
      <c r="O211" s="65"/>
      <c r="P211" s="65">
        <f t="shared" si="18"/>
        <v>3</v>
      </c>
      <c r="Q211" s="65"/>
      <c r="R211" s="58"/>
      <c r="S211" s="58"/>
      <c r="T211" s="58"/>
      <c r="U211" s="58"/>
      <c r="V211" s="21"/>
      <c r="W211" s="21"/>
      <c r="X211" s="21"/>
      <c r="Y211" s="21"/>
      <c r="Z211" s="21"/>
      <c r="AA211" s="21"/>
      <c r="AB211" s="21"/>
    </row>
    <row r="212">
      <c r="A212" s="36"/>
      <c r="B212" s="62"/>
      <c r="C212" s="69" t="s">
        <v>281</v>
      </c>
      <c r="D212" s="66"/>
      <c r="E212" s="67">
        <v>10.0</v>
      </c>
      <c r="F212" s="68" t="s">
        <v>221</v>
      </c>
      <c r="G212" s="59">
        <v>67.2</v>
      </c>
      <c r="H212" s="80">
        <f t="shared" si="1"/>
        <v>672</v>
      </c>
      <c r="I212" s="68"/>
      <c r="J212" s="58"/>
      <c r="K212" s="65">
        <f t="shared" si="2"/>
        <v>5</v>
      </c>
      <c r="L212" s="65"/>
      <c r="M212" s="65"/>
      <c r="N212" s="65"/>
      <c r="O212" s="65"/>
      <c r="P212" s="65">
        <f t="shared" si="18"/>
        <v>5</v>
      </c>
      <c r="Q212" s="65"/>
      <c r="R212" s="58"/>
      <c r="S212" s="58"/>
      <c r="T212" s="58"/>
      <c r="U212" s="58"/>
      <c r="V212" s="21"/>
      <c r="W212" s="21"/>
      <c r="X212" s="21"/>
      <c r="Y212" s="21"/>
      <c r="Z212" s="21"/>
      <c r="AA212" s="21"/>
      <c r="AB212" s="21"/>
    </row>
    <row r="213">
      <c r="A213" s="36"/>
      <c r="B213" s="62"/>
      <c r="C213" s="69" t="s">
        <v>282</v>
      </c>
      <c r="D213" s="66"/>
      <c r="E213" s="67">
        <v>10.0</v>
      </c>
      <c r="F213" s="68" t="s">
        <v>221</v>
      </c>
      <c r="G213" s="59">
        <v>67.2</v>
      </c>
      <c r="H213" s="80">
        <f t="shared" si="1"/>
        <v>672</v>
      </c>
      <c r="I213" s="68"/>
      <c r="J213" s="58"/>
      <c r="K213" s="65">
        <f t="shared" si="2"/>
        <v>5</v>
      </c>
      <c r="L213" s="65"/>
      <c r="M213" s="65"/>
      <c r="N213" s="65"/>
      <c r="O213" s="65"/>
      <c r="P213" s="65">
        <f t="shared" si="18"/>
        <v>5</v>
      </c>
      <c r="Q213" s="65"/>
      <c r="R213" s="58"/>
      <c r="S213" s="58"/>
      <c r="T213" s="58"/>
      <c r="U213" s="58"/>
      <c r="V213" s="21"/>
      <c r="W213" s="21"/>
      <c r="X213" s="21"/>
      <c r="Y213" s="21"/>
      <c r="Z213" s="21"/>
      <c r="AA213" s="21"/>
      <c r="AB213" s="21"/>
    </row>
    <row r="214">
      <c r="A214" s="36"/>
      <c r="B214" s="62"/>
      <c r="C214" s="69" t="s">
        <v>283</v>
      </c>
      <c r="D214" s="66"/>
      <c r="E214" s="67">
        <v>10.0</v>
      </c>
      <c r="F214" s="68" t="s">
        <v>120</v>
      </c>
      <c r="G214" s="59">
        <v>371.0</v>
      </c>
      <c r="H214" s="80">
        <f t="shared" si="1"/>
        <v>3710</v>
      </c>
      <c r="I214" s="68"/>
      <c r="J214" s="58"/>
      <c r="K214" s="65">
        <f t="shared" si="2"/>
        <v>5</v>
      </c>
      <c r="L214" s="65"/>
      <c r="M214" s="65"/>
      <c r="N214" s="65"/>
      <c r="O214" s="65"/>
      <c r="P214" s="65">
        <f t="shared" si="18"/>
        <v>5</v>
      </c>
      <c r="Q214" s="65"/>
      <c r="R214" s="58"/>
      <c r="S214" s="58"/>
      <c r="T214" s="58"/>
      <c r="U214" s="58"/>
      <c r="V214" s="21"/>
      <c r="W214" s="21"/>
      <c r="X214" s="21"/>
      <c r="Y214" s="21"/>
      <c r="Z214" s="21"/>
      <c r="AA214" s="21"/>
      <c r="AB214" s="21"/>
    </row>
    <row r="215">
      <c r="A215" s="36"/>
      <c r="B215" s="62"/>
      <c r="C215" s="69" t="s">
        <v>284</v>
      </c>
      <c r="D215" s="66"/>
      <c r="E215" s="67">
        <v>36.0</v>
      </c>
      <c r="F215" s="68" t="s">
        <v>120</v>
      </c>
      <c r="G215" s="59">
        <v>687.4</v>
      </c>
      <c r="H215" s="80">
        <f t="shared" si="1"/>
        <v>24746.4</v>
      </c>
      <c r="I215" s="68"/>
      <c r="J215" s="58"/>
      <c r="K215" s="65">
        <f t="shared" si="2"/>
        <v>18</v>
      </c>
      <c r="L215" s="65"/>
      <c r="M215" s="65"/>
      <c r="N215" s="65"/>
      <c r="O215" s="65"/>
      <c r="P215" s="65">
        <f t="shared" si="18"/>
        <v>18</v>
      </c>
      <c r="Q215" s="65"/>
      <c r="R215" s="58"/>
      <c r="S215" s="58"/>
      <c r="T215" s="58"/>
      <c r="U215" s="58"/>
      <c r="V215" s="21"/>
      <c r="W215" s="21"/>
      <c r="X215" s="21"/>
      <c r="Y215" s="21"/>
      <c r="Z215" s="21"/>
      <c r="AA215" s="21"/>
      <c r="AB215" s="21"/>
    </row>
    <row r="216">
      <c r="A216" s="36"/>
      <c r="B216" s="62"/>
      <c r="C216" s="69" t="s">
        <v>285</v>
      </c>
      <c r="D216" s="66"/>
      <c r="E216" s="67">
        <v>40.0</v>
      </c>
      <c r="F216" s="68" t="s">
        <v>131</v>
      </c>
      <c r="G216" s="59">
        <v>73.5</v>
      </c>
      <c r="H216" s="80">
        <f t="shared" si="1"/>
        <v>2940</v>
      </c>
      <c r="I216" s="68"/>
      <c r="J216" s="58"/>
      <c r="K216" s="65">
        <f t="shared" si="2"/>
        <v>20</v>
      </c>
      <c r="L216" s="65"/>
      <c r="M216" s="65"/>
      <c r="N216" s="65"/>
      <c r="O216" s="65"/>
      <c r="P216" s="65">
        <f t="shared" si="18"/>
        <v>20</v>
      </c>
      <c r="Q216" s="65"/>
      <c r="R216" s="58"/>
      <c r="S216" s="58"/>
      <c r="T216" s="58"/>
      <c r="U216" s="58"/>
      <c r="V216" s="21"/>
      <c r="W216" s="21"/>
      <c r="X216" s="21"/>
      <c r="Y216" s="21"/>
      <c r="Z216" s="21"/>
      <c r="AA216" s="21"/>
      <c r="AB216" s="21"/>
    </row>
    <row r="217">
      <c r="A217" s="36"/>
      <c r="B217" s="62"/>
      <c r="C217" s="69" t="s">
        <v>286</v>
      </c>
      <c r="D217" s="66"/>
      <c r="E217" s="67">
        <v>40.0</v>
      </c>
      <c r="F217" s="68" t="s">
        <v>131</v>
      </c>
      <c r="G217" s="59">
        <v>65.8</v>
      </c>
      <c r="H217" s="80">
        <f t="shared" si="1"/>
        <v>2632</v>
      </c>
      <c r="I217" s="68"/>
      <c r="J217" s="58"/>
      <c r="K217" s="65">
        <f t="shared" si="2"/>
        <v>20</v>
      </c>
      <c r="L217" s="65"/>
      <c r="M217" s="65"/>
      <c r="N217" s="65"/>
      <c r="O217" s="65"/>
      <c r="P217" s="65">
        <f t="shared" si="18"/>
        <v>20</v>
      </c>
      <c r="Q217" s="65"/>
      <c r="R217" s="58"/>
      <c r="S217" s="58"/>
      <c r="T217" s="58"/>
      <c r="U217" s="58"/>
      <c r="V217" s="21"/>
      <c r="W217" s="21"/>
      <c r="X217" s="21"/>
      <c r="Y217" s="21"/>
      <c r="Z217" s="21"/>
      <c r="AA217" s="21"/>
      <c r="AB217" s="21"/>
    </row>
    <row r="218">
      <c r="A218" s="36"/>
      <c r="B218" s="62"/>
      <c r="C218" s="69" t="s">
        <v>287</v>
      </c>
      <c r="D218" s="66"/>
      <c r="E218" s="67">
        <v>50.0</v>
      </c>
      <c r="F218" s="68" t="s">
        <v>118</v>
      </c>
      <c r="G218" s="59">
        <v>84.0</v>
      </c>
      <c r="H218" s="80">
        <f t="shared" si="1"/>
        <v>4200</v>
      </c>
      <c r="I218" s="68"/>
      <c r="J218" s="58"/>
      <c r="K218" s="65">
        <f t="shared" si="2"/>
        <v>25</v>
      </c>
      <c r="L218" s="65"/>
      <c r="M218" s="65"/>
      <c r="N218" s="65"/>
      <c r="O218" s="65"/>
      <c r="P218" s="65">
        <f t="shared" si="18"/>
        <v>25</v>
      </c>
      <c r="Q218" s="65"/>
      <c r="R218" s="58"/>
      <c r="S218" s="58"/>
      <c r="T218" s="58"/>
      <c r="U218" s="58"/>
      <c r="V218" s="21"/>
      <c r="W218" s="21"/>
      <c r="X218" s="21"/>
      <c r="Y218" s="21"/>
      <c r="Z218" s="21"/>
      <c r="AA218" s="21"/>
      <c r="AB218" s="21"/>
    </row>
    <row r="219">
      <c r="A219" s="36"/>
      <c r="B219" s="62"/>
      <c r="C219" s="69" t="s">
        <v>288</v>
      </c>
      <c r="D219" s="93"/>
      <c r="E219" s="67">
        <v>50.0</v>
      </c>
      <c r="F219" s="68" t="s">
        <v>118</v>
      </c>
      <c r="G219" s="59">
        <v>112.0</v>
      </c>
      <c r="H219" s="80">
        <f t="shared" si="1"/>
        <v>5600</v>
      </c>
      <c r="I219" s="68"/>
      <c r="J219" s="58"/>
      <c r="K219" s="65">
        <f t="shared" si="2"/>
        <v>25</v>
      </c>
      <c r="L219" s="65"/>
      <c r="M219" s="65"/>
      <c r="N219" s="65"/>
      <c r="O219" s="65"/>
      <c r="P219" s="65">
        <f t="shared" si="18"/>
        <v>25</v>
      </c>
      <c r="Q219" s="65"/>
      <c r="R219" s="58"/>
      <c r="S219" s="58"/>
      <c r="T219" s="58"/>
      <c r="U219" s="58"/>
      <c r="V219" s="21"/>
      <c r="W219" s="21"/>
      <c r="X219" s="21"/>
      <c r="Y219" s="21"/>
      <c r="Z219" s="21"/>
      <c r="AA219" s="21"/>
      <c r="AB219" s="21"/>
    </row>
    <row r="220">
      <c r="A220" s="36"/>
      <c r="B220" s="62"/>
      <c r="C220" s="69" t="s">
        <v>289</v>
      </c>
      <c r="D220" s="66"/>
      <c r="E220" s="67">
        <v>36.0</v>
      </c>
      <c r="F220" s="68" t="s">
        <v>120</v>
      </c>
      <c r="G220" s="59">
        <v>252.0</v>
      </c>
      <c r="H220" s="80">
        <f t="shared" si="1"/>
        <v>9072</v>
      </c>
      <c r="I220" s="68"/>
      <c r="J220" s="58"/>
      <c r="K220" s="65">
        <f t="shared" si="2"/>
        <v>18</v>
      </c>
      <c r="L220" s="65"/>
      <c r="M220" s="65"/>
      <c r="N220" s="65"/>
      <c r="O220" s="65"/>
      <c r="P220" s="65">
        <f t="shared" si="18"/>
        <v>18</v>
      </c>
      <c r="Q220" s="65"/>
      <c r="R220" s="58"/>
      <c r="S220" s="58"/>
      <c r="T220" s="58"/>
      <c r="U220" s="58"/>
      <c r="V220" s="21"/>
      <c r="W220" s="21"/>
      <c r="X220" s="21"/>
      <c r="Y220" s="21"/>
      <c r="Z220" s="21"/>
      <c r="AA220" s="21"/>
      <c r="AB220" s="21"/>
    </row>
    <row r="221">
      <c r="A221" s="36"/>
      <c r="B221" s="62"/>
      <c r="C221" s="69" t="s">
        <v>290</v>
      </c>
      <c r="D221" s="66"/>
      <c r="E221" s="67">
        <v>24.0</v>
      </c>
      <c r="F221" s="68" t="s">
        <v>118</v>
      </c>
      <c r="G221" s="59">
        <v>175.0</v>
      </c>
      <c r="H221" s="80">
        <f t="shared" si="1"/>
        <v>4200</v>
      </c>
      <c r="I221" s="68"/>
      <c r="J221" s="58"/>
      <c r="K221" s="65">
        <f t="shared" si="2"/>
        <v>12</v>
      </c>
      <c r="L221" s="65"/>
      <c r="M221" s="65"/>
      <c r="N221" s="65"/>
      <c r="O221" s="65"/>
      <c r="P221" s="65">
        <f t="shared" si="18"/>
        <v>12</v>
      </c>
      <c r="Q221" s="65"/>
      <c r="R221" s="58"/>
      <c r="S221" s="58"/>
      <c r="T221" s="58"/>
      <c r="U221" s="58"/>
      <c r="V221" s="21"/>
      <c r="W221" s="21"/>
      <c r="X221" s="21"/>
      <c r="Y221" s="21"/>
      <c r="Z221" s="21"/>
      <c r="AA221" s="21"/>
      <c r="AB221" s="21"/>
    </row>
    <row r="222">
      <c r="A222" s="36"/>
      <c r="B222" s="62"/>
      <c r="C222" s="69" t="s">
        <v>291</v>
      </c>
      <c r="D222" s="66"/>
      <c r="E222" s="67">
        <v>10.0</v>
      </c>
      <c r="F222" s="68" t="s">
        <v>131</v>
      </c>
      <c r="G222" s="59">
        <v>23.1</v>
      </c>
      <c r="H222" s="80">
        <f t="shared" si="1"/>
        <v>231</v>
      </c>
      <c r="I222" s="68"/>
      <c r="J222" s="58"/>
      <c r="K222" s="65">
        <f t="shared" si="2"/>
        <v>5</v>
      </c>
      <c r="L222" s="65"/>
      <c r="M222" s="65"/>
      <c r="N222" s="65"/>
      <c r="O222" s="65"/>
      <c r="P222" s="65">
        <f t="shared" si="18"/>
        <v>5</v>
      </c>
      <c r="Q222" s="65"/>
      <c r="R222" s="58"/>
      <c r="S222" s="58"/>
      <c r="T222" s="58"/>
      <c r="U222" s="58"/>
      <c r="V222" s="21"/>
      <c r="W222" s="21"/>
      <c r="X222" s="21"/>
      <c r="Y222" s="21"/>
      <c r="Z222" s="21"/>
      <c r="AA222" s="21"/>
      <c r="AB222" s="21"/>
    </row>
    <row r="223">
      <c r="A223" s="36"/>
      <c r="B223" s="62"/>
      <c r="C223" s="69" t="s">
        <v>292</v>
      </c>
      <c r="D223" s="66"/>
      <c r="E223" s="67">
        <v>120.0</v>
      </c>
      <c r="F223" s="68" t="s">
        <v>157</v>
      </c>
      <c r="G223" s="59">
        <v>42.0</v>
      </c>
      <c r="H223" s="80">
        <f t="shared" si="1"/>
        <v>5040</v>
      </c>
      <c r="I223" s="68"/>
      <c r="J223" s="58"/>
      <c r="K223" s="65">
        <f t="shared" si="2"/>
        <v>60</v>
      </c>
      <c r="L223" s="65"/>
      <c r="M223" s="65"/>
      <c r="N223" s="65"/>
      <c r="O223" s="65"/>
      <c r="P223" s="65">
        <f t="shared" si="18"/>
        <v>60</v>
      </c>
      <c r="Q223" s="65"/>
      <c r="R223" s="58"/>
      <c r="S223" s="58"/>
      <c r="T223" s="58"/>
      <c r="U223" s="58"/>
      <c r="V223" s="21"/>
      <c r="W223" s="21"/>
      <c r="X223" s="21"/>
      <c r="Y223" s="21"/>
      <c r="Z223" s="21"/>
      <c r="AA223" s="21"/>
      <c r="AB223" s="21"/>
    </row>
    <row r="224">
      <c r="A224" s="36"/>
      <c r="B224" s="62"/>
      <c r="C224" s="69" t="s">
        <v>293</v>
      </c>
      <c r="D224" s="66"/>
      <c r="E224" s="67">
        <v>60.0</v>
      </c>
      <c r="F224" s="68" t="s">
        <v>157</v>
      </c>
      <c r="G224" s="59">
        <v>84.0</v>
      </c>
      <c r="H224" s="80">
        <f t="shared" si="1"/>
        <v>5040</v>
      </c>
      <c r="I224" s="68"/>
      <c r="J224" s="58"/>
      <c r="K224" s="65">
        <f t="shared" si="2"/>
        <v>30</v>
      </c>
      <c r="L224" s="65"/>
      <c r="M224" s="65"/>
      <c r="N224" s="65"/>
      <c r="O224" s="65"/>
      <c r="P224" s="65">
        <f t="shared" si="18"/>
        <v>30</v>
      </c>
      <c r="Q224" s="65"/>
      <c r="R224" s="58"/>
      <c r="S224" s="58"/>
      <c r="T224" s="58"/>
      <c r="U224" s="58"/>
      <c r="V224" s="21"/>
      <c r="W224" s="21"/>
      <c r="X224" s="21"/>
      <c r="Y224" s="21"/>
      <c r="Z224" s="21"/>
      <c r="AA224" s="21"/>
      <c r="AB224" s="21"/>
    </row>
    <row r="225">
      <c r="A225" s="36"/>
      <c r="B225" s="62"/>
      <c r="C225" s="69" t="s">
        <v>294</v>
      </c>
      <c r="D225" s="66"/>
      <c r="E225" s="67">
        <v>10.0</v>
      </c>
      <c r="F225" s="68" t="s">
        <v>120</v>
      </c>
      <c r="G225" s="59">
        <v>300.0</v>
      </c>
      <c r="H225" s="80">
        <f t="shared" si="1"/>
        <v>3000</v>
      </c>
      <c r="I225" s="68"/>
      <c r="J225" s="58"/>
      <c r="K225" s="65">
        <f t="shared" si="2"/>
        <v>5</v>
      </c>
      <c r="L225" s="65"/>
      <c r="M225" s="65"/>
      <c r="N225" s="65"/>
      <c r="O225" s="65"/>
      <c r="P225" s="65">
        <f t="shared" si="18"/>
        <v>5</v>
      </c>
      <c r="Q225" s="65"/>
      <c r="R225" s="58"/>
      <c r="S225" s="58"/>
      <c r="T225" s="58"/>
      <c r="U225" s="58"/>
      <c r="V225" s="21"/>
      <c r="W225" s="21"/>
      <c r="X225" s="21"/>
      <c r="Y225" s="21"/>
      <c r="Z225" s="21"/>
      <c r="AA225" s="21"/>
      <c r="AB225" s="21"/>
    </row>
    <row r="226">
      <c r="A226" s="36"/>
      <c r="B226" s="62"/>
      <c r="C226" s="69" t="s">
        <v>295</v>
      </c>
      <c r="D226" s="66"/>
      <c r="E226" s="67">
        <v>2.0</v>
      </c>
      <c r="F226" s="68" t="s">
        <v>131</v>
      </c>
      <c r="G226" s="59">
        <v>5000.0</v>
      </c>
      <c r="H226" s="80">
        <f t="shared" si="1"/>
        <v>10000</v>
      </c>
      <c r="I226" s="68"/>
      <c r="J226" s="58"/>
      <c r="K226" s="65">
        <f t="shared" si="2"/>
        <v>1</v>
      </c>
      <c r="L226" s="65"/>
      <c r="M226" s="65"/>
      <c r="N226" s="65"/>
      <c r="O226" s="65"/>
      <c r="P226" s="65">
        <f t="shared" si="18"/>
        <v>1</v>
      </c>
      <c r="Q226" s="65"/>
      <c r="R226" s="58"/>
      <c r="S226" s="58"/>
      <c r="T226" s="58"/>
      <c r="U226" s="58"/>
      <c r="V226" s="21"/>
      <c r="W226" s="21"/>
      <c r="X226" s="21"/>
      <c r="Y226" s="21"/>
      <c r="Z226" s="21"/>
      <c r="AA226" s="21"/>
      <c r="AB226" s="21"/>
    </row>
    <row r="227">
      <c r="A227" s="36"/>
      <c r="B227" s="62"/>
      <c r="C227" s="69" t="s">
        <v>296</v>
      </c>
      <c r="D227" s="66"/>
      <c r="E227" s="67">
        <v>2.0</v>
      </c>
      <c r="F227" s="68" t="s">
        <v>120</v>
      </c>
      <c r="G227" s="59">
        <v>420.0</v>
      </c>
      <c r="H227" s="80">
        <f t="shared" si="1"/>
        <v>840</v>
      </c>
      <c r="I227" s="68"/>
      <c r="J227" s="58"/>
      <c r="K227" s="65">
        <f t="shared" si="2"/>
        <v>1</v>
      </c>
      <c r="L227" s="65"/>
      <c r="M227" s="65"/>
      <c r="N227" s="65"/>
      <c r="O227" s="65"/>
      <c r="P227" s="65">
        <f t="shared" si="18"/>
        <v>1</v>
      </c>
      <c r="Q227" s="65"/>
      <c r="R227" s="58"/>
      <c r="S227" s="58"/>
      <c r="T227" s="58"/>
      <c r="U227" s="58"/>
      <c r="V227" s="21"/>
      <c r="W227" s="21"/>
      <c r="X227" s="21"/>
      <c r="Y227" s="21"/>
      <c r="Z227" s="21"/>
      <c r="AA227" s="21"/>
      <c r="AB227" s="21"/>
    </row>
    <row r="228">
      <c r="A228" s="36"/>
      <c r="B228" s="62"/>
      <c r="C228" s="69" t="s">
        <v>297</v>
      </c>
      <c r="D228" s="66"/>
      <c r="E228" s="67">
        <v>1.0</v>
      </c>
      <c r="F228" s="68" t="s">
        <v>120</v>
      </c>
      <c r="G228" s="59">
        <v>490.0</v>
      </c>
      <c r="H228" s="80">
        <f t="shared" si="1"/>
        <v>490</v>
      </c>
      <c r="I228" s="68"/>
      <c r="J228" s="58"/>
      <c r="K228" s="65">
        <f t="shared" si="2"/>
        <v>0.5</v>
      </c>
      <c r="L228" s="65"/>
      <c r="M228" s="65"/>
      <c r="N228" s="65"/>
      <c r="O228" s="65"/>
      <c r="P228" s="65"/>
      <c r="Q228" s="65"/>
      <c r="R228" s="58"/>
      <c r="S228" s="58"/>
      <c r="T228" s="58"/>
      <c r="U228" s="58"/>
      <c r="V228" s="21"/>
      <c r="W228" s="21"/>
      <c r="X228" s="21"/>
      <c r="Y228" s="21"/>
      <c r="Z228" s="21"/>
      <c r="AA228" s="21"/>
      <c r="AB228" s="21"/>
    </row>
    <row r="229">
      <c r="A229" s="36"/>
      <c r="B229" s="62"/>
      <c r="C229" s="69" t="s">
        <v>298</v>
      </c>
      <c r="D229" s="66"/>
      <c r="E229" s="67">
        <v>1.0</v>
      </c>
      <c r="F229" s="68" t="s">
        <v>120</v>
      </c>
      <c r="G229" s="59">
        <v>700.0</v>
      </c>
      <c r="H229" s="80">
        <f t="shared" si="1"/>
        <v>700</v>
      </c>
      <c r="I229" s="68"/>
      <c r="J229" s="58"/>
      <c r="K229" s="65">
        <f t="shared" si="2"/>
        <v>0.5</v>
      </c>
      <c r="L229" s="65"/>
      <c r="M229" s="65"/>
      <c r="N229" s="65"/>
      <c r="O229" s="65"/>
      <c r="P229" s="65"/>
      <c r="Q229" s="65"/>
      <c r="R229" s="58"/>
      <c r="S229" s="58"/>
      <c r="T229" s="58"/>
      <c r="U229" s="58"/>
      <c r="V229" s="21"/>
      <c r="W229" s="21"/>
      <c r="X229" s="21"/>
      <c r="Y229" s="21"/>
      <c r="Z229" s="21"/>
      <c r="AA229" s="21"/>
      <c r="AB229" s="21"/>
    </row>
    <row r="230">
      <c r="A230" s="36"/>
      <c r="B230" s="62"/>
      <c r="C230" s="63" t="s">
        <v>299</v>
      </c>
      <c r="D230" s="66"/>
      <c r="E230" s="67"/>
      <c r="F230" s="68"/>
      <c r="G230" s="94"/>
      <c r="H230" s="60">
        <f>SUM(H57:H229)</f>
        <v>2999665.4</v>
      </c>
      <c r="I230" s="95"/>
      <c r="J230" s="58"/>
      <c r="K230" s="65"/>
      <c r="L230" s="58"/>
      <c r="M230" s="58"/>
      <c r="N230" s="58"/>
      <c r="O230" s="58"/>
      <c r="P230" s="65"/>
      <c r="Q230" s="58"/>
      <c r="R230" s="58"/>
      <c r="S230" s="58"/>
      <c r="T230" s="58"/>
      <c r="U230" s="58"/>
      <c r="V230" s="21"/>
      <c r="W230" s="21"/>
      <c r="X230" s="21"/>
      <c r="Y230" s="21"/>
      <c r="Z230" s="21"/>
      <c r="AA230" s="21"/>
      <c r="AB230" s="21"/>
    </row>
    <row r="231">
      <c r="A231" s="36"/>
      <c r="B231" s="62"/>
      <c r="C231" s="69"/>
      <c r="D231" s="66"/>
      <c r="E231" s="67"/>
      <c r="F231" s="68"/>
      <c r="G231" s="59"/>
      <c r="H231" s="80"/>
      <c r="I231" s="68"/>
      <c r="J231" s="58"/>
      <c r="K231" s="65"/>
      <c r="L231" s="58"/>
      <c r="M231" s="58"/>
      <c r="N231" s="58"/>
      <c r="O231" s="58"/>
      <c r="P231" s="65"/>
      <c r="Q231" s="58"/>
      <c r="R231" s="58"/>
      <c r="S231" s="58"/>
      <c r="T231" s="58"/>
      <c r="U231" s="58"/>
      <c r="V231" s="21"/>
      <c r="W231" s="21"/>
      <c r="X231" s="21"/>
      <c r="Y231" s="21"/>
      <c r="Z231" s="21"/>
      <c r="AA231" s="21"/>
      <c r="AB231" s="21"/>
    </row>
    <row r="232" ht="51.0" customHeight="1">
      <c r="A232" s="36" t="s">
        <v>18</v>
      </c>
      <c r="B232" s="62"/>
      <c r="C232" s="63" t="s">
        <v>300</v>
      </c>
      <c r="D232" s="66"/>
      <c r="E232" s="67"/>
      <c r="F232" s="68"/>
      <c r="G232" s="59"/>
      <c r="H232" s="60">
        <v>3.5E7</v>
      </c>
      <c r="I232" s="68" t="s">
        <v>301</v>
      </c>
      <c r="J232" s="58"/>
      <c r="K232" s="65"/>
      <c r="L232" s="58"/>
      <c r="M232" s="58"/>
      <c r="N232" s="58"/>
      <c r="O232" s="58"/>
      <c r="P232" s="65"/>
      <c r="Q232" s="58"/>
      <c r="R232" s="58"/>
      <c r="S232" s="58"/>
      <c r="T232" s="58"/>
      <c r="U232" s="58"/>
      <c r="V232" s="21"/>
      <c r="W232" s="21"/>
      <c r="X232" s="21"/>
      <c r="Y232" s="21"/>
      <c r="Z232" s="21"/>
      <c r="AA232" s="21"/>
      <c r="AB232" s="21"/>
    </row>
    <row r="233">
      <c r="A233" s="36"/>
      <c r="B233" s="62"/>
      <c r="C233" s="63" t="s">
        <v>302</v>
      </c>
      <c r="D233" s="66"/>
      <c r="E233" s="67"/>
      <c r="F233" s="68"/>
      <c r="G233" s="59"/>
      <c r="H233" s="80"/>
      <c r="I233" s="68"/>
      <c r="J233" s="58"/>
      <c r="K233" s="65"/>
      <c r="L233" s="58"/>
      <c r="M233" s="58"/>
      <c r="N233" s="58"/>
      <c r="O233" s="58"/>
      <c r="P233" s="65"/>
      <c r="Q233" s="58"/>
      <c r="R233" s="58"/>
      <c r="S233" s="58"/>
      <c r="T233" s="58"/>
      <c r="U233" s="58"/>
      <c r="V233" s="21"/>
      <c r="W233" s="21"/>
      <c r="X233" s="21"/>
      <c r="Y233" s="21"/>
      <c r="Z233" s="21"/>
      <c r="AA233" s="21"/>
      <c r="AB233" s="21"/>
    </row>
    <row r="234">
      <c r="A234" s="36"/>
      <c r="B234" s="62"/>
      <c r="C234" s="69" t="s">
        <v>303</v>
      </c>
      <c r="D234" s="66"/>
      <c r="E234" s="67">
        <v>60.0</v>
      </c>
      <c r="F234" s="68" t="s">
        <v>131</v>
      </c>
      <c r="G234" s="59">
        <v>125.0</v>
      </c>
      <c r="H234" s="80">
        <f t="shared" ref="H234:H371" si="19">E234*G234</f>
        <v>7500</v>
      </c>
      <c r="I234" s="68"/>
      <c r="J234" s="58" t="s">
        <v>304</v>
      </c>
      <c r="K234" s="65" t="s">
        <v>305</v>
      </c>
      <c r="L234" s="58" t="s">
        <v>305</v>
      </c>
      <c r="M234" s="58" t="s">
        <v>304</v>
      </c>
      <c r="N234" s="65" t="s">
        <v>305</v>
      </c>
      <c r="O234" s="58" t="s">
        <v>305</v>
      </c>
      <c r="P234" s="65" t="s">
        <v>304</v>
      </c>
      <c r="Q234" s="58" t="s">
        <v>305</v>
      </c>
      <c r="R234" s="58" t="s">
        <v>305</v>
      </c>
      <c r="S234" s="58" t="s">
        <v>304</v>
      </c>
      <c r="T234" s="58" t="s">
        <v>305</v>
      </c>
      <c r="U234" s="58" t="s">
        <v>305</v>
      </c>
      <c r="V234" s="21"/>
      <c r="W234" s="21"/>
      <c r="X234" s="21"/>
      <c r="Y234" s="21"/>
      <c r="Z234" s="21"/>
      <c r="AA234" s="21"/>
      <c r="AB234" s="21"/>
    </row>
    <row r="235">
      <c r="A235" s="36"/>
      <c r="B235" s="62"/>
      <c r="C235" s="69" t="s">
        <v>306</v>
      </c>
      <c r="D235" s="66"/>
      <c r="E235" s="67">
        <v>500.0</v>
      </c>
      <c r="F235" s="68" t="s">
        <v>131</v>
      </c>
      <c r="G235" s="59">
        <v>360.0</v>
      </c>
      <c r="H235" s="80">
        <f t="shared" si="19"/>
        <v>180000</v>
      </c>
      <c r="I235" s="68"/>
      <c r="J235" s="58" t="s">
        <v>307</v>
      </c>
      <c r="K235" s="65" t="s">
        <v>305</v>
      </c>
      <c r="L235" s="58" t="s">
        <v>305</v>
      </c>
      <c r="M235" s="58" t="s">
        <v>307</v>
      </c>
      <c r="N235" s="58" t="s">
        <v>305</v>
      </c>
      <c r="O235" s="58" t="s">
        <v>305</v>
      </c>
      <c r="P235" s="65" t="s">
        <v>307</v>
      </c>
      <c r="Q235" s="58" t="s">
        <v>305</v>
      </c>
      <c r="R235" s="58" t="s">
        <v>305</v>
      </c>
      <c r="S235" s="58" t="s">
        <v>307</v>
      </c>
      <c r="T235" s="58" t="s">
        <v>305</v>
      </c>
      <c r="U235" s="58" t="s">
        <v>305</v>
      </c>
      <c r="V235" s="21"/>
      <c r="W235" s="21"/>
      <c r="X235" s="21"/>
      <c r="Y235" s="21"/>
      <c r="Z235" s="21"/>
      <c r="AA235" s="21"/>
      <c r="AB235" s="21"/>
    </row>
    <row r="236">
      <c r="A236" s="36"/>
      <c r="B236" s="62"/>
      <c r="C236" s="69" t="s">
        <v>308</v>
      </c>
      <c r="D236" s="66"/>
      <c r="E236" s="67">
        <v>15.0</v>
      </c>
      <c r="F236" s="68" t="s">
        <v>131</v>
      </c>
      <c r="G236" s="59">
        <v>680.0</v>
      </c>
      <c r="H236" s="80">
        <f t="shared" si="19"/>
        <v>10200</v>
      </c>
      <c r="I236" s="68"/>
      <c r="J236" s="58" t="s">
        <v>309</v>
      </c>
      <c r="K236" s="65" t="s">
        <v>305</v>
      </c>
      <c r="L236" s="58" t="s">
        <v>305</v>
      </c>
      <c r="M236" s="58" t="s">
        <v>309</v>
      </c>
      <c r="N236" s="58" t="s">
        <v>305</v>
      </c>
      <c r="O236" s="58" t="s">
        <v>305</v>
      </c>
      <c r="P236" s="65" t="s">
        <v>310</v>
      </c>
      <c r="Q236" s="58" t="s">
        <v>305</v>
      </c>
      <c r="R236" s="58" t="s">
        <v>305</v>
      </c>
      <c r="S236" s="58" t="s">
        <v>309</v>
      </c>
      <c r="T236" s="58" t="s">
        <v>305</v>
      </c>
      <c r="U236" s="58" t="s">
        <v>305</v>
      </c>
      <c r="V236" s="21"/>
      <c r="W236" s="21"/>
      <c r="X236" s="21"/>
      <c r="Y236" s="21"/>
      <c r="Z236" s="21"/>
      <c r="AA236" s="21"/>
      <c r="AB236" s="21"/>
    </row>
    <row r="237">
      <c r="A237" s="36"/>
      <c r="B237" s="62"/>
      <c r="C237" s="69" t="s">
        <v>311</v>
      </c>
      <c r="D237" s="66"/>
      <c r="E237" s="67">
        <v>6.0</v>
      </c>
      <c r="F237" s="68" t="s">
        <v>131</v>
      </c>
      <c r="G237" s="59">
        <v>190.0</v>
      </c>
      <c r="H237" s="80">
        <f t="shared" si="19"/>
        <v>1140</v>
      </c>
      <c r="I237" s="68"/>
      <c r="J237" s="58" t="s">
        <v>312</v>
      </c>
      <c r="K237" s="65" t="s">
        <v>305</v>
      </c>
      <c r="L237" s="58" t="s">
        <v>305</v>
      </c>
      <c r="M237" s="58" t="s">
        <v>312</v>
      </c>
      <c r="N237" s="58" t="s">
        <v>305</v>
      </c>
      <c r="O237" s="58" t="s">
        <v>305</v>
      </c>
      <c r="P237" s="65" t="s">
        <v>305</v>
      </c>
      <c r="Q237" s="58" t="s">
        <v>305</v>
      </c>
      <c r="R237" s="58" t="s">
        <v>305</v>
      </c>
      <c r="S237" s="58" t="s">
        <v>312</v>
      </c>
      <c r="T237" s="58" t="s">
        <v>305</v>
      </c>
      <c r="U237" s="58" t="s">
        <v>305</v>
      </c>
      <c r="V237" s="21"/>
      <c r="W237" s="21"/>
      <c r="X237" s="21"/>
      <c r="Y237" s="21"/>
      <c r="Z237" s="21"/>
      <c r="AA237" s="21"/>
      <c r="AB237" s="21"/>
    </row>
    <row r="238">
      <c r="A238" s="36"/>
      <c r="B238" s="62"/>
      <c r="C238" s="69" t="s">
        <v>313</v>
      </c>
      <c r="D238" s="66"/>
      <c r="E238" s="67">
        <v>10.0</v>
      </c>
      <c r="F238" s="68" t="s">
        <v>131</v>
      </c>
      <c r="G238" s="59">
        <v>420.0</v>
      </c>
      <c r="H238" s="80">
        <f t="shared" si="19"/>
        <v>4200</v>
      </c>
      <c r="I238" s="68"/>
      <c r="J238" s="58" t="s">
        <v>310</v>
      </c>
      <c r="K238" s="65" t="s">
        <v>305</v>
      </c>
      <c r="L238" s="58" t="s">
        <v>305</v>
      </c>
      <c r="M238" s="58" t="s">
        <v>312</v>
      </c>
      <c r="N238" s="58" t="s">
        <v>305</v>
      </c>
      <c r="O238" s="58" t="s">
        <v>305</v>
      </c>
      <c r="P238" s="65" t="s">
        <v>312</v>
      </c>
      <c r="Q238" s="58" t="s">
        <v>305</v>
      </c>
      <c r="R238" s="58" t="s">
        <v>305</v>
      </c>
      <c r="S238" s="58" t="s">
        <v>310</v>
      </c>
      <c r="T238" s="58" t="s">
        <v>305</v>
      </c>
      <c r="U238" s="58" t="s">
        <v>305</v>
      </c>
      <c r="V238" s="21"/>
      <c r="W238" s="21"/>
      <c r="X238" s="21"/>
      <c r="Y238" s="21"/>
      <c r="Z238" s="21"/>
      <c r="AA238" s="21"/>
      <c r="AB238" s="21"/>
    </row>
    <row r="239">
      <c r="A239" s="36"/>
      <c r="B239" s="62"/>
      <c r="C239" s="69" t="s">
        <v>314</v>
      </c>
      <c r="D239" s="66"/>
      <c r="E239" s="67">
        <v>30.0</v>
      </c>
      <c r="F239" s="68" t="s">
        <v>131</v>
      </c>
      <c r="G239" s="59">
        <v>175.0</v>
      </c>
      <c r="H239" s="80">
        <f t="shared" si="19"/>
        <v>5250</v>
      </c>
      <c r="I239" s="68"/>
      <c r="J239" s="58" t="s">
        <v>315</v>
      </c>
      <c r="K239" s="65" t="s">
        <v>305</v>
      </c>
      <c r="L239" s="58" t="s">
        <v>305</v>
      </c>
      <c r="M239" s="58" t="s">
        <v>315</v>
      </c>
      <c r="N239" s="58" t="s">
        <v>305</v>
      </c>
      <c r="O239" s="58" t="s">
        <v>305</v>
      </c>
      <c r="P239" s="65" t="s">
        <v>305</v>
      </c>
      <c r="Q239" s="58" t="s">
        <v>305</v>
      </c>
      <c r="R239" s="58" t="s">
        <v>305</v>
      </c>
      <c r="S239" s="58" t="s">
        <v>315</v>
      </c>
      <c r="T239" s="58" t="s">
        <v>305</v>
      </c>
      <c r="U239" s="58" t="s">
        <v>305</v>
      </c>
      <c r="V239" s="21"/>
      <c r="W239" s="21"/>
      <c r="X239" s="21"/>
      <c r="Y239" s="21"/>
      <c r="Z239" s="21"/>
      <c r="AA239" s="21"/>
      <c r="AB239" s="21"/>
    </row>
    <row r="240">
      <c r="A240" s="36"/>
      <c r="B240" s="62"/>
      <c r="C240" s="69" t="s">
        <v>316</v>
      </c>
      <c r="D240" s="66"/>
      <c r="E240" s="67">
        <v>288.0</v>
      </c>
      <c r="F240" s="68" t="s">
        <v>221</v>
      </c>
      <c r="G240" s="59">
        <v>32.0</v>
      </c>
      <c r="H240" s="80">
        <f t="shared" si="19"/>
        <v>9216</v>
      </c>
      <c r="I240" s="68"/>
      <c r="J240" s="58" t="s">
        <v>317</v>
      </c>
      <c r="K240" s="65" t="s">
        <v>305</v>
      </c>
      <c r="L240" s="58" t="s">
        <v>305</v>
      </c>
      <c r="M240" s="58" t="s">
        <v>317</v>
      </c>
      <c r="N240" s="58" t="s">
        <v>305</v>
      </c>
      <c r="O240" s="58" t="s">
        <v>305</v>
      </c>
      <c r="P240" s="65" t="s">
        <v>317</v>
      </c>
      <c r="Q240" s="58" t="s">
        <v>305</v>
      </c>
      <c r="R240" s="58" t="s">
        <v>305</v>
      </c>
      <c r="S240" s="58" t="s">
        <v>317</v>
      </c>
      <c r="T240" s="58" t="s">
        <v>305</v>
      </c>
      <c r="U240" s="58" t="s">
        <v>305</v>
      </c>
      <c r="V240" s="21"/>
      <c r="W240" s="21"/>
      <c r="X240" s="21"/>
      <c r="Y240" s="21"/>
      <c r="Z240" s="21"/>
      <c r="AA240" s="21"/>
      <c r="AB240" s="21"/>
    </row>
    <row r="241">
      <c r="A241" s="36"/>
      <c r="B241" s="62"/>
      <c r="C241" s="69" t="s">
        <v>318</v>
      </c>
      <c r="D241" s="66"/>
      <c r="E241" s="67">
        <v>100.0</v>
      </c>
      <c r="F241" s="68" t="s">
        <v>131</v>
      </c>
      <c r="G241" s="59">
        <v>150.0</v>
      </c>
      <c r="H241" s="80">
        <f t="shared" si="19"/>
        <v>15000</v>
      </c>
      <c r="I241" s="68"/>
      <c r="J241" s="58" t="s">
        <v>319</v>
      </c>
      <c r="K241" s="65" t="s">
        <v>305</v>
      </c>
      <c r="L241" s="58" t="s">
        <v>305</v>
      </c>
      <c r="M241" s="58" t="s">
        <v>319</v>
      </c>
      <c r="N241" s="58" t="s">
        <v>305</v>
      </c>
      <c r="O241" s="58" t="s">
        <v>305</v>
      </c>
      <c r="P241" s="65" t="s">
        <v>319</v>
      </c>
      <c r="Q241" s="58" t="s">
        <v>305</v>
      </c>
      <c r="R241" s="58" t="s">
        <v>305</v>
      </c>
      <c r="S241" s="58" t="s">
        <v>319</v>
      </c>
      <c r="T241" s="58" t="s">
        <v>305</v>
      </c>
      <c r="U241" s="58" t="s">
        <v>305</v>
      </c>
      <c r="V241" s="21"/>
      <c r="W241" s="21"/>
      <c r="X241" s="21"/>
      <c r="Y241" s="21"/>
      <c r="Z241" s="21"/>
      <c r="AA241" s="21"/>
      <c r="AB241" s="21"/>
    </row>
    <row r="242">
      <c r="A242" s="36"/>
      <c r="B242" s="62"/>
      <c r="C242" s="69" t="s">
        <v>320</v>
      </c>
      <c r="D242" s="66"/>
      <c r="E242" s="67">
        <v>3000.0</v>
      </c>
      <c r="F242" s="68" t="s">
        <v>131</v>
      </c>
      <c r="G242" s="59">
        <v>120.0</v>
      </c>
      <c r="H242" s="80">
        <f t="shared" si="19"/>
        <v>360000</v>
      </c>
      <c r="I242" s="68"/>
      <c r="J242" s="58" t="s">
        <v>321</v>
      </c>
      <c r="K242" s="65" t="s">
        <v>305</v>
      </c>
      <c r="L242" s="58" t="s">
        <v>305</v>
      </c>
      <c r="M242" s="58" t="s">
        <v>321</v>
      </c>
      <c r="N242" s="58" t="s">
        <v>305</v>
      </c>
      <c r="O242" s="58" t="s">
        <v>305</v>
      </c>
      <c r="P242" s="65" t="s">
        <v>321</v>
      </c>
      <c r="Q242" s="58" t="s">
        <v>305</v>
      </c>
      <c r="R242" s="58" t="s">
        <v>305</v>
      </c>
      <c r="S242" s="58" t="s">
        <v>321</v>
      </c>
      <c r="T242" s="58" t="s">
        <v>305</v>
      </c>
      <c r="U242" s="58" t="s">
        <v>305</v>
      </c>
      <c r="V242" s="21"/>
      <c r="W242" s="21"/>
      <c r="X242" s="21"/>
      <c r="Y242" s="21"/>
      <c r="Z242" s="21"/>
      <c r="AA242" s="21"/>
      <c r="AB242" s="21"/>
    </row>
    <row r="243">
      <c r="A243" s="36"/>
      <c r="B243" s="62"/>
      <c r="C243" s="69" t="s">
        <v>322</v>
      </c>
      <c r="D243" s="66"/>
      <c r="E243" s="67">
        <v>2000.0</v>
      </c>
      <c r="F243" s="68" t="s">
        <v>131</v>
      </c>
      <c r="G243" s="59">
        <v>290.0</v>
      </c>
      <c r="H243" s="80">
        <f t="shared" si="19"/>
        <v>580000</v>
      </c>
      <c r="I243" s="68"/>
      <c r="J243" s="58" t="s">
        <v>323</v>
      </c>
      <c r="K243" s="65" t="s">
        <v>305</v>
      </c>
      <c r="L243" s="58" t="s">
        <v>305</v>
      </c>
      <c r="M243" s="58" t="s">
        <v>323</v>
      </c>
      <c r="N243" s="58" t="s">
        <v>305</v>
      </c>
      <c r="O243" s="58" t="s">
        <v>305</v>
      </c>
      <c r="P243" s="65" t="s">
        <v>323</v>
      </c>
      <c r="Q243" s="58" t="s">
        <v>305</v>
      </c>
      <c r="R243" s="58" t="s">
        <v>305</v>
      </c>
      <c r="S243" s="58" t="s">
        <v>323</v>
      </c>
      <c r="T243" s="58" t="s">
        <v>305</v>
      </c>
      <c r="U243" s="58" t="s">
        <v>305</v>
      </c>
      <c r="V243" s="21"/>
      <c r="W243" s="21"/>
      <c r="X243" s="21"/>
      <c r="Y243" s="21"/>
      <c r="Z243" s="21"/>
      <c r="AA243" s="21"/>
      <c r="AB243" s="21"/>
    </row>
    <row r="244">
      <c r="A244" s="36"/>
      <c r="B244" s="62"/>
      <c r="C244" s="69" t="s">
        <v>324</v>
      </c>
      <c r="D244" s="66"/>
      <c r="E244" s="67">
        <v>2160.0</v>
      </c>
      <c r="F244" s="68" t="s">
        <v>325</v>
      </c>
      <c r="G244" s="59">
        <v>45.0</v>
      </c>
      <c r="H244" s="80">
        <f t="shared" si="19"/>
        <v>97200</v>
      </c>
      <c r="I244" s="68"/>
      <c r="J244" s="58">
        <v>540.0</v>
      </c>
      <c r="K244" s="65" t="s">
        <v>305</v>
      </c>
      <c r="L244" s="58" t="s">
        <v>305</v>
      </c>
      <c r="M244" s="58">
        <v>540.0</v>
      </c>
      <c r="N244" s="58" t="s">
        <v>305</v>
      </c>
      <c r="O244" s="58" t="s">
        <v>305</v>
      </c>
      <c r="P244" s="65">
        <v>540.0</v>
      </c>
      <c r="Q244" s="58" t="s">
        <v>305</v>
      </c>
      <c r="R244" s="58" t="s">
        <v>305</v>
      </c>
      <c r="S244" s="58">
        <v>540.0</v>
      </c>
      <c r="T244" s="58" t="s">
        <v>305</v>
      </c>
      <c r="U244" s="58" t="s">
        <v>305</v>
      </c>
      <c r="V244" s="21"/>
      <c r="W244" s="21"/>
      <c r="X244" s="21"/>
      <c r="Y244" s="21"/>
      <c r="Z244" s="21"/>
      <c r="AA244" s="21"/>
      <c r="AB244" s="21"/>
    </row>
    <row r="245">
      <c r="A245" s="36"/>
      <c r="B245" s="62"/>
      <c r="C245" s="69" t="s">
        <v>326</v>
      </c>
      <c r="D245" s="66"/>
      <c r="E245" s="67">
        <v>2880.0</v>
      </c>
      <c r="F245" s="68" t="s">
        <v>325</v>
      </c>
      <c r="G245" s="59">
        <v>28.0</v>
      </c>
      <c r="H245" s="80">
        <f t="shared" si="19"/>
        <v>80640</v>
      </c>
      <c r="I245" s="68"/>
      <c r="J245" s="58" t="s">
        <v>327</v>
      </c>
      <c r="K245" s="65" t="s">
        <v>305</v>
      </c>
      <c r="L245" s="58" t="s">
        <v>305</v>
      </c>
      <c r="M245" s="58" t="s">
        <v>327</v>
      </c>
      <c r="N245" s="58" t="s">
        <v>305</v>
      </c>
      <c r="O245" s="58" t="s">
        <v>305</v>
      </c>
      <c r="P245" s="65" t="s">
        <v>327</v>
      </c>
      <c r="Q245" s="58" t="s">
        <v>305</v>
      </c>
      <c r="R245" s="58" t="s">
        <v>305</v>
      </c>
      <c r="S245" s="58" t="s">
        <v>327</v>
      </c>
      <c r="T245" s="58" t="s">
        <v>305</v>
      </c>
      <c r="U245" s="58" t="s">
        <v>305</v>
      </c>
      <c r="V245" s="21"/>
      <c r="W245" s="21"/>
      <c r="X245" s="21"/>
      <c r="Y245" s="21"/>
      <c r="Z245" s="21"/>
      <c r="AA245" s="21"/>
      <c r="AB245" s="21"/>
    </row>
    <row r="246">
      <c r="A246" s="36"/>
      <c r="B246" s="62"/>
      <c r="C246" s="69" t="s">
        <v>328</v>
      </c>
      <c r="D246" s="66"/>
      <c r="E246" s="67">
        <v>1080.0</v>
      </c>
      <c r="F246" s="68" t="s">
        <v>325</v>
      </c>
      <c r="G246" s="59">
        <v>38.0</v>
      </c>
      <c r="H246" s="80">
        <f t="shared" si="19"/>
        <v>41040</v>
      </c>
      <c r="I246" s="68"/>
      <c r="J246" s="58">
        <v>270.0</v>
      </c>
      <c r="K246" s="65" t="s">
        <v>305</v>
      </c>
      <c r="L246" s="58" t="s">
        <v>305</v>
      </c>
      <c r="M246" s="58">
        <v>270.0</v>
      </c>
      <c r="N246" s="58" t="s">
        <v>305</v>
      </c>
      <c r="O246" s="58" t="s">
        <v>305</v>
      </c>
      <c r="P246" s="65">
        <v>270.0</v>
      </c>
      <c r="Q246" s="58" t="s">
        <v>305</v>
      </c>
      <c r="R246" s="58" t="s">
        <v>305</v>
      </c>
      <c r="S246" s="58">
        <v>270.0</v>
      </c>
      <c r="T246" s="58" t="s">
        <v>305</v>
      </c>
      <c r="U246" s="58" t="s">
        <v>305</v>
      </c>
      <c r="V246" s="21"/>
      <c r="W246" s="21"/>
      <c r="X246" s="21"/>
      <c r="Y246" s="21"/>
      <c r="Z246" s="21"/>
      <c r="AA246" s="21"/>
      <c r="AB246" s="21"/>
    </row>
    <row r="247">
      <c r="A247" s="36"/>
      <c r="B247" s="62"/>
      <c r="C247" s="69" t="s">
        <v>329</v>
      </c>
      <c r="D247" s="66"/>
      <c r="E247" s="67">
        <v>432.0</v>
      </c>
      <c r="F247" s="68" t="s">
        <v>325</v>
      </c>
      <c r="G247" s="59">
        <v>24.0</v>
      </c>
      <c r="H247" s="80">
        <f t="shared" si="19"/>
        <v>10368</v>
      </c>
      <c r="I247" s="68"/>
      <c r="J247" s="58" t="s">
        <v>330</v>
      </c>
      <c r="K247" s="65" t="s">
        <v>305</v>
      </c>
      <c r="L247" s="58" t="s">
        <v>305</v>
      </c>
      <c r="M247" s="58" t="s">
        <v>317</v>
      </c>
      <c r="N247" s="58" t="s">
        <v>305</v>
      </c>
      <c r="O247" s="58" t="s">
        <v>305</v>
      </c>
      <c r="P247" s="65" t="s">
        <v>317</v>
      </c>
      <c r="Q247" s="58" t="s">
        <v>305</v>
      </c>
      <c r="R247" s="58" t="s">
        <v>305</v>
      </c>
      <c r="S247" s="58" t="s">
        <v>330</v>
      </c>
      <c r="T247" s="58" t="s">
        <v>305</v>
      </c>
      <c r="U247" s="58" t="s">
        <v>305</v>
      </c>
      <c r="V247" s="21"/>
      <c r="W247" s="21"/>
      <c r="X247" s="21"/>
      <c r="Y247" s="21"/>
      <c r="Z247" s="21"/>
      <c r="AA247" s="21"/>
      <c r="AB247" s="21"/>
    </row>
    <row r="248">
      <c r="A248" s="36"/>
      <c r="B248" s="62"/>
      <c r="C248" s="69" t="s">
        <v>331</v>
      </c>
      <c r="D248" s="66"/>
      <c r="E248" s="67">
        <v>1500.0</v>
      </c>
      <c r="F248" s="68" t="s">
        <v>131</v>
      </c>
      <c r="G248" s="59">
        <v>220.0</v>
      </c>
      <c r="H248" s="80">
        <f t="shared" si="19"/>
        <v>330000</v>
      </c>
      <c r="I248" s="68"/>
      <c r="J248" s="58">
        <v>450.0</v>
      </c>
      <c r="K248" s="65" t="s">
        <v>305</v>
      </c>
      <c r="L248" s="58" t="s">
        <v>305</v>
      </c>
      <c r="M248" s="58" t="s">
        <v>332</v>
      </c>
      <c r="N248" s="58" t="s">
        <v>305</v>
      </c>
      <c r="O248" s="58" t="s">
        <v>305</v>
      </c>
      <c r="P248" s="65">
        <v>450.0</v>
      </c>
      <c r="Q248" s="58" t="s">
        <v>305</v>
      </c>
      <c r="R248" s="58" t="s">
        <v>305</v>
      </c>
      <c r="S248" s="58">
        <v>300.0</v>
      </c>
      <c r="T248" s="58" t="s">
        <v>305</v>
      </c>
      <c r="U248" s="58" t="s">
        <v>305</v>
      </c>
      <c r="V248" s="21"/>
      <c r="W248" s="21"/>
      <c r="X248" s="21"/>
      <c r="Y248" s="21"/>
      <c r="Z248" s="21"/>
      <c r="AA248" s="21"/>
      <c r="AB248" s="21"/>
    </row>
    <row r="249">
      <c r="A249" s="36"/>
      <c r="B249" s="62"/>
      <c r="C249" s="69" t="s">
        <v>333</v>
      </c>
      <c r="D249" s="66"/>
      <c r="E249" s="67">
        <v>35.0</v>
      </c>
      <c r="F249" s="68" t="s">
        <v>131</v>
      </c>
      <c r="G249" s="59">
        <v>120.0</v>
      </c>
      <c r="H249" s="80">
        <f t="shared" si="19"/>
        <v>4200</v>
      </c>
      <c r="I249" s="68"/>
      <c r="J249" s="58" t="s">
        <v>315</v>
      </c>
      <c r="K249" s="65" t="s">
        <v>305</v>
      </c>
      <c r="L249" s="58" t="s">
        <v>305</v>
      </c>
      <c r="M249" s="58" t="s">
        <v>315</v>
      </c>
      <c r="N249" s="58" t="s">
        <v>305</v>
      </c>
      <c r="O249" s="58" t="s">
        <v>305</v>
      </c>
      <c r="P249" s="65" t="s">
        <v>334</v>
      </c>
      <c r="Q249" s="58" t="s">
        <v>305</v>
      </c>
      <c r="R249" s="58" t="s">
        <v>305</v>
      </c>
      <c r="S249" s="58" t="s">
        <v>315</v>
      </c>
      <c r="T249" s="58" t="s">
        <v>305</v>
      </c>
      <c r="U249" s="58" t="s">
        <v>305</v>
      </c>
      <c r="V249" s="21"/>
      <c r="W249" s="21"/>
      <c r="X249" s="21"/>
      <c r="Y249" s="21"/>
      <c r="Z249" s="21"/>
      <c r="AA249" s="21"/>
      <c r="AB249" s="21"/>
    </row>
    <row r="250">
      <c r="A250" s="36"/>
      <c r="B250" s="62"/>
      <c r="C250" s="69" t="s">
        <v>335</v>
      </c>
      <c r="D250" s="66"/>
      <c r="E250" s="67">
        <v>100.0</v>
      </c>
      <c r="F250" s="68" t="s">
        <v>131</v>
      </c>
      <c r="G250" s="59">
        <v>425.0</v>
      </c>
      <c r="H250" s="80">
        <f t="shared" si="19"/>
        <v>42500</v>
      </c>
      <c r="I250" s="68"/>
      <c r="J250" s="58" t="s">
        <v>319</v>
      </c>
      <c r="K250" s="65" t="s">
        <v>305</v>
      </c>
      <c r="L250" s="58" t="s">
        <v>305</v>
      </c>
      <c r="M250" s="58" t="s">
        <v>319</v>
      </c>
      <c r="N250" s="58" t="s">
        <v>305</v>
      </c>
      <c r="O250" s="58" t="s">
        <v>305</v>
      </c>
      <c r="P250" s="65" t="s">
        <v>319</v>
      </c>
      <c r="Q250" s="58" t="s">
        <v>305</v>
      </c>
      <c r="R250" s="58" t="s">
        <v>305</v>
      </c>
      <c r="S250" s="58" t="s">
        <v>319</v>
      </c>
      <c r="T250" s="58" t="s">
        <v>305</v>
      </c>
      <c r="U250" s="58" t="s">
        <v>305</v>
      </c>
      <c r="V250" s="21"/>
      <c r="W250" s="21"/>
      <c r="X250" s="21"/>
      <c r="Y250" s="21"/>
      <c r="Z250" s="21"/>
      <c r="AA250" s="21"/>
      <c r="AB250" s="21"/>
    </row>
    <row r="251">
      <c r="A251" s="36"/>
      <c r="B251" s="62"/>
      <c r="C251" s="69" t="s">
        <v>336</v>
      </c>
      <c r="D251" s="66"/>
      <c r="E251" s="67">
        <v>100.0</v>
      </c>
      <c r="F251" s="68" t="s">
        <v>131</v>
      </c>
      <c r="G251" s="59">
        <v>795.0</v>
      </c>
      <c r="H251" s="80">
        <f t="shared" si="19"/>
        <v>79500</v>
      </c>
      <c r="I251" s="68"/>
      <c r="J251" s="58" t="s">
        <v>319</v>
      </c>
      <c r="K251" s="65" t="s">
        <v>305</v>
      </c>
      <c r="L251" s="58" t="s">
        <v>305</v>
      </c>
      <c r="M251" s="58" t="s">
        <v>319</v>
      </c>
      <c r="N251" s="58" t="s">
        <v>305</v>
      </c>
      <c r="O251" s="58" t="s">
        <v>305</v>
      </c>
      <c r="P251" s="65" t="s">
        <v>319</v>
      </c>
      <c r="Q251" s="58" t="s">
        <v>305</v>
      </c>
      <c r="R251" s="58" t="s">
        <v>305</v>
      </c>
      <c r="S251" s="58" t="s">
        <v>319</v>
      </c>
      <c r="T251" s="58" t="s">
        <v>305</v>
      </c>
      <c r="U251" s="58" t="s">
        <v>305</v>
      </c>
      <c r="V251" s="21"/>
      <c r="W251" s="21"/>
      <c r="X251" s="21"/>
      <c r="Y251" s="21"/>
      <c r="Z251" s="21"/>
      <c r="AA251" s="21"/>
      <c r="AB251" s="21"/>
    </row>
    <row r="252">
      <c r="A252" s="36"/>
      <c r="B252" s="62"/>
      <c r="C252" s="69" t="s">
        <v>337</v>
      </c>
      <c r="D252" s="66"/>
      <c r="E252" s="67">
        <v>540.0</v>
      </c>
      <c r="F252" s="68" t="s">
        <v>131</v>
      </c>
      <c r="G252" s="59">
        <v>108.0</v>
      </c>
      <c r="H252" s="80">
        <f t="shared" si="19"/>
        <v>58320</v>
      </c>
      <c r="I252" s="68"/>
      <c r="J252" s="58" t="s">
        <v>338</v>
      </c>
      <c r="K252" s="65" t="s">
        <v>305</v>
      </c>
      <c r="L252" s="58" t="s">
        <v>305</v>
      </c>
      <c r="M252" s="58" t="s">
        <v>338</v>
      </c>
      <c r="N252" s="58" t="s">
        <v>305</v>
      </c>
      <c r="O252" s="58" t="s">
        <v>305</v>
      </c>
      <c r="P252" s="65" t="s">
        <v>338</v>
      </c>
      <c r="Q252" s="58" t="s">
        <v>305</v>
      </c>
      <c r="R252" s="58" t="s">
        <v>305</v>
      </c>
      <c r="S252" s="58" t="s">
        <v>338</v>
      </c>
      <c r="T252" s="58" t="s">
        <v>305</v>
      </c>
      <c r="U252" s="58" t="s">
        <v>305</v>
      </c>
      <c r="V252" s="21"/>
      <c r="W252" s="21"/>
      <c r="X252" s="21"/>
      <c r="Y252" s="21"/>
      <c r="Z252" s="21"/>
      <c r="AA252" s="21"/>
      <c r="AB252" s="21"/>
    </row>
    <row r="253">
      <c r="A253" s="36"/>
      <c r="B253" s="62"/>
      <c r="C253" s="69" t="s">
        <v>339</v>
      </c>
      <c r="D253" s="66"/>
      <c r="E253" s="67">
        <v>20.0</v>
      </c>
      <c r="F253" s="68" t="s">
        <v>325</v>
      </c>
      <c r="G253" s="59">
        <v>275.0</v>
      </c>
      <c r="H253" s="80">
        <f t="shared" si="19"/>
        <v>5500</v>
      </c>
      <c r="I253" s="68"/>
      <c r="J253" s="58" t="s">
        <v>334</v>
      </c>
      <c r="K253" s="65" t="s">
        <v>305</v>
      </c>
      <c r="L253" s="58" t="s">
        <v>305</v>
      </c>
      <c r="M253" s="58" t="s">
        <v>334</v>
      </c>
      <c r="N253" s="58" t="s">
        <v>305</v>
      </c>
      <c r="O253" s="58" t="s">
        <v>305</v>
      </c>
      <c r="P253" s="65" t="s">
        <v>334</v>
      </c>
      <c r="Q253" s="58" t="s">
        <v>305</v>
      </c>
      <c r="R253" s="58" t="s">
        <v>305</v>
      </c>
      <c r="S253" s="58" t="s">
        <v>334</v>
      </c>
      <c r="T253" s="58" t="s">
        <v>305</v>
      </c>
      <c r="U253" s="58" t="s">
        <v>305</v>
      </c>
      <c r="V253" s="21"/>
      <c r="W253" s="21"/>
      <c r="X253" s="21"/>
      <c r="Y253" s="21"/>
      <c r="Z253" s="21"/>
      <c r="AA253" s="21"/>
      <c r="AB253" s="21"/>
    </row>
    <row r="254">
      <c r="A254" s="36"/>
      <c r="B254" s="62"/>
      <c r="C254" s="69" t="s">
        <v>340</v>
      </c>
      <c r="D254" s="66"/>
      <c r="E254" s="67">
        <v>30.0</v>
      </c>
      <c r="F254" s="68" t="s">
        <v>131</v>
      </c>
      <c r="G254" s="59">
        <v>970.0</v>
      </c>
      <c r="H254" s="80">
        <f t="shared" si="19"/>
        <v>29100</v>
      </c>
      <c r="I254" s="68"/>
      <c r="J254" s="58" t="s">
        <v>315</v>
      </c>
      <c r="K254" s="65" t="s">
        <v>305</v>
      </c>
      <c r="L254" s="58" t="s">
        <v>305</v>
      </c>
      <c r="M254" s="58" t="s">
        <v>315</v>
      </c>
      <c r="N254" s="58" t="s">
        <v>305</v>
      </c>
      <c r="O254" s="58" t="s">
        <v>305</v>
      </c>
      <c r="P254" s="65" t="s">
        <v>305</v>
      </c>
      <c r="Q254" s="58" t="s">
        <v>305</v>
      </c>
      <c r="R254" s="58" t="s">
        <v>305</v>
      </c>
      <c r="S254" s="58" t="s">
        <v>315</v>
      </c>
      <c r="T254" s="58" t="s">
        <v>305</v>
      </c>
      <c r="U254" s="58" t="s">
        <v>305</v>
      </c>
      <c r="V254" s="21"/>
      <c r="W254" s="21"/>
      <c r="X254" s="21"/>
      <c r="Y254" s="21"/>
      <c r="Z254" s="21"/>
      <c r="AA254" s="21"/>
      <c r="AB254" s="21"/>
    </row>
    <row r="255">
      <c r="A255" s="36"/>
      <c r="B255" s="62"/>
      <c r="C255" s="69" t="s">
        <v>341</v>
      </c>
      <c r="D255" s="66"/>
      <c r="E255" s="67">
        <v>30.0</v>
      </c>
      <c r="F255" s="68" t="s">
        <v>131</v>
      </c>
      <c r="G255" s="59">
        <v>4500.0</v>
      </c>
      <c r="H255" s="80">
        <f t="shared" si="19"/>
        <v>135000</v>
      </c>
      <c r="I255" s="68"/>
      <c r="J255" s="58" t="s">
        <v>315</v>
      </c>
      <c r="K255" s="65" t="s">
        <v>305</v>
      </c>
      <c r="L255" s="58" t="s">
        <v>305</v>
      </c>
      <c r="M255" s="58" t="s">
        <v>315</v>
      </c>
      <c r="N255" s="58" t="s">
        <v>305</v>
      </c>
      <c r="O255" s="58" t="s">
        <v>305</v>
      </c>
      <c r="P255" s="65" t="s">
        <v>305</v>
      </c>
      <c r="Q255" s="58" t="s">
        <v>305</v>
      </c>
      <c r="R255" s="58" t="s">
        <v>305</v>
      </c>
      <c r="S255" s="58" t="s">
        <v>315</v>
      </c>
      <c r="T255" s="58" t="s">
        <v>305</v>
      </c>
      <c r="U255" s="58" t="s">
        <v>305</v>
      </c>
      <c r="V255" s="21"/>
      <c r="W255" s="21"/>
      <c r="X255" s="21"/>
      <c r="Y255" s="21"/>
      <c r="Z255" s="21"/>
      <c r="AA255" s="21"/>
      <c r="AB255" s="21"/>
    </row>
    <row r="256">
      <c r="A256" s="36"/>
      <c r="B256" s="62"/>
      <c r="C256" s="69" t="s">
        <v>342</v>
      </c>
      <c r="D256" s="66"/>
      <c r="E256" s="67">
        <v>150.0</v>
      </c>
      <c r="F256" s="68" t="s">
        <v>343</v>
      </c>
      <c r="G256" s="59">
        <v>95.0</v>
      </c>
      <c r="H256" s="80">
        <f t="shared" si="19"/>
        <v>14250</v>
      </c>
      <c r="I256" s="68"/>
      <c r="J256" s="58" t="s">
        <v>344</v>
      </c>
      <c r="K256" s="65" t="s">
        <v>305</v>
      </c>
      <c r="L256" s="58" t="s">
        <v>305</v>
      </c>
      <c r="M256" s="58" t="s">
        <v>319</v>
      </c>
      <c r="N256" s="58" t="s">
        <v>305</v>
      </c>
      <c r="O256" s="58" t="s">
        <v>305</v>
      </c>
      <c r="P256" s="65" t="s">
        <v>319</v>
      </c>
      <c r="Q256" s="58" t="s">
        <v>305</v>
      </c>
      <c r="R256" s="58" t="s">
        <v>305</v>
      </c>
      <c r="S256" s="58" t="s">
        <v>344</v>
      </c>
      <c r="T256" s="58" t="s">
        <v>305</v>
      </c>
      <c r="U256" s="58" t="s">
        <v>305</v>
      </c>
      <c r="V256" s="21"/>
      <c r="W256" s="21"/>
      <c r="X256" s="21"/>
      <c r="Y256" s="21"/>
      <c r="Z256" s="21"/>
      <c r="AA256" s="21"/>
      <c r="AB256" s="21"/>
    </row>
    <row r="257">
      <c r="A257" s="36"/>
      <c r="B257" s="62"/>
      <c r="C257" s="69" t="s">
        <v>345</v>
      </c>
      <c r="D257" s="66"/>
      <c r="E257" s="67">
        <v>100.0</v>
      </c>
      <c r="F257" s="68" t="s">
        <v>346</v>
      </c>
      <c r="G257" s="59">
        <v>1350.0</v>
      </c>
      <c r="H257" s="80">
        <f t="shared" si="19"/>
        <v>135000</v>
      </c>
      <c r="I257" s="68"/>
      <c r="J257" s="58" t="s">
        <v>319</v>
      </c>
      <c r="K257" s="65" t="s">
        <v>305</v>
      </c>
      <c r="L257" s="58" t="s">
        <v>305</v>
      </c>
      <c r="M257" s="58" t="s">
        <v>319</v>
      </c>
      <c r="N257" s="58" t="s">
        <v>305</v>
      </c>
      <c r="O257" s="58" t="s">
        <v>305</v>
      </c>
      <c r="P257" s="65" t="s">
        <v>319</v>
      </c>
      <c r="Q257" s="58" t="s">
        <v>305</v>
      </c>
      <c r="R257" s="58" t="s">
        <v>305</v>
      </c>
      <c r="S257" s="58" t="s">
        <v>319</v>
      </c>
      <c r="T257" s="58" t="s">
        <v>305</v>
      </c>
      <c r="U257" s="58" t="s">
        <v>305</v>
      </c>
      <c r="V257" s="21"/>
      <c r="W257" s="21"/>
      <c r="X257" s="21"/>
      <c r="Y257" s="21"/>
      <c r="Z257" s="21"/>
      <c r="AA257" s="21"/>
      <c r="AB257" s="21"/>
    </row>
    <row r="258">
      <c r="A258" s="36"/>
      <c r="B258" s="62"/>
      <c r="C258" s="69" t="s">
        <v>347</v>
      </c>
      <c r="D258" s="66"/>
      <c r="E258" s="67">
        <v>5.0</v>
      </c>
      <c r="F258" s="68" t="s">
        <v>131</v>
      </c>
      <c r="G258" s="59">
        <v>300.0</v>
      </c>
      <c r="H258" s="80">
        <f t="shared" si="19"/>
        <v>1500</v>
      </c>
      <c r="I258" s="68"/>
      <c r="J258" s="58">
        <v>2.0</v>
      </c>
      <c r="K258" s="65" t="s">
        <v>305</v>
      </c>
      <c r="L258" s="58" t="s">
        <v>305</v>
      </c>
      <c r="M258" s="58" t="s">
        <v>348</v>
      </c>
      <c r="N258" s="58" t="s">
        <v>305</v>
      </c>
      <c r="O258" s="58" t="s">
        <v>305</v>
      </c>
      <c r="P258" s="65" t="s">
        <v>348</v>
      </c>
      <c r="Q258" s="58" t="s">
        <v>305</v>
      </c>
      <c r="R258" s="58" t="s">
        <v>305</v>
      </c>
      <c r="S258" s="58" t="s">
        <v>348</v>
      </c>
      <c r="T258" s="58" t="s">
        <v>305</v>
      </c>
      <c r="U258" s="58" t="s">
        <v>305</v>
      </c>
      <c r="V258" s="21"/>
      <c r="W258" s="21"/>
      <c r="X258" s="21"/>
      <c r="Y258" s="21"/>
      <c r="Z258" s="21"/>
      <c r="AA258" s="21"/>
      <c r="AB258" s="21"/>
    </row>
    <row r="259">
      <c r="A259" s="36"/>
      <c r="B259" s="62"/>
      <c r="C259" s="69" t="s">
        <v>349</v>
      </c>
      <c r="D259" s="66"/>
      <c r="E259" s="67">
        <v>1000.0</v>
      </c>
      <c r="F259" s="68" t="s">
        <v>350</v>
      </c>
      <c r="G259" s="59">
        <v>6.5</v>
      </c>
      <c r="H259" s="80">
        <f t="shared" si="19"/>
        <v>6500</v>
      </c>
      <c r="I259" s="68"/>
      <c r="J259" s="58" t="s">
        <v>332</v>
      </c>
      <c r="K259" s="65" t="s">
        <v>305</v>
      </c>
      <c r="L259" s="58" t="s">
        <v>305</v>
      </c>
      <c r="M259" s="58" t="s">
        <v>351</v>
      </c>
      <c r="N259" s="58" t="s">
        <v>305</v>
      </c>
      <c r="O259" s="58" t="s">
        <v>305</v>
      </c>
      <c r="P259" s="65" t="s">
        <v>351</v>
      </c>
      <c r="Q259" s="58" t="s">
        <v>305</v>
      </c>
      <c r="R259" s="58" t="s">
        <v>305</v>
      </c>
      <c r="S259" s="58" t="s">
        <v>332</v>
      </c>
      <c r="T259" s="58" t="s">
        <v>305</v>
      </c>
      <c r="U259" s="58" t="s">
        <v>305</v>
      </c>
      <c r="V259" s="21"/>
      <c r="W259" s="21"/>
      <c r="X259" s="21"/>
      <c r="Y259" s="21"/>
      <c r="Z259" s="21"/>
      <c r="AA259" s="21"/>
      <c r="AB259" s="21"/>
    </row>
    <row r="260">
      <c r="A260" s="36"/>
      <c r="B260" s="62"/>
      <c r="C260" s="69" t="s">
        <v>352</v>
      </c>
      <c r="D260" s="66"/>
      <c r="E260" s="67">
        <v>6.0</v>
      </c>
      <c r="F260" s="68" t="s">
        <v>131</v>
      </c>
      <c r="G260" s="59">
        <v>1617.0</v>
      </c>
      <c r="H260" s="80">
        <f t="shared" si="19"/>
        <v>9702</v>
      </c>
      <c r="I260" s="68"/>
      <c r="J260" s="58" t="s">
        <v>312</v>
      </c>
      <c r="K260" s="65" t="s">
        <v>305</v>
      </c>
      <c r="L260" s="58" t="s">
        <v>305</v>
      </c>
      <c r="M260" s="58" t="s">
        <v>312</v>
      </c>
      <c r="N260" s="58" t="s">
        <v>305</v>
      </c>
      <c r="O260" s="58" t="s">
        <v>305</v>
      </c>
      <c r="P260" s="65" t="s">
        <v>305</v>
      </c>
      <c r="Q260" s="58" t="s">
        <v>305</v>
      </c>
      <c r="R260" s="58" t="s">
        <v>305</v>
      </c>
      <c r="S260" s="58" t="s">
        <v>312</v>
      </c>
      <c r="T260" s="58" t="s">
        <v>305</v>
      </c>
      <c r="U260" s="58" t="s">
        <v>305</v>
      </c>
      <c r="V260" s="21"/>
      <c r="W260" s="21"/>
      <c r="X260" s="21"/>
      <c r="Y260" s="21"/>
      <c r="Z260" s="21"/>
      <c r="AA260" s="21"/>
      <c r="AB260" s="21"/>
    </row>
    <row r="261">
      <c r="A261" s="36"/>
      <c r="B261" s="62"/>
      <c r="C261" s="69" t="s">
        <v>353</v>
      </c>
      <c r="D261" s="66"/>
      <c r="E261" s="67">
        <v>50.0</v>
      </c>
      <c r="F261" s="68" t="s">
        <v>131</v>
      </c>
      <c r="G261" s="59">
        <v>1500.0</v>
      </c>
      <c r="H261" s="80">
        <f t="shared" si="19"/>
        <v>75000</v>
      </c>
      <c r="I261" s="68"/>
      <c r="J261" s="58">
        <v>20.0</v>
      </c>
      <c r="K261" s="65" t="s">
        <v>305</v>
      </c>
      <c r="L261" s="58" t="s">
        <v>305</v>
      </c>
      <c r="M261" s="58" t="s">
        <v>315</v>
      </c>
      <c r="N261" s="58" t="s">
        <v>305</v>
      </c>
      <c r="O261" s="58" t="s">
        <v>305</v>
      </c>
      <c r="P261" s="65" t="s">
        <v>315</v>
      </c>
      <c r="Q261" s="58" t="s">
        <v>305</v>
      </c>
      <c r="R261" s="58" t="s">
        <v>305</v>
      </c>
      <c r="S261" s="58" t="s">
        <v>315</v>
      </c>
      <c r="T261" s="58" t="s">
        <v>305</v>
      </c>
      <c r="U261" s="58" t="s">
        <v>305</v>
      </c>
      <c r="V261" s="21"/>
      <c r="W261" s="21"/>
      <c r="X261" s="21"/>
      <c r="Y261" s="21"/>
      <c r="Z261" s="21"/>
      <c r="AA261" s="21"/>
      <c r="AB261" s="21"/>
    </row>
    <row r="262">
      <c r="A262" s="36"/>
      <c r="B262" s="62"/>
      <c r="C262" s="69" t="s">
        <v>354</v>
      </c>
      <c r="D262" s="66"/>
      <c r="E262" s="67">
        <v>216.0</v>
      </c>
      <c r="F262" s="68" t="s">
        <v>325</v>
      </c>
      <c r="G262" s="59">
        <v>155.0</v>
      </c>
      <c r="H262" s="80">
        <f t="shared" si="19"/>
        <v>33480</v>
      </c>
      <c r="I262" s="68"/>
      <c r="J262" s="58" t="s">
        <v>317</v>
      </c>
      <c r="K262" s="65" t="s">
        <v>305</v>
      </c>
      <c r="L262" s="58" t="s">
        <v>305</v>
      </c>
      <c r="M262" s="58" t="s">
        <v>317</v>
      </c>
      <c r="N262" s="58" t="s">
        <v>305</v>
      </c>
      <c r="O262" s="58" t="s">
        <v>305</v>
      </c>
      <c r="P262" s="65" t="s">
        <v>305</v>
      </c>
      <c r="Q262" s="58" t="s">
        <v>305</v>
      </c>
      <c r="R262" s="58" t="s">
        <v>305</v>
      </c>
      <c r="S262" s="58" t="s">
        <v>317</v>
      </c>
      <c r="T262" s="58" t="s">
        <v>305</v>
      </c>
      <c r="U262" s="58" t="s">
        <v>305</v>
      </c>
      <c r="V262" s="21"/>
      <c r="W262" s="21"/>
      <c r="X262" s="21"/>
      <c r="Y262" s="21"/>
      <c r="Z262" s="21"/>
      <c r="AA262" s="21"/>
      <c r="AB262" s="21"/>
    </row>
    <row r="263">
      <c r="A263" s="36"/>
      <c r="B263" s="62"/>
      <c r="C263" s="69" t="s">
        <v>355</v>
      </c>
      <c r="D263" s="66"/>
      <c r="E263" s="67">
        <v>1.0</v>
      </c>
      <c r="F263" s="68" t="s">
        <v>131</v>
      </c>
      <c r="G263" s="59">
        <v>6.0</v>
      </c>
      <c r="H263" s="80">
        <f t="shared" si="19"/>
        <v>6</v>
      </c>
      <c r="I263" s="68"/>
      <c r="J263" s="58">
        <v>1.0</v>
      </c>
      <c r="K263" s="65" t="s">
        <v>305</v>
      </c>
      <c r="L263" s="58" t="s">
        <v>305</v>
      </c>
      <c r="M263" s="58" t="s">
        <v>305</v>
      </c>
      <c r="N263" s="58" t="s">
        <v>305</v>
      </c>
      <c r="O263" s="58" t="s">
        <v>305</v>
      </c>
      <c r="P263" s="65" t="s">
        <v>305</v>
      </c>
      <c r="Q263" s="58" t="s">
        <v>305</v>
      </c>
      <c r="R263" s="58" t="s">
        <v>305</v>
      </c>
      <c r="S263" s="58" t="s">
        <v>305</v>
      </c>
      <c r="T263" s="58" t="s">
        <v>305</v>
      </c>
      <c r="U263" s="58" t="s">
        <v>305</v>
      </c>
      <c r="V263" s="21"/>
      <c r="W263" s="21"/>
      <c r="X263" s="21"/>
      <c r="Y263" s="21"/>
      <c r="Z263" s="21"/>
      <c r="AA263" s="21"/>
      <c r="AB263" s="21"/>
    </row>
    <row r="264">
      <c r="A264" s="36"/>
      <c r="B264" s="62"/>
      <c r="C264" s="69" t="s">
        <v>356</v>
      </c>
      <c r="D264" s="66"/>
      <c r="E264" s="67">
        <v>144.0</v>
      </c>
      <c r="F264" s="68" t="s">
        <v>325</v>
      </c>
      <c r="G264" s="59">
        <v>75.0</v>
      </c>
      <c r="H264" s="80">
        <f t="shared" si="19"/>
        <v>10800</v>
      </c>
      <c r="I264" s="68"/>
      <c r="J264" s="58" t="s">
        <v>317</v>
      </c>
      <c r="K264" s="65" t="s">
        <v>305</v>
      </c>
      <c r="L264" s="58" t="s">
        <v>305</v>
      </c>
      <c r="M264" s="58" t="s">
        <v>305</v>
      </c>
      <c r="N264" s="58" t="s">
        <v>305</v>
      </c>
      <c r="O264" s="58" t="s">
        <v>305</v>
      </c>
      <c r="P264" s="65" t="s">
        <v>305</v>
      </c>
      <c r="Q264" s="58" t="s">
        <v>305</v>
      </c>
      <c r="R264" s="58" t="s">
        <v>305</v>
      </c>
      <c r="S264" s="58" t="s">
        <v>317</v>
      </c>
      <c r="T264" s="58" t="s">
        <v>305</v>
      </c>
      <c r="U264" s="58" t="s">
        <v>305</v>
      </c>
      <c r="V264" s="21"/>
      <c r="W264" s="21"/>
      <c r="X264" s="21"/>
      <c r="Y264" s="21"/>
      <c r="Z264" s="21"/>
      <c r="AA264" s="21"/>
      <c r="AB264" s="21"/>
    </row>
    <row r="265">
      <c r="A265" s="36"/>
      <c r="B265" s="62"/>
      <c r="C265" s="69" t="s">
        <v>357</v>
      </c>
      <c r="D265" s="66"/>
      <c r="E265" s="67">
        <v>30.0</v>
      </c>
      <c r="F265" s="68" t="s">
        <v>131</v>
      </c>
      <c r="G265" s="59">
        <v>650.0</v>
      </c>
      <c r="H265" s="80">
        <f t="shared" si="19"/>
        <v>19500</v>
      </c>
      <c r="I265" s="68"/>
      <c r="J265" s="58" t="s">
        <v>315</v>
      </c>
      <c r="K265" s="65" t="s">
        <v>305</v>
      </c>
      <c r="L265" s="58" t="s">
        <v>305</v>
      </c>
      <c r="M265" s="58" t="s">
        <v>315</v>
      </c>
      <c r="N265" s="58" t="s">
        <v>305</v>
      </c>
      <c r="O265" s="58" t="s">
        <v>305</v>
      </c>
      <c r="P265" s="65" t="s">
        <v>305</v>
      </c>
      <c r="Q265" s="58" t="s">
        <v>305</v>
      </c>
      <c r="R265" s="58" t="s">
        <v>305</v>
      </c>
      <c r="S265" s="58" t="s">
        <v>315</v>
      </c>
      <c r="T265" s="58" t="s">
        <v>305</v>
      </c>
      <c r="U265" s="58" t="s">
        <v>305</v>
      </c>
      <c r="V265" s="21"/>
      <c r="W265" s="21"/>
      <c r="X265" s="21"/>
      <c r="Y265" s="21"/>
      <c r="Z265" s="21"/>
      <c r="AA265" s="21"/>
      <c r="AB265" s="21"/>
    </row>
    <row r="266">
      <c r="A266" s="36"/>
      <c r="B266" s="62"/>
      <c r="C266" s="69" t="s">
        <v>358</v>
      </c>
      <c r="D266" s="66"/>
      <c r="E266" s="67">
        <v>50.0</v>
      </c>
      <c r="F266" s="68" t="s">
        <v>131</v>
      </c>
      <c r="G266" s="59">
        <v>259.0</v>
      </c>
      <c r="H266" s="80">
        <f t="shared" si="19"/>
        <v>12950</v>
      </c>
      <c r="I266" s="68"/>
      <c r="J266" s="58">
        <v>20.0</v>
      </c>
      <c r="K266" s="65" t="s">
        <v>305</v>
      </c>
      <c r="L266" s="58" t="s">
        <v>305</v>
      </c>
      <c r="M266" s="58" t="s">
        <v>315</v>
      </c>
      <c r="N266" s="58" t="s">
        <v>305</v>
      </c>
      <c r="O266" s="58" t="s">
        <v>305</v>
      </c>
      <c r="P266" s="65" t="s">
        <v>315</v>
      </c>
      <c r="Q266" s="58" t="s">
        <v>305</v>
      </c>
      <c r="R266" s="58" t="s">
        <v>305</v>
      </c>
      <c r="S266" s="58" t="s">
        <v>315</v>
      </c>
      <c r="T266" s="58" t="s">
        <v>305</v>
      </c>
      <c r="U266" s="58" t="s">
        <v>305</v>
      </c>
      <c r="V266" s="21"/>
      <c r="W266" s="21"/>
      <c r="X266" s="21"/>
      <c r="Y266" s="21"/>
      <c r="Z266" s="21"/>
      <c r="AA266" s="21"/>
      <c r="AB266" s="21"/>
    </row>
    <row r="267">
      <c r="A267" s="36"/>
      <c r="B267" s="62"/>
      <c r="C267" s="69" t="s">
        <v>359</v>
      </c>
      <c r="D267" s="66"/>
      <c r="E267" s="67">
        <v>48.0</v>
      </c>
      <c r="F267" s="68" t="s">
        <v>221</v>
      </c>
      <c r="G267" s="59">
        <v>320.0</v>
      </c>
      <c r="H267" s="80">
        <f t="shared" si="19"/>
        <v>15360</v>
      </c>
      <c r="I267" s="68"/>
      <c r="J267" s="58" t="s">
        <v>360</v>
      </c>
      <c r="K267" s="65" t="s">
        <v>305</v>
      </c>
      <c r="L267" s="58" t="s">
        <v>305</v>
      </c>
      <c r="M267" s="58" t="s">
        <v>305</v>
      </c>
      <c r="N267" s="58" t="s">
        <v>305</v>
      </c>
      <c r="O267" s="58" t="s">
        <v>305</v>
      </c>
      <c r="P267" s="65" t="s">
        <v>305</v>
      </c>
      <c r="Q267" s="58" t="s">
        <v>305</v>
      </c>
      <c r="R267" s="58" t="s">
        <v>305</v>
      </c>
      <c r="S267" s="58" t="s">
        <v>360</v>
      </c>
      <c r="T267" s="58" t="s">
        <v>305</v>
      </c>
      <c r="U267" s="58" t="s">
        <v>305</v>
      </c>
      <c r="V267" s="21"/>
      <c r="W267" s="21"/>
      <c r="X267" s="21"/>
      <c r="Y267" s="21"/>
      <c r="Z267" s="21"/>
      <c r="AA267" s="21"/>
      <c r="AB267" s="21"/>
    </row>
    <row r="268">
      <c r="A268" s="36"/>
      <c r="B268" s="62"/>
      <c r="C268" s="69" t="s">
        <v>361</v>
      </c>
      <c r="D268" s="66"/>
      <c r="E268" s="67">
        <v>72.0</v>
      </c>
      <c r="F268" s="68" t="s">
        <v>325</v>
      </c>
      <c r="G268" s="59">
        <v>129.0</v>
      </c>
      <c r="H268" s="80">
        <f t="shared" si="19"/>
        <v>9288</v>
      </c>
      <c r="I268" s="68"/>
      <c r="J268" s="58" t="s">
        <v>362</v>
      </c>
      <c r="K268" s="65" t="s">
        <v>305</v>
      </c>
      <c r="L268" s="58" t="s">
        <v>305</v>
      </c>
      <c r="M268" s="58" t="s">
        <v>305</v>
      </c>
      <c r="N268" s="58" t="s">
        <v>305</v>
      </c>
      <c r="O268" s="58" t="s">
        <v>305</v>
      </c>
      <c r="P268" s="65" t="s">
        <v>305</v>
      </c>
      <c r="Q268" s="58" t="s">
        <v>305</v>
      </c>
      <c r="R268" s="58" t="s">
        <v>305</v>
      </c>
      <c r="S268" s="58" t="s">
        <v>362</v>
      </c>
      <c r="T268" s="58" t="s">
        <v>305</v>
      </c>
      <c r="U268" s="58" t="s">
        <v>305</v>
      </c>
      <c r="V268" s="21"/>
      <c r="W268" s="21"/>
      <c r="X268" s="21"/>
      <c r="Y268" s="21"/>
      <c r="Z268" s="21"/>
      <c r="AA268" s="21"/>
      <c r="AB268" s="21"/>
    </row>
    <row r="269">
      <c r="A269" s="36"/>
      <c r="B269" s="62"/>
      <c r="C269" s="69" t="s">
        <v>363</v>
      </c>
      <c r="D269" s="66"/>
      <c r="E269" s="67">
        <v>600.0</v>
      </c>
      <c r="F269" s="68" t="s">
        <v>131</v>
      </c>
      <c r="G269" s="59">
        <v>140.0</v>
      </c>
      <c r="H269" s="80">
        <f t="shared" si="19"/>
        <v>84000</v>
      </c>
      <c r="I269" s="68"/>
      <c r="J269" s="58" t="s">
        <v>351</v>
      </c>
      <c r="K269" s="65" t="s">
        <v>305</v>
      </c>
      <c r="L269" s="58" t="s">
        <v>305</v>
      </c>
      <c r="M269" s="58" t="s">
        <v>364</v>
      </c>
      <c r="N269" s="58" t="s">
        <v>305</v>
      </c>
      <c r="O269" s="58" t="s">
        <v>305</v>
      </c>
      <c r="P269" s="65" t="s">
        <v>364</v>
      </c>
      <c r="Q269" s="58" t="s">
        <v>305</v>
      </c>
      <c r="R269" s="58" t="s">
        <v>305</v>
      </c>
      <c r="S269" s="58" t="s">
        <v>351</v>
      </c>
      <c r="T269" s="58" t="s">
        <v>305</v>
      </c>
      <c r="U269" s="58" t="s">
        <v>305</v>
      </c>
      <c r="V269" s="21"/>
      <c r="W269" s="21"/>
      <c r="X269" s="21"/>
      <c r="Y269" s="21"/>
      <c r="Z269" s="21"/>
      <c r="AA269" s="21"/>
      <c r="AB269" s="21"/>
    </row>
    <row r="270">
      <c r="A270" s="36"/>
      <c r="B270" s="62"/>
      <c r="C270" s="69" t="s">
        <v>365</v>
      </c>
      <c r="D270" s="66"/>
      <c r="E270" s="67">
        <v>60.0</v>
      </c>
      <c r="F270" s="68" t="s">
        <v>131</v>
      </c>
      <c r="G270" s="59">
        <v>695.0</v>
      </c>
      <c r="H270" s="80">
        <f t="shared" si="19"/>
        <v>41700</v>
      </c>
      <c r="I270" s="68"/>
      <c r="J270" s="58" t="s">
        <v>366</v>
      </c>
      <c r="K270" s="65" t="s">
        <v>305</v>
      </c>
      <c r="L270" s="58" t="s">
        <v>305</v>
      </c>
      <c r="M270" s="58" t="s">
        <v>315</v>
      </c>
      <c r="N270" s="58" t="s">
        <v>305</v>
      </c>
      <c r="O270" s="58" t="s">
        <v>305</v>
      </c>
      <c r="P270" s="65" t="s">
        <v>315</v>
      </c>
      <c r="Q270" s="58" t="s">
        <v>305</v>
      </c>
      <c r="R270" s="58" t="s">
        <v>305</v>
      </c>
      <c r="S270" s="58" t="s">
        <v>366</v>
      </c>
      <c r="T270" s="58" t="s">
        <v>305</v>
      </c>
      <c r="U270" s="58" t="s">
        <v>305</v>
      </c>
      <c r="V270" s="21"/>
      <c r="W270" s="21"/>
      <c r="X270" s="21"/>
      <c r="Y270" s="21"/>
      <c r="Z270" s="21"/>
      <c r="AA270" s="21"/>
      <c r="AB270" s="21"/>
    </row>
    <row r="271">
      <c r="A271" s="36"/>
      <c r="B271" s="62"/>
      <c r="C271" s="69" t="s">
        <v>367</v>
      </c>
      <c r="D271" s="66"/>
      <c r="E271" s="67">
        <v>1200.0</v>
      </c>
      <c r="F271" s="68" t="s">
        <v>131</v>
      </c>
      <c r="G271" s="59">
        <v>100.0</v>
      </c>
      <c r="H271" s="80">
        <f t="shared" si="19"/>
        <v>120000</v>
      </c>
      <c r="I271" s="68"/>
      <c r="J271" s="58" t="s">
        <v>332</v>
      </c>
      <c r="K271" s="65" t="s">
        <v>305</v>
      </c>
      <c r="L271" s="58" t="s">
        <v>305</v>
      </c>
      <c r="M271" s="58" t="s">
        <v>332</v>
      </c>
      <c r="N271" s="58" t="s">
        <v>305</v>
      </c>
      <c r="O271" s="58" t="s">
        <v>305</v>
      </c>
      <c r="P271" s="65" t="s">
        <v>332</v>
      </c>
      <c r="Q271" s="58" t="s">
        <v>305</v>
      </c>
      <c r="R271" s="58" t="s">
        <v>305</v>
      </c>
      <c r="S271" s="58" t="s">
        <v>332</v>
      </c>
      <c r="T271" s="58" t="s">
        <v>305</v>
      </c>
      <c r="U271" s="58" t="s">
        <v>305</v>
      </c>
      <c r="V271" s="21"/>
      <c r="W271" s="21"/>
      <c r="X271" s="21"/>
      <c r="Y271" s="21"/>
      <c r="Z271" s="21"/>
      <c r="AA271" s="21"/>
      <c r="AB271" s="21"/>
    </row>
    <row r="272">
      <c r="A272" s="36"/>
      <c r="B272" s="62"/>
      <c r="C272" s="69" t="s">
        <v>368</v>
      </c>
      <c r="D272" s="66"/>
      <c r="E272" s="67">
        <v>288.0</v>
      </c>
      <c r="F272" s="68" t="s">
        <v>325</v>
      </c>
      <c r="G272" s="59">
        <v>38.0</v>
      </c>
      <c r="H272" s="80">
        <f t="shared" si="19"/>
        <v>10944</v>
      </c>
      <c r="I272" s="68"/>
      <c r="J272" s="58" t="s">
        <v>317</v>
      </c>
      <c r="K272" s="65" t="s">
        <v>305</v>
      </c>
      <c r="L272" s="58" t="s">
        <v>305</v>
      </c>
      <c r="M272" s="58" t="s">
        <v>317</v>
      </c>
      <c r="N272" s="58" t="s">
        <v>305</v>
      </c>
      <c r="O272" s="58" t="s">
        <v>305</v>
      </c>
      <c r="P272" s="65" t="s">
        <v>317</v>
      </c>
      <c r="Q272" s="58" t="s">
        <v>305</v>
      </c>
      <c r="R272" s="58" t="s">
        <v>305</v>
      </c>
      <c r="S272" s="58" t="s">
        <v>317</v>
      </c>
      <c r="T272" s="58" t="s">
        <v>305</v>
      </c>
      <c r="U272" s="58" t="s">
        <v>305</v>
      </c>
      <c r="V272" s="21"/>
      <c r="W272" s="21"/>
      <c r="X272" s="21"/>
      <c r="Y272" s="21"/>
      <c r="Z272" s="21"/>
      <c r="AA272" s="21"/>
      <c r="AB272" s="21"/>
    </row>
    <row r="273">
      <c r="A273" s="36"/>
      <c r="B273" s="62"/>
      <c r="C273" s="69" t="s">
        <v>369</v>
      </c>
      <c r="D273" s="66"/>
      <c r="E273" s="67">
        <v>1152.0</v>
      </c>
      <c r="F273" s="68" t="s">
        <v>325</v>
      </c>
      <c r="G273" s="59">
        <v>42.0</v>
      </c>
      <c r="H273" s="80">
        <f t="shared" si="19"/>
        <v>48384</v>
      </c>
      <c r="I273" s="68"/>
      <c r="J273" s="58" t="s">
        <v>370</v>
      </c>
      <c r="K273" s="65" t="s">
        <v>305</v>
      </c>
      <c r="L273" s="58" t="s">
        <v>305</v>
      </c>
      <c r="M273" s="58" t="s">
        <v>370</v>
      </c>
      <c r="N273" s="58" t="s">
        <v>305</v>
      </c>
      <c r="O273" s="58" t="s">
        <v>305</v>
      </c>
      <c r="P273" s="65" t="s">
        <v>370</v>
      </c>
      <c r="Q273" s="58" t="s">
        <v>305</v>
      </c>
      <c r="R273" s="58" t="s">
        <v>305</v>
      </c>
      <c r="S273" s="58" t="s">
        <v>370</v>
      </c>
      <c r="T273" s="58" t="s">
        <v>305</v>
      </c>
      <c r="U273" s="58" t="s">
        <v>305</v>
      </c>
      <c r="V273" s="21"/>
      <c r="W273" s="21"/>
      <c r="X273" s="21"/>
      <c r="Y273" s="21"/>
      <c r="Z273" s="21"/>
      <c r="AA273" s="21"/>
      <c r="AB273" s="21"/>
    </row>
    <row r="274">
      <c r="A274" s="36"/>
      <c r="B274" s="62"/>
      <c r="C274" s="69" t="s">
        <v>371</v>
      </c>
      <c r="D274" s="66"/>
      <c r="E274" s="67">
        <v>72.0</v>
      </c>
      <c r="F274" s="68" t="s">
        <v>325</v>
      </c>
      <c r="G274" s="59">
        <v>36.0</v>
      </c>
      <c r="H274" s="80">
        <f t="shared" si="19"/>
        <v>2592</v>
      </c>
      <c r="I274" s="68"/>
      <c r="J274" s="58" t="s">
        <v>362</v>
      </c>
      <c r="K274" s="65" t="s">
        <v>305</v>
      </c>
      <c r="L274" s="58" t="s">
        <v>305</v>
      </c>
      <c r="M274" s="58" t="s">
        <v>305</v>
      </c>
      <c r="N274" s="58" t="s">
        <v>305</v>
      </c>
      <c r="O274" s="58" t="s">
        <v>305</v>
      </c>
      <c r="P274" s="65" t="s">
        <v>305</v>
      </c>
      <c r="Q274" s="58" t="s">
        <v>305</v>
      </c>
      <c r="R274" s="58" t="s">
        <v>305</v>
      </c>
      <c r="S274" s="58" t="s">
        <v>362</v>
      </c>
      <c r="T274" s="58" t="s">
        <v>305</v>
      </c>
      <c r="U274" s="58" t="s">
        <v>305</v>
      </c>
      <c r="V274" s="21"/>
      <c r="W274" s="21"/>
      <c r="X274" s="21"/>
      <c r="Y274" s="21"/>
      <c r="Z274" s="21"/>
      <c r="AA274" s="21"/>
      <c r="AB274" s="21"/>
    </row>
    <row r="275">
      <c r="A275" s="36"/>
      <c r="B275" s="62"/>
      <c r="C275" s="69" t="s">
        <v>372</v>
      </c>
      <c r="D275" s="66"/>
      <c r="E275" s="67">
        <v>5.0</v>
      </c>
      <c r="F275" s="68" t="s">
        <v>131</v>
      </c>
      <c r="G275" s="59">
        <v>350.0</v>
      </c>
      <c r="H275" s="80">
        <f t="shared" si="19"/>
        <v>1750</v>
      </c>
      <c r="I275" s="68"/>
      <c r="J275" s="58" t="s">
        <v>312</v>
      </c>
      <c r="K275" s="65" t="s">
        <v>305</v>
      </c>
      <c r="L275" s="58" t="s">
        <v>305</v>
      </c>
      <c r="M275" s="58" t="s">
        <v>348</v>
      </c>
      <c r="N275" s="58" t="s">
        <v>305</v>
      </c>
      <c r="O275" s="58" t="s">
        <v>305</v>
      </c>
      <c r="P275" s="65" t="s">
        <v>305</v>
      </c>
      <c r="Q275" s="58" t="s">
        <v>305</v>
      </c>
      <c r="R275" s="58" t="s">
        <v>305</v>
      </c>
      <c r="S275" s="58" t="s">
        <v>312</v>
      </c>
      <c r="T275" s="58" t="s">
        <v>305</v>
      </c>
      <c r="U275" s="58" t="s">
        <v>305</v>
      </c>
      <c r="V275" s="21"/>
      <c r="W275" s="21"/>
      <c r="X275" s="21"/>
      <c r="Y275" s="21"/>
      <c r="Z275" s="21"/>
      <c r="AA275" s="21"/>
      <c r="AB275" s="21"/>
    </row>
    <row r="276">
      <c r="A276" s="36"/>
      <c r="B276" s="62"/>
      <c r="C276" s="69" t="s">
        <v>373</v>
      </c>
      <c r="D276" s="66"/>
      <c r="E276" s="67">
        <v>30.0</v>
      </c>
      <c r="F276" s="68" t="s">
        <v>131</v>
      </c>
      <c r="G276" s="59">
        <v>110.0</v>
      </c>
      <c r="H276" s="80">
        <f t="shared" si="19"/>
        <v>3300</v>
      </c>
      <c r="I276" s="68"/>
      <c r="J276" s="58" t="s">
        <v>315</v>
      </c>
      <c r="K276" s="65" t="s">
        <v>305</v>
      </c>
      <c r="L276" s="58" t="s">
        <v>305</v>
      </c>
      <c r="M276" s="58" t="s">
        <v>315</v>
      </c>
      <c r="N276" s="58" t="s">
        <v>305</v>
      </c>
      <c r="O276" s="58" t="s">
        <v>305</v>
      </c>
      <c r="P276" s="65" t="s">
        <v>305</v>
      </c>
      <c r="Q276" s="58" t="s">
        <v>305</v>
      </c>
      <c r="R276" s="58" t="s">
        <v>305</v>
      </c>
      <c r="S276" s="58" t="s">
        <v>315</v>
      </c>
      <c r="T276" s="58" t="s">
        <v>305</v>
      </c>
      <c r="U276" s="58" t="s">
        <v>305</v>
      </c>
      <c r="V276" s="21"/>
      <c r="W276" s="21"/>
      <c r="X276" s="21"/>
      <c r="Y276" s="21"/>
      <c r="Z276" s="21"/>
      <c r="AA276" s="21"/>
      <c r="AB276" s="21"/>
    </row>
    <row r="277">
      <c r="A277" s="36"/>
      <c r="B277" s="62"/>
      <c r="C277" s="69" t="s">
        <v>374</v>
      </c>
      <c r="D277" s="66"/>
      <c r="E277" s="67">
        <v>25.0</v>
      </c>
      <c r="F277" s="68" t="s">
        <v>131</v>
      </c>
      <c r="G277" s="59">
        <v>675.0</v>
      </c>
      <c r="H277" s="80">
        <f t="shared" si="19"/>
        <v>16875</v>
      </c>
      <c r="I277" s="68"/>
      <c r="J277" s="58" t="s">
        <v>315</v>
      </c>
      <c r="K277" s="65" t="s">
        <v>305</v>
      </c>
      <c r="L277" s="58" t="s">
        <v>305</v>
      </c>
      <c r="M277" s="58" t="s">
        <v>334</v>
      </c>
      <c r="N277" s="58" t="s">
        <v>305</v>
      </c>
      <c r="O277" s="58" t="s">
        <v>305</v>
      </c>
      <c r="P277" s="65" t="s">
        <v>305</v>
      </c>
      <c r="Q277" s="58" t="s">
        <v>305</v>
      </c>
      <c r="R277" s="58" t="s">
        <v>305</v>
      </c>
      <c r="S277" s="58" t="s">
        <v>315</v>
      </c>
      <c r="T277" s="58" t="s">
        <v>305</v>
      </c>
      <c r="U277" s="58" t="s">
        <v>305</v>
      </c>
      <c r="V277" s="21"/>
      <c r="W277" s="21"/>
      <c r="X277" s="21"/>
      <c r="Y277" s="21"/>
      <c r="Z277" s="21"/>
      <c r="AA277" s="21"/>
      <c r="AB277" s="21"/>
    </row>
    <row r="278">
      <c r="A278" s="36"/>
      <c r="B278" s="62"/>
      <c r="C278" s="69" t="s">
        <v>375</v>
      </c>
      <c r="D278" s="66"/>
      <c r="E278" s="67">
        <v>36.0</v>
      </c>
      <c r="F278" s="68" t="s">
        <v>376</v>
      </c>
      <c r="G278" s="59">
        <v>475.0</v>
      </c>
      <c r="H278" s="80">
        <f t="shared" si="19"/>
        <v>17100</v>
      </c>
      <c r="I278" s="68"/>
      <c r="J278" s="58">
        <v>36.0</v>
      </c>
      <c r="K278" s="65" t="s">
        <v>305</v>
      </c>
      <c r="L278" s="58" t="s">
        <v>305</v>
      </c>
      <c r="M278" s="58" t="s">
        <v>305</v>
      </c>
      <c r="N278" s="58" t="s">
        <v>305</v>
      </c>
      <c r="O278" s="58" t="s">
        <v>305</v>
      </c>
      <c r="P278" s="65" t="s">
        <v>305</v>
      </c>
      <c r="Q278" s="58" t="s">
        <v>305</v>
      </c>
      <c r="R278" s="58" t="s">
        <v>305</v>
      </c>
      <c r="S278" s="58" t="s">
        <v>305</v>
      </c>
      <c r="T278" s="58" t="s">
        <v>305</v>
      </c>
      <c r="U278" s="58" t="s">
        <v>305</v>
      </c>
      <c r="V278" s="21"/>
      <c r="W278" s="21"/>
      <c r="X278" s="21"/>
      <c r="Y278" s="21"/>
      <c r="Z278" s="21"/>
      <c r="AA278" s="21"/>
      <c r="AB278" s="21"/>
    </row>
    <row r="279">
      <c r="A279" s="36"/>
      <c r="B279" s="62"/>
      <c r="C279" s="69" t="s">
        <v>377</v>
      </c>
      <c r="D279" s="66"/>
      <c r="E279" s="67">
        <v>100.0</v>
      </c>
      <c r="F279" s="68" t="s">
        <v>131</v>
      </c>
      <c r="G279" s="59">
        <v>159.5</v>
      </c>
      <c r="H279" s="80">
        <f t="shared" si="19"/>
        <v>15950</v>
      </c>
      <c r="I279" s="68"/>
      <c r="J279" s="58" t="s">
        <v>319</v>
      </c>
      <c r="K279" s="65" t="s">
        <v>305</v>
      </c>
      <c r="L279" s="58" t="s">
        <v>305</v>
      </c>
      <c r="M279" s="58" t="s">
        <v>319</v>
      </c>
      <c r="N279" s="58" t="s">
        <v>305</v>
      </c>
      <c r="O279" s="58" t="s">
        <v>305</v>
      </c>
      <c r="P279" s="65" t="s">
        <v>319</v>
      </c>
      <c r="Q279" s="58" t="s">
        <v>305</v>
      </c>
      <c r="R279" s="58" t="s">
        <v>305</v>
      </c>
      <c r="S279" s="58" t="s">
        <v>319</v>
      </c>
      <c r="T279" s="58" t="s">
        <v>305</v>
      </c>
      <c r="U279" s="58" t="s">
        <v>305</v>
      </c>
      <c r="V279" s="21"/>
      <c r="W279" s="21"/>
      <c r="X279" s="21"/>
      <c r="Y279" s="21"/>
      <c r="Z279" s="21"/>
      <c r="AA279" s="21"/>
      <c r="AB279" s="21"/>
    </row>
    <row r="280">
      <c r="A280" s="36"/>
      <c r="B280" s="62"/>
      <c r="C280" s="69" t="s">
        <v>378</v>
      </c>
      <c r="D280" s="66"/>
      <c r="E280" s="67">
        <v>20.0</v>
      </c>
      <c r="F280" s="68" t="s">
        <v>131</v>
      </c>
      <c r="G280" s="59">
        <v>950.0</v>
      </c>
      <c r="H280" s="80">
        <f t="shared" si="19"/>
        <v>19000</v>
      </c>
      <c r="I280" s="68"/>
      <c r="J280" s="58" t="s">
        <v>334</v>
      </c>
      <c r="K280" s="65" t="s">
        <v>305</v>
      </c>
      <c r="L280" s="58" t="s">
        <v>305</v>
      </c>
      <c r="M280" s="58" t="s">
        <v>334</v>
      </c>
      <c r="N280" s="58" t="s">
        <v>305</v>
      </c>
      <c r="O280" s="58" t="s">
        <v>305</v>
      </c>
      <c r="P280" s="65" t="s">
        <v>334</v>
      </c>
      <c r="Q280" s="58" t="s">
        <v>305</v>
      </c>
      <c r="R280" s="58" t="s">
        <v>305</v>
      </c>
      <c r="S280" s="58" t="s">
        <v>334</v>
      </c>
      <c r="T280" s="58" t="s">
        <v>305</v>
      </c>
      <c r="U280" s="58" t="s">
        <v>305</v>
      </c>
      <c r="V280" s="21"/>
      <c r="W280" s="21"/>
      <c r="X280" s="21"/>
      <c r="Y280" s="21"/>
      <c r="Z280" s="21"/>
      <c r="AA280" s="21"/>
      <c r="AB280" s="21"/>
    </row>
    <row r="281">
      <c r="A281" s="36"/>
      <c r="B281" s="62"/>
      <c r="C281" s="69" t="s">
        <v>379</v>
      </c>
      <c r="D281" s="66"/>
      <c r="E281" s="67">
        <v>200.0</v>
      </c>
      <c r="F281" s="68" t="s">
        <v>211</v>
      </c>
      <c r="G281" s="59">
        <v>140.0</v>
      </c>
      <c r="H281" s="80">
        <f t="shared" si="19"/>
        <v>28000</v>
      </c>
      <c r="I281" s="68"/>
      <c r="J281" s="58" t="s">
        <v>344</v>
      </c>
      <c r="K281" s="65" t="s">
        <v>305</v>
      </c>
      <c r="L281" s="58" t="s">
        <v>305</v>
      </c>
      <c r="M281" s="58" t="s">
        <v>344</v>
      </c>
      <c r="N281" s="58" t="s">
        <v>305</v>
      </c>
      <c r="O281" s="58" t="s">
        <v>305</v>
      </c>
      <c r="P281" s="65" t="s">
        <v>344</v>
      </c>
      <c r="Q281" s="58" t="s">
        <v>305</v>
      </c>
      <c r="R281" s="58" t="s">
        <v>305</v>
      </c>
      <c r="S281" s="58" t="s">
        <v>344</v>
      </c>
      <c r="T281" s="58" t="s">
        <v>305</v>
      </c>
      <c r="U281" s="58" t="s">
        <v>305</v>
      </c>
      <c r="V281" s="21"/>
      <c r="W281" s="21"/>
      <c r="X281" s="21"/>
      <c r="Y281" s="21"/>
      <c r="Z281" s="21"/>
      <c r="AA281" s="21"/>
      <c r="AB281" s="21"/>
    </row>
    <row r="282">
      <c r="A282" s="36"/>
      <c r="B282" s="62"/>
      <c r="C282" s="69" t="s">
        <v>380</v>
      </c>
      <c r="D282" s="66"/>
      <c r="E282" s="67">
        <v>100.0</v>
      </c>
      <c r="F282" s="68" t="s">
        <v>131</v>
      </c>
      <c r="G282" s="59">
        <v>220.0</v>
      </c>
      <c r="H282" s="80">
        <f t="shared" si="19"/>
        <v>22000</v>
      </c>
      <c r="I282" s="68"/>
      <c r="J282" s="58" t="s">
        <v>319</v>
      </c>
      <c r="K282" s="65" t="s">
        <v>305</v>
      </c>
      <c r="L282" s="58" t="s">
        <v>305</v>
      </c>
      <c r="M282" s="58" t="s">
        <v>319</v>
      </c>
      <c r="N282" s="58" t="s">
        <v>305</v>
      </c>
      <c r="O282" s="58" t="s">
        <v>305</v>
      </c>
      <c r="P282" s="65" t="s">
        <v>319</v>
      </c>
      <c r="Q282" s="58" t="s">
        <v>305</v>
      </c>
      <c r="R282" s="58" t="s">
        <v>305</v>
      </c>
      <c r="S282" s="58" t="s">
        <v>319</v>
      </c>
      <c r="T282" s="58" t="s">
        <v>305</v>
      </c>
      <c r="U282" s="58" t="s">
        <v>305</v>
      </c>
      <c r="V282" s="21"/>
      <c r="W282" s="21"/>
      <c r="X282" s="21"/>
      <c r="Y282" s="21"/>
      <c r="Z282" s="21"/>
      <c r="AA282" s="21"/>
      <c r="AB282" s="21"/>
    </row>
    <row r="283">
      <c r="A283" s="36"/>
      <c r="B283" s="62"/>
      <c r="C283" s="69" t="s">
        <v>381</v>
      </c>
      <c r="D283" s="66"/>
      <c r="E283" s="67">
        <v>50.0</v>
      </c>
      <c r="F283" s="68" t="s">
        <v>131</v>
      </c>
      <c r="G283" s="59">
        <v>360.0</v>
      </c>
      <c r="H283" s="80">
        <f t="shared" si="19"/>
        <v>18000</v>
      </c>
      <c r="I283" s="68"/>
      <c r="J283" s="58">
        <v>20.0</v>
      </c>
      <c r="K283" s="65" t="s">
        <v>305</v>
      </c>
      <c r="L283" s="58" t="s">
        <v>305</v>
      </c>
      <c r="M283" s="58" t="s">
        <v>315</v>
      </c>
      <c r="N283" s="58" t="s">
        <v>305</v>
      </c>
      <c r="O283" s="58" t="s">
        <v>305</v>
      </c>
      <c r="P283" s="65" t="s">
        <v>315</v>
      </c>
      <c r="Q283" s="58" t="s">
        <v>305</v>
      </c>
      <c r="R283" s="58" t="s">
        <v>305</v>
      </c>
      <c r="S283" s="58" t="s">
        <v>315</v>
      </c>
      <c r="T283" s="58" t="s">
        <v>305</v>
      </c>
      <c r="U283" s="58" t="s">
        <v>305</v>
      </c>
      <c r="V283" s="21"/>
      <c r="W283" s="21"/>
      <c r="X283" s="21"/>
      <c r="Y283" s="21"/>
      <c r="Z283" s="21"/>
      <c r="AA283" s="21"/>
      <c r="AB283" s="21"/>
    </row>
    <row r="284">
      <c r="A284" s="36"/>
      <c r="B284" s="62"/>
      <c r="C284" s="69" t="s">
        <v>382</v>
      </c>
      <c r="D284" s="66"/>
      <c r="E284" s="67">
        <v>144.0</v>
      </c>
      <c r="F284" s="68" t="s">
        <v>325</v>
      </c>
      <c r="G284" s="59">
        <v>65.0</v>
      </c>
      <c r="H284" s="80">
        <f t="shared" si="19"/>
        <v>9360</v>
      </c>
      <c r="I284" s="68"/>
      <c r="J284" s="58" t="s">
        <v>317</v>
      </c>
      <c r="K284" s="65" t="s">
        <v>305</v>
      </c>
      <c r="L284" s="58" t="s">
        <v>305</v>
      </c>
      <c r="M284" s="58" t="s">
        <v>305</v>
      </c>
      <c r="N284" s="58" t="s">
        <v>305</v>
      </c>
      <c r="O284" s="58" t="s">
        <v>305</v>
      </c>
      <c r="P284" s="65" t="s">
        <v>305</v>
      </c>
      <c r="Q284" s="58" t="s">
        <v>305</v>
      </c>
      <c r="R284" s="58" t="s">
        <v>305</v>
      </c>
      <c r="S284" s="58" t="s">
        <v>317</v>
      </c>
      <c r="T284" s="58" t="s">
        <v>305</v>
      </c>
      <c r="U284" s="58" t="s">
        <v>305</v>
      </c>
      <c r="V284" s="21"/>
      <c r="W284" s="21"/>
      <c r="X284" s="21"/>
      <c r="Y284" s="21"/>
      <c r="Z284" s="21"/>
      <c r="AA284" s="21"/>
      <c r="AB284" s="21"/>
    </row>
    <row r="285">
      <c r="A285" s="36"/>
      <c r="B285" s="62"/>
      <c r="C285" s="69" t="s">
        <v>383</v>
      </c>
      <c r="D285" s="66"/>
      <c r="E285" s="67">
        <v>72.0</v>
      </c>
      <c r="F285" s="68" t="s">
        <v>325</v>
      </c>
      <c r="G285" s="59">
        <v>184.0</v>
      </c>
      <c r="H285" s="80">
        <f t="shared" si="19"/>
        <v>13248</v>
      </c>
      <c r="I285" s="68"/>
      <c r="J285" s="58" t="s">
        <v>362</v>
      </c>
      <c r="K285" s="65" t="s">
        <v>305</v>
      </c>
      <c r="L285" s="58" t="s">
        <v>305</v>
      </c>
      <c r="M285" s="58" t="s">
        <v>305</v>
      </c>
      <c r="N285" s="58" t="s">
        <v>305</v>
      </c>
      <c r="O285" s="58" t="s">
        <v>305</v>
      </c>
      <c r="P285" s="65" t="s">
        <v>305</v>
      </c>
      <c r="Q285" s="58" t="s">
        <v>305</v>
      </c>
      <c r="R285" s="58" t="s">
        <v>305</v>
      </c>
      <c r="S285" s="58" t="s">
        <v>362</v>
      </c>
      <c r="T285" s="58" t="s">
        <v>305</v>
      </c>
      <c r="U285" s="58" t="s">
        <v>305</v>
      </c>
      <c r="V285" s="21"/>
      <c r="W285" s="21"/>
      <c r="X285" s="21"/>
      <c r="Y285" s="21"/>
      <c r="Z285" s="21"/>
      <c r="AA285" s="21"/>
      <c r="AB285" s="21"/>
    </row>
    <row r="286">
      <c r="A286" s="36"/>
      <c r="B286" s="62"/>
      <c r="C286" s="69" t="s">
        <v>384</v>
      </c>
      <c r="D286" s="66"/>
      <c r="E286" s="67">
        <v>432.0</v>
      </c>
      <c r="F286" s="68" t="s">
        <v>325</v>
      </c>
      <c r="G286" s="59">
        <v>312.0</v>
      </c>
      <c r="H286" s="80">
        <f t="shared" si="19"/>
        <v>134784</v>
      </c>
      <c r="I286" s="68"/>
      <c r="J286" s="58" t="s">
        <v>330</v>
      </c>
      <c r="K286" s="65" t="s">
        <v>305</v>
      </c>
      <c r="L286" s="58" t="s">
        <v>305</v>
      </c>
      <c r="M286" s="58" t="s">
        <v>317</v>
      </c>
      <c r="N286" s="58" t="s">
        <v>305</v>
      </c>
      <c r="O286" s="58" t="s">
        <v>305</v>
      </c>
      <c r="P286" s="65" t="s">
        <v>317</v>
      </c>
      <c r="Q286" s="58" t="s">
        <v>305</v>
      </c>
      <c r="R286" s="58" t="s">
        <v>305</v>
      </c>
      <c r="S286" s="58" t="s">
        <v>330</v>
      </c>
      <c r="T286" s="58" t="s">
        <v>305</v>
      </c>
      <c r="U286" s="58" t="s">
        <v>305</v>
      </c>
      <c r="V286" s="21"/>
      <c r="W286" s="21"/>
      <c r="X286" s="21"/>
      <c r="Y286" s="21"/>
      <c r="Z286" s="21"/>
      <c r="AA286" s="21"/>
      <c r="AB286" s="21"/>
    </row>
    <row r="287">
      <c r="A287" s="36"/>
      <c r="B287" s="62"/>
      <c r="C287" s="69" t="s">
        <v>385</v>
      </c>
      <c r="D287" s="66"/>
      <c r="E287" s="67">
        <v>60000.0</v>
      </c>
      <c r="F287" s="68" t="s">
        <v>350</v>
      </c>
      <c r="G287" s="59">
        <v>30.0</v>
      </c>
      <c r="H287" s="80">
        <f t="shared" si="19"/>
        <v>1800000</v>
      </c>
      <c r="I287" s="68"/>
      <c r="J287" s="58" t="s">
        <v>386</v>
      </c>
      <c r="K287" s="65" t="s">
        <v>305</v>
      </c>
      <c r="L287" s="58" t="s">
        <v>305</v>
      </c>
      <c r="M287" s="58" t="s">
        <v>386</v>
      </c>
      <c r="N287" s="58" t="s">
        <v>305</v>
      </c>
      <c r="O287" s="58" t="s">
        <v>305</v>
      </c>
      <c r="P287" s="65" t="s">
        <v>386</v>
      </c>
      <c r="Q287" s="58" t="s">
        <v>305</v>
      </c>
      <c r="R287" s="58" t="s">
        <v>305</v>
      </c>
      <c r="S287" s="58" t="s">
        <v>386</v>
      </c>
      <c r="T287" s="58" t="s">
        <v>305</v>
      </c>
      <c r="U287" s="58" t="s">
        <v>305</v>
      </c>
      <c r="V287" s="21"/>
      <c r="W287" s="21"/>
      <c r="X287" s="21"/>
      <c r="Y287" s="21"/>
      <c r="Z287" s="21"/>
      <c r="AA287" s="21"/>
      <c r="AB287" s="21"/>
    </row>
    <row r="288">
      <c r="A288" s="36"/>
      <c r="B288" s="62"/>
      <c r="C288" s="69" t="s">
        <v>387</v>
      </c>
      <c r="D288" s="66"/>
      <c r="E288" s="67">
        <v>50.0</v>
      </c>
      <c r="F288" s="68" t="s">
        <v>131</v>
      </c>
      <c r="G288" s="59">
        <v>220.0</v>
      </c>
      <c r="H288" s="80">
        <f t="shared" si="19"/>
        <v>11000</v>
      </c>
      <c r="I288" s="68"/>
      <c r="J288" s="58">
        <v>20.0</v>
      </c>
      <c r="K288" s="65" t="s">
        <v>305</v>
      </c>
      <c r="L288" s="58" t="s">
        <v>305</v>
      </c>
      <c r="M288" s="58" t="s">
        <v>315</v>
      </c>
      <c r="N288" s="58" t="s">
        <v>305</v>
      </c>
      <c r="O288" s="58" t="s">
        <v>305</v>
      </c>
      <c r="P288" s="65" t="s">
        <v>315</v>
      </c>
      <c r="Q288" s="58" t="s">
        <v>305</v>
      </c>
      <c r="R288" s="58" t="s">
        <v>305</v>
      </c>
      <c r="S288" s="58" t="s">
        <v>315</v>
      </c>
      <c r="T288" s="58" t="s">
        <v>305</v>
      </c>
      <c r="U288" s="58" t="s">
        <v>305</v>
      </c>
      <c r="V288" s="21"/>
      <c r="W288" s="21"/>
      <c r="X288" s="21"/>
      <c r="Y288" s="21"/>
      <c r="Z288" s="21"/>
      <c r="AA288" s="21"/>
      <c r="AB288" s="21"/>
    </row>
    <row r="289">
      <c r="A289" s="36"/>
      <c r="B289" s="62"/>
      <c r="C289" s="69" t="s">
        <v>388</v>
      </c>
      <c r="D289" s="66"/>
      <c r="E289" s="67">
        <v>25.0</v>
      </c>
      <c r="F289" s="68" t="s">
        <v>131</v>
      </c>
      <c r="G289" s="59">
        <v>600.0</v>
      </c>
      <c r="H289" s="80">
        <f t="shared" si="19"/>
        <v>15000</v>
      </c>
      <c r="I289" s="68"/>
      <c r="J289" s="58" t="s">
        <v>315</v>
      </c>
      <c r="K289" s="65" t="s">
        <v>305</v>
      </c>
      <c r="L289" s="58" t="s">
        <v>305</v>
      </c>
      <c r="M289" s="58" t="s">
        <v>334</v>
      </c>
      <c r="N289" s="58" t="s">
        <v>305</v>
      </c>
      <c r="O289" s="58" t="s">
        <v>305</v>
      </c>
      <c r="P289" s="65" t="s">
        <v>305</v>
      </c>
      <c r="Q289" s="58" t="s">
        <v>305</v>
      </c>
      <c r="R289" s="58" t="s">
        <v>305</v>
      </c>
      <c r="S289" s="58" t="s">
        <v>315</v>
      </c>
      <c r="T289" s="58" t="s">
        <v>305</v>
      </c>
      <c r="U289" s="58" t="s">
        <v>305</v>
      </c>
      <c r="V289" s="21"/>
      <c r="W289" s="21"/>
      <c r="X289" s="21"/>
      <c r="Y289" s="21"/>
      <c r="Z289" s="21"/>
      <c r="AA289" s="21"/>
      <c r="AB289" s="21"/>
    </row>
    <row r="290">
      <c r="A290" s="36"/>
      <c r="B290" s="62"/>
      <c r="C290" s="69" t="s">
        <v>389</v>
      </c>
      <c r="D290" s="66"/>
      <c r="E290" s="67">
        <v>288.0</v>
      </c>
      <c r="F290" s="68" t="s">
        <v>325</v>
      </c>
      <c r="G290" s="59">
        <v>72.0</v>
      </c>
      <c r="H290" s="80">
        <f t="shared" si="19"/>
        <v>20736</v>
      </c>
      <c r="I290" s="68"/>
      <c r="J290" s="58" t="s">
        <v>330</v>
      </c>
      <c r="K290" s="65" t="s">
        <v>305</v>
      </c>
      <c r="L290" s="58" t="s">
        <v>305</v>
      </c>
      <c r="M290" s="58" t="s">
        <v>305</v>
      </c>
      <c r="N290" s="58" t="s">
        <v>305</v>
      </c>
      <c r="O290" s="58" t="s">
        <v>305</v>
      </c>
      <c r="P290" s="65" t="s">
        <v>305</v>
      </c>
      <c r="Q290" s="58" t="s">
        <v>305</v>
      </c>
      <c r="R290" s="58" t="s">
        <v>305</v>
      </c>
      <c r="S290" s="58" t="s">
        <v>330</v>
      </c>
      <c r="T290" s="58" t="s">
        <v>305</v>
      </c>
      <c r="U290" s="58" t="s">
        <v>305</v>
      </c>
      <c r="V290" s="21"/>
      <c r="W290" s="21"/>
      <c r="X290" s="21"/>
      <c r="Y290" s="21"/>
      <c r="Z290" s="21"/>
      <c r="AA290" s="21"/>
      <c r="AB290" s="21"/>
    </row>
    <row r="291">
      <c r="A291" s="36"/>
      <c r="B291" s="62"/>
      <c r="C291" s="69" t="s">
        <v>390</v>
      </c>
      <c r="D291" s="66"/>
      <c r="E291" s="67">
        <v>30.0</v>
      </c>
      <c r="F291" s="68" t="s">
        <v>131</v>
      </c>
      <c r="G291" s="59">
        <v>100.0</v>
      </c>
      <c r="H291" s="80">
        <f t="shared" si="19"/>
        <v>3000</v>
      </c>
      <c r="I291" s="68"/>
      <c r="J291" s="58" t="s">
        <v>315</v>
      </c>
      <c r="K291" s="65" t="s">
        <v>305</v>
      </c>
      <c r="L291" s="58" t="s">
        <v>305</v>
      </c>
      <c r="M291" s="58" t="s">
        <v>315</v>
      </c>
      <c r="N291" s="58" t="s">
        <v>305</v>
      </c>
      <c r="O291" s="58" t="s">
        <v>305</v>
      </c>
      <c r="P291" s="65" t="s">
        <v>305</v>
      </c>
      <c r="Q291" s="58" t="s">
        <v>305</v>
      </c>
      <c r="R291" s="58" t="s">
        <v>305</v>
      </c>
      <c r="S291" s="58" t="s">
        <v>315</v>
      </c>
      <c r="T291" s="58" t="s">
        <v>305</v>
      </c>
      <c r="U291" s="58" t="s">
        <v>305</v>
      </c>
      <c r="V291" s="21"/>
      <c r="W291" s="21"/>
      <c r="X291" s="21"/>
      <c r="Y291" s="21"/>
      <c r="Z291" s="21"/>
      <c r="AA291" s="21"/>
      <c r="AB291" s="21"/>
    </row>
    <row r="292">
      <c r="A292" s="36"/>
      <c r="B292" s="62"/>
      <c r="C292" s="69" t="s">
        <v>391</v>
      </c>
      <c r="D292" s="66"/>
      <c r="E292" s="67">
        <v>5.0</v>
      </c>
      <c r="F292" s="68" t="s">
        <v>131</v>
      </c>
      <c r="G292" s="59">
        <v>45.0</v>
      </c>
      <c r="H292" s="80">
        <f t="shared" si="19"/>
        <v>225</v>
      </c>
      <c r="I292" s="68"/>
      <c r="J292" s="58" t="s">
        <v>310</v>
      </c>
      <c r="K292" s="65" t="s">
        <v>305</v>
      </c>
      <c r="L292" s="58" t="s">
        <v>305</v>
      </c>
      <c r="M292" s="58" t="s">
        <v>305</v>
      </c>
      <c r="N292" s="58" t="s">
        <v>305</v>
      </c>
      <c r="O292" s="58" t="s">
        <v>305</v>
      </c>
      <c r="P292" s="65" t="s">
        <v>305</v>
      </c>
      <c r="Q292" s="58" t="s">
        <v>305</v>
      </c>
      <c r="R292" s="58" t="s">
        <v>305</v>
      </c>
      <c r="S292" s="58">
        <v>2.0</v>
      </c>
      <c r="T292" s="58" t="s">
        <v>305</v>
      </c>
      <c r="U292" s="58" t="s">
        <v>305</v>
      </c>
      <c r="V292" s="21"/>
      <c r="W292" s="21"/>
      <c r="X292" s="21"/>
      <c r="Y292" s="21"/>
      <c r="Z292" s="21"/>
      <c r="AA292" s="21"/>
      <c r="AB292" s="21"/>
    </row>
    <row r="293">
      <c r="A293" s="36"/>
      <c r="B293" s="62"/>
      <c r="C293" s="69" t="s">
        <v>392</v>
      </c>
      <c r="D293" s="66"/>
      <c r="E293" s="67">
        <v>144.0</v>
      </c>
      <c r="F293" s="68" t="s">
        <v>325</v>
      </c>
      <c r="G293" s="59">
        <v>22.0</v>
      </c>
      <c r="H293" s="80">
        <f t="shared" si="19"/>
        <v>3168</v>
      </c>
      <c r="I293" s="68"/>
      <c r="J293" s="58" t="s">
        <v>317</v>
      </c>
      <c r="K293" s="65" t="s">
        <v>305</v>
      </c>
      <c r="L293" s="58" t="s">
        <v>305</v>
      </c>
      <c r="M293" s="58" t="s">
        <v>305</v>
      </c>
      <c r="N293" s="58" t="s">
        <v>305</v>
      </c>
      <c r="O293" s="58" t="s">
        <v>305</v>
      </c>
      <c r="P293" s="65" t="s">
        <v>305</v>
      </c>
      <c r="Q293" s="58" t="s">
        <v>305</v>
      </c>
      <c r="R293" s="58" t="s">
        <v>305</v>
      </c>
      <c r="S293" s="58" t="s">
        <v>317</v>
      </c>
      <c r="T293" s="58" t="s">
        <v>305</v>
      </c>
      <c r="U293" s="58" t="s">
        <v>305</v>
      </c>
      <c r="V293" s="21"/>
      <c r="W293" s="21"/>
      <c r="X293" s="21"/>
      <c r="Y293" s="21"/>
      <c r="Z293" s="21"/>
      <c r="AA293" s="21"/>
      <c r="AB293" s="21"/>
    </row>
    <row r="294">
      <c r="A294" s="36"/>
      <c r="B294" s="62"/>
      <c r="C294" s="69" t="s">
        <v>393</v>
      </c>
      <c r="D294" s="66"/>
      <c r="E294" s="67">
        <v>1.0</v>
      </c>
      <c r="F294" s="68" t="s">
        <v>131</v>
      </c>
      <c r="G294" s="59">
        <v>3000.0</v>
      </c>
      <c r="H294" s="80">
        <f t="shared" si="19"/>
        <v>3000</v>
      </c>
      <c r="I294" s="68"/>
      <c r="J294" s="58">
        <v>1.0</v>
      </c>
      <c r="K294" s="65" t="s">
        <v>305</v>
      </c>
      <c r="L294" s="58" t="s">
        <v>305</v>
      </c>
      <c r="M294" s="58" t="s">
        <v>305</v>
      </c>
      <c r="N294" s="58" t="s">
        <v>305</v>
      </c>
      <c r="O294" s="58" t="s">
        <v>305</v>
      </c>
      <c r="P294" s="65" t="s">
        <v>305</v>
      </c>
      <c r="Q294" s="58" t="s">
        <v>305</v>
      </c>
      <c r="R294" s="58" t="s">
        <v>305</v>
      </c>
      <c r="S294" s="58" t="s">
        <v>305</v>
      </c>
      <c r="T294" s="58" t="s">
        <v>305</v>
      </c>
      <c r="U294" s="58" t="s">
        <v>305</v>
      </c>
      <c r="V294" s="21"/>
      <c r="W294" s="21"/>
      <c r="X294" s="21"/>
      <c r="Y294" s="21"/>
      <c r="Z294" s="21"/>
      <c r="AA294" s="21"/>
      <c r="AB294" s="21"/>
    </row>
    <row r="295">
      <c r="A295" s="36"/>
      <c r="B295" s="62"/>
      <c r="C295" s="69" t="s">
        <v>394</v>
      </c>
      <c r="D295" s="66"/>
      <c r="E295" s="67">
        <v>8.0</v>
      </c>
      <c r="F295" s="68" t="s">
        <v>131</v>
      </c>
      <c r="G295" s="59">
        <v>220.0</v>
      </c>
      <c r="H295" s="80">
        <f t="shared" si="19"/>
        <v>1760</v>
      </c>
      <c r="I295" s="68"/>
      <c r="J295" s="58" t="s">
        <v>312</v>
      </c>
      <c r="K295" s="65" t="s">
        <v>305</v>
      </c>
      <c r="L295" s="58" t="s">
        <v>305</v>
      </c>
      <c r="M295" s="58" t="s">
        <v>312</v>
      </c>
      <c r="N295" s="58" t="s">
        <v>305</v>
      </c>
      <c r="O295" s="58" t="s">
        <v>305</v>
      </c>
      <c r="P295" s="65" t="s">
        <v>312</v>
      </c>
      <c r="Q295" s="58" t="s">
        <v>305</v>
      </c>
      <c r="R295" s="58" t="s">
        <v>305</v>
      </c>
      <c r="S295" s="58" t="s">
        <v>312</v>
      </c>
      <c r="T295" s="58" t="s">
        <v>305</v>
      </c>
      <c r="U295" s="58" t="s">
        <v>305</v>
      </c>
      <c r="V295" s="21"/>
      <c r="W295" s="21"/>
      <c r="X295" s="21"/>
      <c r="Y295" s="21"/>
      <c r="Z295" s="21"/>
      <c r="AA295" s="21"/>
      <c r="AB295" s="21"/>
    </row>
    <row r="296">
      <c r="A296" s="36"/>
      <c r="B296" s="62"/>
      <c r="C296" s="69" t="s">
        <v>395</v>
      </c>
      <c r="D296" s="66"/>
      <c r="E296" s="67">
        <v>48.0</v>
      </c>
      <c r="F296" s="68" t="s">
        <v>325</v>
      </c>
      <c r="G296" s="59">
        <v>32.0</v>
      </c>
      <c r="H296" s="80">
        <f t="shared" si="19"/>
        <v>1536</v>
      </c>
      <c r="I296" s="68"/>
      <c r="J296" s="58" t="s">
        <v>360</v>
      </c>
      <c r="K296" s="65" t="s">
        <v>305</v>
      </c>
      <c r="L296" s="58" t="s">
        <v>305</v>
      </c>
      <c r="M296" s="58" t="s">
        <v>305</v>
      </c>
      <c r="N296" s="58" t="s">
        <v>305</v>
      </c>
      <c r="O296" s="58" t="s">
        <v>305</v>
      </c>
      <c r="P296" s="65" t="s">
        <v>305</v>
      </c>
      <c r="Q296" s="58" t="s">
        <v>305</v>
      </c>
      <c r="R296" s="58" t="s">
        <v>305</v>
      </c>
      <c r="S296" s="58" t="s">
        <v>360</v>
      </c>
      <c r="T296" s="58" t="s">
        <v>305</v>
      </c>
      <c r="U296" s="58" t="s">
        <v>305</v>
      </c>
      <c r="V296" s="21"/>
      <c r="W296" s="21"/>
      <c r="X296" s="21"/>
      <c r="Y296" s="21"/>
      <c r="Z296" s="21"/>
      <c r="AA296" s="21"/>
      <c r="AB296" s="21"/>
    </row>
    <row r="297">
      <c r="A297" s="36"/>
      <c r="B297" s="62"/>
      <c r="C297" s="69" t="s">
        <v>396</v>
      </c>
      <c r="D297" s="66"/>
      <c r="E297" s="67">
        <v>12.0</v>
      </c>
      <c r="F297" s="68" t="s">
        <v>131</v>
      </c>
      <c r="G297" s="59">
        <v>520.0</v>
      </c>
      <c r="H297" s="80">
        <f t="shared" si="19"/>
        <v>6240</v>
      </c>
      <c r="I297" s="68"/>
      <c r="J297" s="58" t="s">
        <v>310</v>
      </c>
      <c r="K297" s="65" t="s">
        <v>305</v>
      </c>
      <c r="L297" s="58" t="s">
        <v>305</v>
      </c>
      <c r="M297" s="58" t="s">
        <v>310</v>
      </c>
      <c r="N297" s="58" t="s">
        <v>305</v>
      </c>
      <c r="O297" s="58" t="s">
        <v>305</v>
      </c>
      <c r="P297" s="65" t="s">
        <v>310</v>
      </c>
      <c r="Q297" s="58" t="s">
        <v>305</v>
      </c>
      <c r="R297" s="58" t="s">
        <v>305</v>
      </c>
      <c r="S297" s="58" t="s">
        <v>310</v>
      </c>
      <c r="T297" s="58" t="s">
        <v>305</v>
      </c>
      <c r="U297" s="58" t="s">
        <v>305</v>
      </c>
      <c r="V297" s="21"/>
      <c r="W297" s="21"/>
      <c r="X297" s="21"/>
      <c r="Y297" s="21"/>
      <c r="Z297" s="21"/>
      <c r="AA297" s="21"/>
      <c r="AB297" s="21"/>
    </row>
    <row r="298">
      <c r="A298" s="36"/>
      <c r="B298" s="62"/>
      <c r="C298" s="69" t="s">
        <v>397</v>
      </c>
      <c r="D298" s="66"/>
      <c r="E298" s="67">
        <v>2.0</v>
      </c>
      <c r="F298" s="68" t="s">
        <v>131</v>
      </c>
      <c r="G298" s="59">
        <v>600.0</v>
      </c>
      <c r="H298" s="80">
        <f t="shared" si="19"/>
        <v>1200</v>
      </c>
      <c r="I298" s="68"/>
      <c r="J298" s="58">
        <v>2.0</v>
      </c>
      <c r="K298" s="65" t="s">
        <v>305</v>
      </c>
      <c r="L298" s="58" t="s">
        <v>305</v>
      </c>
      <c r="M298" s="58" t="s">
        <v>305</v>
      </c>
      <c r="N298" s="58" t="s">
        <v>305</v>
      </c>
      <c r="O298" s="58" t="s">
        <v>305</v>
      </c>
      <c r="P298" s="65" t="s">
        <v>305</v>
      </c>
      <c r="Q298" s="58" t="s">
        <v>305</v>
      </c>
      <c r="R298" s="58" t="s">
        <v>305</v>
      </c>
      <c r="S298" s="58" t="s">
        <v>305</v>
      </c>
      <c r="T298" s="58" t="s">
        <v>305</v>
      </c>
      <c r="U298" s="58" t="s">
        <v>305</v>
      </c>
      <c r="V298" s="21"/>
      <c r="W298" s="21"/>
      <c r="X298" s="21"/>
      <c r="Y298" s="21"/>
      <c r="Z298" s="21"/>
      <c r="AA298" s="21"/>
      <c r="AB298" s="21"/>
    </row>
    <row r="299">
      <c r="A299" s="36"/>
      <c r="B299" s="62"/>
      <c r="C299" s="69" t="s">
        <v>398</v>
      </c>
      <c r="D299" s="66"/>
      <c r="E299" s="67">
        <v>6.0</v>
      </c>
      <c r="F299" s="68" t="s">
        <v>131</v>
      </c>
      <c r="G299" s="59">
        <v>1200.0</v>
      </c>
      <c r="H299" s="80">
        <f t="shared" si="19"/>
        <v>7200</v>
      </c>
      <c r="I299" s="68"/>
      <c r="J299" s="58" t="s">
        <v>312</v>
      </c>
      <c r="K299" s="65" t="s">
        <v>305</v>
      </c>
      <c r="L299" s="58" t="s">
        <v>305</v>
      </c>
      <c r="M299" s="58" t="s">
        <v>312</v>
      </c>
      <c r="N299" s="58" t="s">
        <v>305</v>
      </c>
      <c r="O299" s="58" t="s">
        <v>305</v>
      </c>
      <c r="P299" s="65" t="s">
        <v>305</v>
      </c>
      <c r="Q299" s="58" t="s">
        <v>305</v>
      </c>
      <c r="R299" s="58" t="s">
        <v>305</v>
      </c>
      <c r="S299" s="58" t="s">
        <v>312</v>
      </c>
      <c r="T299" s="58" t="s">
        <v>305</v>
      </c>
      <c r="U299" s="58" t="s">
        <v>305</v>
      </c>
      <c r="V299" s="21"/>
      <c r="W299" s="21"/>
      <c r="X299" s="21"/>
      <c r="Y299" s="21"/>
      <c r="Z299" s="21"/>
      <c r="AA299" s="21"/>
      <c r="AB299" s="21"/>
    </row>
    <row r="300">
      <c r="A300" s="36"/>
      <c r="B300" s="62"/>
      <c r="C300" s="69" t="s">
        <v>399</v>
      </c>
      <c r="D300" s="66"/>
      <c r="E300" s="67">
        <v>20.0</v>
      </c>
      <c r="F300" s="68" t="s">
        <v>131</v>
      </c>
      <c r="G300" s="59">
        <v>1600.0</v>
      </c>
      <c r="H300" s="80">
        <f t="shared" si="19"/>
        <v>32000</v>
      </c>
      <c r="I300" s="68"/>
      <c r="J300" s="58" t="s">
        <v>334</v>
      </c>
      <c r="K300" s="65" t="s">
        <v>305</v>
      </c>
      <c r="L300" s="58" t="s">
        <v>305</v>
      </c>
      <c r="M300" s="58" t="s">
        <v>334</v>
      </c>
      <c r="N300" s="58" t="s">
        <v>305</v>
      </c>
      <c r="O300" s="58" t="s">
        <v>305</v>
      </c>
      <c r="P300" s="65" t="s">
        <v>334</v>
      </c>
      <c r="Q300" s="58" t="s">
        <v>305</v>
      </c>
      <c r="R300" s="58" t="s">
        <v>305</v>
      </c>
      <c r="S300" s="58" t="s">
        <v>334</v>
      </c>
      <c r="T300" s="58" t="s">
        <v>305</v>
      </c>
      <c r="U300" s="58" t="s">
        <v>305</v>
      </c>
      <c r="V300" s="21"/>
      <c r="W300" s="21"/>
      <c r="X300" s="21"/>
      <c r="Y300" s="21"/>
      <c r="Z300" s="21"/>
      <c r="AA300" s="21"/>
      <c r="AB300" s="21"/>
    </row>
    <row r="301">
      <c r="A301" s="36"/>
      <c r="B301" s="62"/>
      <c r="C301" s="69" t="s">
        <v>400</v>
      </c>
      <c r="D301" s="66"/>
      <c r="E301" s="67">
        <v>20.0</v>
      </c>
      <c r="F301" s="68" t="s">
        <v>131</v>
      </c>
      <c r="G301" s="59">
        <v>2700.0</v>
      </c>
      <c r="H301" s="80">
        <f t="shared" si="19"/>
        <v>54000</v>
      </c>
      <c r="I301" s="68"/>
      <c r="J301" s="58" t="s">
        <v>334</v>
      </c>
      <c r="K301" s="65" t="s">
        <v>305</v>
      </c>
      <c r="L301" s="58" t="s">
        <v>305</v>
      </c>
      <c r="M301" s="58" t="s">
        <v>334</v>
      </c>
      <c r="N301" s="58" t="s">
        <v>305</v>
      </c>
      <c r="O301" s="58" t="s">
        <v>305</v>
      </c>
      <c r="P301" s="65" t="s">
        <v>334</v>
      </c>
      <c r="Q301" s="58" t="s">
        <v>305</v>
      </c>
      <c r="R301" s="58" t="s">
        <v>305</v>
      </c>
      <c r="S301" s="58" t="s">
        <v>334</v>
      </c>
      <c r="T301" s="58" t="s">
        <v>305</v>
      </c>
      <c r="U301" s="58" t="s">
        <v>305</v>
      </c>
      <c r="V301" s="21"/>
      <c r="W301" s="21"/>
      <c r="X301" s="21"/>
      <c r="Y301" s="21"/>
      <c r="Z301" s="21"/>
      <c r="AA301" s="21"/>
      <c r="AB301" s="21"/>
    </row>
    <row r="302">
      <c r="A302" s="36"/>
      <c r="B302" s="62"/>
      <c r="C302" s="69" t="s">
        <v>401</v>
      </c>
      <c r="D302" s="66"/>
      <c r="E302" s="67">
        <v>50.0</v>
      </c>
      <c r="F302" s="68" t="s">
        <v>131</v>
      </c>
      <c r="G302" s="59">
        <v>325.0</v>
      </c>
      <c r="H302" s="80">
        <f t="shared" si="19"/>
        <v>16250</v>
      </c>
      <c r="I302" s="68"/>
      <c r="J302" s="58">
        <v>20.0</v>
      </c>
      <c r="K302" s="65" t="s">
        <v>305</v>
      </c>
      <c r="L302" s="58" t="s">
        <v>305</v>
      </c>
      <c r="M302" s="58" t="s">
        <v>315</v>
      </c>
      <c r="N302" s="58" t="s">
        <v>305</v>
      </c>
      <c r="O302" s="58" t="s">
        <v>305</v>
      </c>
      <c r="P302" s="65" t="s">
        <v>315</v>
      </c>
      <c r="Q302" s="58" t="s">
        <v>305</v>
      </c>
      <c r="R302" s="58" t="s">
        <v>305</v>
      </c>
      <c r="S302" s="58" t="s">
        <v>315</v>
      </c>
      <c r="T302" s="58" t="s">
        <v>305</v>
      </c>
      <c r="U302" s="58" t="s">
        <v>305</v>
      </c>
      <c r="V302" s="21"/>
      <c r="W302" s="21"/>
      <c r="X302" s="21"/>
      <c r="Y302" s="21"/>
      <c r="Z302" s="21"/>
      <c r="AA302" s="21"/>
      <c r="AB302" s="21"/>
    </row>
    <row r="303">
      <c r="A303" s="36"/>
      <c r="B303" s="62"/>
      <c r="C303" s="69" t="s">
        <v>402</v>
      </c>
      <c r="D303" s="66"/>
      <c r="E303" s="67">
        <v>30.0</v>
      </c>
      <c r="F303" s="68" t="s">
        <v>131</v>
      </c>
      <c r="G303" s="59">
        <v>420.0</v>
      </c>
      <c r="H303" s="80">
        <f t="shared" si="19"/>
        <v>12600</v>
      </c>
      <c r="I303" s="68"/>
      <c r="J303" s="58" t="s">
        <v>315</v>
      </c>
      <c r="K303" s="65" t="s">
        <v>305</v>
      </c>
      <c r="L303" s="58" t="s">
        <v>305</v>
      </c>
      <c r="M303" s="58" t="s">
        <v>315</v>
      </c>
      <c r="N303" s="58" t="s">
        <v>305</v>
      </c>
      <c r="O303" s="58" t="s">
        <v>305</v>
      </c>
      <c r="P303" s="65" t="s">
        <v>305</v>
      </c>
      <c r="Q303" s="58" t="s">
        <v>305</v>
      </c>
      <c r="R303" s="58" t="s">
        <v>305</v>
      </c>
      <c r="S303" s="58" t="s">
        <v>315</v>
      </c>
      <c r="T303" s="58" t="s">
        <v>305</v>
      </c>
      <c r="U303" s="58" t="s">
        <v>305</v>
      </c>
      <c r="V303" s="21"/>
      <c r="W303" s="21"/>
      <c r="X303" s="21"/>
      <c r="Y303" s="21"/>
      <c r="Z303" s="21"/>
      <c r="AA303" s="21"/>
      <c r="AB303" s="21"/>
    </row>
    <row r="304">
      <c r="A304" s="36"/>
      <c r="B304" s="62"/>
      <c r="C304" s="69" t="s">
        <v>403</v>
      </c>
      <c r="D304" s="66"/>
      <c r="E304" s="67">
        <v>200.0</v>
      </c>
      <c r="F304" s="68" t="s">
        <v>343</v>
      </c>
      <c r="G304" s="59">
        <v>210.0</v>
      </c>
      <c r="H304" s="80">
        <f t="shared" si="19"/>
        <v>42000</v>
      </c>
      <c r="I304" s="68"/>
      <c r="J304" s="58" t="s">
        <v>344</v>
      </c>
      <c r="K304" s="65" t="s">
        <v>305</v>
      </c>
      <c r="L304" s="58" t="s">
        <v>305</v>
      </c>
      <c r="M304" s="58" t="s">
        <v>344</v>
      </c>
      <c r="N304" s="58" t="s">
        <v>305</v>
      </c>
      <c r="O304" s="58" t="s">
        <v>305</v>
      </c>
      <c r="P304" s="65" t="s">
        <v>344</v>
      </c>
      <c r="Q304" s="58" t="s">
        <v>305</v>
      </c>
      <c r="R304" s="58" t="s">
        <v>305</v>
      </c>
      <c r="S304" s="58" t="s">
        <v>344</v>
      </c>
      <c r="T304" s="58" t="s">
        <v>305</v>
      </c>
      <c r="U304" s="58" t="s">
        <v>305</v>
      </c>
      <c r="V304" s="21"/>
      <c r="W304" s="21"/>
      <c r="X304" s="21"/>
      <c r="Y304" s="21"/>
      <c r="Z304" s="21"/>
      <c r="AA304" s="21"/>
      <c r="AB304" s="21"/>
    </row>
    <row r="305">
      <c r="A305" s="36"/>
      <c r="B305" s="62"/>
      <c r="C305" s="69" t="s">
        <v>404</v>
      </c>
      <c r="D305" s="66"/>
      <c r="E305" s="67">
        <v>30.0</v>
      </c>
      <c r="F305" s="68" t="s">
        <v>405</v>
      </c>
      <c r="G305" s="59">
        <v>375.0</v>
      </c>
      <c r="H305" s="80">
        <f t="shared" si="19"/>
        <v>11250</v>
      </c>
      <c r="I305" s="68"/>
      <c r="J305" s="58">
        <v>30.0</v>
      </c>
      <c r="K305" s="65" t="s">
        <v>305</v>
      </c>
      <c r="L305" s="58" t="s">
        <v>305</v>
      </c>
      <c r="M305" s="58" t="s">
        <v>305</v>
      </c>
      <c r="N305" s="58" t="s">
        <v>305</v>
      </c>
      <c r="O305" s="58" t="s">
        <v>305</v>
      </c>
      <c r="P305" s="65" t="s">
        <v>305</v>
      </c>
      <c r="Q305" s="58" t="s">
        <v>305</v>
      </c>
      <c r="R305" s="58" t="s">
        <v>305</v>
      </c>
      <c r="S305" s="58" t="s">
        <v>305</v>
      </c>
      <c r="T305" s="58" t="s">
        <v>305</v>
      </c>
      <c r="U305" s="58" t="s">
        <v>305</v>
      </c>
      <c r="V305" s="21"/>
      <c r="W305" s="21"/>
      <c r="X305" s="21"/>
      <c r="Y305" s="21"/>
      <c r="Z305" s="21"/>
      <c r="AA305" s="21"/>
      <c r="AB305" s="21"/>
    </row>
    <row r="306">
      <c r="A306" s="36"/>
      <c r="B306" s="62"/>
      <c r="C306" s="69" t="s">
        <v>406</v>
      </c>
      <c r="D306" s="66"/>
      <c r="E306" s="67">
        <v>30.0</v>
      </c>
      <c r="F306" s="68" t="s">
        <v>131</v>
      </c>
      <c r="G306" s="59">
        <v>1450.0</v>
      </c>
      <c r="H306" s="80">
        <f t="shared" si="19"/>
        <v>43500</v>
      </c>
      <c r="I306" s="68"/>
      <c r="J306" s="58" t="s">
        <v>315</v>
      </c>
      <c r="K306" s="65" t="s">
        <v>305</v>
      </c>
      <c r="L306" s="58" t="s">
        <v>305</v>
      </c>
      <c r="M306" s="58" t="s">
        <v>315</v>
      </c>
      <c r="N306" s="58" t="s">
        <v>305</v>
      </c>
      <c r="O306" s="58" t="s">
        <v>305</v>
      </c>
      <c r="P306" s="65" t="s">
        <v>305</v>
      </c>
      <c r="Q306" s="58" t="s">
        <v>305</v>
      </c>
      <c r="R306" s="58" t="s">
        <v>305</v>
      </c>
      <c r="S306" s="58" t="s">
        <v>315</v>
      </c>
      <c r="T306" s="58" t="s">
        <v>305</v>
      </c>
      <c r="U306" s="58" t="s">
        <v>305</v>
      </c>
      <c r="V306" s="21"/>
      <c r="W306" s="21"/>
      <c r="X306" s="21"/>
      <c r="Y306" s="21"/>
      <c r="Z306" s="21"/>
      <c r="AA306" s="21"/>
      <c r="AB306" s="21"/>
    </row>
    <row r="307">
      <c r="A307" s="36"/>
      <c r="B307" s="62"/>
      <c r="C307" s="69" t="s">
        <v>407</v>
      </c>
      <c r="D307" s="66"/>
      <c r="E307" s="67">
        <v>100.0</v>
      </c>
      <c r="F307" s="68" t="s">
        <v>343</v>
      </c>
      <c r="G307" s="59">
        <v>89.0</v>
      </c>
      <c r="H307" s="80">
        <f t="shared" si="19"/>
        <v>8900</v>
      </c>
      <c r="I307" s="68"/>
      <c r="J307" s="58" t="s">
        <v>319</v>
      </c>
      <c r="K307" s="65" t="s">
        <v>305</v>
      </c>
      <c r="L307" s="58" t="s">
        <v>305</v>
      </c>
      <c r="M307" s="58" t="s">
        <v>319</v>
      </c>
      <c r="N307" s="58" t="s">
        <v>305</v>
      </c>
      <c r="O307" s="58" t="s">
        <v>305</v>
      </c>
      <c r="P307" s="65" t="s">
        <v>319</v>
      </c>
      <c r="Q307" s="58" t="s">
        <v>305</v>
      </c>
      <c r="R307" s="58" t="s">
        <v>305</v>
      </c>
      <c r="S307" s="58" t="s">
        <v>319</v>
      </c>
      <c r="T307" s="58" t="s">
        <v>305</v>
      </c>
      <c r="U307" s="58" t="s">
        <v>305</v>
      </c>
      <c r="V307" s="21"/>
      <c r="W307" s="21"/>
      <c r="X307" s="21"/>
      <c r="Y307" s="21"/>
      <c r="Z307" s="21"/>
      <c r="AA307" s="21"/>
      <c r="AB307" s="21"/>
    </row>
    <row r="308">
      <c r="A308" s="36"/>
      <c r="B308" s="62"/>
      <c r="C308" s="69" t="s">
        <v>408</v>
      </c>
      <c r="D308" s="66"/>
      <c r="E308" s="67">
        <v>3.0</v>
      </c>
      <c r="F308" s="68" t="s">
        <v>131</v>
      </c>
      <c r="G308" s="59">
        <v>475.0</v>
      </c>
      <c r="H308" s="80">
        <f t="shared" si="19"/>
        <v>1425</v>
      </c>
      <c r="I308" s="68"/>
      <c r="J308" s="58">
        <v>3.0</v>
      </c>
      <c r="K308" s="65" t="s">
        <v>305</v>
      </c>
      <c r="L308" s="58" t="s">
        <v>305</v>
      </c>
      <c r="M308" s="58" t="s">
        <v>305</v>
      </c>
      <c r="N308" s="58" t="s">
        <v>305</v>
      </c>
      <c r="O308" s="58" t="s">
        <v>305</v>
      </c>
      <c r="P308" s="65" t="s">
        <v>305</v>
      </c>
      <c r="Q308" s="58" t="s">
        <v>305</v>
      </c>
      <c r="R308" s="58" t="s">
        <v>305</v>
      </c>
      <c r="S308" s="58" t="s">
        <v>305</v>
      </c>
      <c r="T308" s="58" t="s">
        <v>305</v>
      </c>
      <c r="U308" s="58" t="s">
        <v>305</v>
      </c>
      <c r="V308" s="21"/>
      <c r="W308" s="21"/>
      <c r="X308" s="21"/>
      <c r="Y308" s="21"/>
      <c r="Z308" s="21"/>
      <c r="AA308" s="21"/>
      <c r="AB308" s="21"/>
    </row>
    <row r="309">
      <c r="A309" s="36"/>
      <c r="B309" s="62"/>
      <c r="C309" s="69" t="s">
        <v>409</v>
      </c>
      <c r="D309" s="66"/>
      <c r="E309" s="67">
        <v>36.0</v>
      </c>
      <c r="F309" s="68" t="s">
        <v>325</v>
      </c>
      <c r="G309" s="59">
        <v>137.7</v>
      </c>
      <c r="H309" s="80">
        <f t="shared" si="19"/>
        <v>4957.2</v>
      </c>
      <c r="I309" s="68"/>
      <c r="J309" s="58">
        <v>36.0</v>
      </c>
      <c r="K309" s="65" t="s">
        <v>305</v>
      </c>
      <c r="L309" s="58" t="s">
        <v>305</v>
      </c>
      <c r="M309" s="58" t="s">
        <v>305</v>
      </c>
      <c r="N309" s="58" t="s">
        <v>305</v>
      </c>
      <c r="O309" s="58" t="s">
        <v>305</v>
      </c>
      <c r="P309" s="65" t="s">
        <v>305</v>
      </c>
      <c r="Q309" s="58" t="s">
        <v>305</v>
      </c>
      <c r="R309" s="58" t="s">
        <v>305</v>
      </c>
      <c r="S309" s="58" t="s">
        <v>305</v>
      </c>
      <c r="T309" s="58" t="s">
        <v>305</v>
      </c>
      <c r="U309" s="58" t="s">
        <v>305</v>
      </c>
      <c r="V309" s="21"/>
      <c r="W309" s="21"/>
      <c r="X309" s="21"/>
      <c r="Y309" s="21"/>
      <c r="Z309" s="21"/>
      <c r="AA309" s="21"/>
      <c r="AB309" s="21"/>
    </row>
    <row r="310">
      <c r="A310" s="36"/>
      <c r="B310" s="62"/>
      <c r="C310" s="69" t="s">
        <v>410</v>
      </c>
      <c r="D310" s="66"/>
      <c r="E310" s="67">
        <v>10.0</v>
      </c>
      <c r="F310" s="68" t="s">
        <v>131</v>
      </c>
      <c r="G310" s="59">
        <v>223.0</v>
      </c>
      <c r="H310" s="80">
        <f t="shared" si="19"/>
        <v>2230</v>
      </c>
      <c r="I310" s="68"/>
      <c r="J310" s="58" t="s">
        <v>334</v>
      </c>
      <c r="K310" s="65" t="s">
        <v>305</v>
      </c>
      <c r="L310" s="58" t="s">
        <v>305</v>
      </c>
      <c r="M310" s="58" t="s">
        <v>305</v>
      </c>
      <c r="N310" s="58" t="s">
        <v>305</v>
      </c>
      <c r="O310" s="58" t="s">
        <v>305</v>
      </c>
      <c r="P310" s="65" t="s">
        <v>305</v>
      </c>
      <c r="Q310" s="58" t="s">
        <v>305</v>
      </c>
      <c r="R310" s="58" t="s">
        <v>305</v>
      </c>
      <c r="S310" s="58" t="s">
        <v>334</v>
      </c>
      <c r="T310" s="58" t="s">
        <v>305</v>
      </c>
      <c r="U310" s="58" t="s">
        <v>305</v>
      </c>
      <c r="V310" s="21"/>
      <c r="W310" s="21"/>
      <c r="X310" s="21"/>
      <c r="Y310" s="21"/>
      <c r="Z310" s="21"/>
      <c r="AA310" s="21"/>
      <c r="AB310" s="21"/>
    </row>
    <row r="311">
      <c r="A311" s="36"/>
      <c r="B311" s="62"/>
      <c r="C311" s="69" t="s">
        <v>411</v>
      </c>
      <c r="D311" s="66"/>
      <c r="E311" s="67">
        <v>60.0</v>
      </c>
      <c r="F311" s="68" t="s">
        <v>131</v>
      </c>
      <c r="G311" s="59">
        <v>615.0</v>
      </c>
      <c r="H311" s="80">
        <f t="shared" si="19"/>
        <v>36900</v>
      </c>
      <c r="I311" s="68"/>
      <c r="J311" s="58">
        <v>30.0</v>
      </c>
      <c r="K311" s="65" t="s">
        <v>305</v>
      </c>
      <c r="L311" s="58" t="s">
        <v>305</v>
      </c>
      <c r="M311" s="58" t="s">
        <v>315</v>
      </c>
      <c r="N311" s="58" t="s">
        <v>305</v>
      </c>
      <c r="O311" s="58" t="s">
        <v>305</v>
      </c>
      <c r="P311" s="65" t="s">
        <v>315</v>
      </c>
      <c r="Q311" s="58" t="s">
        <v>305</v>
      </c>
      <c r="R311" s="58" t="s">
        <v>305</v>
      </c>
      <c r="S311" s="58" t="s">
        <v>315</v>
      </c>
      <c r="T311" s="58" t="s">
        <v>305</v>
      </c>
      <c r="U311" s="58" t="s">
        <v>305</v>
      </c>
      <c r="V311" s="21"/>
      <c r="W311" s="21"/>
      <c r="X311" s="21"/>
      <c r="Y311" s="21"/>
      <c r="Z311" s="21"/>
      <c r="AA311" s="21"/>
      <c r="AB311" s="21"/>
    </row>
    <row r="312">
      <c r="A312" s="36"/>
      <c r="B312" s="62"/>
      <c r="C312" s="69" t="s">
        <v>412</v>
      </c>
      <c r="D312" s="66"/>
      <c r="E312" s="67">
        <v>1.0</v>
      </c>
      <c r="F312" s="68" t="s">
        <v>131</v>
      </c>
      <c r="G312" s="59">
        <v>875.0</v>
      </c>
      <c r="H312" s="80">
        <f t="shared" si="19"/>
        <v>875</v>
      </c>
      <c r="I312" s="68"/>
      <c r="J312" s="58">
        <v>1.0</v>
      </c>
      <c r="K312" s="65" t="s">
        <v>305</v>
      </c>
      <c r="L312" s="58" t="s">
        <v>305</v>
      </c>
      <c r="M312" s="58" t="s">
        <v>305</v>
      </c>
      <c r="N312" s="58" t="s">
        <v>305</v>
      </c>
      <c r="O312" s="58" t="s">
        <v>305</v>
      </c>
      <c r="P312" s="65" t="s">
        <v>305</v>
      </c>
      <c r="Q312" s="58" t="s">
        <v>305</v>
      </c>
      <c r="R312" s="58" t="s">
        <v>305</v>
      </c>
      <c r="S312" s="58" t="s">
        <v>305</v>
      </c>
      <c r="T312" s="58" t="s">
        <v>305</v>
      </c>
      <c r="U312" s="58" t="s">
        <v>305</v>
      </c>
      <c r="V312" s="21"/>
      <c r="W312" s="21"/>
      <c r="X312" s="21"/>
      <c r="Y312" s="21"/>
      <c r="Z312" s="21"/>
      <c r="AA312" s="21"/>
      <c r="AB312" s="21"/>
    </row>
    <row r="313">
      <c r="A313" s="36"/>
      <c r="B313" s="62"/>
      <c r="C313" s="69" t="s">
        <v>413</v>
      </c>
      <c r="D313" s="66"/>
      <c r="E313" s="67">
        <v>150.0</v>
      </c>
      <c r="F313" s="68" t="s">
        <v>211</v>
      </c>
      <c r="G313" s="59">
        <v>150.0</v>
      </c>
      <c r="H313" s="80">
        <f t="shared" si="19"/>
        <v>22500</v>
      </c>
      <c r="I313" s="68"/>
      <c r="J313" s="58" t="s">
        <v>344</v>
      </c>
      <c r="K313" s="65" t="s">
        <v>305</v>
      </c>
      <c r="L313" s="58" t="s">
        <v>305</v>
      </c>
      <c r="M313" s="58" t="s">
        <v>344</v>
      </c>
      <c r="N313" s="58" t="s">
        <v>305</v>
      </c>
      <c r="O313" s="58" t="s">
        <v>305</v>
      </c>
      <c r="P313" s="65" t="s">
        <v>305</v>
      </c>
      <c r="Q313" s="58" t="s">
        <v>305</v>
      </c>
      <c r="R313" s="58" t="s">
        <v>305</v>
      </c>
      <c r="S313" s="58" t="s">
        <v>344</v>
      </c>
      <c r="T313" s="58" t="s">
        <v>305</v>
      </c>
      <c r="U313" s="58" t="s">
        <v>305</v>
      </c>
      <c r="V313" s="21"/>
      <c r="W313" s="21"/>
      <c r="X313" s="21"/>
      <c r="Y313" s="21"/>
      <c r="Z313" s="21"/>
      <c r="AA313" s="21"/>
      <c r="AB313" s="21"/>
    </row>
    <row r="314">
      <c r="A314" s="36"/>
      <c r="B314" s="62"/>
      <c r="C314" s="69" t="s">
        <v>414</v>
      </c>
      <c r="D314" s="66"/>
      <c r="E314" s="67">
        <v>650.0</v>
      </c>
      <c r="F314" s="68" t="s">
        <v>131</v>
      </c>
      <c r="G314" s="59">
        <v>325.0</v>
      </c>
      <c r="H314" s="80">
        <f t="shared" si="19"/>
        <v>211250</v>
      </c>
      <c r="I314" s="68"/>
      <c r="J314" s="58">
        <v>250.0</v>
      </c>
      <c r="K314" s="65" t="s">
        <v>305</v>
      </c>
      <c r="L314" s="58" t="s">
        <v>305</v>
      </c>
      <c r="M314" s="58" t="s">
        <v>364</v>
      </c>
      <c r="N314" s="58" t="s">
        <v>305</v>
      </c>
      <c r="O314" s="58" t="s">
        <v>305</v>
      </c>
      <c r="P314" s="65" t="s">
        <v>364</v>
      </c>
      <c r="Q314" s="58" t="s">
        <v>305</v>
      </c>
      <c r="R314" s="58" t="s">
        <v>305</v>
      </c>
      <c r="S314" s="58" t="s">
        <v>351</v>
      </c>
      <c r="T314" s="58" t="s">
        <v>305</v>
      </c>
      <c r="U314" s="58" t="s">
        <v>305</v>
      </c>
      <c r="V314" s="21"/>
      <c r="W314" s="21"/>
      <c r="X314" s="21"/>
      <c r="Y314" s="21"/>
      <c r="Z314" s="21"/>
      <c r="AA314" s="21"/>
      <c r="AB314" s="21"/>
    </row>
    <row r="315">
      <c r="A315" s="36"/>
      <c r="B315" s="62"/>
      <c r="C315" s="69" t="s">
        <v>415</v>
      </c>
      <c r="D315" s="66"/>
      <c r="E315" s="67">
        <v>2160.0</v>
      </c>
      <c r="F315" s="68" t="s">
        <v>325</v>
      </c>
      <c r="G315" s="59">
        <v>48.0</v>
      </c>
      <c r="H315" s="80">
        <f t="shared" si="19"/>
        <v>103680</v>
      </c>
      <c r="I315" s="68"/>
      <c r="J315" s="58">
        <v>540.0</v>
      </c>
      <c r="K315" s="65" t="s">
        <v>305</v>
      </c>
      <c r="L315" s="58" t="s">
        <v>305</v>
      </c>
      <c r="M315" s="58">
        <v>540.0</v>
      </c>
      <c r="N315" s="58" t="s">
        <v>305</v>
      </c>
      <c r="O315" s="58" t="s">
        <v>305</v>
      </c>
      <c r="P315" s="65">
        <v>540.0</v>
      </c>
      <c r="Q315" s="58" t="s">
        <v>305</v>
      </c>
      <c r="R315" s="58" t="s">
        <v>305</v>
      </c>
      <c r="S315" s="58">
        <v>540.0</v>
      </c>
      <c r="T315" s="58" t="s">
        <v>305</v>
      </c>
      <c r="U315" s="58" t="s">
        <v>305</v>
      </c>
      <c r="V315" s="21"/>
      <c r="W315" s="21"/>
      <c r="X315" s="21"/>
      <c r="Y315" s="21"/>
      <c r="Z315" s="21"/>
      <c r="AA315" s="21"/>
      <c r="AB315" s="21"/>
    </row>
    <row r="316">
      <c r="A316" s="36"/>
      <c r="B316" s="62"/>
      <c r="C316" s="69" t="s">
        <v>416</v>
      </c>
      <c r="D316" s="66"/>
      <c r="E316" s="67">
        <v>500.0</v>
      </c>
      <c r="F316" s="68" t="s">
        <v>417</v>
      </c>
      <c r="G316" s="59">
        <v>7.0</v>
      </c>
      <c r="H316" s="80">
        <f t="shared" si="19"/>
        <v>3500</v>
      </c>
      <c r="I316" s="68"/>
      <c r="J316" s="58">
        <v>200.0</v>
      </c>
      <c r="K316" s="65" t="s">
        <v>305</v>
      </c>
      <c r="L316" s="58" t="s">
        <v>305</v>
      </c>
      <c r="M316" s="58" t="s">
        <v>364</v>
      </c>
      <c r="N316" s="58" t="s">
        <v>305</v>
      </c>
      <c r="O316" s="58" t="s">
        <v>305</v>
      </c>
      <c r="P316" s="65" t="s">
        <v>364</v>
      </c>
      <c r="Q316" s="58" t="s">
        <v>305</v>
      </c>
      <c r="R316" s="58" t="s">
        <v>305</v>
      </c>
      <c r="S316" s="58" t="s">
        <v>364</v>
      </c>
      <c r="T316" s="58" t="s">
        <v>305</v>
      </c>
      <c r="U316" s="58" t="s">
        <v>305</v>
      </c>
      <c r="V316" s="21"/>
      <c r="W316" s="21"/>
      <c r="X316" s="21"/>
      <c r="Y316" s="21"/>
      <c r="Z316" s="21"/>
      <c r="AA316" s="21"/>
      <c r="AB316" s="21"/>
    </row>
    <row r="317">
      <c r="A317" s="36"/>
      <c r="B317" s="62"/>
      <c r="C317" s="69" t="s">
        <v>418</v>
      </c>
      <c r="D317" s="66"/>
      <c r="E317" s="67">
        <v>600.0</v>
      </c>
      <c r="F317" s="68" t="s">
        <v>131</v>
      </c>
      <c r="G317" s="59">
        <v>1200.0</v>
      </c>
      <c r="H317" s="80">
        <f t="shared" si="19"/>
        <v>720000</v>
      </c>
      <c r="I317" s="68"/>
      <c r="J317" s="58" t="s">
        <v>351</v>
      </c>
      <c r="K317" s="65" t="s">
        <v>305</v>
      </c>
      <c r="L317" s="58" t="s">
        <v>305</v>
      </c>
      <c r="M317" s="58" t="s">
        <v>364</v>
      </c>
      <c r="N317" s="58" t="s">
        <v>305</v>
      </c>
      <c r="O317" s="58" t="s">
        <v>305</v>
      </c>
      <c r="P317" s="65" t="s">
        <v>364</v>
      </c>
      <c r="Q317" s="58" t="s">
        <v>305</v>
      </c>
      <c r="R317" s="58" t="s">
        <v>305</v>
      </c>
      <c r="S317" s="58" t="s">
        <v>351</v>
      </c>
      <c r="T317" s="58" t="s">
        <v>305</v>
      </c>
      <c r="U317" s="58" t="s">
        <v>305</v>
      </c>
      <c r="V317" s="21"/>
      <c r="W317" s="21"/>
      <c r="X317" s="21"/>
      <c r="Y317" s="21"/>
      <c r="Z317" s="21"/>
      <c r="AA317" s="21"/>
      <c r="AB317" s="21"/>
    </row>
    <row r="318">
      <c r="A318" s="36"/>
      <c r="B318" s="62"/>
      <c r="C318" s="69" t="s">
        <v>419</v>
      </c>
      <c r="D318" s="66"/>
      <c r="E318" s="67">
        <v>30.0</v>
      </c>
      <c r="F318" s="68" t="s">
        <v>131</v>
      </c>
      <c r="G318" s="59">
        <v>520.0</v>
      </c>
      <c r="H318" s="80">
        <f t="shared" si="19"/>
        <v>15600</v>
      </c>
      <c r="I318" s="68"/>
      <c r="J318" s="58" t="s">
        <v>304</v>
      </c>
      <c r="K318" s="65" t="s">
        <v>305</v>
      </c>
      <c r="L318" s="58" t="s">
        <v>305</v>
      </c>
      <c r="M318" s="58" t="s">
        <v>305</v>
      </c>
      <c r="N318" s="58" t="s">
        <v>305</v>
      </c>
      <c r="O318" s="58" t="s">
        <v>305</v>
      </c>
      <c r="P318" s="65" t="s">
        <v>305</v>
      </c>
      <c r="Q318" s="58" t="s">
        <v>305</v>
      </c>
      <c r="R318" s="58" t="s">
        <v>305</v>
      </c>
      <c r="S318" s="58" t="s">
        <v>304</v>
      </c>
      <c r="T318" s="58" t="s">
        <v>305</v>
      </c>
      <c r="U318" s="58" t="s">
        <v>305</v>
      </c>
      <c r="V318" s="21"/>
      <c r="W318" s="21"/>
      <c r="X318" s="21"/>
      <c r="Y318" s="21"/>
      <c r="Z318" s="21"/>
      <c r="AA318" s="21"/>
      <c r="AB318" s="21"/>
    </row>
    <row r="319">
      <c r="A319" s="36"/>
      <c r="B319" s="62"/>
      <c r="C319" s="69" t="s">
        <v>420</v>
      </c>
      <c r="D319" s="66"/>
      <c r="E319" s="67">
        <v>20.0</v>
      </c>
      <c r="F319" s="68" t="s">
        <v>325</v>
      </c>
      <c r="G319" s="59">
        <v>125.0</v>
      </c>
      <c r="H319" s="80">
        <f t="shared" si="19"/>
        <v>2500</v>
      </c>
      <c r="I319" s="68"/>
      <c r="J319" s="58">
        <v>20.0</v>
      </c>
      <c r="K319" s="65" t="s">
        <v>305</v>
      </c>
      <c r="L319" s="58" t="s">
        <v>305</v>
      </c>
      <c r="M319" s="58" t="s">
        <v>305</v>
      </c>
      <c r="N319" s="58" t="s">
        <v>305</v>
      </c>
      <c r="O319" s="58" t="s">
        <v>305</v>
      </c>
      <c r="P319" s="65" t="s">
        <v>305</v>
      </c>
      <c r="Q319" s="58" t="s">
        <v>305</v>
      </c>
      <c r="R319" s="58" t="s">
        <v>305</v>
      </c>
      <c r="S319" s="58" t="s">
        <v>305</v>
      </c>
      <c r="T319" s="58" t="s">
        <v>305</v>
      </c>
      <c r="U319" s="58" t="s">
        <v>305</v>
      </c>
      <c r="V319" s="21"/>
      <c r="W319" s="21"/>
      <c r="X319" s="21"/>
      <c r="Y319" s="21"/>
      <c r="Z319" s="21"/>
      <c r="AA319" s="21"/>
      <c r="AB319" s="21"/>
    </row>
    <row r="320">
      <c r="A320" s="36"/>
      <c r="B320" s="62"/>
      <c r="C320" s="69" t="s">
        <v>421</v>
      </c>
      <c r="D320" s="66"/>
      <c r="E320" s="67">
        <v>25.0</v>
      </c>
      <c r="F320" s="68" t="s">
        <v>422</v>
      </c>
      <c r="G320" s="59">
        <v>425.0</v>
      </c>
      <c r="H320" s="80">
        <f t="shared" si="19"/>
        <v>10625</v>
      </c>
      <c r="I320" s="68"/>
      <c r="J320" s="58">
        <v>10.0</v>
      </c>
      <c r="K320" s="65" t="s">
        <v>305</v>
      </c>
      <c r="L320" s="58" t="s">
        <v>305</v>
      </c>
      <c r="M320" s="58" t="s">
        <v>334</v>
      </c>
      <c r="N320" s="58" t="s">
        <v>305</v>
      </c>
      <c r="O320" s="58" t="s">
        <v>305</v>
      </c>
      <c r="P320" s="65" t="s">
        <v>334</v>
      </c>
      <c r="Q320" s="58" t="s">
        <v>305</v>
      </c>
      <c r="R320" s="58" t="s">
        <v>305</v>
      </c>
      <c r="S320" s="58" t="s">
        <v>334</v>
      </c>
      <c r="T320" s="58" t="s">
        <v>305</v>
      </c>
      <c r="U320" s="58" t="s">
        <v>305</v>
      </c>
      <c r="V320" s="21"/>
      <c r="W320" s="21"/>
      <c r="X320" s="21"/>
      <c r="Y320" s="21"/>
      <c r="Z320" s="21"/>
      <c r="AA320" s="21"/>
      <c r="AB320" s="21"/>
    </row>
    <row r="321">
      <c r="A321" s="36"/>
      <c r="B321" s="62"/>
      <c r="C321" s="69" t="s">
        <v>423</v>
      </c>
      <c r="D321" s="66"/>
      <c r="E321" s="67">
        <v>20.0</v>
      </c>
      <c r="F321" s="68" t="s">
        <v>131</v>
      </c>
      <c r="G321" s="59">
        <v>175.0</v>
      </c>
      <c r="H321" s="80">
        <f t="shared" si="19"/>
        <v>3500</v>
      </c>
      <c r="I321" s="68"/>
      <c r="J321" s="58" t="s">
        <v>315</v>
      </c>
      <c r="K321" s="65" t="s">
        <v>305</v>
      </c>
      <c r="L321" s="58" t="s">
        <v>305</v>
      </c>
      <c r="M321" s="58" t="s">
        <v>305</v>
      </c>
      <c r="N321" s="58" t="s">
        <v>305</v>
      </c>
      <c r="O321" s="58" t="s">
        <v>305</v>
      </c>
      <c r="P321" s="65" t="s">
        <v>305</v>
      </c>
      <c r="Q321" s="58" t="s">
        <v>305</v>
      </c>
      <c r="R321" s="58" t="s">
        <v>305</v>
      </c>
      <c r="S321" s="58" t="s">
        <v>315</v>
      </c>
      <c r="T321" s="58" t="s">
        <v>305</v>
      </c>
      <c r="U321" s="58" t="s">
        <v>305</v>
      </c>
      <c r="V321" s="21"/>
      <c r="W321" s="21"/>
      <c r="X321" s="21"/>
      <c r="Y321" s="21"/>
      <c r="Z321" s="21"/>
      <c r="AA321" s="21"/>
      <c r="AB321" s="21"/>
    </row>
    <row r="322">
      <c r="A322" s="36"/>
      <c r="B322" s="62"/>
      <c r="C322" s="69" t="s">
        <v>424</v>
      </c>
      <c r="D322" s="66"/>
      <c r="E322" s="67">
        <v>3000.0</v>
      </c>
      <c r="F322" s="68" t="s">
        <v>131</v>
      </c>
      <c r="G322" s="59">
        <v>295.0</v>
      </c>
      <c r="H322" s="80">
        <f t="shared" si="19"/>
        <v>885000</v>
      </c>
      <c r="I322" s="68"/>
      <c r="J322" s="58" t="s">
        <v>321</v>
      </c>
      <c r="K322" s="65" t="s">
        <v>305</v>
      </c>
      <c r="L322" s="58" t="s">
        <v>305</v>
      </c>
      <c r="M322" s="58" t="s">
        <v>321</v>
      </c>
      <c r="N322" s="58" t="s">
        <v>305</v>
      </c>
      <c r="O322" s="58" t="s">
        <v>305</v>
      </c>
      <c r="P322" s="65" t="s">
        <v>321</v>
      </c>
      <c r="Q322" s="58" t="s">
        <v>305</v>
      </c>
      <c r="R322" s="58" t="s">
        <v>305</v>
      </c>
      <c r="S322" s="58" t="s">
        <v>321</v>
      </c>
      <c r="T322" s="58" t="s">
        <v>305</v>
      </c>
      <c r="U322" s="58" t="s">
        <v>305</v>
      </c>
      <c r="V322" s="21"/>
      <c r="W322" s="21"/>
      <c r="X322" s="21"/>
      <c r="Y322" s="21"/>
      <c r="Z322" s="21"/>
      <c r="AA322" s="21"/>
      <c r="AB322" s="21"/>
    </row>
    <row r="323">
      <c r="A323" s="36"/>
      <c r="B323" s="62"/>
      <c r="C323" s="69" t="s">
        <v>425</v>
      </c>
      <c r="D323" s="66"/>
      <c r="E323" s="67">
        <v>20.0</v>
      </c>
      <c r="F323" s="68" t="s">
        <v>131</v>
      </c>
      <c r="G323" s="59">
        <v>175.0</v>
      </c>
      <c r="H323" s="80">
        <f t="shared" si="19"/>
        <v>3500</v>
      </c>
      <c r="I323" s="68"/>
      <c r="J323" s="58" t="s">
        <v>315</v>
      </c>
      <c r="K323" s="65" t="s">
        <v>305</v>
      </c>
      <c r="L323" s="58" t="s">
        <v>305</v>
      </c>
      <c r="M323" s="58" t="s">
        <v>305</v>
      </c>
      <c r="N323" s="58" t="s">
        <v>305</v>
      </c>
      <c r="O323" s="58" t="s">
        <v>305</v>
      </c>
      <c r="P323" s="65" t="s">
        <v>305</v>
      </c>
      <c r="Q323" s="58" t="s">
        <v>305</v>
      </c>
      <c r="R323" s="58" t="s">
        <v>305</v>
      </c>
      <c r="S323" s="58" t="s">
        <v>315</v>
      </c>
      <c r="T323" s="58" t="s">
        <v>305</v>
      </c>
      <c r="U323" s="58" t="s">
        <v>305</v>
      </c>
      <c r="V323" s="21"/>
      <c r="W323" s="21"/>
      <c r="X323" s="21"/>
      <c r="Y323" s="21"/>
      <c r="Z323" s="21"/>
      <c r="AA323" s="21"/>
      <c r="AB323" s="21"/>
    </row>
    <row r="324">
      <c r="A324" s="36"/>
      <c r="B324" s="62"/>
      <c r="C324" s="69" t="s">
        <v>426</v>
      </c>
      <c r="D324" s="66"/>
      <c r="E324" s="67">
        <v>1200.0</v>
      </c>
      <c r="F324" s="68" t="s">
        <v>131</v>
      </c>
      <c r="G324" s="59">
        <v>220.0</v>
      </c>
      <c r="H324" s="80">
        <f t="shared" si="19"/>
        <v>264000</v>
      </c>
      <c r="I324" s="68"/>
      <c r="J324" s="58" t="s">
        <v>332</v>
      </c>
      <c r="K324" s="65" t="s">
        <v>305</v>
      </c>
      <c r="L324" s="58" t="s">
        <v>305</v>
      </c>
      <c r="M324" s="58" t="s">
        <v>332</v>
      </c>
      <c r="N324" s="58" t="s">
        <v>305</v>
      </c>
      <c r="O324" s="58" t="s">
        <v>305</v>
      </c>
      <c r="P324" s="65" t="s">
        <v>332</v>
      </c>
      <c r="Q324" s="58" t="s">
        <v>305</v>
      </c>
      <c r="R324" s="58" t="s">
        <v>305</v>
      </c>
      <c r="S324" s="58" t="s">
        <v>332</v>
      </c>
      <c r="T324" s="58" t="s">
        <v>305</v>
      </c>
      <c r="U324" s="58" t="s">
        <v>305</v>
      </c>
      <c r="V324" s="21"/>
      <c r="W324" s="21"/>
      <c r="X324" s="21"/>
      <c r="Y324" s="21"/>
      <c r="Z324" s="21"/>
      <c r="AA324" s="21"/>
      <c r="AB324" s="21"/>
    </row>
    <row r="325">
      <c r="A325" s="36"/>
      <c r="B325" s="62"/>
      <c r="C325" s="69" t="s">
        <v>427</v>
      </c>
      <c r="D325" s="66"/>
      <c r="E325" s="67">
        <v>1500.0</v>
      </c>
      <c r="F325" s="68" t="s">
        <v>131</v>
      </c>
      <c r="G325" s="59">
        <v>150.0</v>
      </c>
      <c r="H325" s="80">
        <f t="shared" si="19"/>
        <v>225000</v>
      </c>
      <c r="I325" s="68"/>
      <c r="J325" s="58" t="s">
        <v>428</v>
      </c>
      <c r="K325" s="65" t="s">
        <v>305</v>
      </c>
      <c r="L325" s="58" t="s">
        <v>305</v>
      </c>
      <c r="M325" s="58" t="s">
        <v>428</v>
      </c>
      <c r="N325" s="58" t="s">
        <v>305</v>
      </c>
      <c r="O325" s="58" t="s">
        <v>305</v>
      </c>
      <c r="P325" s="65" t="s">
        <v>428</v>
      </c>
      <c r="Q325" s="58" t="s">
        <v>305</v>
      </c>
      <c r="R325" s="58" t="s">
        <v>305</v>
      </c>
      <c r="S325" s="58" t="s">
        <v>428</v>
      </c>
      <c r="T325" s="58" t="s">
        <v>305</v>
      </c>
      <c r="U325" s="58" t="s">
        <v>305</v>
      </c>
      <c r="V325" s="21"/>
      <c r="W325" s="21"/>
      <c r="X325" s="21"/>
      <c r="Y325" s="21"/>
      <c r="Z325" s="21"/>
      <c r="AA325" s="21"/>
      <c r="AB325" s="21"/>
    </row>
    <row r="326">
      <c r="A326" s="36"/>
      <c r="B326" s="62"/>
      <c r="C326" s="69" t="s">
        <v>429</v>
      </c>
      <c r="D326" s="66"/>
      <c r="E326" s="67">
        <v>2.0</v>
      </c>
      <c r="F326" s="68" t="s">
        <v>131</v>
      </c>
      <c r="G326" s="59">
        <v>875.0</v>
      </c>
      <c r="H326" s="80">
        <f t="shared" si="19"/>
        <v>1750</v>
      </c>
      <c r="I326" s="68"/>
      <c r="J326" s="58">
        <v>2.0</v>
      </c>
      <c r="K326" s="65" t="s">
        <v>305</v>
      </c>
      <c r="L326" s="58" t="s">
        <v>305</v>
      </c>
      <c r="M326" s="58" t="s">
        <v>305</v>
      </c>
      <c r="N326" s="58" t="s">
        <v>305</v>
      </c>
      <c r="O326" s="58" t="s">
        <v>305</v>
      </c>
      <c r="P326" s="65" t="s">
        <v>305</v>
      </c>
      <c r="Q326" s="58" t="s">
        <v>305</v>
      </c>
      <c r="R326" s="58" t="s">
        <v>305</v>
      </c>
      <c r="S326" s="58" t="s">
        <v>305</v>
      </c>
      <c r="T326" s="58" t="s">
        <v>305</v>
      </c>
      <c r="U326" s="58" t="s">
        <v>305</v>
      </c>
      <c r="V326" s="21"/>
      <c r="W326" s="21"/>
      <c r="X326" s="21"/>
      <c r="Y326" s="21"/>
      <c r="Z326" s="21"/>
      <c r="AA326" s="21"/>
      <c r="AB326" s="21"/>
    </row>
    <row r="327">
      <c r="A327" s="36"/>
      <c r="B327" s="62"/>
      <c r="C327" s="69" t="s">
        <v>430</v>
      </c>
      <c r="D327" s="66"/>
      <c r="E327" s="67">
        <v>36.0</v>
      </c>
      <c r="F327" s="68" t="s">
        <v>325</v>
      </c>
      <c r="G327" s="59">
        <v>72.0</v>
      </c>
      <c r="H327" s="80">
        <f t="shared" si="19"/>
        <v>2592</v>
      </c>
      <c r="I327" s="68"/>
      <c r="J327" s="58">
        <v>36.0</v>
      </c>
      <c r="K327" s="65" t="s">
        <v>305</v>
      </c>
      <c r="L327" s="58" t="s">
        <v>305</v>
      </c>
      <c r="M327" s="58" t="s">
        <v>305</v>
      </c>
      <c r="N327" s="58" t="s">
        <v>305</v>
      </c>
      <c r="O327" s="58" t="s">
        <v>305</v>
      </c>
      <c r="P327" s="65" t="s">
        <v>305</v>
      </c>
      <c r="Q327" s="58" t="s">
        <v>305</v>
      </c>
      <c r="R327" s="58" t="s">
        <v>305</v>
      </c>
      <c r="S327" s="58" t="s">
        <v>305</v>
      </c>
      <c r="T327" s="58" t="s">
        <v>305</v>
      </c>
      <c r="U327" s="58" t="s">
        <v>305</v>
      </c>
      <c r="V327" s="21"/>
      <c r="W327" s="21"/>
      <c r="X327" s="21"/>
      <c r="Y327" s="21"/>
      <c r="Z327" s="21"/>
      <c r="AA327" s="21"/>
      <c r="AB327" s="21"/>
    </row>
    <row r="328">
      <c r="A328" s="36"/>
      <c r="B328" s="62"/>
      <c r="C328" s="69" t="s">
        <v>431</v>
      </c>
      <c r="D328" s="66"/>
      <c r="E328" s="67">
        <v>3.0</v>
      </c>
      <c r="F328" s="68" t="s">
        <v>131</v>
      </c>
      <c r="G328" s="59">
        <v>375.0</v>
      </c>
      <c r="H328" s="80">
        <f t="shared" si="19"/>
        <v>1125</v>
      </c>
      <c r="I328" s="68"/>
      <c r="J328" s="58">
        <v>3.0</v>
      </c>
      <c r="K328" s="65" t="s">
        <v>305</v>
      </c>
      <c r="L328" s="58" t="s">
        <v>305</v>
      </c>
      <c r="M328" s="58" t="s">
        <v>305</v>
      </c>
      <c r="N328" s="58" t="s">
        <v>305</v>
      </c>
      <c r="O328" s="58" t="s">
        <v>305</v>
      </c>
      <c r="P328" s="65" t="s">
        <v>305</v>
      </c>
      <c r="Q328" s="58" t="s">
        <v>305</v>
      </c>
      <c r="R328" s="58" t="s">
        <v>305</v>
      </c>
      <c r="S328" s="58" t="s">
        <v>305</v>
      </c>
      <c r="T328" s="58" t="s">
        <v>305</v>
      </c>
      <c r="U328" s="58" t="s">
        <v>305</v>
      </c>
      <c r="V328" s="21"/>
      <c r="W328" s="21"/>
      <c r="X328" s="21"/>
      <c r="Y328" s="21"/>
      <c r="Z328" s="21"/>
      <c r="AA328" s="21"/>
      <c r="AB328" s="21"/>
    </row>
    <row r="329">
      <c r="A329" s="36"/>
      <c r="B329" s="62"/>
      <c r="C329" s="69" t="s">
        <v>432</v>
      </c>
      <c r="D329" s="66"/>
      <c r="E329" s="67">
        <v>10.0</v>
      </c>
      <c r="F329" s="68" t="s">
        <v>131</v>
      </c>
      <c r="G329" s="59">
        <v>320.0</v>
      </c>
      <c r="H329" s="80">
        <f t="shared" si="19"/>
        <v>3200</v>
      </c>
      <c r="I329" s="68"/>
      <c r="J329" s="58" t="s">
        <v>334</v>
      </c>
      <c r="K329" s="65" t="s">
        <v>305</v>
      </c>
      <c r="L329" s="58" t="s">
        <v>305</v>
      </c>
      <c r="M329" s="58" t="s">
        <v>305</v>
      </c>
      <c r="N329" s="58" t="s">
        <v>305</v>
      </c>
      <c r="O329" s="58" t="s">
        <v>305</v>
      </c>
      <c r="P329" s="65" t="s">
        <v>305</v>
      </c>
      <c r="Q329" s="58" t="s">
        <v>305</v>
      </c>
      <c r="R329" s="58" t="s">
        <v>305</v>
      </c>
      <c r="S329" s="58" t="s">
        <v>334</v>
      </c>
      <c r="T329" s="58" t="s">
        <v>305</v>
      </c>
      <c r="U329" s="58" t="s">
        <v>305</v>
      </c>
      <c r="V329" s="21"/>
      <c r="W329" s="21"/>
      <c r="X329" s="21"/>
      <c r="Y329" s="21"/>
      <c r="Z329" s="21"/>
      <c r="AA329" s="21"/>
      <c r="AB329" s="21"/>
    </row>
    <row r="330">
      <c r="A330" s="36"/>
      <c r="B330" s="62"/>
      <c r="C330" s="69" t="s">
        <v>433</v>
      </c>
      <c r="D330" s="66"/>
      <c r="E330" s="67">
        <v>5.0</v>
      </c>
      <c r="F330" s="68" t="s">
        <v>131</v>
      </c>
      <c r="G330" s="59">
        <v>500.0</v>
      </c>
      <c r="H330" s="80">
        <f t="shared" si="19"/>
        <v>2500</v>
      </c>
      <c r="I330" s="68"/>
      <c r="J330" s="58" t="s">
        <v>310</v>
      </c>
      <c r="K330" s="65" t="s">
        <v>305</v>
      </c>
      <c r="L330" s="58" t="s">
        <v>305</v>
      </c>
      <c r="M330" s="58" t="s">
        <v>305</v>
      </c>
      <c r="N330" s="58" t="s">
        <v>305</v>
      </c>
      <c r="O330" s="58" t="s">
        <v>305</v>
      </c>
      <c r="P330" s="65" t="s">
        <v>305</v>
      </c>
      <c r="Q330" s="58" t="s">
        <v>305</v>
      </c>
      <c r="R330" s="58" t="s">
        <v>305</v>
      </c>
      <c r="S330" s="58">
        <v>2.0</v>
      </c>
      <c r="T330" s="58" t="s">
        <v>305</v>
      </c>
      <c r="U330" s="58" t="s">
        <v>305</v>
      </c>
      <c r="V330" s="21"/>
      <c r="W330" s="21"/>
      <c r="X330" s="21"/>
      <c r="Y330" s="21"/>
      <c r="Z330" s="21"/>
      <c r="AA330" s="21"/>
      <c r="AB330" s="21"/>
    </row>
    <row r="331">
      <c r="A331" s="36"/>
      <c r="B331" s="62"/>
      <c r="C331" s="69" t="s">
        <v>434</v>
      </c>
      <c r="D331" s="66"/>
      <c r="E331" s="67">
        <v>3000.0</v>
      </c>
      <c r="F331" s="68" t="s">
        <v>350</v>
      </c>
      <c r="G331" s="59">
        <v>35.0</v>
      </c>
      <c r="H331" s="80">
        <f t="shared" si="19"/>
        <v>105000</v>
      </c>
      <c r="I331" s="68"/>
      <c r="J331" s="58" t="s">
        <v>435</v>
      </c>
      <c r="K331" s="65" t="s">
        <v>305</v>
      </c>
      <c r="L331" s="58" t="s">
        <v>305</v>
      </c>
      <c r="M331" s="58" t="s">
        <v>436</v>
      </c>
      <c r="N331" s="58" t="s">
        <v>305</v>
      </c>
      <c r="O331" s="58" t="s">
        <v>305</v>
      </c>
      <c r="P331" s="65" t="s">
        <v>436</v>
      </c>
      <c r="Q331" s="58" t="s">
        <v>305</v>
      </c>
      <c r="R331" s="58" t="s">
        <v>305</v>
      </c>
      <c r="S331" s="58" t="s">
        <v>435</v>
      </c>
      <c r="T331" s="58" t="s">
        <v>305</v>
      </c>
      <c r="U331" s="58" t="s">
        <v>305</v>
      </c>
      <c r="V331" s="21"/>
      <c r="W331" s="21"/>
      <c r="X331" s="21"/>
      <c r="Y331" s="21"/>
      <c r="Z331" s="21"/>
      <c r="AA331" s="21"/>
      <c r="AB331" s="21"/>
    </row>
    <row r="332">
      <c r="A332" s="36"/>
      <c r="B332" s="62"/>
      <c r="C332" s="69" t="s">
        <v>437</v>
      </c>
      <c r="D332" s="66"/>
      <c r="E332" s="67">
        <v>72.0</v>
      </c>
      <c r="F332" s="68" t="s">
        <v>221</v>
      </c>
      <c r="G332" s="59">
        <v>57.0</v>
      </c>
      <c r="H332" s="80">
        <f t="shared" si="19"/>
        <v>4104</v>
      </c>
      <c r="I332" s="68"/>
      <c r="J332" s="58" t="s">
        <v>362</v>
      </c>
      <c r="K332" s="65" t="s">
        <v>305</v>
      </c>
      <c r="L332" s="58" t="s">
        <v>305</v>
      </c>
      <c r="M332" s="58" t="s">
        <v>305</v>
      </c>
      <c r="N332" s="58" t="s">
        <v>305</v>
      </c>
      <c r="O332" s="58" t="s">
        <v>305</v>
      </c>
      <c r="P332" s="65" t="s">
        <v>305</v>
      </c>
      <c r="Q332" s="58" t="s">
        <v>305</v>
      </c>
      <c r="R332" s="58" t="s">
        <v>305</v>
      </c>
      <c r="S332" s="58" t="s">
        <v>362</v>
      </c>
      <c r="T332" s="58" t="s">
        <v>305</v>
      </c>
      <c r="U332" s="58" t="s">
        <v>305</v>
      </c>
      <c r="V332" s="21"/>
      <c r="W332" s="21"/>
      <c r="X332" s="21"/>
      <c r="Y332" s="21"/>
      <c r="Z332" s="21"/>
      <c r="AA332" s="21"/>
      <c r="AB332" s="21"/>
    </row>
    <row r="333">
      <c r="A333" s="36"/>
      <c r="B333" s="62"/>
      <c r="C333" s="69" t="s">
        <v>438</v>
      </c>
      <c r="D333" s="66"/>
      <c r="E333" s="67">
        <v>10.0</v>
      </c>
      <c r="F333" s="68" t="s">
        <v>422</v>
      </c>
      <c r="G333" s="59">
        <v>345.0</v>
      </c>
      <c r="H333" s="80">
        <f t="shared" si="19"/>
        <v>3450</v>
      </c>
      <c r="I333" s="68"/>
      <c r="J333" s="58" t="s">
        <v>334</v>
      </c>
      <c r="K333" s="65" t="s">
        <v>305</v>
      </c>
      <c r="L333" s="58" t="s">
        <v>305</v>
      </c>
      <c r="M333" s="58" t="s">
        <v>305</v>
      </c>
      <c r="N333" s="58" t="s">
        <v>305</v>
      </c>
      <c r="O333" s="58" t="s">
        <v>305</v>
      </c>
      <c r="P333" s="65" t="s">
        <v>305</v>
      </c>
      <c r="Q333" s="58" t="s">
        <v>305</v>
      </c>
      <c r="R333" s="58" t="s">
        <v>305</v>
      </c>
      <c r="S333" s="58" t="s">
        <v>334</v>
      </c>
      <c r="T333" s="58" t="s">
        <v>305</v>
      </c>
      <c r="U333" s="58" t="s">
        <v>305</v>
      </c>
      <c r="V333" s="21"/>
      <c r="W333" s="21"/>
      <c r="X333" s="21"/>
      <c r="Y333" s="21"/>
      <c r="Z333" s="21"/>
      <c r="AA333" s="21"/>
      <c r="AB333" s="21"/>
    </row>
    <row r="334">
      <c r="A334" s="36"/>
      <c r="B334" s="62"/>
      <c r="C334" s="69" t="s">
        <v>439</v>
      </c>
      <c r="D334" s="66"/>
      <c r="E334" s="67">
        <v>5.0</v>
      </c>
      <c r="F334" s="68" t="s">
        <v>422</v>
      </c>
      <c r="G334" s="59">
        <v>800.0</v>
      </c>
      <c r="H334" s="80">
        <f t="shared" si="19"/>
        <v>4000</v>
      </c>
      <c r="I334" s="68"/>
      <c r="J334" s="58">
        <v>5.0</v>
      </c>
      <c r="K334" s="65" t="s">
        <v>305</v>
      </c>
      <c r="L334" s="58" t="s">
        <v>305</v>
      </c>
      <c r="M334" s="58" t="s">
        <v>305</v>
      </c>
      <c r="N334" s="58" t="s">
        <v>305</v>
      </c>
      <c r="O334" s="58" t="s">
        <v>305</v>
      </c>
      <c r="P334" s="65" t="s">
        <v>305</v>
      </c>
      <c r="Q334" s="58" t="s">
        <v>305</v>
      </c>
      <c r="R334" s="58" t="s">
        <v>305</v>
      </c>
      <c r="S334" s="58" t="s">
        <v>305</v>
      </c>
      <c r="T334" s="58" t="s">
        <v>305</v>
      </c>
      <c r="U334" s="58" t="s">
        <v>305</v>
      </c>
      <c r="V334" s="21"/>
      <c r="W334" s="21"/>
      <c r="X334" s="21"/>
      <c r="Y334" s="21"/>
      <c r="Z334" s="21"/>
      <c r="AA334" s="21"/>
      <c r="AB334" s="21"/>
    </row>
    <row r="335">
      <c r="A335" s="36"/>
      <c r="B335" s="62"/>
      <c r="C335" s="69" t="s">
        <v>440</v>
      </c>
      <c r="D335" s="66"/>
      <c r="E335" s="67">
        <v>25.0</v>
      </c>
      <c r="F335" s="68" t="s">
        <v>131</v>
      </c>
      <c r="G335" s="59">
        <v>800.0</v>
      </c>
      <c r="H335" s="80">
        <f t="shared" si="19"/>
        <v>20000</v>
      </c>
      <c r="I335" s="68"/>
      <c r="J335" s="58" t="s">
        <v>315</v>
      </c>
      <c r="K335" s="65" t="s">
        <v>305</v>
      </c>
      <c r="L335" s="58" t="s">
        <v>305</v>
      </c>
      <c r="M335" s="58" t="s">
        <v>334</v>
      </c>
      <c r="N335" s="58" t="s">
        <v>305</v>
      </c>
      <c r="O335" s="58" t="s">
        <v>305</v>
      </c>
      <c r="P335" s="65" t="s">
        <v>305</v>
      </c>
      <c r="Q335" s="58" t="s">
        <v>305</v>
      </c>
      <c r="R335" s="58" t="s">
        <v>305</v>
      </c>
      <c r="S335" s="58" t="s">
        <v>315</v>
      </c>
      <c r="T335" s="58" t="s">
        <v>305</v>
      </c>
      <c r="U335" s="58" t="s">
        <v>305</v>
      </c>
      <c r="V335" s="21"/>
      <c r="W335" s="21"/>
      <c r="X335" s="21"/>
      <c r="Y335" s="21"/>
      <c r="Z335" s="21"/>
      <c r="AA335" s="21"/>
      <c r="AB335" s="21"/>
    </row>
    <row r="336">
      <c r="A336" s="36"/>
      <c r="B336" s="62"/>
      <c r="C336" s="69" t="s">
        <v>441</v>
      </c>
      <c r="D336" s="66"/>
      <c r="E336" s="67">
        <v>6.0</v>
      </c>
      <c r="F336" s="68" t="s">
        <v>131</v>
      </c>
      <c r="G336" s="59">
        <v>650.0</v>
      </c>
      <c r="H336" s="80">
        <f t="shared" si="19"/>
        <v>3900</v>
      </c>
      <c r="I336" s="68"/>
      <c r="J336" s="58" t="s">
        <v>310</v>
      </c>
      <c r="K336" s="65" t="s">
        <v>305</v>
      </c>
      <c r="L336" s="58" t="s">
        <v>305</v>
      </c>
      <c r="M336" s="58" t="s">
        <v>305</v>
      </c>
      <c r="N336" s="58" t="s">
        <v>305</v>
      </c>
      <c r="O336" s="58" t="s">
        <v>305</v>
      </c>
      <c r="P336" s="65" t="s">
        <v>305</v>
      </c>
      <c r="Q336" s="58" t="s">
        <v>305</v>
      </c>
      <c r="R336" s="58" t="s">
        <v>305</v>
      </c>
      <c r="S336" s="58" t="s">
        <v>310</v>
      </c>
      <c r="T336" s="58" t="s">
        <v>305</v>
      </c>
      <c r="U336" s="58" t="s">
        <v>305</v>
      </c>
      <c r="V336" s="21"/>
      <c r="W336" s="21"/>
      <c r="X336" s="21"/>
      <c r="Y336" s="21"/>
      <c r="Z336" s="21"/>
      <c r="AA336" s="21"/>
      <c r="AB336" s="21"/>
    </row>
    <row r="337">
      <c r="A337" s="36"/>
      <c r="B337" s="62"/>
      <c r="C337" s="69" t="s">
        <v>442</v>
      </c>
      <c r="D337" s="66"/>
      <c r="E337" s="67">
        <v>2880.0</v>
      </c>
      <c r="F337" s="68" t="s">
        <v>325</v>
      </c>
      <c r="G337" s="59">
        <v>50.0</v>
      </c>
      <c r="H337" s="80">
        <f t="shared" si="19"/>
        <v>144000</v>
      </c>
      <c r="I337" s="68"/>
      <c r="J337" s="58" t="s">
        <v>327</v>
      </c>
      <c r="K337" s="65" t="s">
        <v>305</v>
      </c>
      <c r="L337" s="58" t="s">
        <v>305</v>
      </c>
      <c r="M337" s="58" t="s">
        <v>327</v>
      </c>
      <c r="N337" s="58" t="s">
        <v>305</v>
      </c>
      <c r="O337" s="58" t="s">
        <v>305</v>
      </c>
      <c r="P337" s="65" t="s">
        <v>327</v>
      </c>
      <c r="Q337" s="58" t="s">
        <v>305</v>
      </c>
      <c r="R337" s="58" t="s">
        <v>305</v>
      </c>
      <c r="S337" s="58" t="s">
        <v>327</v>
      </c>
      <c r="T337" s="58" t="s">
        <v>305</v>
      </c>
      <c r="U337" s="58" t="s">
        <v>305</v>
      </c>
      <c r="V337" s="21"/>
      <c r="W337" s="21"/>
      <c r="X337" s="21"/>
      <c r="Y337" s="21"/>
      <c r="Z337" s="21"/>
      <c r="AA337" s="21"/>
      <c r="AB337" s="21"/>
    </row>
    <row r="338">
      <c r="A338" s="36"/>
      <c r="B338" s="62"/>
      <c r="C338" s="69" t="s">
        <v>443</v>
      </c>
      <c r="D338" s="66"/>
      <c r="E338" s="67">
        <v>1500.0</v>
      </c>
      <c r="F338" s="68" t="s">
        <v>131</v>
      </c>
      <c r="G338" s="59">
        <v>390.0</v>
      </c>
      <c r="H338" s="80">
        <f t="shared" si="19"/>
        <v>585000</v>
      </c>
      <c r="I338" s="68"/>
      <c r="J338" s="58" t="s">
        <v>428</v>
      </c>
      <c r="K338" s="65" t="s">
        <v>305</v>
      </c>
      <c r="L338" s="58" t="s">
        <v>305</v>
      </c>
      <c r="M338" s="58" t="s">
        <v>428</v>
      </c>
      <c r="N338" s="58" t="s">
        <v>305</v>
      </c>
      <c r="O338" s="58" t="s">
        <v>305</v>
      </c>
      <c r="P338" s="65" t="s">
        <v>428</v>
      </c>
      <c r="Q338" s="58" t="s">
        <v>305</v>
      </c>
      <c r="R338" s="58" t="s">
        <v>305</v>
      </c>
      <c r="S338" s="58" t="s">
        <v>428</v>
      </c>
      <c r="T338" s="58" t="s">
        <v>305</v>
      </c>
      <c r="U338" s="58" t="s">
        <v>305</v>
      </c>
      <c r="V338" s="21"/>
      <c r="W338" s="21"/>
      <c r="X338" s="21"/>
      <c r="Y338" s="21"/>
      <c r="Z338" s="21"/>
      <c r="AA338" s="21"/>
      <c r="AB338" s="21"/>
    </row>
    <row r="339">
      <c r="A339" s="36"/>
      <c r="B339" s="62"/>
      <c r="C339" s="69" t="s">
        <v>444</v>
      </c>
      <c r="D339" s="66"/>
      <c r="E339" s="67">
        <v>720.0</v>
      </c>
      <c r="F339" s="68" t="s">
        <v>325</v>
      </c>
      <c r="G339" s="59">
        <v>38.0</v>
      </c>
      <c r="H339" s="80">
        <f t="shared" si="19"/>
        <v>27360</v>
      </c>
      <c r="I339" s="68"/>
      <c r="J339" s="58" t="s">
        <v>330</v>
      </c>
      <c r="K339" s="65" t="s">
        <v>305</v>
      </c>
      <c r="L339" s="58" t="s">
        <v>305</v>
      </c>
      <c r="M339" s="58" t="s">
        <v>445</v>
      </c>
      <c r="N339" s="58" t="s">
        <v>305</v>
      </c>
      <c r="O339" s="58" t="s">
        <v>305</v>
      </c>
      <c r="P339" s="65" t="s">
        <v>445</v>
      </c>
      <c r="Q339" s="58" t="s">
        <v>305</v>
      </c>
      <c r="R339" s="58" t="s">
        <v>305</v>
      </c>
      <c r="S339" s="58" t="s">
        <v>330</v>
      </c>
      <c r="T339" s="58" t="s">
        <v>305</v>
      </c>
      <c r="U339" s="58" t="s">
        <v>305</v>
      </c>
      <c r="V339" s="21"/>
      <c r="W339" s="21"/>
      <c r="X339" s="21"/>
      <c r="Y339" s="21"/>
      <c r="Z339" s="21"/>
      <c r="AA339" s="21"/>
      <c r="AB339" s="21"/>
    </row>
    <row r="340">
      <c r="A340" s="36"/>
      <c r="B340" s="62"/>
      <c r="C340" s="69" t="s">
        <v>446</v>
      </c>
      <c r="D340" s="66"/>
      <c r="E340" s="67">
        <v>500.0</v>
      </c>
      <c r="F340" s="68" t="s">
        <v>211</v>
      </c>
      <c r="G340" s="59">
        <v>125.0</v>
      </c>
      <c r="H340" s="80">
        <f t="shared" si="19"/>
        <v>62500</v>
      </c>
      <c r="I340" s="68"/>
      <c r="J340" s="58">
        <v>200.0</v>
      </c>
      <c r="K340" s="65" t="s">
        <v>305</v>
      </c>
      <c r="L340" s="58" t="s">
        <v>305</v>
      </c>
      <c r="M340" s="58" t="s">
        <v>364</v>
      </c>
      <c r="N340" s="58" t="s">
        <v>305</v>
      </c>
      <c r="O340" s="58" t="s">
        <v>305</v>
      </c>
      <c r="P340" s="65" t="s">
        <v>364</v>
      </c>
      <c r="Q340" s="58" t="s">
        <v>305</v>
      </c>
      <c r="R340" s="58" t="s">
        <v>305</v>
      </c>
      <c r="S340" s="58" t="s">
        <v>364</v>
      </c>
      <c r="T340" s="58" t="s">
        <v>305</v>
      </c>
      <c r="U340" s="58" t="s">
        <v>305</v>
      </c>
      <c r="V340" s="21"/>
      <c r="W340" s="21"/>
      <c r="X340" s="21"/>
      <c r="Y340" s="21"/>
      <c r="Z340" s="21"/>
      <c r="AA340" s="21"/>
      <c r="AB340" s="21"/>
    </row>
    <row r="341">
      <c r="A341" s="36"/>
      <c r="B341" s="62"/>
      <c r="C341" s="69" t="s">
        <v>447</v>
      </c>
      <c r="D341" s="66"/>
      <c r="E341" s="67">
        <v>1.0</v>
      </c>
      <c r="F341" s="68" t="s">
        <v>131</v>
      </c>
      <c r="G341" s="59">
        <v>3200.0</v>
      </c>
      <c r="H341" s="80">
        <f t="shared" si="19"/>
        <v>3200</v>
      </c>
      <c r="I341" s="68"/>
      <c r="J341" s="58">
        <v>1.0</v>
      </c>
      <c r="K341" s="65" t="s">
        <v>305</v>
      </c>
      <c r="L341" s="58" t="s">
        <v>305</v>
      </c>
      <c r="M341" s="58" t="s">
        <v>305</v>
      </c>
      <c r="N341" s="58" t="s">
        <v>305</v>
      </c>
      <c r="O341" s="58" t="s">
        <v>305</v>
      </c>
      <c r="P341" s="65" t="s">
        <v>305</v>
      </c>
      <c r="Q341" s="58" t="s">
        <v>305</v>
      </c>
      <c r="R341" s="58" t="s">
        <v>305</v>
      </c>
      <c r="S341" s="58" t="s">
        <v>305</v>
      </c>
      <c r="T341" s="58" t="s">
        <v>305</v>
      </c>
      <c r="U341" s="58" t="s">
        <v>305</v>
      </c>
      <c r="V341" s="21"/>
      <c r="W341" s="21"/>
      <c r="X341" s="21"/>
      <c r="Y341" s="21"/>
      <c r="Z341" s="21"/>
      <c r="AA341" s="21"/>
      <c r="AB341" s="21"/>
    </row>
    <row r="342">
      <c r="A342" s="36"/>
      <c r="B342" s="62"/>
      <c r="C342" s="69" t="s">
        <v>448</v>
      </c>
      <c r="D342" s="66"/>
      <c r="E342" s="67">
        <v>50.0</v>
      </c>
      <c r="F342" s="68" t="s">
        <v>131</v>
      </c>
      <c r="G342" s="59">
        <v>950.0</v>
      </c>
      <c r="H342" s="80">
        <f t="shared" si="19"/>
        <v>47500</v>
      </c>
      <c r="I342" s="68"/>
      <c r="J342" s="58" t="s">
        <v>304</v>
      </c>
      <c r="K342" s="65" t="s">
        <v>305</v>
      </c>
      <c r="L342" s="58" t="s">
        <v>305</v>
      </c>
      <c r="M342" s="58" t="s">
        <v>315</v>
      </c>
      <c r="N342" s="58" t="s">
        <v>305</v>
      </c>
      <c r="O342" s="58" t="s">
        <v>305</v>
      </c>
      <c r="P342" s="65" t="s">
        <v>315</v>
      </c>
      <c r="Q342" s="58" t="s">
        <v>305</v>
      </c>
      <c r="R342" s="58" t="s">
        <v>305</v>
      </c>
      <c r="S342" s="58" t="s">
        <v>304</v>
      </c>
      <c r="T342" s="58" t="s">
        <v>305</v>
      </c>
      <c r="U342" s="58" t="s">
        <v>305</v>
      </c>
      <c r="V342" s="21"/>
      <c r="W342" s="21"/>
      <c r="X342" s="21"/>
      <c r="Y342" s="21"/>
      <c r="Z342" s="21"/>
      <c r="AA342" s="21"/>
      <c r="AB342" s="21"/>
    </row>
    <row r="343">
      <c r="A343" s="36"/>
      <c r="B343" s="62"/>
      <c r="C343" s="69" t="s">
        <v>449</v>
      </c>
      <c r="D343" s="66"/>
      <c r="E343" s="67">
        <v>30.0</v>
      </c>
      <c r="F343" s="68" t="s">
        <v>131</v>
      </c>
      <c r="G343" s="59">
        <v>570.0</v>
      </c>
      <c r="H343" s="80">
        <f t="shared" si="19"/>
        <v>17100</v>
      </c>
      <c r="I343" s="68"/>
      <c r="J343" s="58" t="s">
        <v>315</v>
      </c>
      <c r="K343" s="65" t="s">
        <v>305</v>
      </c>
      <c r="L343" s="58" t="s">
        <v>305</v>
      </c>
      <c r="M343" s="58" t="s">
        <v>315</v>
      </c>
      <c r="N343" s="58" t="s">
        <v>305</v>
      </c>
      <c r="O343" s="58" t="s">
        <v>305</v>
      </c>
      <c r="P343" s="65" t="s">
        <v>305</v>
      </c>
      <c r="Q343" s="58" t="s">
        <v>305</v>
      </c>
      <c r="R343" s="58" t="s">
        <v>305</v>
      </c>
      <c r="S343" s="58" t="s">
        <v>315</v>
      </c>
      <c r="T343" s="58" t="s">
        <v>305</v>
      </c>
      <c r="U343" s="58" t="s">
        <v>305</v>
      </c>
      <c r="V343" s="21"/>
      <c r="W343" s="21"/>
      <c r="X343" s="21"/>
      <c r="Y343" s="21"/>
      <c r="Z343" s="21"/>
      <c r="AA343" s="21"/>
      <c r="AB343" s="21"/>
    </row>
    <row r="344">
      <c r="A344" s="36"/>
      <c r="B344" s="62"/>
      <c r="C344" s="69" t="s">
        <v>450</v>
      </c>
      <c r="D344" s="66"/>
      <c r="E344" s="67">
        <v>300.0</v>
      </c>
      <c r="F344" s="68" t="s">
        <v>131</v>
      </c>
      <c r="G344" s="59">
        <v>120.0</v>
      </c>
      <c r="H344" s="80">
        <f t="shared" si="19"/>
        <v>36000</v>
      </c>
      <c r="I344" s="68"/>
      <c r="J344" s="58" t="s">
        <v>364</v>
      </c>
      <c r="K344" s="65" t="s">
        <v>305</v>
      </c>
      <c r="L344" s="58" t="s">
        <v>305</v>
      </c>
      <c r="M344" s="58" t="s">
        <v>364</v>
      </c>
      <c r="N344" s="58" t="s">
        <v>305</v>
      </c>
      <c r="O344" s="58" t="s">
        <v>305</v>
      </c>
      <c r="P344" s="65" t="s">
        <v>305</v>
      </c>
      <c r="Q344" s="58" t="s">
        <v>305</v>
      </c>
      <c r="R344" s="58" t="s">
        <v>305</v>
      </c>
      <c r="S344" s="58" t="s">
        <v>364</v>
      </c>
      <c r="T344" s="58" t="s">
        <v>305</v>
      </c>
      <c r="U344" s="58" t="s">
        <v>305</v>
      </c>
      <c r="V344" s="21"/>
      <c r="W344" s="21"/>
      <c r="X344" s="21"/>
      <c r="Y344" s="21"/>
      <c r="Z344" s="21"/>
      <c r="AA344" s="21"/>
      <c r="AB344" s="21"/>
    </row>
    <row r="345">
      <c r="A345" s="36"/>
      <c r="B345" s="62"/>
      <c r="C345" s="69" t="s">
        <v>451</v>
      </c>
      <c r="D345" s="66"/>
      <c r="E345" s="67">
        <v>30.0</v>
      </c>
      <c r="F345" s="68" t="s">
        <v>131</v>
      </c>
      <c r="G345" s="59">
        <v>246.0</v>
      </c>
      <c r="H345" s="80">
        <f t="shared" si="19"/>
        <v>7380</v>
      </c>
      <c r="I345" s="68"/>
      <c r="J345" s="58" t="s">
        <v>315</v>
      </c>
      <c r="K345" s="65" t="s">
        <v>305</v>
      </c>
      <c r="L345" s="58" t="s">
        <v>305</v>
      </c>
      <c r="M345" s="58" t="s">
        <v>315</v>
      </c>
      <c r="N345" s="58" t="s">
        <v>305</v>
      </c>
      <c r="O345" s="58" t="s">
        <v>305</v>
      </c>
      <c r="P345" s="65" t="s">
        <v>305</v>
      </c>
      <c r="Q345" s="58" t="s">
        <v>305</v>
      </c>
      <c r="R345" s="58" t="s">
        <v>305</v>
      </c>
      <c r="S345" s="58" t="s">
        <v>315</v>
      </c>
      <c r="T345" s="58" t="s">
        <v>305</v>
      </c>
      <c r="U345" s="58" t="s">
        <v>305</v>
      </c>
      <c r="V345" s="21"/>
      <c r="W345" s="21"/>
      <c r="X345" s="21"/>
      <c r="Y345" s="21"/>
      <c r="Z345" s="21"/>
      <c r="AA345" s="21"/>
      <c r="AB345" s="21"/>
    </row>
    <row r="346">
      <c r="A346" s="36"/>
      <c r="B346" s="62"/>
      <c r="C346" s="69" t="s">
        <v>452</v>
      </c>
      <c r="D346" s="66"/>
      <c r="E346" s="67">
        <v>1500.0</v>
      </c>
      <c r="F346" s="68" t="s">
        <v>131</v>
      </c>
      <c r="G346" s="59">
        <v>90.0</v>
      </c>
      <c r="H346" s="80">
        <f t="shared" si="19"/>
        <v>135000</v>
      </c>
      <c r="I346" s="68"/>
      <c r="J346" s="58" t="s">
        <v>332</v>
      </c>
      <c r="K346" s="65" t="s">
        <v>305</v>
      </c>
      <c r="L346" s="58" t="s">
        <v>305</v>
      </c>
      <c r="M346" s="58" t="s">
        <v>453</v>
      </c>
      <c r="N346" s="58" t="s">
        <v>305</v>
      </c>
      <c r="O346" s="58" t="s">
        <v>305</v>
      </c>
      <c r="P346" s="65" t="s">
        <v>332</v>
      </c>
      <c r="Q346" s="58" t="s">
        <v>305</v>
      </c>
      <c r="R346" s="58" t="s">
        <v>305</v>
      </c>
      <c r="S346" s="58" t="s">
        <v>332</v>
      </c>
      <c r="T346" s="58" t="s">
        <v>305</v>
      </c>
      <c r="U346" s="58" t="s">
        <v>305</v>
      </c>
      <c r="V346" s="21"/>
      <c r="W346" s="21"/>
      <c r="X346" s="21"/>
      <c r="Y346" s="21"/>
      <c r="Z346" s="21"/>
      <c r="AA346" s="21"/>
      <c r="AB346" s="21"/>
    </row>
    <row r="347">
      <c r="A347" s="36"/>
      <c r="B347" s="62"/>
      <c r="C347" s="69" t="s">
        <v>454</v>
      </c>
      <c r="D347" s="66"/>
      <c r="E347" s="67">
        <v>720.0</v>
      </c>
      <c r="F347" s="68" t="s">
        <v>325</v>
      </c>
      <c r="G347" s="59">
        <v>32.0</v>
      </c>
      <c r="H347" s="80">
        <f t="shared" si="19"/>
        <v>23040</v>
      </c>
      <c r="I347" s="68"/>
      <c r="J347" s="58" t="s">
        <v>330</v>
      </c>
      <c r="K347" s="65" t="s">
        <v>305</v>
      </c>
      <c r="L347" s="58" t="s">
        <v>305</v>
      </c>
      <c r="M347" s="58" t="s">
        <v>330</v>
      </c>
      <c r="N347" s="58" t="s">
        <v>305</v>
      </c>
      <c r="O347" s="58" t="s">
        <v>305</v>
      </c>
      <c r="P347" s="65" t="s">
        <v>330</v>
      </c>
      <c r="Q347" s="58" t="s">
        <v>305</v>
      </c>
      <c r="R347" s="58" t="s">
        <v>305</v>
      </c>
      <c r="S347" s="58" t="s">
        <v>330</v>
      </c>
      <c r="T347" s="58" t="s">
        <v>305</v>
      </c>
      <c r="U347" s="58" t="s">
        <v>305</v>
      </c>
      <c r="V347" s="21"/>
      <c r="W347" s="21"/>
      <c r="X347" s="21"/>
      <c r="Y347" s="21"/>
      <c r="Z347" s="21"/>
      <c r="AA347" s="21"/>
      <c r="AB347" s="21"/>
    </row>
    <row r="348">
      <c r="A348" s="36"/>
      <c r="B348" s="62"/>
      <c r="C348" s="69" t="s">
        <v>455</v>
      </c>
      <c r="D348" s="66"/>
      <c r="E348" s="67">
        <v>432.0</v>
      </c>
      <c r="F348" s="68" t="s">
        <v>325</v>
      </c>
      <c r="G348" s="59">
        <v>29.75</v>
      </c>
      <c r="H348" s="80">
        <f t="shared" si="19"/>
        <v>12852</v>
      </c>
      <c r="I348" s="68"/>
      <c r="J348" s="58" t="s">
        <v>330</v>
      </c>
      <c r="K348" s="65" t="s">
        <v>305</v>
      </c>
      <c r="L348" s="58" t="s">
        <v>305</v>
      </c>
      <c r="M348" s="58" t="s">
        <v>330</v>
      </c>
      <c r="N348" s="58" t="s">
        <v>305</v>
      </c>
      <c r="O348" s="58" t="s">
        <v>305</v>
      </c>
      <c r="P348" s="65" t="s">
        <v>305</v>
      </c>
      <c r="Q348" s="58" t="s">
        <v>305</v>
      </c>
      <c r="R348" s="58" t="s">
        <v>305</v>
      </c>
      <c r="S348" s="58" t="s">
        <v>330</v>
      </c>
      <c r="T348" s="58" t="s">
        <v>305</v>
      </c>
      <c r="U348" s="58" t="s">
        <v>305</v>
      </c>
      <c r="V348" s="21"/>
      <c r="W348" s="21"/>
      <c r="X348" s="21"/>
      <c r="Y348" s="21"/>
      <c r="Z348" s="21"/>
      <c r="AA348" s="21"/>
      <c r="AB348" s="21"/>
    </row>
    <row r="349">
      <c r="A349" s="36"/>
      <c r="B349" s="62"/>
      <c r="C349" s="69" t="s">
        <v>456</v>
      </c>
      <c r="D349" s="66"/>
      <c r="E349" s="67">
        <v>2880.0</v>
      </c>
      <c r="F349" s="68" t="s">
        <v>325</v>
      </c>
      <c r="G349" s="59">
        <v>37.5</v>
      </c>
      <c r="H349" s="80">
        <f t="shared" si="19"/>
        <v>108000</v>
      </c>
      <c r="I349" s="68"/>
      <c r="J349" s="58" t="s">
        <v>327</v>
      </c>
      <c r="K349" s="65" t="s">
        <v>305</v>
      </c>
      <c r="L349" s="58" t="s">
        <v>305</v>
      </c>
      <c r="M349" s="58" t="s">
        <v>327</v>
      </c>
      <c r="N349" s="58" t="s">
        <v>305</v>
      </c>
      <c r="O349" s="58" t="s">
        <v>305</v>
      </c>
      <c r="P349" s="65" t="s">
        <v>327</v>
      </c>
      <c r="Q349" s="58" t="s">
        <v>305</v>
      </c>
      <c r="R349" s="58" t="s">
        <v>305</v>
      </c>
      <c r="S349" s="58" t="s">
        <v>327</v>
      </c>
      <c r="T349" s="58" t="s">
        <v>305</v>
      </c>
      <c r="U349" s="58" t="s">
        <v>305</v>
      </c>
      <c r="V349" s="21"/>
      <c r="W349" s="21"/>
      <c r="X349" s="21"/>
      <c r="Y349" s="21"/>
      <c r="Z349" s="21"/>
      <c r="AA349" s="21"/>
      <c r="AB349" s="21"/>
    </row>
    <row r="350" ht="30.75" customHeight="1">
      <c r="A350" s="36"/>
      <c r="B350" s="62"/>
      <c r="C350" s="92" t="s">
        <v>457</v>
      </c>
      <c r="D350" s="38"/>
      <c r="E350" s="67">
        <v>600.0</v>
      </c>
      <c r="F350" s="68" t="s">
        <v>131</v>
      </c>
      <c r="G350" s="59">
        <v>600.0</v>
      </c>
      <c r="H350" s="80">
        <f t="shared" si="19"/>
        <v>360000</v>
      </c>
      <c r="I350" s="68"/>
      <c r="J350" s="58" t="s">
        <v>351</v>
      </c>
      <c r="K350" s="65" t="s">
        <v>305</v>
      </c>
      <c r="L350" s="58" t="s">
        <v>305</v>
      </c>
      <c r="M350" s="58" t="s">
        <v>364</v>
      </c>
      <c r="N350" s="58" t="s">
        <v>305</v>
      </c>
      <c r="O350" s="58" t="s">
        <v>305</v>
      </c>
      <c r="P350" s="65" t="s">
        <v>364</v>
      </c>
      <c r="Q350" s="58" t="s">
        <v>305</v>
      </c>
      <c r="R350" s="58" t="s">
        <v>305</v>
      </c>
      <c r="S350" s="58" t="s">
        <v>351</v>
      </c>
      <c r="T350" s="58" t="s">
        <v>305</v>
      </c>
      <c r="U350" s="58" t="s">
        <v>305</v>
      </c>
      <c r="V350" s="21"/>
      <c r="W350" s="21"/>
      <c r="X350" s="21"/>
      <c r="Y350" s="21"/>
      <c r="Z350" s="21"/>
      <c r="AA350" s="21"/>
      <c r="AB350" s="21"/>
    </row>
    <row r="351" ht="30.75" customHeight="1">
      <c r="A351" s="36"/>
      <c r="B351" s="62"/>
      <c r="C351" s="92" t="s">
        <v>458</v>
      </c>
      <c r="D351" s="38"/>
      <c r="E351" s="67">
        <v>1440.0</v>
      </c>
      <c r="F351" s="68" t="s">
        <v>221</v>
      </c>
      <c r="G351" s="59">
        <v>70.0</v>
      </c>
      <c r="H351" s="80">
        <f t="shared" si="19"/>
        <v>100800</v>
      </c>
      <c r="I351" s="68"/>
      <c r="J351" s="58" t="s">
        <v>459</v>
      </c>
      <c r="K351" s="65" t="s">
        <v>305</v>
      </c>
      <c r="L351" s="58" t="s">
        <v>305</v>
      </c>
      <c r="M351" s="58" t="s">
        <v>370</v>
      </c>
      <c r="N351" s="58" t="s">
        <v>305</v>
      </c>
      <c r="O351" s="58" t="s">
        <v>305</v>
      </c>
      <c r="P351" s="65" t="s">
        <v>370</v>
      </c>
      <c r="Q351" s="58" t="s">
        <v>305</v>
      </c>
      <c r="R351" s="58" t="s">
        <v>305</v>
      </c>
      <c r="S351" s="58" t="s">
        <v>459</v>
      </c>
      <c r="T351" s="58" t="s">
        <v>305</v>
      </c>
      <c r="U351" s="58" t="s">
        <v>305</v>
      </c>
      <c r="V351" s="21"/>
      <c r="W351" s="21"/>
      <c r="X351" s="21"/>
      <c r="Y351" s="21"/>
      <c r="Z351" s="21"/>
      <c r="AA351" s="21"/>
      <c r="AB351" s="21"/>
    </row>
    <row r="352">
      <c r="A352" s="36"/>
      <c r="B352" s="62"/>
      <c r="C352" s="69" t="s">
        <v>460</v>
      </c>
      <c r="D352" s="66"/>
      <c r="E352" s="67">
        <v>72.0</v>
      </c>
      <c r="F352" s="68" t="s">
        <v>325</v>
      </c>
      <c r="G352" s="59">
        <v>110.0</v>
      </c>
      <c r="H352" s="80">
        <f t="shared" si="19"/>
        <v>7920</v>
      </c>
      <c r="I352" s="68"/>
      <c r="J352" s="58">
        <v>72.0</v>
      </c>
      <c r="K352" s="65" t="s">
        <v>305</v>
      </c>
      <c r="L352" s="58" t="s">
        <v>305</v>
      </c>
      <c r="M352" s="58" t="s">
        <v>305</v>
      </c>
      <c r="N352" s="58" t="s">
        <v>305</v>
      </c>
      <c r="O352" s="58" t="s">
        <v>305</v>
      </c>
      <c r="P352" s="65" t="s">
        <v>305</v>
      </c>
      <c r="Q352" s="58" t="s">
        <v>305</v>
      </c>
      <c r="R352" s="58" t="s">
        <v>305</v>
      </c>
      <c r="S352" s="58" t="s">
        <v>305</v>
      </c>
      <c r="T352" s="58" t="s">
        <v>305</v>
      </c>
      <c r="U352" s="58" t="s">
        <v>305</v>
      </c>
      <c r="V352" s="21"/>
      <c r="W352" s="21"/>
      <c r="X352" s="21"/>
      <c r="Y352" s="21"/>
      <c r="Z352" s="21"/>
      <c r="AA352" s="21"/>
      <c r="AB352" s="21"/>
    </row>
    <row r="353">
      <c r="A353" s="36"/>
      <c r="B353" s="62"/>
      <c r="C353" s="69" t="s">
        <v>461</v>
      </c>
      <c r="D353" s="66"/>
      <c r="E353" s="67">
        <v>20.0</v>
      </c>
      <c r="F353" s="68" t="s">
        <v>131</v>
      </c>
      <c r="G353" s="59">
        <v>195.0</v>
      </c>
      <c r="H353" s="80">
        <f t="shared" si="19"/>
        <v>3900</v>
      </c>
      <c r="I353" s="68"/>
      <c r="J353" s="58" t="s">
        <v>315</v>
      </c>
      <c r="K353" s="65" t="s">
        <v>305</v>
      </c>
      <c r="L353" s="58" t="s">
        <v>305</v>
      </c>
      <c r="M353" s="58" t="s">
        <v>305</v>
      </c>
      <c r="N353" s="58" t="s">
        <v>305</v>
      </c>
      <c r="O353" s="58" t="s">
        <v>305</v>
      </c>
      <c r="P353" s="65" t="s">
        <v>305</v>
      </c>
      <c r="Q353" s="58" t="s">
        <v>305</v>
      </c>
      <c r="R353" s="58" t="s">
        <v>305</v>
      </c>
      <c r="S353" s="58" t="s">
        <v>315</v>
      </c>
      <c r="T353" s="58" t="s">
        <v>305</v>
      </c>
      <c r="U353" s="58" t="s">
        <v>305</v>
      </c>
      <c r="V353" s="21"/>
      <c r="W353" s="21"/>
      <c r="X353" s="21"/>
      <c r="Y353" s="21"/>
      <c r="Z353" s="21"/>
      <c r="AA353" s="21"/>
      <c r="AB353" s="21"/>
    </row>
    <row r="354">
      <c r="A354" s="36"/>
      <c r="B354" s="62"/>
      <c r="C354" s="69" t="s">
        <v>462</v>
      </c>
      <c r="D354" s="66"/>
      <c r="E354" s="67">
        <v>30.0</v>
      </c>
      <c r="F354" s="68" t="s">
        <v>131</v>
      </c>
      <c r="G354" s="59">
        <v>375.0</v>
      </c>
      <c r="H354" s="80">
        <f t="shared" si="19"/>
        <v>11250</v>
      </c>
      <c r="I354" s="68"/>
      <c r="J354" s="58" t="s">
        <v>315</v>
      </c>
      <c r="K354" s="65" t="s">
        <v>305</v>
      </c>
      <c r="L354" s="58" t="s">
        <v>305</v>
      </c>
      <c r="M354" s="58" t="s">
        <v>315</v>
      </c>
      <c r="N354" s="58" t="s">
        <v>305</v>
      </c>
      <c r="O354" s="58" t="s">
        <v>305</v>
      </c>
      <c r="P354" s="65" t="s">
        <v>305</v>
      </c>
      <c r="Q354" s="58" t="s">
        <v>305</v>
      </c>
      <c r="R354" s="58" t="s">
        <v>305</v>
      </c>
      <c r="S354" s="58" t="s">
        <v>315</v>
      </c>
      <c r="T354" s="58" t="s">
        <v>305</v>
      </c>
      <c r="U354" s="58" t="s">
        <v>305</v>
      </c>
      <c r="V354" s="21"/>
      <c r="W354" s="21"/>
      <c r="X354" s="21"/>
      <c r="Y354" s="21"/>
      <c r="Z354" s="21"/>
      <c r="AA354" s="21"/>
      <c r="AB354" s="21"/>
    </row>
    <row r="355">
      <c r="A355" s="36"/>
      <c r="B355" s="62"/>
      <c r="C355" s="69" t="s">
        <v>463</v>
      </c>
      <c r="D355" s="66"/>
      <c r="E355" s="67">
        <v>20.0</v>
      </c>
      <c r="F355" s="68" t="s">
        <v>464</v>
      </c>
      <c r="G355" s="59">
        <v>900.0</v>
      </c>
      <c r="H355" s="80">
        <f t="shared" si="19"/>
        <v>18000</v>
      </c>
      <c r="I355" s="68"/>
      <c r="J355" s="58">
        <v>20.0</v>
      </c>
      <c r="K355" s="65" t="s">
        <v>305</v>
      </c>
      <c r="L355" s="58" t="s">
        <v>305</v>
      </c>
      <c r="M355" s="58" t="s">
        <v>305</v>
      </c>
      <c r="N355" s="58" t="s">
        <v>305</v>
      </c>
      <c r="O355" s="58" t="s">
        <v>305</v>
      </c>
      <c r="P355" s="65" t="s">
        <v>305</v>
      </c>
      <c r="Q355" s="58" t="s">
        <v>305</v>
      </c>
      <c r="R355" s="58" t="s">
        <v>305</v>
      </c>
      <c r="S355" s="58" t="s">
        <v>305</v>
      </c>
      <c r="T355" s="58" t="s">
        <v>305</v>
      </c>
      <c r="U355" s="58" t="s">
        <v>305</v>
      </c>
      <c r="V355" s="21"/>
      <c r="W355" s="21"/>
      <c r="X355" s="21"/>
      <c r="Y355" s="21"/>
      <c r="Z355" s="21"/>
      <c r="AA355" s="21"/>
      <c r="AB355" s="21"/>
    </row>
    <row r="356">
      <c r="A356" s="36"/>
      <c r="B356" s="62"/>
      <c r="C356" s="69" t="s">
        <v>465</v>
      </c>
      <c r="D356" s="66"/>
      <c r="E356" s="67">
        <v>30.0</v>
      </c>
      <c r="F356" s="68" t="s">
        <v>131</v>
      </c>
      <c r="G356" s="59">
        <v>585.0</v>
      </c>
      <c r="H356" s="80">
        <f t="shared" si="19"/>
        <v>17550</v>
      </c>
      <c r="I356" s="68"/>
      <c r="J356" s="58" t="s">
        <v>315</v>
      </c>
      <c r="K356" s="65" t="s">
        <v>305</v>
      </c>
      <c r="L356" s="58" t="s">
        <v>305</v>
      </c>
      <c r="M356" s="58" t="s">
        <v>315</v>
      </c>
      <c r="N356" s="58" t="s">
        <v>305</v>
      </c>
      <c r="O356" s="58" t="s">
        <v>305</v>
      </c>
      <c r="P356" s="65" t="s">
        <v>305</v>
      </c>
      <c r="Q356" s="58" t="s">
        <v>305</v>
      </c>
      <c r="R356" s="58" t="s">
        <v>305</v>
      </c>
      <c r="S356" s="58" t="s">
        <v>315</v>
      </c>
      <c r="T356" s="58" t="s">
        <v>305</v>
      </c>
      <c r="U356" s="58" t="s">
        <v>305</v>
      </c>
      <c r="V356" s="21"/>
      <c r="W356" s="21"/>
      <c r="X356" s="21"/>
      <c r="Y356" s="21"/>
      <c r="Z356" s="21"/>
      <c r="AA356" s="21"/>
      <c r="AB356" s="21"/>
    </row>
    <row r="357">
      <c r="A357" s="36"/>
      <c r="B357" s="62"/>
      <c r="C357" s="69" t="s">
        <v>466</v>
      </c>
      <c r="D357" s="66"/>
      <c r="E357" s="67">
        <v>30.0</v>
      </c>
      <c r="F357" s="68" t="s">
        <v>131</v>
      </c>
      <c r="G357" s="59">
        <v>775.0</v>
      </c>
      <c r="H357" s="80">
        <f t="shared" si="19"/>
        <v>23250</v>
      </c>
      <c r="I357" s="68"/>
      <c r="J357" s="58" t="s">
        <v>315</v>
      </c>
      <c r="K357" s="65" t="s">
        <v>305</v>
      </c>
      <c r="L357" s="58" t="s">
        <v>305</v>
      </c>
      <c r="M357" s="58" t="s">
        <v>315</v>
      </c>
      <c r="N357" s="58" t="s">
        <v>305</v>
      </c>
      <c r="O357" s="58" t="s">
        <v>305</v>
      </c>
      <c r="P357" s="65" t="s">
        <v>305</v>
      </c>
      <c r="Q357" s="58" t="s">
        <v>305</v>
      </c>
      <c r="R357" s="58" t="s">
        <v>305</v>
      </c>
      <c r="S357" s="58" t="s">
        <v>315</v>
      </c>
      <c r="T357" s="58" t="s">
        <v>305</v>
      </c>
      <c r="U357" s="58" t="s">
        <v>305</v>
      </c>
      <c r="V357" s="21"/>
      <c r="W357" s="21"/>
      <c r="X357" s="21"/>
      <c r="Y357" s="21"/>
      <c r="Z357" s="21"/>
      <c r="AA357" s="21"/>
      <c r="AB357" s="21"/>
    </row>
    <row r="358">
      <c r="A358" s="36"/>
      <c r="B358" s="62"/>
      <c r="C358" s="69" t="s">
        <v>467</v>
      </c>
      <c r="D358" s="66"/>
      <c r="E358" s="67">
        <v>144.0</v>
      </c>
      <c r="F358" s="68" t="s">
        <v>325</v>
      </c>
      <c r="G358" s="59">
        <v>38.0</v>
      </c>
      <c r="H358" s="80">
        <f t="shared" si="19"/>
        <v>5472</v>
      </c>
      <c r="I358" s="68"/>
      <c r="J358" s="58" t="s">
        <v>317</v>
      </c>
      <c r="K358" s="65" t="s">
        <v>305</v>
      </c>
      <c r="L358" s="58" t="s">
        <v>305</v>
      </c>
      <c r="M358" s="58" t="s">
        <v>305</v>
      </c>
      <c r="N358" s="58" t="s">
        <v>305</v>
      </c>
      <c r="O358" s="58" t="s">
        <v>305</v>
      </c>
      <c r="P358" s="65" t="s">
        <v>305</v>
      </c>
      <c r="Q358" s="58" t="s">
        <v>305</v>
      </c>
      <c r="R358" s="58" t="s">
        <v>305</v>
      </c>
      <c r="S358" s="58" t="s">
        <v>317</v>
      </c>
      <c r="T358" s="58" t="s">
        <v>305</v>
      </c>
      <c r="U358" s="58" t="s">
        <v>305</v>
      </c>
      <c r="V358" s="21"/>
      <c r="W358" s="21"/>
      <c r="X358" s="21"/>
      <c r="Y358" s="21"/>
      <c r="Z358" s="21"/>
      <c r="AA358" s="21"/>
      <c r="AB358" s="21"/>
    </row>
    <row r="359">
      <c r="A359" s="36"/>
      <c r="B359" s="62"/>
      <c r="C359" s="69" t="s">
        <v>468</v>
      </c>
      <c r="D359" s="66"/>
      <c r="E359" s="67">
        <v>100.0</v>
      </c>
      <c r="F359" s="68" t="s">
        <v>131</v>
      </c>
      <c r="G359" s="59">
        <v>630.0</v>
      </c>
      <c r="H359" s="80">
        <f t="shared" si="19"/>
        <v>63000</v>
      </c>
      <c r="I359" s="68"/>
      <c r="J359" s="58" t="s">
        <v>319</v>
      </c>
      <c r="K359" s="65" t="s">
        <v>305</v>
      </c>
      <c r="L359" s="58" t="s">
        <v>305</v>
      </c>
      <c r="M359" s="58" t="s">
        <v>319</v>
      </c>
      <c r="N359" s="58" t="s">
        <v>305</v>
      </c>
      <c r="O359" s="58" t="s">
        <v>305</v>
      </c>
      <c r="P359" s="65" t="s">
        <v>319</v>
      </c>
      <c r="Q359" s="58" t="s">
        <v>305</v>
      </c>
      <c r="R359" s="58" t="s">
        <v>305</v>
      </c>
      <c r="S359" s="58" t="s">
        <v>319</v>
      </c>
      <c r="T359" s="58" t="s">
        <v>305</v>
      </c>
      <c r="U359" s="58" t="s">
        <v>305</v>
      </c>
      <c r="V359" s="21"/>
      <c r="W359" s="21"/>
      <c r="X359" s="21"/>
      <c r="Y359" s="21"/>
      <c r="Z359" s="21"/>
      <c r="AA359" s="21"/>
      <c r="AB359" s="21"/>
    </row>
    <row r="360">
      <c r="A360" s="36"/>
      <c r="B360" s="62"/>
      <c r="C360" s="69" t="s">
        <v>469</v>
      </c>
      <c r="D360" s="66"/>
      <c r="E360" s="67">
        <v>100.0</v>
      </c>
      <c r="F360" s="68" t="s">
        <v>120</v>
      </c>
      <c r="G360" s="59">
        <v>135.0</v>
      </c>
      <c r="H360" s="80">
        <f t="shared" si="19"/>
        <v>13500</v>
      </c>
      <c r="I360" s="68"/>
      <c r="J360" s="58" t="s">
        <v>319</v>
      </c>
      <c r="K360" s="65" t="s">
        <v>305</v>
      </c>
      <c r="L360" s="58" t="s">
        <v>305</v>
      </c>
      <c r="M360" s="58" t="s">
        <v>319</v>
      </c>
      <c r="N360" s="58" t="s">
        <v>305</v>
      </c>
      <c r="O360" s="58" t="s">
        <v>305</v>
      </c>
      <c r="P360" s="65" t="s">
        <v>319</v>
      </c>
      <c r="Q360" s="58" t="s">
        <v>305</v>
      </c>
      <c r="R360" s="58" t="s">
        <v>305</v>
      </c>
      <c r="S360" s="58" t="s">
        <v>319</v>
      </c>
      <c r="T360" s="58" t="s">
        <v>305</v>
      </c>
      <c r="U360" s="58" t="s">
        <v>305</v>
      </c>
      <c r="V360" s="21"/>
      <c r="W360" s="21"/>
      <c r="X360" s="21"/>
      <c r="Y360" s="21"/>
      <c r="Z360" s="21"/>
      <c r="AA360" s="21"/>
      <c r="AB360" s="21"/>
    </row>
    <row r="361">
      <c r="A361" s="36"/>
      <c r="B361" s="62"/>
      <c r="C361" s="69" t="s">
        <v>470</v>
      </c>
      <c r="D361" s="66"/>
      <c r="E361" s="67">
        <v>50.0</v>
      </c>
      <c r="F361" s="68" t="s">
        <v>343</v>
      </c>
      <c r="G361" s="59">
        <v>125.0</v>
      </c>
      <c r="H361" s="80">
        <f t="shared" si="19"/>
        <v>6250</v>
      </c>
      <c r="I361" s="68"/>
      <c r="J361" s="58" t="s">
        <v>319</v>
      </c>
      <c r="K361" s="65" t="s">
        <v>305</v>
      </c>
      <c r="L361" s="58" t="s">
        <v>305</v>
      </c>
      <c r="M361" s="58" t="s">
        <v>305</v>
      </c>
      <c r="N361" s="58" t="s">
        <v>305</v>
      </c>
      <c r="O361" s="58" t="s">
        <v>305</v>
      </c>
      <c r="P361" s="65" t="s">
        <v>305</v>
      </c>
      <c r="Q361" s="58" t="s">
        <v>305</v>
      </c>
      <c r="R361" s="58" t="s">
        <v>305</v>
      </c>
      <c r="S361" s="58" t="s">
        <v>319</v>
      </c>
      <c r="T361" s="58" t="s">
        <v>305</v>
      </c>
      <c r="U361" s="58" t="s">
        <v>305</v>
      </c>
      <c r="V361" s="21"/>
      <c r="W361" s="21"/>
      <c r="X361" s="21"/>
      <c r="Y361" s="21"/>
      <c r="Z361" s="21"/>
      <c r="AA361" s="21"/>
      <c r="AB361" s="21"/>
    </row>
    <row r="362">
      <c r="A362" s="36"/>
      <c r="B362" s="62"/>
      <c r="C362" s="69" t="s">
        <v>471</v>
      </c>
      <c r="D362" s="66"/>
      <c r="E362" s="67">
        <v>50.0</v>
      </c>
      <c r="F362" s="68" t="s">
        <v>131</v>
      </c>
      <c r="G362" s="59">
        <v>175.0</v>
      </c>
      <c r="H362" s="80">
        <f t="shared" si="19"/>
        <v>8750</v>
      </c>
      <c r="I362" s="68"/>
      <c r="J362" s="58" t="s">
        <v>366</v>
      </c>
      <c r="K362" s="65" t="s">
        <v>305</v>
      </c>
      <c r="L362" s="58" t="s">
        <v>305</v>
      </c>
      <c r="M362" s="58" t="s">
        <v>315</v>
      </c>
      <c r="N362" s="58" t="s">
        <v>305</v>
      </c>
      <c r="O362" s="58" t="s">
        <v>305</v>
      </c>
      <c r="P362" s="65" t="s">
        <v>305</v>
      </c>
      <c r="Q362" s="58" t="s">
        <v>305</v>
      </c>
      <c r="R362" s="58" t="s">
        <v>305</v>
      </c>
      <c r="S362" s="58" t="s">
        <v>366</v>
      </c>
      <c r="T362" s="58" t="s">
        <v>305</v>
      </c>
      <c r="U362" s="58" t="s">
        <v>305</v>
      </c>
      <c r="V362" s="21"/>
      <c r="W362" s="21"/>
      <c r="X362" s="21"/>
      <c r="Y362" s="21"/>
      <c r="Z362" s="21"/>
      <c r="AA362" s="21"/>
      <c r="AB362" s="21"/>
    </row>
    <row r="363">
      <c r="A363" s="36"/>
      <c r="B363" s="62"/>
      <c r="C363" s="69" t="s">
        <v>472</v>
      </c>
      <c r="D363" s="66"/>
      <c r="E363" s="67">
        <v>15.0</v>
      </c>
      <c r="F363" s="68" t="s">
        <v>131</v>
      </c>
      <c r="G363" s="59">
        <v>550.0</v>
      </c>
      <c r="H363" s="80">
        <f t="shared" si="19"/>
        <v>8250</v>
      </c>
      <c r="I363" s="68"/>
      <c r="J363" s="58" t="s">
        <v>334</v>
      </c>
      <c r="K363" s="65" t="s">
        <v>305</v>
      </c>
      <c r="L363" s="58" t="s">
        <v>305</v>
      </c>
      <c r="M363" s="58" t="s">
        <v>334</v>
      </c>
      <c r="N363" s="58" t="s">
        <v>305</v>
      </c>
      <c r="O363" s="58" t="s">
        <v>305</v>
      </c>
      <c r="P363" s="65" t="s">
        <v>305</v>
      </c>
      <c r="Q363" s="58" t="s">
        <v>305</v>
      </c>
      <c r="R363" s="58" t="s">
        <v>305</v>
      </c>
      <c r="S363" s="58" t="s">
        <v>334</v>
      </c>
      <c r="T363" s="58" t="s">
        <v>305</v>
      </c>
      <c r="U363" s="58" t="s">
        <v>305</v>
      </c>
      <c r="V363" s="21"/>
      <c r="W363" s="21"/>
      <c r="X363" s="21"/>
      <c r="Y363" s="21"/>
      <c r="Z363" s="21"/>
      <c r="AA363" s="21"/>
      <c r="AB363" s="21"/>
    </row>
    <row r="364">
      <c r="A364" s="36"/>
      <c r="B364" s="62"/>
      <c r="C364" s="69" t="s">
        <v>473</v>
      </c>
      <c r="D364" s="66"/>
      <c r="E364" s="67">
        <v>35.0</v>
      </c>
      <c r="F364" s="68" t="s">
        <v>131</v>
      </c>
      <c r="G364" s="59">
        <v>360.0</v>
      </c>
      <c r="H364" s="80">
        <f t="shared" si="19"/>
        <v>12600</v>
      </c>
      <c r="I364" s="68"/>
      <c r="J364" s="58">
        <v>15.0</v>
      </c>
      <c r="K364" s="65" t="s">
        <v>305</v>
      </c>
      <c r="L364" s="58" t="s">
        <v>305</v>
      </c>
      <c r="M364" s="58" t="s">
        <v>315</v>
      </c>
      <c r="N364" s="58" t="s">
        <v>305</v>
      </c>
      <c r="O364" s="58" t="s">
        <v>305</v>
      </c>
      <c r="P364" s="65" t="s">
        <v>305</v>
      </c>
      <c r="Q364" s="58" t="s">
        <v>305</v>
      </c>
      <c r="R364" s="58" t="s">
        <v>305</v>
      </c>
      <c r="S364" s="58" t="s">
        <v>315</v>
      </c>
      <c r="T364" s="58" t="s">
        <v>305</v>
      </c>
      <c r="U364" s="58" t="s">
        <v>305</v>
      </c>
      <c r="V364" s="21"/>
      <c r="W364" s="21"/>
      <c r="X364" s="21"/>
      <c r="Y364" s="21"/>
      <c r="Z364" s="21"/>
      <c r="AA364" s="21"/>
      <c r="AB364" s="21"/>
    </row>
    <row r="365">
      <c r="A365" s="36"/>
      <c r="B365" s="62"/>
      <c r="C365" s="69" t="s">
        <v>474</v>
      </c>
      <c r="D365" s="66"/>
      <c r="E365" s="67">
        <v>100.0</v>
      </c>
      <c r="F365" s="68" t="s">
        <v>131</v>
      </c>
      <c r="G365" s="59">
        <v>3200.0</v>
      </c>
      <c r="H365" s="80">
        <f t="shared" si="19"/>
        <v>320000</v>
      </c>
      <c r="I365" s="68"/>
      <c r="J365" s="58" t="s">
        <v>319</v>
      </c>
      <c r="K365" s="65" t="s">
        <v>305</v>
      </c>
      <c r="L365" s="58" t="s">
        <v>305</v>
      </c>
      <c r="M365" s="58" t="s">
        <v>319</v>
      </c>
      <c r="N365" s="58" t="s">
        <v>305</v>
      </c>
      <c r="O365" s="58" t="s">
        <v>305</v>
      </c>
      <c r="P365" s="65" t="s">
        <v>319</v>
      </c>
      <c r="Q365" s="58" t="s">
        <v>305</v>
      </c>
      <c r="R365" s="58" t="s">
        <v>305</v>
      </c>
      <c r="S365" s="58" t="s">
        <v>319</v>
      </c>
      <c r="T365" s="58" t="s">
        <v>305</v>
      </c>
      <c r="U365" s="58" t="s">
        <v>305</v>
      </c>
      <c r="V365" s="21"/>
      <c r="W365" s="21"/>
      <c r="X365" s="21"/>
      <c r="Y365" s="21"/>
      <c r="Z365" s="21"/>
      <c r="AA365" s="21"/>
      <c r="AB365" s="21"/>
    </row>
    <row r="366">
      <c r="A366" s="36"/>
      <c r="B366" s="62"/>
      <c r="C366" s="69" t="s">
        <v>475</v>
      </c>
      <c r="D366" s="66"/>
      <c r="E366" s="67">
        <v>80.0</v>
      </c>
      <c r="F366" s="68" t="s">
        <v>131</v>
      </c>
      <c r="G366" s="59">
        <v>1750.0</v>
      </c>
      <c r="H366" s="80">
        <f t="shared" si="19"/>
        <v>140000</v>
      </c>
      <c r="I366" s="68"/>
      <c r="J366" s="58" t="s">
        <v>366</v>
      </c>
      <c r="K366" s="65" t="s">
        <v>305</v>
      </c>
      <c r="L366" s="58" t="s">
        <v>305</v>
      </c>
      <c r="M366" s="58" t="s">
        <v>366</v>
      </c>
      <c r="N366" s="58" t="s">
        <v>305</v>
      </c>
      <c r="O366" s="58" t="s">
        <v>305</v>
      </c>
      <c r="P366" s="65" t="s">
        <v>366</v>
      </c>
      <c r="Q366" s="58" t="s">
        <v>305</v>
      </c>
      <c r="R366" s="58" t="s">
        <v>305</v>
      </c>
      <c r="S366" s="58" t="s">
        <v>366</v>
      </c>
      <c r="T366" s="58" t="s">
        <v>305</v>
      </c>
      <c r="U366" s="58" t="s">
        <v>305</v>
      </c>
      <c r="V366" s="21"/>
      <c r="W366" s="21"/>
      <c r="X366" s="21"/>
      <c r="Y366" s="21"/>
      <c r="Z366" s="21"/>
      <c r="AA366" s="21"/>
      <c r="AB366" s="21"/>
    </row>
    <row r="367">
      <c r="A367" s="36"/>
      <c r="B367" s="62"/>
      <c r="C367" s="69" t="s">
        <v>476</v>
      </c>
      <c r="D367" s="66"/>
      <c r="E367" s="67">
        <v>30.0</v>
      </c>
      <c r="F367" s="68" t="s">
        <v>343</v>
      </c>
      <c r="G367" s="59">
        <v>210.0</v>
      </c>
      <c r="H367" s="80">
        <f t="shared" si="19"/>
        <v>6300</v>
      </c>
      <c r="I367" s="68"/>
      <c r="J367" s="58" t="s">
        <v>315</v>
      </c>
      <c r="K367" s="65" t="s">
        <v>305</v>
      </c>
      <c r="L367" s="58" t="s">
        <v>305</v>
      </c>
      <c r="M367" s="58" t="s">
        <v>315</v>
      </c>
      <c r="N367" s="58" t="s">
        <v>305</v>
      </c>
      <c r="O367" s="58" t="s">
        <v>305</v>
      </c>
      <c r="P367" s="65" t="s">
        <v>305</v>
      </c>
      <c r="Q367" s="58" t="s">
        <v>305</v>
      </c>
      <c r="R367" s="58" t="s">
        <v>305</v>
      </c>
      <c r="S367" s="58" t="s">
        <v>315</v>
      </c>
      <c r="T367" s="58" t="s">
        <v>305</v>
      </c>
      <c r="U367" s="58" t="s">
        <v>305</v>
      </c>
      <c r="V367" s="21"/>
      <c r="W367" s="21"/>
      <c r="X367" s="21"/>
      <c r="Y367" s="21"/>
      <c r="Z367" s="21"/>
      <c r="AA367" s="21"/>
      <c r="AB367" s="21"/>
    </row>
    <row r="368">
      <c r="A368" s="36"/>
      <c r="B368" s="62"/>
      <c r="C368" s="69" t="s">
        <v>477</v>
      </c>
      <c r="D368" s="66"/>
      <c r="E368" s="67">
        <v>15.0</v>
      </c>
      <c r="F368" s="68" t="s">
        <v>131</v>
      </c>
      <c r="G368" s="59">
        <v>900.0</v>
      </c>
      <c r="H368" s="80">
        <f t="shared" si="19"/>
        <v>13500</v>
      </c>
      <c r="I368" s="68"/>
      <c r="J368" s="58" t="s">
        <v>334</v>
      </c>
      <c r="K368" s="65" t="s">
        <v>305</v>
      </c>
      <c r="L368" s="58" t="s">
        <v>305</v>
      </c>
      <c r="M368" s="58" t="s">
        <v>334</v>
      </c>
      <c r="N368" s="58" t="s">
        <v>305</v>
      </c>
      <c r="O368" s="58" t="s">
        <v>305</v>
      </c>
      <c r="P368" s="65" t="s">
        <v>305</v>
      </c>
      <c r="Q368" s="58" t="s">
        <v>305</v>
      </c>
      <c r="R368" s="58" t="s">
        <v>305</v>
      </c>
      <c r="S368" s="58" t="s">
        <v>334</v>
      </c>
      <c r="T368" s="58" t="s">
        <v>305</v>
      </c>
      <c r="U368" s="58" t="s">
        <v>305</v>
      </c>
      <c r="V368" s="21"/>
      <c r="W368" s="21"/>
      <c r="X368" s="21"/>
      <c r="Y368" s="21"/>
      <c r="Z368" s="21"/>
      <c r="AA368" s="21"/>
      <c r="AB368" s="21"/>
    </row>
    <row r="369">
      <c r="A369" s="36"/>
      <c r="B369" s="62"/>
      <c r="C369" s="69" t="s">
        <v>478</v>
      </c>
      <c r="D369" s="66"/>
      <c r="E369" s="67">
        <v>3.0</v>
      </c>
      <c r="F369" s="68" t="s">
        <v>131</v>
      </c>
      <c r="G369" s="59">
        <v>600.0</v>
      </c>
      <c r="H369" s="80">
        <f t="shared" si="19"/>
        <v>1800</v>
      </c>
      <c r="I369" s="68"/>
      <c r="J369" s="58">
        <v>3.0</v>
      </c>
      <c r="K369" s="65" t="s">
        <v>305</v>
      </c>
      <c r="L369" s="58" t="s">
        <v>305</v>
      </c>
      <c r="M369" s="58" t="s">
        <v>305</v>
      </c>
      <c r="N369" s="58" t="s">
        <v>305</v>
      </c>
      <c r="O369" s="58" t="s">
        <v>305</v>
      </c>
      <c r="P369" s="65" t="s">
        <v>305</v>
      </c>
      <c r="Q369" s="58" t="s">
        <v>305</v>
      </c>
      <c r="R369" s="58" t="s">
        <v>305</v>
      </c>
      <c r="S369" s="58" t="s">
        <v>305</v>
      </c>
      <c r="T369" s="58" t="s">
        <v>305</v>
      </c>
      <c r="U369" s="58" t="s">
        <v>305</v>
      </c>
      <c r="V369" s="21"/>
      <c r="W369" s="21"/>
      <c r="X369" s="21"/>
      <c r="Y369" s="21"/>
      <c r="Z369" s="21"/>
      <c r="AA369" s="21"/>
      <c r="AB369" s="21"/>
    </row>
    <row r="370">
      <c r="A370" s="36"/>
      <c r="B370" s="62"/>
      <c r="C370" s="69" t="s">
        <v>479</v>
      </c>
      <c r="D370" s="66"/>
      <c r="E370" s="67">
        <v>1500.0</v>
      </c>
      <c r="F370" s="68" t="s">
        <v>131</v>
      </c>
      <c r="G370" s="59">
        <v>550.0</v>
      </c>
      <c r="H370" s="80">
        <f t="shared" si="19"/>
        <v>825000</v>
      </c>
      <c r="I370" s="68"/>
      <c r="J370" s="58" t="s">
        <v>453</v>
      </c>
      <c r="K370" s="65" t="s">
        <v>305</v>
      </c>
      <c r="L370" s="58" t="s">
        <v>305</v>
      </c>
      <c r="M370" s="58" t="s">
        <v>332</v>
      </c>
      <c r="N370" s="58" t="s">
        <v>305</v>
      </c>
      <c r="O370" s="58" t="s">
        <v>305</v>
      </c>
      <c r="P370" s="65" t="s">
        <v>332</v>
      </c>
      <c r="Q370" s="58" t="s">
        <v>305</v>
      </c>
      <c r="R370" s="58" t="s">
        <v>305</v>
      </c>
      <c r="S370" s="58" t="s">
        <v>453</v>
      </c>
      <c r="T370" s="58" t="s">
        <v>305</v>
      </c>
      <c r="U370" s="58" t="s">
        <v>305</v>
      </c>
      <c r="V370" s="21"/>
      <c r="W370" s="21"/>
      <c r="X370" s="21"/>
      <c r="Y370" s="21"/>
      <c r="Z370" s="21"/>
      <c r="AA370" s="21"/>
      <c r="AB370" s="21"/>
    </row>
    <row r="371">
      <c r="A371" s="36"/>
      <c r="B371" s="62"/>
      <c r="C371" s="69" t="s">
        <v>480</v>
      </c>
      <c r="D371" s="66"/>
      <c r="E371" s="67">
        <v>144.0</v>
      </c>
      <c r="F371" s="68" t="s">
        <v>221</v>
      </c>
      <c r="G371" s="59">
        <v>47.5</v>
      </c>
      <c r="H371" s="80">
        <f t="shared" si="19"/>
        <v>6840</v>
      </c>
      <c r="I371" s="68"/>
      <c r="J371" s="58">
        <v>144.0</v>
      </c>
      <c r="K371" s="65" t="s">
        <v>305</v>
      </c>
      <c r="L371" s="58" t="s">
        <v>305</v>
      </c>
      <c r="M371" s="58" t="s">
        <v>305</v>
      </c>
      <c r="N371" s="58" t="s">
        <v>305</v>
      </c>
      <c r="O371" s="58" t="s">
        <v>305</v>
      </c>
      <c r="P371" s="65" t="s">
        <v>305</v>
      </c>
      <c r="Q371" s="58" t="s">
        <v>305</v>
      </c>
      <c r="R371" s="58" t="s">
        <v>305</v>
      </c>
      <c r="S371" s="58" t="s">
        <v>305</v>
      </c>
      <c r="T371" s="58" t="s">
        <v>305</v>
      </c>
      <c r="U371" s="58" t="s">
        <v>305</v>
      </c>
      <c r="V371" s="21"/>
      <c r="W371" s="21"/>
      <c r="X371" s="21"/>
      <c r="Y371" s="21"/>
      <c r="Z371" s="21"/>
      <c r="AA371" s="21"/>
      <c r="AB371" s="21"/>
    </row>
    <row r="372">
      <c r="A372" s="36"/>
      <c r="B372" s="62"/>
      <c r="C372" s="69"/>
      <c r="D372" s="66"/>
      <c r="E372" s="67"/>
      <c r="F372" s="68"/>
      <c r="G372" s="59"/>
      <c r="H372" s="80"/>
      <c r="I372" s="68"/>
      <c r="J372" s="58" t="s">
        <v>305</v>
      </c>
      <c r="K372" s="65" t="s">
        <v>305</v>
      </c>
      <c r="L372" s="58" t="s">
        <v>305</v>
      </c>
      <c r="M372" s="58" t="s">
        <v>305</v>
      </c>
      <c r="N372" s="58" t="s">
        <v>305</v>
      </c>
      <c r="O372" s="58" t="s">
        <v>305</v>
      </c>
      <c r="P372" s="65" t="s">
        <v>305</v>
      </c>
      <c r="Q372" s="58" t="s">
        <v>305</v>
      </c>
      <c r="R372" s="58" t="s">
        <v>305</v>
      </c>
      <c r="S372" s="58" t="s">
        <v>305</v>
      </c>
      <c r="T372" s="58" t="s">
        <v>305</v>
      </c>
      <c r="U372" s="58" t="s">
        <v>305</v>
      </c>
      <c r="V372" s="21"/>
      <c r="W372" s="21"/>
      <c r="X372" s="21"/>
      <c r="Y372" s="21"/>
      <c r="Z372" s="21"/>
      <c r="AA372" s="21"/>
      <c r="AB372" s="21"/>
    </row>
    <row r="373">
      <c r="A373" s="36"/>
      <c r="B373" s="62"/>
      <c r="C373" s="63" t="s">
        <v>481</v>
      </c>
      <c r="D373" s="66"/>
      <c r="E373" s="67"/>
      <c r="F373" s="68"/>
      <c r="G373" s="59"/>
      <c r="H373" s="80"/>
      <c r="I373" s="68"/>
      <c r="J373" s="58" t="s">
        <v>305</v>
      </c>
      <c r="K373" s="65" t="s">
        <v>305</v>
      </c>
      <c r="L373" s="58" t="s">
        <v>305</v>
      </c>
      <c r="M373" s="58" t="s">
        <v>305</v>
      </c>
      <c r="N373" s="58" t="s">
        <v>305</v>
      </c>
      <c r="O373" s="58" t="s">
        <v>305</v>
      </c>
      <c r="P373" s="65" t="s">
        <v>305</v>
      </c>
      <c r="Q373" s="58" t="s">
        <v>305</v>
      </c>
      <c r="R373" s="58" t="s">
        <v>305</v>
      </c>
      <c r="S373" s="58" t="s">
        <v>305</v>
      </c>
      <c r="T373" s="58" t="s">
        <v>305</v>
      </c>
      <c r="U373" s="58" t="s">
        <v>305</v>
      </c>
      <c r="V373" s="21"/>
      <c r="W373" s="21"/>
      <c r="X373" s="21"/>
      <c r="Y373" s="21"/>
      <c r="Z373" s="21"/>
      <c r="AA373" s="21"/>
      <c r="AB373" s="21"/>
    </row>
    <row r="374">
      <c r="A374" s="36"/>
      <c r="B374" s="62"/>
      <c r="C374" s="69"/>
      <c r="D374" s="66"/>
      <c r="E374" s="67"/>
      <c r="F374" s="68"/>
      <c r="G374" s="59"/>
      <c r="H374" s="80"/>
      <c r="I374" s="68"/>
      <c r="J374" s="58" t="s">
        <v>305</v>
      </c>
      <c r="K374" s="65" t="s">
        <v>305</v>
      </c>
      <c r="L374" s="58" t="s">
        <v>305</v>
      </c>
      <c r="M374" s="58" t="s">
        <v>305</v>
      </c>
      <c r="N374" s="58" t="s">
        <v>305</v>
      </c>
      <c r="O374" s="58" t="s">
        <v>305</v>
      </c>
      <c r="P374" s="65" t="s">
        <v>305</v>
      </c>
      <c r="Q374" s="58" t="s">
        <v>305</v>
      </c>
      <c r="R374" s="58" t="s">
        <v>305</v>
      </c>
      <c r="S374" s="58" t="s">
        <v>305</v>
      </c>
      <c r="T374" s="58" t="s">
        <v>305</v>
      </c>
      <c r="U374" s="58" t="s">
        <v>305</v>
      </c>
      <c r="V374" s="21"/>
      <c r="W374" s="21"/>
      <c r="X374" s="21"/>
      <c r="Y374" s="21"/>
      <c r="Z374" s="21"/>
      <c r="AA374" s="21"/>
      <c r="AB374" s="21"/>
    </row>
    <row r="375">
      <c r="A375" s="36"/>
      <c r="B375" s="62"/>
      <c r="C375" s="69" t="s">
        <v>482</v>
      </c>
      <c r="D375" s="66"/>
      <c r="E375" s="67">
        <v>300.0</v>
      </c>
      <c r="F375" s="68" t="s">
        <v>483</v>
      </c>
      <c r="G375" s="59">
        <v>45.0</v>
      </c>
      <c r="H375" s="80">
        <f t="shared" ref="H375:H401" si="20">E375*G375</f>
        <v>13500</v>
      </c>
      <c r="I375" s="68"/>
      <c r="J375" s="58">
        <v>75.0</v>
      </c>
      <c r="K375" s="65" t="s">
        <v>305</v>
      </c>
      <c r="L375" s="58" t="s">
        <v>305</v>
      </c>
      <c r="M375" s="58">
        <v>75.0</v>
      </c>
      <c r="N375" s="58" t="s">
        <v>305</v>
      </c>
      <c r="O375" s="58" t="s">
        <v>305</v>
      </c>
      <c r="P375" s="65">
        <v>75.0</v>
      </c>
      <c r="Q375" s="58" t="s">
        <v>305</v>
      </c>
      <c r="R375" s="58" t="s">
        <v>305</v>
      </c>
      <c r="S375" s="58">
        <v>75.0</v>
      </c>
      <c r="T375" s="58" t="s">
        <v>305</v>
      </c>
      <c r="U375" s="58" t="s">
        <v>305</v>
      </c>
      <c r="V375" s="21"/>
      <c r="W375" s="21"/>
      <c r="X375" s="21"/>
      <c r="Y375" s="21"/>
      <c r="Z375" s="21"/>
      <c r="AA375" s="21"/>
      <c r="AB375" s="21"/>
    </row>
    <row r="376">
      <c r="A376" s="36"/>
      <c r="B376" s="62"/>
      <c r="C376" s="69" t="s">
        <v>484</v>
      </c>
      <c r="D376" s="66"/>
      <c r="E376" s="67">
        <v>2500.0</v>
      </c>
      <c r="F376" s="68" t="s">
        <v>485</v>
      </c>
      <c r="G376" s="59">
        <v>2800.0</v>
      </c>
      <c r="H376" s="80">
        <f t="shared" si="20"/>
        <v>7000000</v>
      </c>
      <c r="I376" s="68"/>
      <c r="J376" s="58" t="s">
        <v>486</v>
      </c>
      <c r="K376" s="65" t="s">
        <v>305</v>
      </c>
      <c r="L376" s="58" t="s">
        <v>305</v>
      </c>
      <c r="M376" s="58" t="s">
        <v>323</v>
      </c>
      <c r="N376" s="58" t="s">
        <v>305</v>
      </c>
      <c r="O376" s="58" t="s">
        <v>305</v>
      </c>
      <c r="P376" s="65" t="s">
        <v>305</v>
      </c>
      <c r="Q376" s="58" t="s">
        <v>305</v>
      </c>
      <c r="R376" s="58" t="s">
        <v>305</v>
      </c>
      <c r="S376" s="58" t="s">
        <v>486</v>
      </c>
      <c r="T376" s="58" t="s">
        <v>305</v>
      </c>
      <c r="U376" s="58" t="s">
        <v>305</v>
      </c>
      <c r="V376" s="21"/>
      <c r="W376" s="21"/>
      <c r="X376" s="21"/>
      <c r="Y376" s="21"/>
      <c r="Z376" s="21"/>
      <c r="AA376" s="21"/>
      <c r="AB376" s="21"/>
    </row>
    <row r="377">
      <c r="A377" s="36"/>
      <c r="B377" s="62"/>
      <c r="C377" s="69" t="s">
        <v>487</v>
      </c>
      <c r="D377" s="66"/>
      <c r="E377" s="67">
        <v>50000.0</v>
      </c>
      <c r="F377" s="68" t="s">
        <v>417</v>
      </c>
      <c r="G377" s="59">
        <v>12.0</v>
      </c>
      <c r="H377" s="80">
        <f t="shared" si="20"/>
        <v>600000</v>
      </c>
      <c r="I377" s="68"/>
      <c r="J377" s="58" t="s">
        <v>488</v>
      </c>
      <c r="K377" s="65" t="s">
        <v>305</v>
      </c>
      <c r="L377" s="58" t="s">
        <v>305</v>
      </c>
      <c r="M377" s="58" t="s">
        <v>488</v>
      </c>
      <c r="N377" s="58" t="s">
        <v>305</v>
      </c>
      <c r="O377" s="58" t="s">
        <v>305</v>
      </c>
      <c r="P377" s="65" t="s">
        <v>488</v>
      </c>
      <c r="Q377" s="58" t="s">
        <v>305</v>
      </c>
      <c r="R377" s="58" t="s">
        <v>305</v>
      </c>
      <c r="S377" s="58" t="s">
        <v>488</v>
      </c>
      <c r="T377" s="58" t="s">
        <v>305</v>
      </c>
      <c r="U377" s="58" t="s">
        <v>305</v>
      </c>
      <c r="V377" s="21"/>
      <c r="W377" s="21"/>
      <c r="X377" s="21"/>
      <c r="Y377" s="21"/>
      <c r="Z377" s="21"/>
      <c r="AA377" s="21"/>
      <c r="AB377" s="21"/>
    </row>
    <row r="378">
      <c r="A378" s="36"/>
      <c r="B378" s="62"/>
      <c r="C378" s="69" t="s">
        <v>489</v>
      </c>
      <c r="D378" s="66"/>
      <c r="E378" s="67">
        <v>72.0</v>
      </c>
      <c r="F378" s="68" t="s">
        <v>221</v>
      </c>
      <c r="G378" s="59">
        <v>200.0</v>
      </c>
      <c r="H378" s="80">
        <f t="shared" si="20"/>
        <v>14400</v>
      </c>
      <c r="I378" s="68"/>
      <c r="J378" s="58">
        <v>72.0</v>
      </c>
      <c r="K378" s="65" t="s">
        <v>305</v>
      </c>
      <c r="L378" s="58" t="s">
        <v>305</v>
      </c>
      <c r="M378" s="58" t="s">
        <v>305</v>
      </c>
      <c r="N378" s="58" t="s">
        <v>305</v>
      </c>
      <c r="O378" s="58" t="s">
        <v>305</v>
      </c>
      <c r="P378" s="65" t="s">
        <v>305</v>
      </c>
      <c r="Q378" s="58" t="s">
        <v>305</v>
      </c>
      <c r="R378" s="58" t="s">
        <v>305</v>
      </c>
      <c r="S378" s="58" t="s">
        <v>305</v>
      </c>
      <c r="T378" s="58" t="s">
        <v>305</v>
      </c>
      <c r="U378" s="58" t="s">
        <v>305</v>
      </c>
      <c r="V378" s="21"/>
      <c r="W378" s="21"/>
      <c r="X378" s="21"/>
      <c r="Y378" s="21"/>
      <c r="Z378" s="21"/>
      <c r="AA378" s="21"/>
      <c r="AB378" s="21"/>
    </row>
    <row r="379">
      <c r="A379" s="36"/>
      <c r="B379" s="62"/>
      <c r="C379" s="69" t="s">
        <v>490</v>
      </c>
      <c r="D379" s="66"/>
      <c r="E379" s="67">
        <v>500.0</v>
      </c>
      <c r="F379" s="68" t="s">
        <v>350</v>
      </c>
      <c r="G379" s="59">
        <v>28.0</v>
      </c>
      <c r="H379" s="80">
        <f t="shared" si="20"/>
        <v>14000</v>
      </c>
      <c r="I379" s="68"/>
      <c r="J379" s="58">
        <v>250.0</v>
      </c>
      <c r="K379" s="65" t="s">
        <v>305</v>
      </c>
      <c r="L379" s="58" t="s">
        <v>305</v>
      </c>
      <c r="M379" s="58" t="s">
        <v>305</v>
      </c>
      <c r="N379" s="58" t="s">
        <v>305</v>
      </c>
      <c r="O379" s="58" t="s">
        <v>305</v>
      </c>
      <c r="P379" s="65">
        <v>250.0</v>
      </c>
      <c r="Q379" s="58" t="s">
        <v>305</v>
      </c>
      <c r="R379" s="58" t="s">
        <v>305</v>
      </c>
      <c r="S379" s="58" t="s">
        <v>305</v>
      </c>
      <c r="T379" s="58" t="s">
        <v>305</v>
      </c>
      <c r="U379" s="58" t="s">
        <v>305</v>
      </c>
      <c r="V379" s="21"/>
      <c r="W379" s="21"/>
      <c r="X379" s="21"/>
      <c r="Y379" s="21"/>
      <c r="Z379" s="21"/>
      <c r="AA379" s="21"/>
      <c r="AB379" s="21"/>
    </row>
    <row r="380">
      <c r="A380" s="36"/>
      <c r="B380" s="62"/>
      <c r="C380" s="69" t="s">
        <v>491</v>
      </c>
      <c r="D380" s="66"/>
      <c r="E380" s="67">
        <v>300.0</v>
      </c>
      <c r="F380" s="68" t="s">
        <v>483</v>
      </c>
      <c r="G380" s="59">
        <v>15.0</v>
      </c>
      <c r="H380" s="80">
        <f t="shared" si="20"/>
        <v>4500</v>
      </c>
      <c r="I380" s="68"/>
      <c r="J380" s="58">
        <v>150.0</v>
      </c>
      <c r="K380" s="65" t="s">
        <v>305</v>
      </c>
      <c r="L380" s="58" t="s">
        <v>305</v>
      </c>
      <c r="M380" s="58" t="s">
        <v>305</v>
      </c>
      <c r="N380" s="58" t="s">
        <v>305</v>
      </c>
      <c r="O380" s="58" t="s">
        <v>305</v>
      </c>
      <c r="P380" s="65">
        <v>150.0</v>
      </c>
      <c r="Q380" s="58" t="s">
        <v>305</v>
      </c>
      <c r="R380" s="58" t="s">
        <v>305</v>
      </c>
      <c r="S380" s="58" t="s">
        <v>305</v>
      </c>
      <c r="T380" s="58" t="s">
        <v>305</v>
      </c>
      <c r="U380" s="58" t="s">
        <v>305</v>
      </c>
      <c r="V380" s="21"/>
      <c r="W380" s="21"/>
      <c r="X380" s="21"/>
      <c r="Y380" s="21"/>
      <c r="Z380" s="21"/>
      <c r="AA380" s="21"/>
      <c r="AB380" s="21"/>
    </row>
    <row r="381">
      <c r="A381" s="36"/>
      <c r="B381" s="62"/>
      <c r="C381" s="69" t="s">
        <v>492</v>
      </c>
      <c r="D381" s="66"/>
      <c r="E381" s="67">
        <v>1000.0</v>
      </c>
      <c r="F381" s="68" t="s">
        <v>417</v>
      </c>
      <c r="G381" s="59">
        <v>40.0</v>
      </c>
      <c r="H381" s="80">
        <f t="shared" si="20"/>
        <v>40000</v>
      </c>
      <c r="I381" s="68"/>
      <c r="J381" s="58">
        <v>250.0</v>
      </c>
      <c r="K381" s="65" t="s">
        <v>305</v>
      </c>
      <c r="L381" s="58" t="s">
        <v>305</v>
      </c>
      <c r="M381" s="58">
        <v>250.0</v>
      </c>
      <c r="N381" s="58" t="s">
        <v>305</v>
      </c>
      <c r="O381" s="58" t="s">
        <v>305</v>
      </c>
      <c r="P381" s="65">
        <v>250.0</v>
      </c>
      <c r="Q381" s="58" t="s">
        <v>305</v>
      </c>
      <c r="R381" s="58" t="s">
        <v>305</v>
      </c>
      <c r="S381" s="58">
        <v>250.0</v>
      </c>
      <c r="T381" s="58" t="s">
        <v>305</v>
      </c>
      <c r="U381" s="58" t="s">
        <v>305</v>
      </c>
      <c r="V381" s="21"/>
      <c r="W381" s="21"/>
      <c r="X381" s="21"/>
      <c r="Y381" s="21"/>
      <c r="Z381" s="21"/>
      <c r="AA381" s="21"/>
      <c r="AB381" s="21"/>
    </row>
    <row r="382">
      <c r="A382" s="36"/>
      <c r="B382" s="62"/>
      <c r="C382" s="69" t="s">
        <v>493</v>
      </c>
      <c r="D382" s="66"/>
      <c r="E382" s="67">
        <v>72.0</v>
      </c>
      <c r="F382" s="68" t="s">
        <v>494</v>
      </c>
      <c r="G382" s="59">
        <v>350.0</v>
      </c>
      <c r="H382" s="80">
        <f t="shared" si="20"/>
        <v>25200</v>
      </c>
      <c r="I382" s="68"/>
      <c r="J382" s="58">
        <v>72.0</v>
      </c>
      <c r="K382" s="65" t="s">
        <v>305</v>
      </c>
      <c r="L382" s="58" t="s">
        <v>305</v>
      </c>
      <c r="M382" s="58" t="s">
        <v>305</v>
      </c>
      <c r="N382" s="58" t="s">
        <v>305</v>
      </c>
      <c r="O382" s="58" t="s">
        <v>305</v>
      </c>
      <c r="P382" s="65" t="s">
        <v>305</v>
      </c>
      <c r="Q382" s="58" t="s">
        <v>305</v>
      </c>
      <c r="R382" s="58" t="s">
        <v>305</v>
      </c>
      <c r="S382" s="58" t="s">
        <v>305</v>
      </c>
      <c r="T382" s="58" t="s">
        <v>305</v>
      </c>
      <c r="U382" s="58" t="s">
        <v>305</v>
      </c>
      <c r="V382" s="21"/>
      <c r="W382" s="21"/>
      <c r="X382" s="21"/>
      <c r="Y382" s="21"/>
      <c r="Z382" s="21"/>
      <c r="AA382" s="21"/>
      <c r="AB382" s="21"/>
    </row>
    <row r="383">
      <c r="A383" s="36"/>
      <c r="B383" s="62"/>
      <c r="C383" s="69" t="s">
        <v>495</v>
      </c>
      <c r="D383" s="66"/>
      <c r="E383" s="67">
        <v>100.0</v>
      </c>
      <c r="F383" s="68" t="s">
        <v>496</v>
      </c>
      <c r="G383" s="59">
        <v>140.0</v>
      </c>
      <c r="H383" s="80">
        <f t="shared" si="20"/>
        <v>14000</v>
      </c>
      <c r="I383" s="68"/>
      <c r="J383" s="58">
        <v>100.0</v>
      </c>
      <c r="K383" s="65" t="s">
        <v>305</v>
      </c>
      <c r="L383" s="58" t="s">
        <v>305</v>
      </c>
      <c r="M383" s="58" t="s">
        <v>305</v>
      </c>
      <c r="N383" s="58" t="s">
        <v>305</v>
      </c>
      <c r="O383" s="58" t="s">
        <v>305</v>
      </c>
      <c r="P383" s="65" t="s">
        <v>305</v>
      </c>
      <c r="Q383" s="58" t="s">
        <v>305</v>
      </c>
      <c r="R383" s="58" t="s">
        <v>305</v>
      </c>
      <c r="S383" s="58" t="s">
        <v>305</v>
      </c>
      <c r="T383" s="58" t="s">
        <v>305</v>
      </c>
      <c r="U383" s="58" t="s">
        <v>305</v>
      </c>
      <c r="V383" s="21"/>
      <c r="W383" s="21"/>
      <c r="X383" s="21"/>
      <c r="Y383" s="21"/>
      <c r="Z383" s="21"/>
      <c r="AA383" s="21"/>
      <c r="AB383" s="21"/>
    </row>
    <row r="384">
      <c r="A384" s="36"/>
      <c r="B384" s="62"/>
      <c r="C384" s="69" t="s">
        <v>497</v>
      </c>
      <c r="D384" s="66"/>
      <c r="E384" s="67">
        <v>3000.0</v>
      </c>
      <c r="F384" s="68" t="s">
        <v>417</v>
      </c>
      <c r="G384" s="59">
        <v>40.0</v>
      </c>
      <c r="H384" s="80">
        <f t="shared" si="20"/>
        <v>120000</v>
      </c>
      <c r="I384" s="68"/>
      <c r="J384" s="58" t="s">
        <v>486</v>
      </c>
      <c r="K384" s="65" t="s">
        <v>305</v>
      </c>
      <c r="L384" s="58" t="s">
        <v>305</v>
      </c>
      <c r="M384" s="58" t="s">
        <v>486</v>
      </c>
      <c r="N384" s="58" t="s">
        <v>305</v>
      </c>
      <c r="O384" s="58" t="s">
        <v>305</v>
      </c>
      <c r="P384" s="65" t="s">
        <v>305</v>
      </c>
      <c r="Q384" s="58" t="s">
        <v>305</v>
      </c>
      <c r="R384" s="58" t="s">
        <v>305</v>
      </c>
      <c r="S384" s="58" t="s">
        <v>486</v>
      </c>
      <c r="T384" s="58" t="s">
        <v>305</v>
      </c>
      <c r="U384" s="58" t="s">
        <v>305</v>
      </c>
      <c r="V384" s="21"/>
      <c r="W384" s="21"/>
      <c r="X384" s="21"/>
      <c r="Y384" s="21"/>
      <c r="Z384" s="21"/>
      <c r="AA384" s="21"/>
      <c r="AB384" s="21"/>
    </row>
    <row r="385">
      <c r="A385" s="36"/>
      <c r="B385" s="62"/>
      <c r="C385" s="69" t="s">
        <v>498</v>
      </c>
      <c r="D385" s="66"/>
      <c r="E385" s="67">
        <v>2500.0</v>
      </c>
      <c r="F385" s="68" t="s">
        <v>499</v>
      </c>
      <c r="G385" s="59">
        <v>10.0</v>
      </c>
      <c r="H385" s="80">
        <f t="shared" si="20"/>
        <v>25000</v>
      </c>
      <c r="I385" s="68"/>
      <c r="J385" s="58" t="s">
        <v>500</v>
      </c>
      <c r="K385" s="65" t="s">
        <v>305</v>
      </c>
      <c r="L385" s="58" t="s">
        <v>305</v>
      </c>
      <c r="M385" s="58" t="s">
        <v>305</v>
      </c>
      <c r="N385" s="58" t="s">
        <v>305</v>
      </c>
      <c r="O385" s="58" t="s">
        <v>305</v>
      </c>
      <c r="P385" s="65" t="s">
        <v>305</v>
      </c>
      <c r="Q385" s="58" t="s">
        <v>305</v>
      </c>
      <c r="R385" s="58" t="s">
        <v>305</v>
      </c>
      <c r="S385" s="58" t="s">
        <v>500</v>
      </c>
      <c r="T385" s="58" t="s">
        <v>305</v>
      </c>
      <c r="U385" s="58" t="s">
        <v>305</v>
      </c>
      <c r="V385" s="21"/>
      <c r="W385" s="21"/>
      <c r="X385" s="21"/>
      <c r="Y385" s="21"/>
      <c r="Z385" s="21"/>
      <c r="AA385" s="21"/>
      <c r="AB385" s="21"/>
    </row>
    <row r="386">
      <c r="A386" s="36"/>
      <c r="B386" s="62"/>
      <c r="C386" s="69" t="s">
        <v>501</v>
      </c>
      <c r="D386" s="66"/>
      <c r="E386" s="67">
        <v>300.0</v>
      </c>
      <c r="F386" s="68" t="s">
        <v>483</v>
      </c>
      <c r="G386" s="59">
        <v>55.0</v>
      </c>
      <c r="H386" s="80">
        <f t="shared" si="20"/>
        <v>16500</v>
      </c>
      <c r="I386" s="68"/>
      <c r="J386" s="58">
        <v>150.0</v>
      </c>
      <c r="K386" s="65" t="s">
        <v>305</v>
      </c>
      <c r="L386" s="58" t="s">
        <v>305</v>
      </c>
      <c r="M386" s="58" t="s">
        <v>305</v>
      </c>
      <c r="N386" s="58" t="s">
        <v>305</v>
      </c>
      <c r="O386" s="58" t="s">
        <v>305</v>
      </c>
      <c r="P386" s="65">
        <v>150.0</v>
      </c>
      <c r="Q386" s="58" t="s">
        <v>305</v>
      </c>
      <c r="R386" s="58" t="s">
        <v>305</v>
      </c>
      <c r="S386" s="58" t="s">
        <v>305</v>
      </c>
      <c r="T386" s="58" t="s">
        <v>305</v>
      </c>
      <c r="U386" s="58" t="s">
        <v>305</v>
      </c>
      <c r="V386" s="21"/>
      <c r="W386" s="21"/>
      <c r="X386" s="21"/>
      <c r="Y386" s="21"/>
      <c r="Z386" s="21"/>
      <c r="AA386" s="21"/>
      <c r="AB386" s="21"/>
    </row>
    <row r="387">
      <c r="A387" s="36"/>
      <c r="B387" s="62"/>
      <c r="C387" s="69" t="s">
        <v>502</v>
      </c>
      <c r="D387" s="66"/>
      <c r="E387" s="67">
        <v>280.0</v>
      </c>
      <c r="F387" s="68" t="s">
        <v>350</v>
      </c>
      <c r="G387" s="59">
        <v>90.0</v>
      </c>
      <c r="H387" s="80">
        <f t="shared" si="20"/>
        <v>25200</v>
      </c>
      <c r="I387" s="68"/>
      <c r="J387" s="58">
        <v>140.0</v>
      </c>
      <c r="K387" s="65" t="s">
        <v>305</v>
      </c>
      <c r="L387" s="58" t="s">
        <v>305</v>
      </c>
      <c r="M387" s="58" t="s">
        <v>305</v>
      </c>
      <c r="N387" s="58" t="s">
        <v>305</v>
      </c>
      <c r="O387" s="58" t="s">
        <v>305</v>
      </c>
      <c r="P387" s="65">
        <v>140.0</v>
      </c>
      <c r="Q387" s="58" t="s">
        <v>305</v>
      </c>
      <c r="R387" s="58" t="s">
        <v>305</v>
      </c>
      <c r="S387" s="58" t="s">
        <v>305</v>
      </c>
      <c r="T387" s="58" t="s">
        <v>305</v>
      </c>
      <c r="U387" s="58" t="s">
        <v>305</v>
      </c>
      <c r="V387" s="21"/>
      <c r="W387" s="21"/>
      <c r="X387" s="21"/>
      <c r="Y387" s="21"/>
      <c r="Z387" s="21"/>
      <c r="AA387" s="21"/>
      <c r="AB387" s="21"/>
    </row>
    <row r="388">
      <c r="A388" s="36"/>
      <c r="B388" s="62"/>
      <c r="C388" s="69" t="s">
        <v>503</v>
      </c>
      <c r="D388" s="66"/>
      <c r="E388" s="67">
        <v>150.0</v>
      </c>
      <c r="F388" s="68" t="s">
        <v>485</v>
      </c>
      <c r="G388" s="59">
        <v>3600.0</v>
      </c>
      <c r="H388" s="80">
        <f t="shared" si="20"/>
        <v>540000</v>
      </c>
      <c r="I388" s="68"/>
      <c r="J388" s="58">
        <v>75.0</v>
      </c>
      <c r="K388" s="65" t="s">
        <v>305</v>
      </c>
      <c r="L388" s="58" t="s">
        <v>305</v>
      </c>
      <c r="M388" s="58" t="s">
        <v>305</v>
      </c>
      <c r="N388" s="58" t="s">
        <v>305</v>
      </c>
      <c r="O388" s="58" t="s">
        <v>305</v>
      </c>
      <c r="P388" s="65">
        <v>75.0</v>
      </c>
      <c r="Q388" s="58" t="s">
        <v>305</v>
      </c>
      <c r="R388" s="58" t="s">
        <v>305</v>
      </c>
      <c r="S388" s="58" t="s">
        <v>305</v>
      </c>
      <c r="T388" s="58" t="s">
        <v>305</v>
      </c>
      <c r="U388" s="58" t="s">
        <v>305</v>
      </c>
      <c r="V388" s="21"/>
      <c r="W388" s="21"/>
      <c r="X388" s="21"/>
      <c r="Y388" s="21"/>
      <c r="Z388" s="21"/>
      <c r="AA388" s="21"/>
      <c r="AB388" s="21"/>
    </row>
    <row r="389">
      <c r="A389" s="36"/>
      <c r="B389" s="62"/>
      <c r="C389" s="69" t="s">
        <v>504</v>
      </c>
      <c r="D389" s="66"/>
      <c r="E389" s="67">
        <v>1500.0</v>
      </c>
      <c r="F389" s="68" t="s">
        <v>483</v>
      </c>
      <c r="G389" s="59">
        <v>28.0</v>
      </c>
      <c r="H389" s="80">
        <f t="shared" si="20"/>
        <v>42000</v>
      </c>
      <c r="I389" s="68"/>
      <c r="J389" s="58">
        <v>750.0</v>
      </c>
      <c r="K389" s="65" t="s">
        <v>305</v>
      </c>
      <c r="L389" s="58" t="s">
        <v>305</v>
      </c>
      <c r="M389" s="58" t="s">
        <v>305</v>
      </c>
      <c r="N389" s="58" t="s">
        <v>305</v>
      </c>
      <c r="O389" s="58" t="s">
        <v>305</v>
      </c>
      <c r="P389" s="65">
        <v>750.0</v>
      </c>
      <c r="Q389" s="58" t="s">
        <v>305</v>
      </c>
      <c r="R389" s="58" t="s">
        <v>305</v>
      </c>
      <c r="S389" s="58" t="s">
        <v>305</v>
      </c>
      <c r="T389" s="58" t="s">
        <v>305</v>
      </c>
      <c r="U389" s="58" t="s">
        <v>305</v>
      </c>
      <c r="V389" s="21"/>
      <c r="W389" s="21"/>
      <c r="X389" s="21"/>
      <c r="Y389" s="21"/>
      <c r="Z389" s="21"/>
      <c r="AA389" s="21"/>
      <c r="AB389" s="21"/>
    </row>
    <row r="390">
      <c r="A390" s="36"/>
      <c r="B390" s="62"/>
      <c r="C390" s="69" t="s">
        <v>505</v>
      </c>
      <c r="D390" s="66"/>
      <c r="E390" s="67">
        <v>1000.0</v>
      </c>
      <c r="F390" s="68" t="s">
        <v>422</v>
      </c>
      <c r="G390" s="59">
        <v>1400.0</v>
      </c>
      <c r="H390" s="80">
        <f t="shared" si="20"/>
        <v>1400000</v>
      </c>
      <c r="I390" s="68"/>
      <c r="J390" s="58">
        <v>500.0</v>
      </c>
      <c r="K390" s="65" t="s">
        <v>305</v>
      </c>
      <c r="L390" s="58" t="s">
        <v>305</v>
      </c>
      <c r="M390" s="58" t="s">
        <v>305</v>
      </c>
      <c r="N390" s="58" t="s">
        <v>305</v>
      </c>
      <c r="O390" s="58" t="s">
        <v>305</v>
      </c>
      <c r="P390" s="65">
        <v>500.0</v>
      </c>
      <c r="Q390" s="58" t="s">
        <v>305</v>
      </c>
      <c r="R390" s="58" t="s">
        <v>305</v>
      </c>
      <c r="S390" s="58" t="s">
        <v>305</v>
      </c>
      <c r="T390" s="58" t="s">
        <v>305</v>
      </c>
      <c r="U390" s="58" t="s">
        <v>305</v>
      </c>
      <c r="V390" s="21"/>
      <c r="W390" s="21"/>
      <c r="X390" s="21"/>
      <c r="Y390" s="21"/>
      <c r="Z390" s="21"/>
      <c r="AA390" s="21"/>
      <c r="AB390" s="21"/>
    </row>
    <row r="391" ht="30.75" customHeight="1">
      <c r="A391" s="36"/>
      <c r="B391" s="62"/>
      <c r="C391" s="92" t="s">
        <v>506</v>
      </c>
      <c r="D391" s="38"/>
      <c r="E391" s="67">
        <v>1000.0</v>
      </c>
      <c r="F391" s="68" t="s">
        <v>422</v>
      </c>
      <c r="G391" s="59">
        <v>1960.0</v>
      </c>
      <c r="H391" s="80">
        <f t="shared" si="20"/>
        <v>1960000</v>
      </c>
      <c r="I391" s="68"/>
      <c r="J391" s="58">
        <v>500.0</v>
      </c>
      <c r="K391" s="65" t="s">
        <v>305</v>
      </c>
      <c r="L391" s="58" t="s">
        <v>305</v>
      </c>
      <c r="M391" s="58" t="s">
        <v>305</v>
      </c>
      <c r="N391" s="58" t="s">
        <v>305</v>
      </c>
      <c r="O391" s="58" t="s">
        <v>305</v>
      </c>
      <c r="P391" s="65">
        <v>500.0</v>
      </c>
      <c r="Q391" s="58" t="s">
        <v>305</v>
      </c>
      <c r="R391" s="58" t="s">
        <v>305</v>
      </c>
      <c r="S391" s="58" t="s">
        <v>305</v>
      </c>
      <c r="T391" s="58" t="s">
        <v>305</v>
      </c>
      <c r="U391" s="58" t="s">
        <v>305</v>
      </c>
      <c r="V391" s="21"/>
      <c r="W391" s="21"/>
      <c r="X391" s="21"/>
      <c r="Y391" s="21"/>
      <c r="Z391" s="21"/>
      <c r="AA391" s="21"/>
      <c r="AB391" s="21"/>
    </row>
    <row r="392">
      <c r="A392" s="36"/>
      <c r="B392" s="62"/>
      <c r="C392" s="69" t="s">
        <v>507</v>
      </c>
      <c r="D392" s="66"/>
      <c r="E392" s="67">
        <v>500.0</v>
      </c>
      <c r="F392" s="68" t="s">
        <v>350</v>
      </c>
      <c r="G392" s="59">
        <v>42.0</v>
      </c>
      <c r="H392" s="80">
        <f t="shared" si="20"/>
        <v>21000</v>
      </c>
      <c r="I392" s="68"/>
      <c r="J392" s="58">
        <v>250.0</v>
      </c>
      <c r="K392" s="65" t="s">
        <v>305</v>
      </c>
      <c r="L392" s="58" t="s">
        <v>305</v>
      </c>
      <c r="M392" s="58" t="s">
        <v>305</v>
      </c>
      <c r="N392" s="58" t="s">
        <v>305</v>
      </c>
      <c r="O392" s="58" t="s">
        <v>305</v>
      </c>
      <c r="P392" s="65">
        <v>250.0</v>
      </c>
      <c r="Q392" s="58" t="s">
        <v>305</v>
      </c>
      <c r="R392" s="58" t="s">
        <v>305</v>
      </c>
      <c r="S392" s="58" t="s">
        <v>305</v>
      </c>
      <c r="T392" s="58" t="s">
        <v>305</v>
      </c>
      <c r="U392" s="58" t="s">
        <v>305</v>
      </c>
      <c r="V392" s="21"/>
      <c r="W392" s="21"/>
      <c r="X392" s="21"/>
      <c r="Y392" s="21"/>
      <c r="Z392" s="21"/>
      <c r="AA392" s="21"/>
      <c r="AB392" s="21"/>
    </row>
    <row r="393">
      <c r="A393" s="36"/>
      <c r="B393" s="62"/>
      <c r="C393" s="69" t="s">
        <v>508</v>
      </c>
      <c r="D393" s="66"/>
      <c r="E393" s="67">
        <v>300.0</v>
      </c>
      <c r="F393" s="68" t="s">
        <v>417</v>
      </c>
      <c r="G393" s="59">
        <v>40.0</v>
      </c>
      <c r="H393" s="80">
        <f t="shared" si="20"/>
        <v>12000</v>
      </c>
      <c r="I393" s="68"/>
      <c r="J393" s="58">
        <v>150.0</v>
      </c>
      <c r="K393" s="65" t="s">
        <v>305</v>
      </c>
      <c r="L393" s="58" t="s">
        <v>305</v>
      </c>
      <c r="M393" s="58" t="s">
        <v>305</v>
      </c>
      <c r="N393" s="58" t="s">
        <v>305</v>
      </c>
      <c r="O393" s="58" t="s">
        <v>305</v>
      </c>
      <c r="P393" s="65">
        <v>150.0</v>
      </c>
      <c r="Q393" s="58" t="s">
        <v>305</v>
      </c>
      <c r="R393" s="58" t="s">
        <v>305</v>
      </c>
      <c r="S393" s="58" t="s">
        <v>305</v>
      </c>
      <c r="T393" s="58" t="s">
        <v>305</v>
      </c>
      <c r="U393" s="58" t="s">
        <v>305</v>
      </c>
      <c r="V393" s="21"/>
      <c r="W393" s="21"/>
      <c r="X393" s="21"/>
      <c r="Y393" s="21"/>
      <c r="Z393" s="21"/>
      <c r="AA393" s="21"/>
      <c r="AB393" s="21"/>
    </row>
    <row r="394">
      <c r="A394" s="36"/>
      <c r="B394" s="62"/>
      <c r="C394" s="69" t="s">
        <v>509</v>
      </c>
      <c r="D394" s="66"/>
      <c r="E394" s="67">
        <v>500.0</v>
      </c>
      <c r="F394" s="68" t="s">
        <v>405</v>
      </c>
      <c r="G394" s="80">
        <v>40.0</v>
      </c>
      <c r="H394" s="59">
        <f t="shared" si="20"/>
        <v>20000</v>
      </c>
      <c r="I394" s="68"/>
      <c r="J394" s="58">
        <v>250.0</v>
      </c>
      <c r="K394" s="65" t="s">
        <v>305</v>
      </c>
      <c r="L394" s="58" t="s">
        <v>305</v>
      </c>
      <c r="M394" s="58" t="s">
        <v>305</v>
      </c>
      <c r="N394" s="58" t="s">
        <v>305</v>
      </c>
      <c r="O394" s="58" t="s">
        <v>305</v>
      </c>
      <c r="P394" s="65">
        <v>250.0</v>
      </c>
      <c r="Q394" s="58" t="s">
        <v>305</v>
      </c>
      <c r="R394" s="58" t="s">
        <v>305</v>
      </c>
      <c r="S394" s="58" t="s">
        <v>305</v>
      </c>
      <c r="T394" s="58" t="s">
        <v>305</v>
      </c>
      <c r="U394" s="58" t="s">
        <v>305</v>
      </c>
      <c r="V394" s="21"/>
      <c r="W394" s="21"/>
      <c r="X394" s="21"/>
      <c r="Y394" s="21"/>
      <c r="Z394" s="21"/>
      <c r="AA394" s="21"/>
      <c r="AB394" s="21"/>
    </row>
    <row r="395">
      <c r="A395" s="36"/>
      <c r="B395" s="62"/>
      <c r="C395" s="69" t="s">
        <v>510</v>
      </c>
      <c r="D395" s="66"/>
      <c r="E395" s="67">
        <v>60.0</v>
      </c>
      <c r="F395" s="68" t="s">
        <v>211</v>
      </c>
      <c r="G395" s="80">
        <v>480.0</v>
      </c>
      <c r="H395" s="59">
        <f t="shared" si="20"/>
        <v>28800</v>
      </c>
      <c r="I395" s="68"/>
      <c r="J395" s="58">
        <v>60.0</v>
      </c>
      <c r="K395" s="65" t="s">
        <v>305</v>
      </c>
      <c r="L395" s="58" t="s">
        <v>305</v>
      </c>
      <c r="M395" s="58" t="s">
        <v>305</v>
      </c>
      <c r="N395" s="58" t="s">
        <v>305</v>
      </c>
      <c r="O395" s="58" t="s">
        <v>305</v>
      </c>
      <c r="P395" s="65" t="s">
        <v>305</v>
      </c>
      <c r="Q395" s="58" t="s">
        <v>305</v>
      </c>
      <c r="R395" s="58" t="s">
        <v>305</v>
      </c>
      <c r="S395" s="58" t="s">
        <v>305</v>
      </c>
      <c r="T395" s="58" t="s">
        <v>305</v>
      </c>
      <c r="U395" s="58" t="s">
        <v>305</v>
      </c>
      <c r="V395" s="21"/>
      <c r="W395" s="21"/>
      <c r="X395" s="21"/>
      <c r="Y395" s="21"/>
      <c r="Z395" s="21"/>
      <c r="AA395" s="21"/>
      <c r="AB395" s="21"/>
    </row>
    <row r="396" ht="21.0" customHeight="1">
      <c r="A396" s="36"/>
      <c r="B396" s="62"/>
      <c r="C396" s="69" t="s">
        <v>511</v>
      </c>
      <c r="D396" s="66"/>
      <c r="E396" s="67">
        <v>200.0</v>
      </c>
      <c r="F396" s="68" t="s">
        <v>512</v>
      </c>
      <c r="G396" s="80">
        <v>2900.0</v>
      </c>
      <c r="H396" s="59">
        <f t="shared" si="20"/>
        <v>580000</v>
      </c>
      <c r="I396" s="68"/>
      <c r="J396" s="58">
        <v>200.0</v>
      </c>
      <c r="K396" s="65" t="s">
        <v>305</v>
      </c>
      <c r="L396" s="58" t="s">
        <v>305</v>
      </c>
      <c r="M396" s="58" t="s">
        <v>305</v>
      </c>
      <c r="N396" s="58" t="s">
        <v>305</v>
      </c>
      <c r="O396" s="58" t="s">
        <v>305</v>
      </c>
      <c r="P396" s="65" t="s">
        <v>305</v>
      </c>
      <c r="Q396" s="58" t="s">
        <v>305</v>
      </c>
      <c r="R396" s="58" t="s">
        <v>305</v>
      </c>
      <c r="S396" s="58" t="s">
        <v>305</v>
      </c>
      <c r="T396" s="58" t="s">
        <v>305</v>
      </c>
      <c r="U396" s="58" t="s">
        <v>305</v>
      </c>
      <c r="V396" s="21"/>
      <c r="W396" s="21"/>
      <c r="X396" s="21"/>
      <c r="Y396" s="21"/>
      <c r="Z396" s="21"/>
      <c r="AA396" s="21"/>
      <c r="AB396" s="21"/>
    </row>
    <row r="397">
      <c r="A397" s="36"/>
      <c r="B397" s="62"/>
      <c r="C397" s="69" t="s">
        <v>513</v>
      </c>
      <c r="D397" s="66"/>
      <c r="E397" s="67">
        <v>3000.0</v>
      </c>
      <c r="F397" s="68" t="s">
        <v>485</v>
      </c>
      <c r="G397" s="80">
        <v>1800.0</v>
      </c>
      <c r="H397" s="59">
        <f t="shared" si="20"/>
        <v>5400000</v>
      </c>
      <c r="I397" s="68"/>
      <c r="J397" s="58" t="s">
        <v>305</v>
      </c>
      <c r="K397" s="65" t="s">
        <v>305</v>
      </c>
      <c r="L397" s="58" t="s">
        <v>305</v>
      </c>
      <c r="M397" s="58" t="s">
        <v>514</v>
      </c>
      <c r="N397" s="58" t="s">
        <v>305</v>
      </c>
      <c r="O397" s="58" t="s">
        <v>305</v>
      </c>
      <c r="P397" s="65" t="s">
        <v>305</v>
      </c>
      <c r="Q397" s="58" t="s">
        <v>305</v>
      </c>
      <c r="R397" s="58" t="s">
        <v>305</v>
      </c>
      <c r="S397" s="58" t="s">
        <v>305</v>
      </c>
      <c r="T397" s="58" t="s">
        <v>305</v>
      </c>
      <c r="U397" s="58" t="s">
        <v>305</v>
      </c>
      <c r="V397" s="21"/>
      <c r="W397" s="21"/>
      <c r="X397" s="21"/>
      <c r="Y397" s="21"/>
      <c r="Z397" s="21"/>
      <c r="AA397" s="21"/>
      <c r="AB397" s="21"/>
    </row>
    <row r="398" ht="21.0" customHeight="1">
      <c r="A398" s="36"/>
      <c r="B398" s="62"/>
      <c r="C398" s="84" t="s">
        <v>515</v>
      </c>
      <c r="D398" s="96"/>
      <c r="E398" s="67">
        <v>3670.0</v>
      </c>
      <c r="F398" s="68" t="s">
        <v>516</v>
      </c>
      <c r="G398" s="80">
        <v>1500.0</v>
      </c>
      <c r="H398" s="59">
        <f t="shared" si="20"/>
        <v>5505000</v>
      </c>
      <c r="I398" s="68"/>
      <c r="J398" s="58">
        <v>3670.0</v>
      </c>
      <c r="K398" s="65" t="s">
        <v>305</v>
      </c>
      <c r="L398" s="58" t="s">
        <v>305</v>
      </c>
      <c r="M398" s="58" t="s">
        <v>305</v>
      </c>
      <c r="N398" s="58" t="s">
        <v>305</v>
      </c>
      <c r="O398" s="58" t="s">
        <v>305</v>
      </c>
      <c r="P398" s="65" t="s">
        <v>305</v>
      </c>
      <c r="Q398" s="58" t="s">
        <v>305</v>
      </c>
      <c r="R398" s="58" t="s">
        <v>305</v>
      </c>
      <c r="S398" s="58" t="s">
        <v>305</v>
      </c>
      <c r="T398" s="58" t="s">
        <v>305</v>
      </c>
      <c r="U398" s="58" t="s">
        <v>305</v>
      </c>
      <c r="V398" s="21"/>
      <c r="W398" s="21"/>
      <c r="X398" s="21"/>
      <c r="Y398" s="21"/>
      <c r="Z398" s="21"/>
      <c r="AA398" s="21"/>
      <c r="AB398" s="21"/>
    </row>
    <row r="399" ht="22.5" customHeight="1">
      <c r="A399" s="36"/>
      <c r="B399" s="62"/>
      <c r="C399" s="69" t="s">
        <v>517</v>
      </c>
      <c r="D399" s="66"/>
      <c r="E399" s="67">
        <v>200.0</v>
      </c>
      <c r="F399" s="68" t="s">
        <v>516</v>
      </c>
      <c r="G399" s="80">
        <v>1500.0</v>
      </c>
      <c r="H399" s="59">
        <f t="shared" si="20"/>
        <v>300000</v>
      </c>
      <c r="I399" s="68"/>
      <c r="J399" s="58">
        <v>200.0</v>
      </c>
      <c r="K399" s="65" t="s">
        <v>305</v>
      </c>
      <c r="L399" s="58" t="s">
        <v>305</v>
      </c>
      <c r="M399" s="58" t="s">
        <v>305</v>
      </c>
      <c r="N399" s="58" t="s">
        <v>305</v>
      </c>
      <c r="O399" s="58" t="s">
        <v>305</v>
      </c>
      <c r="P399" s="65" t="s">
        <v>305</v>
      </c>
      <c r="Q399" s="58" t="s">
        <v>305</v>
      </c>
      <c r="R399" s="58" t="s">
        <v>305</v>
      </c>
      <c r="S399" s="58" t="s">
        <v>305</v>
      </c>
      <c r="T399" s="58" t="s">
        <v>305</v>
      </c>
      <c r="U399" s="58" t="s">
        <v>305</v>
      </c>
      <c r="V399" s="21"/>
      <c r="W399" s="21"/>
      <c r="X399" s="21"/>
      <c r="Y399" s="21"/>
      <c r="Z399" s="21"/>
      <c r="AA399" s="21"/>
      <c r="AB399" s="21"/>
    </row>
    <row r="400">
      <c r="A400" s="36"/>
      <c r="B400" s="62"/>
      <c r="C400" s="69" t="s">
        <v>518</v>
      </c>
      <c r="D400" s="66"/>
      <c r="E400" s="67">
        <v>100.0</v>
      </c>
      <c r="F400" s="68" t="s">
        <v>485</v>
      </c>
      <c r="G400" s="80">
        <v>1450.0</v>
      </c>
      <c r="H400" s="59">
        <f t="shared" si="20"/>
        <v>145000</v>
      </c>
      <c r="I400" s="68"/>
      <c r="J400" s="58">
        <v>100.0</v>
      </c>
      <c r="K400" s="65" t="s">
        <v>305</v>
      </c>
      <c r="L400" s="58" t="s">
        <v>305</v>
      </c>
      <c r="M400" s="58" t="s">
        <v>305</v>
      </c>
      <c r="N400" s="58" t="s">
        <v>305</v>
      </c>
      <c r="O400" s="58" t="s">
        <v>305</v>
      </c>
      <c r="P400" s="65" t="s">
        <v>305</v>
      </c>
      <c r="Q400" s="58" t="s">
        <v>305</v>
      </c>
      <c r="R400" s="58" t="s">
        <v>305</v>
      </c>
      <c r="S400" s="58" t="s">
        <v>305</v>
      </c>
      <c r="T400" s="58" t="s">
        <v>305</v>
      </c>
      <c r="U400" s="58" t="s">
        <v>305</v>
      </c>
      <c r="V400" s="21"/>
      <c r="W400" s="21"/>
      <c r="X400" s="21"/>
      <c r="Y400" s="21"/>
      <c r="Z400" s="21"/>
      <c r="AA400" s="21"/>
      <c r="AB400" s="21"/>
    </row>
    <row r="401">
      <c r="A401" s="36"/>
      <c r="B401" s="62"/>
      <c r="C401" s="69" t="s">
        <v>479</v>
      </c>
      <c r="D401" s="66"/>
      <c r="E401" s="67">
        <v>50.0</v>
      </c>
      <c r="F401" s="68" t="s">
        <v>131</v>
      </c>
      <c r="G401" s="80">
        <v>3000.0</v>
      </c>
      <c r="H401" s="59">
        <f t="shared" si="20"/>
        <v>150000</v>
      </c>
      <c r="I401" s="68"/>
      <c r="J401" s="58">
        <v>50.0</v>
      </c>
      <c r="K401" s="65" t="s">
        <v>305</v>
      </c>
      <c r="L401" s="58" t="s">
        <v>305</v>
      </c>
      <c r="M401" s="58" t="s">
        <v>305</v>
      </c>
      <c r="N401" s="58" t="s">
        <v>305</v>
      </c>
      <c r="O401" s="58" t="s">
        <v>305</v>
      </c>
      <c r="P401" s="65" t="s">
        <v>305</v>
      </c>
      <c r="Q401" s="58" t="s">
        <v>305</v>
      </c>
      <c r="R401" s="58" t="s">
        <v>305</v>
      </c>
      <c r="S401" s="58" t="s">
        <v>305</v>
      </c>
      <c r="T401" s="58" t="s">
        <v>305</v>
      </c>
      <c r="U401" s="58" t="s">
        <v>305</v>
      </c>
      <c r="V401" s="21"/>
      <c r="W401" s="21"/>
      <c r="X401" s="21"/>
      <c r="Y401" s="21"/>
      <c r="Z401" s="21"/>
      <c r="AA401" s="21"/>
      <c r="AB401" s="21"/>
    </row>
    <row r="402">
      <c r="A402" s="36"/>
      <c r="B402" s="62"/>
      <c r="C402" s="63" t="s">
        <v>299</v>
      </c>
      <c r="D402" s="66"/>
      <c r="E402" s="67"/>
      <c r="F402" s="68"/>
      <c r="G402" s="80"/>
      <c r="H402" s="94">
        <f>SUM(H234:H401)</f>
        <v>34998389.2</v>
      </c>
      <c r="I402" s="68"/>
      <c r="J402" s="58" t="s">
        <v>305</v>
      </c>
      <c r="K402" s="65" t="s">
        <v>305</v>
      </c>
      <c r="L402" s="58" t="s">
        <v>305</v>
      </c>
      <c r="M402" s="58" t="s">
        <v>305</v>
      </c>
      <c r="N402" s="58" t="s">
        <v>305</v>
      </c>
      <c r="O402" s="58" t="s">
        <v>305</v>
      </c>
      <c r="P402" s="65" t="s">
        <v>305</v>
      </c>
      <c r="Q402" s="58" t="s">
        <v>305</v>
      </c>
      <c r="R402" s="58" t="s">
        <v>305</v>
      </c>
      <c r="S402" s="58" t="s">
        <v>305</v>
      </c>
      <c r="T402" s="58" t="s">
        <v>305</v>
      </c>
      <c r="U402" s="58" t="s">
        <v>305</v>
      </c>
      <c r="V402" s="21"/>
      <c r="W402" s="21"/>
      <c r="X402" s="21"/>
      <c r="Y402" s="21"/>
      <c r="Z402" s="21"/>
      <c r="AA402" s="21"/>
      <c r="AB402" s="21"/>
    </row>
    <row r="403">
      <c r="A403" s="36"/>
      <c r="B403" s="62"/>
      <c r="C403" s="63"/>
      <c r="D403" s="66"/>
      <c r="E403" s="67"/>
      <c r="F403" s="68"/>
      <c r="G403" s="80"/>
      <c r="H403" s="94"/>
      <c r="I403" s="68"/>
      <c r="J403" s="58" t="s">
        <v>305</v>
      </c>
      <c r="K403" s="65" t="s">
        <v>305</v>
      </c>
      <c r="L403" s="58" t="s">
        <v>305</v>
      </c>
      <c r="M403" s="58" t="s">
        <v>305</v>
      </c>
      <c r="N403" s="58" t="s">
        <v>305</v>
      </c>
      <c r="O403" s="58" t="s">
        <v>305</v>
      </c>
      <c r="P403" s="65" t="s">
        <v>305</v>
      </c>
      <c r="Q403" s="58" t="s">
        <v>305</v>
      </c>
      <c r="R403" s="58" t="s">
        <v>305</v>
      </c>
      <c r="S403" s="58" t="s">
        <v>305</v>
      </c>
      <c r="T403" s="58" t="s">
        <v>305</v>
      </c>
      <c r="U403" s="58" t="s">
        <v>305</v>
      </c>
      <c r="V403" s="21"/>
      <c r="W403" s="21"/>
      <c r="X403" s="21"/>
      <c r="Y403" s="21"/>
      <c r="Z403" s="21"/>
      <c r="AA403" s="21"/>
      <c r="AB403" s="21"/>
    </row>
    <row r="404">
      <c r="A404" s="62"/>
      <c r="B404" s="62"/>
      <c r="C404" s="69"/>
      <c r="D404" s="66"/>
      <c r="E404" s="67"/>
      <c r="F404" s="68"/>
      <c r="G404" s="80"/>
      <c r="H404" s="59"/>
      <c r="I404" s="68"/>
      <c r="J404" s="58" t="s">
        <v>305</v>
      </c>
      <c r="K404" s="65" t="s">
        <v>305</v>
      </c>
      <c r="L404" s="58" t="s">
        <v>305</v>
      </c>
      <c r="M404" s="83" t="s">
        <v>305</v>
      </c>
      <c r="N404" s="58" t="s">
        <v>305</v>
      </c>
      <c r="O404" s="58" t="s">
        <v>305</v>
      </c>
      <c r="P404" s="65" t="s">
        <v>305</v>
      </c>
      <c r="Q404" s="58" t="s">
        <v>305</v>
      </c>
      <c r="R404" s="58" t="s">
        <v>305</v>
      </c>
      <c r="S404" s="58" t="s">
        <v>305</v>
      </c>
      <c r="T404" s="58" t="s">
        <v>305</v>
      </c>
      <c r="U404" s="58" t="s">
        <v>305</v>
      </c>
      <c r="V404" s="21"/>
      <c r="W404" s="21"/>
      <c r="X404" s="21"/>
      <c r="Y404" s="21"/>
      <c r="Z404" s="21"/>
      <c r="AA404" s="21"/>
      <c r="AB404" s="21"/>
    </row>
    <row r="405" ht="34.5" customHeight="1">
      <c r="A405" s="36" t="s">
        <v>20</v>
      </c>
      <c r="B405" s="36"/>
      <c r="C405" s="63" t="s">
        <v>519</v>
      </c>
      <c r="D405" s="64"/>
      <c r="E405" s="97"/>
      <c r="F405" s="68"/>
      <c r="G405" s="80"/>
      <c r="H405" s="94">
        <v>2.3E7</v>
      </c>
      <c r="I405" s="68" t="s">
        <v>301</v>
      </c>
      <c r="J405" s="58" t="s">
        <v>305</v>
      </c>
      <c r="K405" s="65" t="s">
        <v>305</v>
      </c>
      <c r="L405" s="58" t="s">
        <v>305</v>
      </c>
      <c r="M405" s="83" t="s">
        <v>305</v>
      </c>
      <c r="N405" s="58" t="s">
        <v>305</v>
      </c>
      <c r="O405" s="58" t="s">
        <v>305</v>
      </c>
      <c r="P405" s="65" t="s">
        <v>305</v>
      </c>
      <c r="Q405" s="58" t="s">
        <v>305</v>
      </c>
      <c r="R405" s="58" t="s">
        <v>305</v>
      </c>
      <c r="S405" s="58" t="s">
        <v>305</v>
      </c>
      <c r="T405" s="58" t="s">
        <v>305</v>
      </c>
      <c r="U405" s="58" t="s">
        <v>305</v>
      </c>
      <c r="V405" s="21"/>
      <c r="W405" s="21"/>
      <c r="X405" s="21"/>
      <c r="Y405" s="21"/>
      <c r="Z405" s="21"/>
      <c r="AA405" s="21"/>
      <c r="AB405" s="21"/>
    </row>
    <row r="406">
      <c r="A406" s="62"/>
      <c r="B406" s="62"/>
      <c r="C406" s="63" t="s">
        <v>520</v>
      </c>
      <c r="D406" s="66"/>
      <c r="E406" s="67"/>
      <c r="F406" s="68"/>
      <c r="G406" s="80"/>
      <c r="H406" s="59"/>
      <c r="I406" s="68"/>
      <c r="J406" s="58"/>
      <c r="K406" s="65"/>
      <c r="L406" s="58"/>
      <c r="M406" s="83"/>
      <c r="N406" s="58"/>
      <c r="O406" s="58"/>
      <c r="P406" s="65"/>
      <c r="Q406" s="58"/>
      <c r="R406" s="58"/>
      <c r="S406" s="58"/>
      <c r="T406" s="58"/>
      <c r="U406" s="58"/>
      <c r="V406" s="21"/>
      <c r="W406" s="21"/>
      <c r="X406" s="21"/>
      <c r="Y406" s="21"/>
      <c r="Z406" s="21"/>
      <c r="AA406" s="21"/>
      <c r="AB406" s="21"/>
    </row>
    <row r="407">
      <c r="A407" s="62"/>
      <c r="B407" s="62"/>
      <c r="C407" s="69" t="s">
        <v>521</v>
      </c>
      <c r="D407" s="66"/>
      <c r="E407" s="67">
        <v>2000.0</v>
      </c>
      <c r="F407" s="68" t="s">
        <v>221</v>
      </c>
      <c r="G407" s="80">
        <v>214.5</v>
      </c>
      <c r="H407" s="59">
        <f t="shared" ref="H407:H488" si="21">E407*G407</f>
        <v>429000</v>
      </c>
      <c r="I407" s="68"/>
      <c r="J407" s="58"/>
      <c r="K407" s="65">
        <v>1000.0</v>
      </c>
      <c r="L407" s="58"/>
      <c r="M407" s="83"/>
      <c r="N407" s="58"/>
      <c r="O407" s="58"/>
      <c r="P407" s="65">
        <v>1000.0</v>
      </c>
      <c r="Q407" s="58"/>
      <c r="R407" s="58"/>
      <c r="S407" s="58"/>
      <c r="T407" s="58"/>
      <c r="U407" s="58"/>
      <c r="V407" s="21"/>
      <c r="W407" s="21"/>
      <c r="X407" s="21"/>
      <c r="Y407" s="21"/>
      <c r="Z407" s="21"/>
      <c r="AA407" s="21"/>
      <c r="AB407" s="21"/>
    </row>
    <row r="408">
      <c r="A408" s="62"/>
      <c r="B408" s="62"/>
      <c r="C408" s="69" t="s">
        <v>522</v>
      </c>
      <c r="D408" s="66"/>
      <c r="E408" s="98">
        <v>60.0</v>
      </c>
      <c r="F408" s="99" t="s">
        <v>120</v>
      </c>
      <c r="G408" s="100">
        <v>1500.0</v>
      </c>
      <c r="H408" s="59">
        <f t="shared" si="21"/>
        <v>90000</v>
      </c>
      <c r="I408" s="101"/>
      <c r="J408" s="58"/>
      <c r="K408" s="65">
        <v>30.0</v>
      </c>
      <c r="L408" s="58"/>
      <c r="M408" s="83"/>
      <c r="N408" s="58"/>
      <c r="O408" s="58"/>
      <c r="P408" s="65">
        <v>30.0</v>
      </c>
      <c r="Q408" s="58"/>
      <c r="R408" s="58"/>
      <c r="S408" s="58"/>
      <c r="T408" s="58"/>
      <c r="U408" s="58"/>
      <c r="V408" s="21"/>
      <c r="W408" s="21"/>
      <c r="X408" s="21"/>
      <c r="Y408" s="21"/>
      <c r="Z408" s="21"/>
      <c r="AA408" s="21"/>
      <c r="AB408" s="21"/>
    </row>
    <row r="409">
      <c r="A409" s="62"/>
      <c r="B409" s="62"/>
      <c r="C409" s="69" t="s">
        <v>523</v>
      </c>
      <c r="D409" s="66"/>
      <c r="E409" s="98">
        <v>36.0</v>
      </c>
      <c r="F409" s="99" t="s">
        <v>120</v>
      </c>
      <c r="G409" s="100">
        <v>454.5</v>
      </c>
      <c r="H409" s="59">
        <f t="shared" si="21"/>
        <v>16362</v>
      </c>
      <c r="I409" s="101"/>
      <c r="J409" s="58"/>
      <c r="K409" s="65">
        <v>36.0</v>
      </c>
      <c r="L409" s="58"/>
      <c r="M409" s="83"/>
      <c r="N409" s="58"/>
      <c r="O409" s="58"/>
      <c r="P409" s="65"/>
      <c r="Q409" s="58"/>
      <c r="R409" s="58"/>
      <c r="S409" s="58"/>
      <c r="T409" s="58"/>
      <c r="U409" s="58"/>
      <c r="V409" s="21"/>
      <c r="W409" s="21"/>
      <c r="X409" s="21"/>
      <c r="Y409" s="21"/>
      <c r="Z409" s="21"/>
      <c r="AA409" s="21"/>
      <c r="AB409" s="21"/>
    </row>
    <row r="410">
      <c r="A410" s="62"/>
      <c r="B410" s="62"/>
      <c r="C410" s="69" t="s">
        <v>524</v>
      </c>
      <c r="D410" s="66"/>
      <c r="E410" s="67">
        <v>60.0</v>
      </c>
      <c r="F410" s="68" t="s">
        <v>131</v>
      </c>
      <c r="G410" s="80">
        <f>150</f>
        <v>150</v>
      </c>
      <c r="H410" s="59">
        <f t="shared" si="21"/>
        <v>9000</v>
      </c>
      <c r="I410" s="68"/>
      <c r="J410" s="58"/>
      <c r="K410" s="65">
        <v>30.0</v>
      </c>
      <c r="L410" s="58"/>
      <c r="M410" s="83"/>
      <c r="N410" s="58"/>
      <c r="O410" s="58"/>
      <c r="P410" s="65">
        <v>30.0</v>
      </c>
      <c r="Q410" s="58"/>
      <c r="R410" s="58"/>
      <c r="S410" s="58"/>
      <c r="T410" s="58"/>
      <c r="U410" s="58"/>
      <c r="V410" s="21"/>
      <c r="W410" s="21"/>
      <c r="X410" s="21"/>
      <c r="Y410" s="21"/>
      <c r="Z410" s="21"/>
      <c r="AA410" s="21"/>
      <c r="AB410" s="21"/>
    </row>
    <row r="411">
      <c r="A411" s="62"/>
      <c r="B411" s="62"/>
      <c r="C411" s="69" t="s">
        <v>525</v>
      </c>
      <c r="D411" s="66"/>
      <c r="E411" s="98">
        <v>36.0</v>
      </c>
      <c r="F411" s="99" t="s">
        <v>120</v>
      </c>
      <c r="G411" s="100">
        <v>360.0</v>
      </c>
      <c r="H411" s="59">
        <f t="shared" si="21"/>
        <v>12960</v>
      </c>
      <c r="I411" s="101"/>
      <c r="J411" s="58"/>
      <c r="K411" s="65">
        <v>36.0</v>
      </c>
      <c r="L411" s="58"/>
      <c r="M411" s="83"/>
      <c r="N411" s="58"/>
      <c r="O411" s="58"/>
      <c r="P411" s="65"/>
      <c r="Q411" s="58"/>
      <c r="R411" s="58"/>
      <c r="S411" s="58"/>
      <c r="T411" s="58"/>
      <c r="U411" s="58"/>
      <c r="V411" s="21"/>
      <c r="W411" s="21"/>
      <c r="X411" s="21"/>
      <c r="Y411" s="21"/>
      <c r="Z411" s="21"/>
      <c r="AA411" s="21"/>
      <c r="AB411" s="21"/>
    </row>
    <row r="412">
      <c r="A412" s="62"/>
      <c r="B412" s="62"/>
      <c r="C412" s="69" t="s">
        <v>526</v>
      </c>
      <c r="D412" s="102"/>
      <c r="E412" s="98">
        <v>4500.0</v>
      </c>
      <c r="F412" s="99" t="s">
        <v>120</v>
      </c>
      <c r="G412" s="100">
        <v>481.5</v>
      </c>
      <c r="H412" s="59">
        <f t="shared" si="21"/>
        <v>2166750</v>
      </c>
      <c r="I412" s="101"/>
      <c r="J412" s="58"/>
      <c r="K412" s="65">
        <v>4500.0</v>
      </c>
      <c r="L412" s="58"/>
      <c r="M412" s="83"/>
      <c r="N412" s="58"/>
      <c r="O412" s="58"/>
      <c r="P412" s="65"/>
      <c r="Q412" s="58"/>
      <c r="R412" s="83"/>
      <c r="S412" s="58"/>
      <c r="T412" s="58"/>
      <c r="U412" s="58"/>
      <c r="V412" s="21"/>
      <c r="W412" s="21"/>
      <c r="X412" s="21"/>
      <c r="Y412" s="21"/>
      <c r="Z412" s="21"/>
      <c r="AA412" s="21"/>
      <c r="AB412" s="21"/>
    </row>
    <row r="413">
      <c r="A413" s="62"/>
      <c r="B413" s="62"/>
      <c r="C413" s="69" t="s">
        <v>527</v>
      </c>
      <c r="D413" s="102"/>
      <c r="E413" s="98">
        <v>60.0</v>
      </c>
      <c r="F413" s="99" t="s">
        <v>120</v>
      </c>
      <c r="G413" s="100">
        <v>500.0</v>
      </c>
      <c r="H413" s="59">
        <f t="shared" si="21"/>
        <v>30000</v>
      </c>
      <c r="I413" s="101"/>
      <c r="J413" s="58"/>
      <c r="K413" s="65">
        <v>60.0</v>
      </c>
      <c r="L413" s="58"/>
      <c r="M413" s="83"/>
      <c r="N413" s="58"/>
      <c r="O413" s="58"/>
      <c r="P413" s="65"/>
      <c r="Q413" s="58"/>
      <c r="R413" s="83"/>
      <c r="S413" s="58"/>
      <c r="T413" s="58"/>
      <c r="U413" s="58"/>
      <c r="V413" s="21"/>
      <c r="W413" s="21"/>
      <c r="X413" s="21"/>
      <c r="Y413" s="21"/>
      <c r="Z413" s="21"/>
      <c r="AA413" s="21"/>
      <c r="AB413" s="21"/>
    </row>
    <row r="414">
      <c r="A414" s="62"/>
      <c r="B414" s="62"/>
      <c r="C414" s="69" t="s">
        <v>528</v>
      </c>
      <c r="D414" s="102"/>
      <c r="E414" s="98">
        <v>60.0</v>
      </c>
      <c r="F414" s="99" t="s">
        <v>120</v>
      </c>
      <c r="G414" s="100">
        <v>350.0</v>
      </c>
      <c r="H414" s="59">
        <f t="shared" si="21"/>
        <v>21000</v>
      </c>
      <c r="I414" s="101"/>
      <c r="J414" s="58"/>
      <c r="K414" s="65">
        <v>60.0</v>
      </c>
      <c r="L414" s="58"/>
      <c r="M414" s="83"/>
      <c r="N414" s="58"/>
      <c r="O414" s="58"/>
      <c r="P414" s="65"/>
      <c r="Q414" s="58"/>
      <c r="R414" s="83"/>
      <c r="S414" s="58"/>
      <c r="T414" s="58"/>
      <c r="U414" s="58"/>
      <c r="V414" s="21"/>
      <c r="W414" s="21"/>
      <c r="X414" s="21"/>
      <c r="Y414" s="21"/>
      <c r="Z414" s="21"/>
      <c r="AA414" s="21"/>
      <c r="AB414" s="21"/>
    </row>
    <row r="415">
      <c r="A415" s="62"/>
      <c r="B415" s="62"/>
      <c r="C415" s="69" t="s">
        <v>529</v>
      </c>
      <c r="D415" s="102"/>
      <c r="E415" s="98">
        <v>60.0</v>
      </c>
      <c r="F415" s="99" t="s">
        <v>120</v>
      </c>
      <c r="G415" s="100">
        <v>280.0</v>
      </c>
      <c r="H415" s="59">
        <f t="shared" si="21"/>
        <v>16800</v>
      </c>
      <c r="I415" s="101"/>
      <c r="J415" s="58"/>
      <c r="K415" s="65">
        <v>60.0</v>
      </c>
      <c r="L415" s="58"/>
      <c r="M415" s="83"/>
      <c r="N415" s="58"/>
      <c r="O415" s="58"/>
      <c r="P415" s="65"/>
      <c r="Q415" s="58"/>
      <c r="R415" s="83"/>
      <c r="S415" s="58"/>
      <c r="T415" s="58"/>
      <c r="U415" s="58"/>
      <c r="V415" s="21"/>
      <c r="W415" s="21"/>
      <c r="X415" s="21"/>
      <c r="Y415" s="21"/>
      <c r="Z415" s="21"/>
      <c r="AA415" s="21"/>
      <c r="AB415" s="21"/>
    </row>
    <row r="416">
      <c r="A416" s="62"/>
      <c r="B416" s="62"/>
      <c r="C416" s="69" t="s">
        <v>530</v>
      </c>
      <c r="D416" s="102"/>
      <c r="E416" s="98">
        <v>60.0</v>
      </c>
      <c r="F416" s="99" t="s">
        <v>120</v>
      </c>
      <c r="G416" s="100">
        <v>300.0</v>
      </c>
      <c r="H416" s="59">
        <f t="shared" si="21"/>
        <v>18000</v>
      </c>
      <c r="I416" s="101"/>
      <c r="J416" s="58"/>
      <c r="K416" s="65">
        <v>60.0</v>
      </c>
      <c r="L416" s="58"/>
      <c r="M416" s="83"/>
      <c r="N416" s="58"/>
      <c r="O416" s="58"/>
      <c r="P416" s="65"/>
      <c r="Q416" s="58"/>
      <c r="R416" s="83"/>
      <c r="S416" s="58"/>
      <c r="T416" s="58"/>
      <c r="U416" s="58"/>
      <c r="V416" s="21"/>
      <c r="W416" s="21"/>
      <c r="X416" s="21"/>
      <c r="Y416" s="21"/>
      <c r="Z416" s="21"/>
      <c r="AA416" s="21"/>
      <c r="AB416" s="21"/>
    </row>
    <row r="417">
      <c r="A417" s="62"/>
      <c r="B417" s="62"/>
      <c r="C417" s="69" t="s">
        <v>531</v>
      </c>
      <c r="D417" s="102"/>
      <c r="E417" s="98">
        <v>60.0</v>
      </c>
      <c r="F417" s="99" t="s">
        <v>120</v>
      </c>
      <c r="G417" s="100">
        <v>750.0</v>
      </c>
      <c r="H417" s="59">
        <f t="shared" si="21"/>
        <v>45000</v>
      </c>
      <c r="I417" s="101"/>
      <c r="J417" s="58"/>
      <c r="K417" s="65">
        <v>60.0</v>
      </c>
      <c r="L417" s="58"/>
      <c r="M417" s="83"/>
      <c r="N417" s="58"/>
      <c r="O417" s="58"/>
      <c r="P417" s="65"/>
      <c r="Q417" s="58"/>
      <c r="R417" s="83"/>
      <c r="S417" s="58"/>
      <c r="T417" s="58"/>
      <c r="U417" s="58"/>
      <c r="V417" s="21"/>
      <c r="W417" s="21"/>
      <c r="X417" s="21"/>
      <c r="Y417" s="21"/>
      <c r="Z417" s="21"/>
      <c r="AA417" s="21"/>
      <c r="AB417" s="21"/>
    </row>
    <row r="418">
      <c r="A418" s="62"/>
      <c r="B418" s="62"/>
      <c r="C418" s="69" t="s">
        <v>532</v>
      </c>
      <c r="D418" s="66"/>
      <c r="E418" s="67">
        <v>500.0</v>
      </c>
      <c r="F418" s="68" t="s">
        <v>157</v>
      </c>
      <c r="G418" s="80">
        <v>280.5</v>
      </c>
      <c r="H418" s="59">
        <f t="shared" si="21"/>
        <v>140250</v>
      </c>
      <c r="I418" s="68"/>
      <c r="J418" s="58"/>
      <c r="K418" s="65">
        <v>250.0</v>
      </c>
      <c r="L418" s="58"/>
      <c r="M418" s="83"/>
      <c r="N418" s="58"/>
      <c r="O418" s="58"/>
      <c r="P418" s="65">
        <v>250.0</v>
      </c>
      <c r="Q418" s="58"/>
      <c r="R418" s="58"/>
      <c r="S418" s="58"/>
      <c r="T418" s="58"/>
      <c r="U418" s="58"/>
      <c r="V418" s="21"/>
      <c r="W418" s="21"/>
      <c r="X418" s="21"/>
      <c r="Y418" s="21"/>
      <c r="Z418" s="21"/>
      <c r="AA418" s="21"/>
      <c r="AB418" s="21"/>
    </row>
    <row r="419">
      <c r="A419" s="62"/>
      <c r="B419" s="62"/>
      <c r="C419" s="69" t="s">
        <v>533</v>
      </c>
      <c r="D419" s="66"/>
      <c r="E419" s="98">
        <v>1000.0</v>
      </c>
      <c r="F419" s="99" t="s">
        <v>118</v>
      </c>
      <c r="G419" s="100">
        <v>150.0</v>
      </c>
      <c r="H419" s="59">
        <f t="shared" si="21"/>
        <v>150000</v>
      </c>
      <c r="I419" s="101"/>
      <c r="J419" s="58"/>
      <c r="K419" s="65">
        <v>500.0</v>
      </c>
      <c r="L419" s="58"/>
      <c r="M419" s="83"/>
      <c r="N419" s="58"/>
      <c r="O419" s="58"/>
      <c r="P419" s="65">
        <v>500.0</v>
      </c>
      <c r="Q419" s="58"/>
      <c r="R419" s="58"/>
      <c r="S419" s="58"/>
      <c r="T419" s="58"/>
      <c r="U419" s="58"/>
      <c r="V419" s="21"/>
      <c r="W419" s="21"/>
      <c r="X419" s="21"/>
      <c r="Y419" s="21"/>
      <c r="Z419" s="21"/>
      <c r="AA419" s="21"/>
      <c r="AB419" s="21"/>
    </row>
    <row r="420">
      <c r="A420" s="62"/>
      <c r="B420" s="62"/>
      <c r="C420" s="69" t="s">
        <v>534</v>
      </c>
      <c r="D420" s="66"/>
      <c r="E420" s="67">
        <v>1000.0</v>
      </c>
      <c r="F420" s="68" t="s">
        <v>118</v>
      </c>
      <c r="G420" s="80">
        <v>300.0</v>
      </c>
      <c r="H420" s="59">
        <f t="shared" si="21"/>
        <v>300000</v>
      </c>
      <c r="I420" s="68"/>
      <c r="J420" s="58"/>
      <c r="K420" s="65">
        <v>500.0</v>
      </c>
      <c r="L420" s="58"/>
      <c r="M420" s="83"/>
      <c r="N420" s="58"/>
      <c r="O420" s="58"/>
      <c r="P420" s="65">
        <v>500.0</v>
      </c>
      <c r="Q420" s="58"/>
      <c r="R420" s="58"/>
      <c r="S420" s="58"/>
      <c r="T420" s="58"/>
      <c r="U420" s="58"/>
      <c r="V420" s="21"/>
      <c r="W420" s="21"/>
      <c r="X420" s="21"/>
      <c r="Y420" s="21"/>
      <c r="Z420" s="21"/>
      <c r="AA420" s="21"/>
      <c r="AB420" s="21"/>
    </row>
    <row r="421">
      <c r="A421" s="62"/>
      <c r="B421" s="62"/>
      <c r="C421" s="69" t="s">
        <v>535</v>
      </c>
      <c r="D421" s="66"/>
      <c r="E421" s="67">
        <v>30.0</v>
      </c>
      <c r="F421" s="68" t="s">
        <v>120</v>
      </c>
      <c r="G421" s="80">
        <f>500*1.4</f>
        <v>700</v>
      </c>
      <c r="H421" s="59">
        <f t="shared" si="21"/>
        <v>21000</v>
      </c>
      <c r="I421" s="68"/>
      <c r="J421" s="58"/>
      <c r="K421" s="65">
        <v>20.0</v>
      </c>
      <c r="L421" s="58"/>
      <c r="M421" s="83"/>
      <c r="N421" s="58"/>
      <c r="O421" s="58"/>
      <c r="P421" s="65"/>
      <c r="Q421" s="58"/>
      <c r="R421" s="58"/>
      <c r="S421" s="58"/>
      <c r="T421" s="58"/>
      <c r="U421" s="58"/>
      <c r="V421" s="21"/>
      <c r="W421" s="21"/>
      <c r="X421" s="21"/>
      <c r="Y421" s="21"/>
      <c r="Z421" s="21"/>
      <c r="AA421" s="21"/>
      <c r="AB421" s="21"/>
    </row>
    <row r="422">
      <c r="A422" s="62"/>
      <c r="B422" s="62"/>
      <c r="C422" s="69" t="s">
        <v>536</v>
      </c>
      <c r="D422" s="66"/>
      <c r="E422" s="98">
        <v>13.0</v>
      </c>
      <c r="F422" s="99" t="s">
        <v>131</v>
      </c>
      <c r="G422" s="100">
        <v>225.0</v>
      </c>
      <c r="H422" s="59">
        <f t="shared" si="21"/>
        <v>2925</v>
      </c>
      <c r="I422" s="101"/>
      <c r="J422" s="58"/>
      <c r="K422" s="65">
        <v>13.0</v>
      </c>
      <c r="L422" s="58"/>
      <c r="M422" s="83"/>
      <c r="N422" s="58"/>
      <c r="O422" s="58"/>
      <c r="P422" s="65"/>
      <c r="Q422" s="58"/>
      <c r="R422" s="58"/>
      <c r="S422" s="58"/>
      <c r="T422" s="58"/>
      <c r="U422" s="58"/>
      <c r="V422" s="21"/>
      <c r="W422" s="21"/>
      <c r="X422" s="21"/>
      <c r="Y422" s="21"/>
      <c r="Z422" s="21"/>
      <c r="AA422" s="21"/>
      <c r="AB422" s="21"/>
    </row>
    <row r="423">
      <c r="A423" s="62"/>
      <c r="B423" s="62"/>
      <c r="C423" s="92" t="s">
        <v>537</v>
      </c>
      <c r="D423" s="66"/>
      <c r="E423" s="98">
        <v>10.0</v>
      </c>
      <c r="F423" s="103" t="s">
        <v>131</v>
      </c>
      <c r="G423" s="100">
        <v>3450.0</v>
      </c>
      <c r="H423" s="59">
        <f t="shared" si="21"/>
        <v>34500</v>
      </c>
      <c r="I423" s="101"/>
      <c r="J423" s="58"/>
      <c r="K423" s="65">
        <v>10.0</v>
      </c>
      <c r="L423" s="58"/>
      <c r="M423" s="83"/>
      <c r="N423" s="58"/>
      <c r="O423" s="58"/>
      <c r="P423" s="65"/>
      <c r="Q423" s="58"/>
      <c r="R423" s="58"/>
      <c r="S423" s="58"/>
      <c r="T423" s="58"/>
      <c r="U423" s="58"/>
      <c r="V423" s="21"/>
      <c r="W423" s="21"/>
      <c r="X423" s="21"/>
      <c r="Y423" s="21"/>
      <c r="Z423" s="21"/>
      <c r="AA423" s="21"/>
      <c r="AB423" s="21"/>
    </row>
    <row r="424">
      <c r="A424" s="62"/>
      <c r="B424" s="62"/>
      <c r="C424" s="69" t="s">
        <v>538</v>
      </c>
      <c r="D424" s="66"/>
      <c r="E424" s="98">
        <v>100.0</v>
      </c>
      <c r="F424" s="99" t="s">
        <v>131</v>
      </c>
      <c r="G424" s="100">
        <v>5000.0</v>
      </c>
      <c r="H424" s="59">
        <f t="shared" si="21"/>
        <v>500000</v>
      </c>
      <c r="I424" s="101"/>
      <c r="J424" s="58"/>
      <c r="K424" s="65">
        <v>100.0</v>
      </c>
      <c r="L424" s="58"/>
      <c r="M424" s="83"/>
      <c r="N424" s="58"/>
      <c r="O424" s="58"/>
      <c r="P424" s="65"/>
      <c r="Q424" s="58"/>
      <c r="R424" s="58"/>
      <c r="S424" s="58"/>
      <c r="T424" s="58"/>
      <c r="U424" s="58"/>
      <c r="V424" s="21"/>
      <c r="W424" s="21"/>
      <c r="X424" s="21"/>
      <c r="Y424" s="21"/>
      <c r="Z424" s="21"/>
      <c r="AA424" s="21"/>
      <c r="AB424" s="21"/>
    </row>
    <row r="425">
      <c r="A425" s="62"/>
      <c r="B425" s="62"/>
      <c r="C425" s="69" t="s">
        <v>539</v>
      </c>
      <c r="D425" s="66"/>
      <c r="E425" s="98">
        <v>100.0</v>
      </c>
      <c r="F425" s="99" t="s">
        <v>131</v>
      </c>
      <c r="G425" s="100">
        <v>15950.0</v>
      </c>
      <c r="H425" s="59">
        <f t="shared" si="21"/>
        <v>1595000</v>
      </c>
      <c r="I425" s="101"/>
      <c r="J425" s="58"/>
      <c r="K425" s="65">
        <v>100.0</v>
      </c>
      <c r="L425" s="58"/>
      <c r="M425" s="83"/>
      <c r="N425" s="58"/>
      <c r="O425" s="58"/>
      <c r="P425" s="65"/>
      <c r="Q425" s="58"/>
      <c r="R425" s="58"/>
      <c r="S425" s="58"/>
      <c r="T425" s="58"/>
      <c r="U425" s="58"/>
      <c r="V425" s="21"/>
      <c r="W425" s="21"/>
      <c r="X425" s="21"/>
      <c r="Y425" s="21"/>
      <c r="Z425" s="21"/>
      <c r="AA425" s="21"/>
      <c r="AB425" s="21"/>
    </row>
    <row r="426">
      <c r="A426" s="62"/>
      <c r="B426" s="62"/>
      <c r="C426" s="69" t="s">
        <v>540</v>
      </c>
      <c r="D426" s="66"/>
      <c r="E426" s="98">
        <v>50000.0</v>
      </c>
      <c r="F426" s="99" t="s">
        <v>120</v>
      </c>
      <c r="G426" s="100">
        <v>3.0</v>
      </c>
      <c r="H426" s="59">
        <f t="shared" si="21"/>
        <v>150000</v>
      </c>
      <c r="I426" s="101"/>
      <c r="J426" s="58"/>
      <c r="K426" s="65">
        <v>25000.0</v>
      </c>
      <c r="L426" s="58"/>
      <c r="M426" s="83"/>
      <c r="N426" s="58"/>
      <c r="O426" s="58"/>
      <c r="P426" s="65">
        <v>25000.0</v>
      </c>
      <c r="Q426" s="58"/>
      <c r="R426" s="58"/>
      <c r="S426" s="58"/>
      <c r="T426" s="58"/>
      <c r="U426" s="58"/>
      <c r="V426" s="21"/>
      <c r="W426" s="21"/>
      <c r="X426" s="21"/>
      <c r="Y426" s="21"/>
      <c r="Z426" s="21"/>
      <c r="AA426" s="21"/>
      <c r="AB426" s="21"/>
    </row>
    <row r="427">
      <c r="A427" s="62"/>
      <c r="B427" s="62"/>
      <c r="C427" s="69" t="s">
        <v>541</v>
      </c>
      <c r="D427" s="66"/>
      <c r="E427" s="67">
        <v>1600.0</v>
      </c>
      <c r="F427" s="68" t="s">
        <v>120</v>
      </c>
      <c r="G427" s="80">
        <v>14.99</v>
      </c>
      <c r="H427" s="59">
        <f t="shared" si="21"/>
        <v>23984</v>
      </c>
      <c r="I427" s="68"/>
      <c r="J427" s="58"/>
      <c r="K427" s="65">
        <v>800.0</v>
      </c>
      <c r="L427" s="58"/>
      <c r="M427" s="83"/>
      <c r="N427" s="58"/>
      <c r="O427" s="58"/>
      <c r="P427" s="65">
        <v>800.0</v>
      </c>
      <c r="Q427" s="58"/>
      <c r="R427" s="58"/>
      <c r="S427" s="58"/>
      <c r="T427" s="58"/>
      <c r="U427" s="58"/>
      <c r="V427" s="21"/>
      <c r="W427" s="21"/>
      <c r="X427" s="21"/>
      <c r="Y427" s="21"/>
      <c r="Z427" s="21"/>
      <c r="AA427" s="21"/>
      <c r="AB427" s="21"/>
    </row>
    <row r="428">
      <c r="A428" s="62"/>
      <c r="B428" s="62"/>
      <c r="C428" s="69" t="s">
        <v>542</v>
      </c>
      <c r="D428" s="66"/>
      <c r="E428" s="98">
        <v>40000.0</v>
      </c>
      <c r="F428" s="99" t="s">
        <v>120</v>
      </c>
      <c r="G428" s="100">
        <v>14.99</v>
      </c>
      <c r="H428" s="59">
        <f t="shared" si="21"/>
        <v>599600</v>
      </c>
      <c r="I428" s="101"/>
      <c r="J428" s="58"/>
      <c r="K428" s="65">
        <v>20000.0</v>
      </c>
      <c r="L428" s="58"/>
      <c r="M428" s="83"/>
      <c r="N428" s="58"/>
      <c r="O428" s="58"/>
      <c r="P428" s="65">
        <v>20000.0</v>
      </c>
      <c r="Q428" s="58"/>
      <c r="R428" s="58"/>
      <c r="S428" s="58"/>
      <c r="T428" s="58"/>
      <c r="U428" s="58"/>
      <c r="V428" s="21"/>
      <c r="W428" s="21"/>
      <c r="X428" s="21"/>
      <c r="Y428" s="21"/>
      <c r="Z428" s="21"/>
      <c r="AA428" s="21"/>
      <c r="AB428" s="21"/>
    </row>
    <row r="429">
      <c r="A429" s="62"/>
      <c r="B429" s="62"/>
      <c r="C429" s="69" t="s">
        <v>543</v>
      </c>
      <c r="D429" s="66"/>
      <c r="E429" s="67">
        <v>40000.0</v>
      </c>
      <c r="F429" s="68" t="s">
        <v>120</v>
      </c>
      <c r="G429" s="80">
        <v>14.99</v>
      </c>
      <c r="H429" s="59">
        <f t="shared" si="21"/>
        <v>599600</v>
      </c>
      <c r="I429" s="68"/>
      <c r="J429" s="58"/>
      <c r="K429" s="65">
        <v>20000.0</v>
      </c>
      <c r="L429" s="58"/>
      <c r="M429" s="83"/>
      <c r="N429" s="58"/>
      <c r="O429" s="58"/>
      <c r="P429" s="65">
        <v>20000.0</v>
      </c>
      <c r="Q429" s="58"/>
      <c r="R429" s="58"/>
      <c r="S429" s="58"/>
      <c r="T429" s="58"/>
      <c r="U429" s="58"/>
      <c r="V429" s="21"/>
      <c r="W429" s="21"/>
      <c r="X429" s="21"/>
      <c r="Y429" s="21"/>
      <c r="Z429" s="21"/>
      <c r="AA429" s="21"/>
      <c r="AB429" s="21"/>
    </row>
    <row r="430">
      <c r="A430" s="62"/>
      <c r="B430" s="62"/>
      <c r="C430" s="69" t="s">
        <v>544</v>
      </c>
      <c r="D430" s="66"/>
      <c r="E430" s="67">
        <v>40000.0</v>
      </c>
      <c r="F430" s="68" t="s">
        <v>120</v>
      </c>
      <c r="G430" s="80">
        <v>14.99</v>
      </c>
      <c r="H430" s="59">
        <f t="shared" si="21"/>
        <v>599600</v>
      </c>
      <c r="I430" s="68"/>
      <c r="J430" s="58"/>
      <c r="K430" s="65">
        <v>20000.0</v>
      </c>
      <c r="L430" s="58"/>
      <c r="M430" s="83"/>
      <c r="N430" s="58"/>
      <c r="O430" s="58"/>
      <c r="P430" s="65">
        <v>20000.0</v>
      </c>
      <c r="Q430" s="58"/>
      <c r="R430" s="58"/>
      <c r="S430" s="58"/>
      <c r="T430" s="58"/>
      <c r="U430" s="58"/>
      <c r="V430" s="21"/>
      <c r="W430" s="21"/>
      <c r="X430" s="21"/>
      <c r="Y430" s="21"/>
      <c r="Z430" s="21"/>
      <c r="AA430" s="21"/>
      <c r="AB430" s="21"/>
    </row>
    <row r="431">
      <c r="A431" s="62"/>
      <c r="B431" s="62"/>
      <c r="C431" s="69" t="s">
        <v>545</v>
      </c>
      <c r="D431" s="66"/>
      <c r="E431" s="67">
        <v>4100.0</v>
      </c>
      <c r="F431" s="68" t="s">
        <v>120</v>
      </c>
      <c r="G431" s="80">
        <v>18.0</v>
      </c>
      <c r="H431" s="59">
        <f t="shared" si="21"/>
        <v>73800</v>
      </c>
      <c r="I431" s="68"/>
      <c r="J431" s="58"/>
      <c r="K431" s="65">
        <v>2050.0</v>
      </c>
      <c r="L431" s="58"/>
      <c r="M431" s="83"/>
      <c r="N431" s="58"/>
      <c r="O431" s="58"/>
      <c r="P431" s="65">
        <v>2050.0</v>
      </c>
      <c r="Q431" s="58"/>
      <c r="R431" s="58"/>
      <c r="S431" s="58"/>
      <c r="T431" s="58"/>
      <c r="U431" s="58"/>
      <c r="V431" s="21"/>
      <c r="W431" s="21"/>
      <c r="X431" s="21"/>
      <c r="Y431" s="21"/>
      <c r="Z431" s="21"/>
      <c r="AA431" s="21"/>
      <c r="AB431" s="21"/>
    </row>
    <row r="432">
      <c r="A432" s="62"/>
      <c r="B432" s="62"/>
      <c r="C432" s="69" t="s">
        <v>546</v>
      </c>
      <c r="D432" s="66"/>
      <c r="E432" s="98">
        <v>2400.0</v>
      </c>
      <c r="F432" s="99" t="s">
        <v>120</v>
      </c>
      <c r="G432" s="100">
        <v>20.0</v>
      </c>
      <c r="H432" s="59">
        <f t="shared" si="21"/>
        <v>48000</v>
      </c>
      <c r="I432" s="101"/>
      <c r="J432" s="58"/>
      <c r="K432" s="65">
        <v>1200.0</v>
      </c>
      <c r="L432" s="58"/>
      <c r="M432" s="83"/>
      <c r="N432" s="58"/>
      <c r="O432" s="58"/>
      <c r="P432" s="65">
        <v>1200.0</v>
      </c>
      <c r="Q432" s="58"/>
      <c r="R432" s="58"/>
      <c r="S432" s="58"/>
      <c r="T432" s="58"/>
      <c r="U432" s="58"/>
      <c r="V432" s="21"/>
      <c r="W432" s="21"/>
      <c r="X432" s="21"/>
      <c r="Y432" s="21"/>
      <c r="Z432" s="21"/>
      <c r="AA432" s="21"/>
      <c r="AB432" s="21"/>
    </row>
    <row r="433">
      <c r="A433" s="62"/>
      <c r="B433" s="62"/>
      <c r="C433" s="92" t="s">
        <v>547</v>
      </c>
      <c r="D433" s="66"/>
      <c r="E433" s="98">
        <v>500.0</v>
      </c>
      <c r="F433" s="103" t="s">
        <v>120</v>
      </c>
      <c r="G433" s="100">
        <v>15.0</v>
      </c>
      <c r="H433" s="59">
        <f t="shared" si="21"/>
        <v>7500</v>
      </c>
      <c r="I433" s="101"/>
      <c r="J433" s="58"/>
      <c r="K433" s="65">
        <v>250.0</v>
      </c>
      <c r="L433" s="58"/>
      <c r="M433" s="83"/>
      <c r="N433" s="58"/>
      <c r="O433" s="58"/>
      <c r="P433" s="65">
        <v>250.0</v>
      </c>
      <c r="Q433" s="58"/>
      <c r="R433" s="58"/>
      <c r="S433" s="58"/>
      <c r="T433" s="58"/>
      <c r="U433" s="58"/>
      <c r="V433" s="21"/>
      <c r="W433" s="21"/>
      <c r="X433" s="21"/>
      <c r="Y433" s="21"/>
      <c r="Z433" s="21"/>
      <c r="AA433" s="21"/>
      <c r="AB433" s="21"/>
    </row>
    <row r="434">
      <c r="A434" s="62"/>
      <c r="B434" s="62"/>
      <c r="C434" s="69" t="s">
        <v>548</v>
      </c>
      <c r="D434" s="66"/>
      <c r="E434" s="67">
        <v>360.0</v>
      </c>
      <c r="F434" s="68" t="s">
        <v>157</v>
      </c>
      <c r="G434" s="80">
        <v>560.0</v>
      </c>
      <c r="H434" s="59">
        <f t="shared" si="21"/>
        <v>201600</v>
      </c>
      <c r="I434" s="68"/>
      <c r="J434" s="58"/>
      <c r="K434" s="65">
        <v>200.0</v>
      </c>
      <c r="L434" s="58"/>
      <c r="M434" s="83"/>
      <c r="N434" s="58"/>
      <c r="O434" s="58"/>
      <c r="P434" s="65">
        <v>160.0</v>
      </c>
      <c r="Q434" s="58"/>
      <c r="R434" s="58"/>
      <c r="S434" s="58"/>
      <c r="T434" s="58"/>
      <c r="U434" s="58"/>
      <c r="V434" s="21"/>
      <c r="W434" s="21"/>
      <c r="X434" s="21"/>
      <c r="Y434" s="21"/>
      <c r="Z434" s="21"/>
      <c r="AA434" s="21"/>
      <c r="AB434" s="21"/>
    </row>
    <row r="435">
      <c r="A435" s="62"/>
      <c r="B435" s="62"/>
      <c r="C435" s="69" t="s">
        <v>549</v>
      </c>
      <c r="D435" s="66"/>
      <c r="E435" s="98">
        <v>240.0</v>
      </c>
      <c r="F435" s="99" t="s">
        <v>120</v>
      </c>
      <c r="G435" s="100">
        <v>46.5</v>
      </c>
      <c r="H435" s="59">
        <f t="shared" si="21"/>
        <v>11160</v>
      </c>
      <c r="I435" s="101"/>
      <c r="J435" s="58"/>
      <c r="K435" s="65">
        <v>120.0</v>
      </c>
      <c r="L435" s="58"/>
      <c r="M435" s="83"/>
      <c r="N435" s="58"/>
      <c r="O435" s="58"/>
      <c r="P435" s="65">
        <v>120.0</v>
      </c>
      <c r="Q435" s="58"/>
      <c r="R435" s="58"/>
      <c r="S435" s="58"/>
      <c r="T435" s="58"/>
      <c r="U435" s="58"/>
      <c r="V435" s="21"/>
      <c r="W435" s="21"/>
      <c r="X435" s="21"/>
      <c r="Y435" s="21"/>
      <c r="Z435" s="21"/>
      <c r="AA435" s="21"/>
      <c r="AB435" s="21"/>
    </row>
    <row r="436">
      <c r="A436" s="62"/>
      <c r="B436" s="62"/>
      <c r="C436" s="69" t="s">
        <v>550</v>
      </c>
      <c r="D436" s="66"/>
      <c r="E436" s="98">
        <v>240.0</v>
      </c>
      <c r="F436" s="99" t="s">
        <v>120</v>
      </c>
      <c r="G436" s="100">
        <v>52.5</v>
      </c>
      <c r="H436" s="59">
        <f t="shared" si="21"/>
        <v>12600</v>
      </c>
      <c r="I436" s="101"/>
      <c r="J436" s="58"/>
      <c r="K436" s="65">
        <v>120.0</v>
      </c>
      <c r="L436" s="58"/>
      <c r="M436" s="83"/>
      <c r="N436" s="58"/>
      <c r="O436" s="58"/>
      <c r="P436" s="65">
        <v>120.0</v>
      </c>
      <c r="Q436" s="58"/>
      <c r="R436" s="58"/>
      <c r="S436" s="58"/>
      <c r="T436" s="58"/>
      <c r="U436" s="58"/>
      <c r="V436" s="21"/>
      <c r="W436" s="21"/>
      <c r="X436" s="21"/>
      <c r="Y436" s="21"/>
      <c r="Z436" s="21"/>
      <c r="AA436" s="21"/>
      <c r="AB436" s="21"/>
    </row>
    <row r="437">
      <c r="A437" s="62"/>
      <c r="B437" s="62"/>
      <c r="C437" s="69" t="s">
        <v>551</v>
      </c>
      <c r="D437" s="66"/>
      <c r="E437" s="98">
        <v>240.0</v>
      </c>
      <c r="F437" s="99" t="s">
        <v>120</v>
      </c>
      <c r="G437" s="100">
        <v>63.0</v>
      </c>
      <c r="H437" s="59">
        <f t="shared" si="21"/>
        <v>15120</v>
      </c>
      <c r="I437" s="101"/>
      <c r="J437" s="58"/>
      <c r="K437" s="65">
        <v>120.0</v>
      </c>
      <c r="L437" s="58"/>
      <c r="M437" s="83"/>
      <c r="N437" s="58"/>
      <c r="O437" s="58"/>
      <c r="P437" s="65">
        <v>120.0</v>
      </c>
      <c r="Q437" s="58"/>
      <c r="R437" s="58"/>
      <c r="S437" s="58"/>
      <c r="T437" s="58"/>
      <c r="U437" s="58"/>
      <c r="V437" s="21"/>
      <c r="W437" s="21"/>
      <c r="X437" s="21"/>
      <c r="Y437" s="21"/>
      <c r="Z437" s="21"/>
      <c r="AA437" s="21"/>
      <c r="AB437" s="21"/>
    </row>
    <row r="438">
      <c r="A438" s="62"/>
      <c r="B438" s="62"/>
      <c r="C438" s="69" t="s">
        <v>552</v>
      </c>
      <c r="D438" s="66"/>
      <c r="E438" s="67">
        <v>500.0</v>
      </c>
      <c r="F438" s="68" t="s">
        <v>131</v>
      </c>
      <c r="G438" s="80">
        <v>565.0</v>
      </c>
      <c r="H438" s="59">
        <f t="shared" si="21"/>
        <v>282500</v>
      </c>
      <c r="I438" s="68"/>
      <c r="J438" s="58"/>
      <c r="K438" s="65">
        <v>250.0</v>
      </c>
      <c r="L438" s="58"/>
      <c r="M438" s="83"/>
      <c r="N438" s="58"/>
      <c r="O438" s="58"/>
      <c r="P438" s="65">
        <v>250.0</v>
      </c>
      <c r="Q438" s="58"/>
      <c r="R438" s="58"/>
      <c r="S438" s="58"/>
      <c r="T438" s="58"/>
      <c r="U438" s="58"/>
      <c r="V438" s="21"/>
      <c r="W438" s="21"/>
      <c r="X438" s="21"/>
      <c r="Y438" s="21"/>
      <c r="Z438" s="21"/>
      <c r="AA438" s="21"/>
      <c r="AB438" s="21"/>
    </row>
    <row r="439">
      <c r="A439" s="62"/>
      <c r="B439" s="62"/>
      <c r="C439" s="69" t="s">
        <v>553</v>
      </c>
      <c r="D439" s="66"/>
      <c r="E439" s="67">
        <v>600.0</v>
      </c>
      <c r="F439" s="68" t="s">
        <v>131</v>
      </c>
      <c r="G439" s="80">
        <v>565.0</v>
      </c>
      <c r="H439" s="59">
        <f t="shared" si="21"/>
        <v>339000</v>
      </c>
      <c r="I439" s="68"/>
      <c r="J439" s="58"/>
      <c r="K439" s="65">
        <v>300.0</v>
      </c>
      <c r="L439" s="58"/>
      <c r="M439" s="83"/>
      <c r="N439" s="58"/>
      <c r="O439" s="58"/>
      <c r="P439" s="65">
        <v>300.0</v>
      </c>
      <c r="Q439" s="58"/>
      <c r="R439" s="58"/>
      <c r="S439" s="58"/>
      <c r="T439" s="58"/>
      <c r="U439" s="58"/>
      <c r="V439" s="21"/>
      <c r="W439" s="21"/>
      <c r="X439" s="21"/>
      <c r="Y439" s="21"/>
      <c r="Z439" s="21"/>
      <c r="AA439" s="21"/>
      <c r="AB439" s="21"/>
    </row>
    <row r="440">
      <c r="A440" s="62"/>
      <c r="B440" s="62"/>
      <c r="C440" s="69" t="s">
        <v>554</v>
      </c>
      <c r="D440" s="66"/>
      <c r="E440" s="67">
        <v>500.0</v>
      </c>
      <c r="F440" s="68" t="s">
        <v>131</v>
      </c>
      <c r="G440" s="80">
        <v>565.0</v>
      </c>
      <c r="H440" s="59">
        <f t="shared" si="21"/>
        <v>282500</v>
      </c>
      <c r="I440" s="68"/>
      <c r="J440" s="58"/>
      <c r="K440" s="65">
        <v>250.0</v>
      </c>
      <c r="L440" s="58"/>
      <c r="M440" s="83"/>
      <c r="N440" s="58"/>
      <c r="O440" s="58"/>
      <c r="P440" s="65">
        <v>250.0</v>
      </c>
      <c r="Q440" s="58"/>
      <c r="R440" s="58"/>
      <c r="S440" s="58"/>
      <c r="T440" s="58"/>
      <c r="U440" s="58"/>
      <c r="V440" s="21"/>
      <c r="W440" s="21"/>
      <c r="X440" s="21"/>
      <c r="Y440" s="21"/>
      <c r="Z440" s="21"/>
      <c r="AA440" s="21"/>
      <c r="AB440" s="21"/>
    </row>
    <row r="441">
      <c r="A441" s="62"/>
      <c r="B441" s="62"/>
      <c r="C441" s="69" t="s">
        <v>555</v>
      </c>
      <c r="D441" s="66"/>
      <c r="E441" s="67">
        <v>2400.0</v>
      </c>
      <c r="F441" s="68" t="s">
        <v>131</v>
      </c>
      <c r="G441" s="80">
        <v>250.0</v>
      </c>
      <c r="H441" s="59">
        <f t="shared" si="21"/>
        <v>600000</v>
      </c>
      <c r="I441" s="68"/>
      <c r="J441" s="58"/>
      <c r="K441" s="65">
        <v>1200.0</v>
      </c>
      <c r="L441" s="58"/>
      <c r="M441" s="83"/>
      <c r="N441" s="58"/>
      <c r="O441" s="58"/>
      <c r="P441" s="65">
        <v>1200.0</v>
      </c>
      <c r="Q441" s="58"/>
      <c r="R441" s="58"/>
      <c r="S441" s="58"/>
      <c r="T441" s="58"/>
      <c r="U441" s="58"/>
      <c r="V441" s="21"/>
      <c r="W441" s="21"/>
      <c r="X441" s="21"/>
      <c r="Y441" s="21"/>
      <c r="Z441" s="21"/>
      <c r="AA441" s="21"/>
      <c r="AB441" s="21"/>
    </row>
    <row r="442">
      <c r="A442" s="104"/>
      <c r="B442" s="62"/>
      <c r="C442" s="69" t="s">
        <v>556</v>
      </c>
      <c r="D442" s="66"/>
      <c r="E442" s="67">
        <v>210.0</v>
      </c>
      <c r="F442" s="68" t="s">
        <v>131</v>
      </c>
      <c r="G442" s="80">
        <f>(148.5*50)</f>
        <v>7425</v>
      </c>
      <c r="H442" s="59">
        <f t="shared" si="21"/>
        <v>1559250</v>
      </c>
      <c r="I442" s="68"/>
      <c r="J442" s="58"/>
      <c r="K442" s="65">
        <v>105.0</v>
      </c>
      <c r="L442" s="58"/>
      <c r="M442" s="83"/>
      <c r="N442" s="58"/>
      <c r="O442" s="58"/>
      <c r="P442" s="65">
        <v>105.0</v>
      </c>
      <c r="Q442" s="58"/>
      <c r="R442" s="58"/>
      <c r="S442" s="58"/>
      <c r="T442" s="58"/>
      <c r="U442" s="58"/>
      <c r="V442" s="21"/>
      <c r="W442" s="21"/>
      <c r="X442" s="21"/>
      <c r="Y442" s="21"/>
      <c r="Z442" s="21"/>
      <c r="AA442" s="21"/>
      <c r="AB442" s="21"/>
    </row>
    <row r="443">
      <c r="A443" s="62"/>
      <c r="B443" s="62"/>
      <c r="C443" s="69" t="s">
        <v>557</v>
      </c>
      <c r="D443" s="66"/>
      <c r="E443" s="98">
        <v>60.0</v>
      </c>
      <c r="F443" s="99" t="s">
        <v>131</v>
      </c>
      <c r="G443" s="100">
        <v>750.0</v>
      </c>
      <c r="H443" s="59">
        <f t="shared" si="21"/>
        <v>45000</v>
      </c>
      <c r="I443" s="101"/>
      <c r="J443" s="58"/>
      <c r="K443" s="65">
        <v>30.0</v>
      </c>
      <c r="L443" s="58"/>
      <c r="M443" s="83"/>
      <c r="N443" s="58"/>
      <c r="O443" s="58"/>
      <c r="P443" s="65">
        <v>30.0</v>
      </c>
      <c r="Q443" s="58"/>
      <c r="R443" s="58"/>
      <c r="S443" s="58"/>
      <c r="T443" s="58"/>
      <c r="U443" s="58"/>
      <c r="V443" s="21"/>
      <c r="W443" s="21"/>
      <c r="X443" s="21"/>
      <c r="Y443" s="21"/>
      <c r="Z443" s="21"/>
      <c r="AA443" s="21"/>
      <c r="AB443" s="21"/>
    </row>
    <row r="444">
      <c r="A444" s="62"/>
      <c r="B444" s="62"/>
      <c r="C444" s="69" t="s">
        <v>558</v>
      </c>
      <c r="D444" s="66"/>
      <c r="E444" s="67">
        <v>60.0</v>
      </c>
      <c r="F444" s="68" t="s">
        <v>120</v>
      </c>
      <c r="G444" s="80">
        <f>500*1.4</f>
        <v>700</v>
      </c>
      <c r="H444" s="59">
        <f t="shared" si="21"/>
        <v>42000</v>
      </c>
      <c r="I444" s="68"/>
      <c r="J444" s="58"/>
      <c r="K444" s="65">
        <v>60.0</v>
      </c>
      <c r="L444" s="58"/>
      <c r="M444" s="83"/>
      <c r="N444" s="58"/>
      <c r="O444" s="58"/>
      <c r="P444" s="65"/>
      <c r="Q444" s="58"/>
      <c r="R444" s="58"/>
      <c r="S444" s="58"/>
      <c r="T444" s="58"/>
      <c r="U444" s="58"/>
      <c r="V444" s="21"/>
      <c r="W444" s="21"/>
      <c r="X444" s="21"/>
      <c r="Y444" s="21"/>
      <c r="Z444" s="21"/>
      <c r="AA444" s="21"/>
      <c r="AB444" s="21"/>
    </row>
    <row r="445">
      <c r="A445" s="62"/>
      <c r="B445" s="62"/>
      <c r="C445" s="69" t="s">
        <v>559</v>
      </c>
      <c r="D445" s="66"/>
      <c r="E445" s="98">
        <v>120.0</v>
      </c>
      <c r="F445" s="99" t="s">
        <v>560</v>
      </c>
      <c r="G445" s="100">
        <v>375.0</v>
      </c>
      <c r="H445" s="59">
        <f t="shared" si="21"/>
        <v>45000</v>
      </c>
      <c r="I445" s="101"/>
      <c r="J445" s="58"/>
      <c r="K445" s="65">
        <v>60.0</v>
      </c>
      <c r="L445" s="58"/>
      <c r="M445" s="83"/>
      <c r="N445" s="58"/>
      <c r="O445" s="58"/>
      <c r="P445" s="65">
        <v>60.0</v>
      </c>
      <c r="Q445" s="58"/>
      <c r="R445" s="58"/>
      <c r="S445" s="58"/>
      <c r="T445" s="58"/>
      <c r="U445" s="58"/>
      <c r="V445" s="21"/>
      <c r="W445" s="21"/>
      <c r="X445" s="21"/>
      <c r="Y445" s="21"/>
      <c r="Z445" s="21"/>
      <c r="AA445" s="21"/>
      <c r="AB445" s="21"/>
    </row>
    <row r="446">
      <c r="A446" s="62"/>
      <c r="B446" s="62"/>
      <c r="C446" s="69" t="s">
        <v>561</v>
      </c>
      <c r="D446" s="66"/>
      <c r="E446" s="98">
        <v>120.0</v>
      </c>
      <c r="F446" s="99" t="s">
        <v>221</v>
      </c>
      <c r="G446" s="100">
        <v>180.0</v>
      </c>
      <c r="H446" s="59">
        <f t="shared" si="21"/>
        <v>21600</v>
      </c>
      <c r="I446" s="101"/>
      <c r="J446" s="58"/>
      <c r="K446" s="65">
        <v>60.0</v>
      </c>
      <c r="L446" s="58"/>
      <c r="M446" s="83"/>
      <c r="N446" s="58"/>
      <c r="O446" s="58"/>
      <c r="P446" s="65">
        <v>60.0</v>
      </c>
      <c r="Q446" s="58"/>
      <c r="R446" s="58"/>
      <c r="S446" s="58"/>
      <c r="T446" s="58"/>
      <c r="U446" s="58"/>
      <c r="V446" s="21"/>
      <c r="W446" s="21"/>
      <c r="X446" s="21"/>
      <c r="Y446" s="21"/>
      <c r="Z446" s="21"/>
      <c r="AA446" s="21"/>
      <c r="AB446" s="21"/>
    </row>
    <row r="447">
      <c r="A447" s="62"/>
      <c r="B447" s="62"/>
      <c r="C447" s="69" t="s">
        <v>562</v>
      </c>
      <c r="D447" s="66"/>
      <c r="E447" s="98">
        <v>100.0</v>
      </c>
      <c r="F447" s="99" t="s">
        <v>221</v>
      </c>
      <c r="G447" s="100">
        <v>17452.0</v>
      </c>
      <c r="H447" s="59">
        <f t="shared" si="21"/>
        <v>1745200</v>
      </c>
      <c r="I447" s="101"/>
      <c r="J447" s="58"/>
      <c r="K447" s="65">
        <v>100.0</v>
      </c>
      <c r="L447" s="58"/>
      <c r="M447" s="83"/>
      <c r="N447" s="58"/>
      <c r="O447" s="58"/>
      <c r="P447" s="65"/>
      <c r="Q447" s="58"/>
      <c r="R447" s="58"/>
      <c r="S447" s="58"/>
      <c r="T447" s="58"/>
      <c r="U447" s="58"/>
      <c r="V447" s="21"/>
      <c r="W447" s="21"/>
      <c r="X447" s="21"/>
      <c r="Y447" s="21"/>
      <c r="Z447" s="21"/>
      <c r="AA447" s="21"/>
      <c r="AB447" s="21"/>
    </row>
    <row r="448">
      <c r="A448" s="62"/>
      <c r="B448" s="62"/>
      <c r="C448" s="69" t="s">
        <v>563</v>
      </c>
      <c r="D448" s="66"/>
      <c r="E448" s="98">
        <v>2000.0</v>
      </c>
      <c r="F448" s="99" t="s">
        <v>564</v>
      </c>
      <c r="G448" s="100">
        <v>474.0</v>
      </c>
      <c r="H448" s="59">
        <f t="shared" si="21"/>
        <v>948000</v>
      </c>
      <c r="I448" s="101"/>
      <c r="J448" s="58"/>
      <c r="K448" s="65">
        <v>2000.0</v>
      </c>
      <c r="L448" s="58"/>
      <c r="M448" s="83"/>
      <c r="N448" s="58"/>
      <c r="O448" s="58"/>
      <c r="P448" s="65"/>
      <c r="Q448" s="58"/>
      <c r="R448" s="58"/>
      <c r="S448" s="58"/>
      <c r="T448" s="58"/>
      <c r="U448" s="58"/>
      <c r="V448" s="21"/>
      <c r="W448" s="21"/>
      <c r="X448" s="21"/>
      <c r="Y448" s="21"/>
      <c r="Z448" s="21"/>
      <c r="AA448" s="21"/>
      <c r="AB448" s="21"/>
    </row>
    <row r="449">
      <c r="A449" s="62"/>
      <c r="B449" s="62"/>
      <c r="C449" s="69" t="s">
        <v>565</v>
      </c>
      <c r="D449" s="66"/>
      <c r="E449" s="98">
        <v>60.0</v>
      </c>
      <c r="F449" s="99" t="s">
        <v>120</v>
      </c>
      <c r="G449" s="100">
        <v>528.0</v>
      </c>
      <c r="H449" s="59">
        <f t="shared" si="21"/>
        <v>31680</v>
      </c>
      <c r="I449" s="101"/>
      <c r="J449" s="58"/>
      <c r="K449" s="65">
        <v>30.0</v>
      </c>
      <c r="L449" s="58"/>
      <c r="M449" s="83"/>
      <c r="N449" s="58"/>
      <c r="O449" s="58"/>
      <c r="P449" s="65">
        <v>30.0</v>
      </c>
      <c r="Q449" s="58"/>
      <c r="R449" s="58"/>
      <c r="S449" s="58"/>
      <c r="T449" s="58"/>
      <c r="U449" s="58"/>
      <c r="V449" s="21"/>
      <c r="W449" s="21"/>
      <c r="X449" s="21"/>
      <c r="Y449" s="21"/>
      <c r="Z449" s="21"/>
      <c r="AA449" s="21"/>
      <c r="AB449" s="21"/>
    </row>
    <row r="450">
      <c r="A450" s="62"/>
      <c r="B450" s="62"/>
      <c r="C450" s="69" t="s">
        <v>566</v>
      </c>
      <c r="D450" s="66"/>
      <c r="E450" s="67">
        <v>600.0</v>
      </c>
      <c r="F450" s="68" t="s">
        <v>131</v>
      </c>
      <c r="G450" s="80">
        <f>118*12</f>
        <v>1416</v>
      </c>
      <c r="H450" s="59">
        <f t="shared" si="21"/>
        <v>849600</v>
      </c>
      <c r="I450" s="68"/>
      <c r="J450" s="58"/>
      <c r="K450" s="65">
        <v>300.0</v>
      </c>
      <c r="L450" s="58"/>
      <c r="M450" s="83"/>
      <c r="N450" s="58"/>
      <c r="O450" s="58"/>
      <c r="P450" s="65">
        <v>300.0</v>
      </c>
      <c r="Q450" s="58"/>
      <c r="R450" s="58"/>
      <c r="S450" s="58"/>
      <c r="T450" s="58"/>
      <c r="U450" s="58"/>
      <c r="V450" s="21"/>
      <c r="W450" s="21"/>
      <c r="X450" s="21"/>
      <c r="Y450" s="21"/>
      <c r="Z450" s="21"/>
      <c r="AA450" s="21"/>
      <c r="AB450" s="21"/>
    </row>
    <row r="451">
      <c r="A451" s="62"/>
      <c r="B451" s="62"/>
      <c r="C451" s="69" t="s">
        <v>567</v>
      </c>
      <c r="D451" s="66"/>
      <c r="E451" s="67">
        <v>200.0</v>
      </c>
      <c r="F451" s="68" t="s">
        <v>120</v>
      </c>
      <c r="G451" s="80">
        <f t="shared" ref="G451:G452" si="22">(99)*1.4</f>
        <v>138.6</v>
      </c>
      <c r="H451" s="59">
        <f t="shared" si="21"/>
        <v>27720</v>
      </c>
      <c r="I451" s="68"/>
      <c r="J451" s="58"/>
      <c r="K451" s="65">
        <v>100.0</v>
      </c>
      <c r="L451" s="58"/>
      <c r="M451" s="83"/>
      <c r="N451" s="58"/>
      <c r="O451" s="58"/>
      <c r="P451" s="65">
        <v>100.0</v>
      </c>
      <c r="Q451" s="58"/>
      <c r="R451" s="58"/>
      <c r="S451" s="58"/>
      <c r="T451" s="58"/>
      <c r="U451" s="58"/>
      <c r="V451" s="21"/>
      <c r="W451" s="21"/>
      <c r="X451" s="21"/>
      <c r="Y451" s="21"/>
      <c r="Z451" s="21"/>
      <c r="AA451" s="21"/>
      <c r="AB451" s="21"/>
    </row>
    <row r="452">
      <c r="A452" s="62"/>
      <c r="B452" s="62"/>
      <c r="C452" s="69" t="s">
        <v>568</v>
      </c>
      <c r="D452" s="66"/>
      <c r="E452" s="67">
        <v>100.0</v>
      </c>
      <c r="F452" s="68" t="s">
        <v>120</v>
      </c>
      <c r="G452" s="80">
        <f t="shared" si="22"/>
        <v>138.6</v>
      </c>
      <c r="H452" s="59">
        <f t="shared" si="21"/>
        <v>13860</v>
      </c>
      <c r="I452" s="68"/>
      <c r="J452" s="58"/>
      <c r="K452" s="65">
        <v>50.0</v>
      </c>
      <c r="L452" s="58"/>
      <c r="M452" s="83"/>
      <c r="N452" s="58"/>
      <c r="O452" s="58"/>
      <c r="P452" s="65">
        <v>50.0</v>
      </c>
      <c r="Q452" s="58"/>
      <c r="R452" s="58"/>
      <c r="S452" s="58"/>
      <c r="T452" s="58"/>
      <c r="U452" s="58"/>
      <c r="V452" s="21"/>
      <c r="W452" s="21"/>
      <c r="X452" s="21"/>
      <c r="Y452" s="21"/>
      <c r="Z452" s="21"/>
      <c r="AA452" s="21"/>
      <c r="AB452" s="21"/>
    </row>
    <row r="453">
      <c r="A453" s="62"/>
      <c r="B453" s="62"/>
      <c r="C453" s="69" t="s">
        <v>569</v>
      </c>
      <c r="D453" s="66"/>
      <c r="E453" s="98">
        <v>2400.0</v>
      </c>
      <c r="F453" s="99" t="s">
        <v>120</v>
      </c>
      <c r="G453" s="100">
        <v>4.5</v>
      </c>
      <c r="H453" s="59">
        <f t="shared" si="21"/>
        <v>10800</v>
      </c>
      <c r="I453" s="101"/>
      <c r="J453" s="58"/>
      <c r="K453" s="65">
        <v>1200.0</v>
      </c>
      <c r="L453" s="58"/>
      <c r="M453" s="83"/>
      <c r="N453" s="58"/>
      <c r="O453" s="58"/>
      <c r="P453" s="65">
        <v>1200.0</v>
      </c>
      <c r="Q453" s="58"/>
      <c r="R453" s="58"/>
      <c r="S453" s="58"/>
      <c r="T453" s="58"/>
      <c r="U453" s="58"/>
      <c r="V453" s="21"/>
      <c r="W453" s="21"/>
      <c r="X453" s="21"/>
      <c r="Y453" s="21"/>
      <c r="Z453" s="21"/>
      <c r="AA453" s="21"/>
      <c r="AB453" s="21"/>
    </row>
    <row r="454">
      <c r="A454" s="62"/>
      <c r="B454" s="55"/>
      <c r="C454" s="105" t="s">
        <v>570</v>
      </c>
      <c r="D454" s="66"/>
      <c r="E454" s="67">
        <v>400.0</v>
      </c>
      <c r="F454" s="68" t="s">
        <v>120</v>
      </c>
      <c r="G454" s="80">
        <f>125*1.4</f>
        <v>175</v>
      </c>
      <c r="H454" s="59">
        <f t="shared" si="21"/>
        <v>70000</v>
      </c>
      <c r="I454" s="68"/>
      <c r="J454" s="58"/>
      <c r="K454" s="65">
        <v>200.0</v>
      </c>
      <c r="L454" s="58"/>
      <c r="M454" s="83"/>
      <c r="N454" s="58"/>
      <c r="O454" s="58"/>
      <c r="P454" s="65">
        <v>200.0</v>
      </c>
      <c r="Q454" s="58"/>
      <c r="R454" s="58"/>
      <c r="S454" s="58"/>
      <c r="T454" s="58"/>
      <c r="U454" s="58"/>
      <c r="V454" s="21"/>
      <c r="W454" s="21"/>
      <c r="X454" s="21"/>
      <c r="Y454" s="21"/>
      <c r="Z454" s="21"/>
      <c r="AA454" s="21"/>
      <c r="AB454" s="21"/>
    </row>
    <row r="455">
      <c r="A455" s="62"/>
      <c r="B455" s="55"/>
      <c r="C455" s="105" t="s">
        <v>571</v>
      </c>
      <c r="D455" s="66"/>
      <c r="E455" s="67">
        <v>300.0</v>
      </c>
      <c r="F455" s="68" t="s">
        <v>120</v>
      </c>
      <c r="G455" s="80">
        <f>75*1.4</f>
        <v>105</v>
      </c>
      <c r="H455" s="59">
        <f t="shared" si="21"/>
        <v>31500</v>
      </c>
      <c r="I455" s="68"/>
      <c r="J455" s="58"/>
      <c r="K455" s="65">
        <v>150.0</v>
      </c>
      <c r="L455" s="58"/>
      <c r="M455" s="83"/>
      <c r="N455" s="58"/>
      <c r="O455" s="58"/>
      <c r="P455" s="65">
        <v>150.0</v>
      </c>
      <c r="Q455" s="58"/>
      <c r="R455" s="58"/>
      <c r="S455" s="58"/>
      <c r="T455" s="58"/>
      <c r="U455" s="58"/>
      <c r="V455" s="21"/>
      <c r="W455" s="21"/>
      <c r="X455" s="21"/>
      <c r="Y455" s="21"/>
      <c r="Z455" s="21"/>
      <c r="AA455" s="21"/>
      <c r="AB455" s="21"/>
    </row>
    <row r="456">
      <c r="A456" s="62"/>
      <c r="B456" s="62"/>
      <c r="C456" s="105" t="s">
        <v>572</v>
      </c>
      <c r="D456" s="66"/>
      <c r="E456" s="98">
        <v>150.0</v>
      </c>
      <c r="F456" s="99" t="s">
        <v>120</v>
      </c>
      <c r="G456" s="100">
        <v>75.0</v>
      </c>
      <c r="H456" s="59">
        <f t="shared" si="21"/>
        <v>11250</v>
      </c>
      <c r="I456" s="101"/>
      <c r="J456" s="58"/>
      <c r="K456" s="65">
        <v>75.0</v>
      </c>
      <c r="L456" s="58"/>
      <c r="M456" s="83"/>
      <c r="N456" s="58"/>
      <c r="O456" s="58"/>
      <c r="P456" s="65">
        <v>75.0</v>
      </c>
      <c r="Q456" s="58"/>
      <c r="R456" s="58"/>
      <c r="S456" s="58"/>
      <c r="T456" s="58"/>
      <c r="U456" s="58"/>
      <c r="V456" s="21"/>
      <c r="W456" s="21"/>
      <c r="X456" s="21"/>
      <c r="Y456" s="21"/>
      <c r="Z456" s="21"/>
      <c r="AA456" s="21"/>
      <c r="AB456" s="21"/>
    </row>
    <row r="457">
      <c r="A457" s="62"/>
      <c r="B457" s="62"/>
      <c r="C457" s="69" t="s">
        <v>573</v>
      </c>
      <c r="D457" s="66"/>
      <c r="E457" s="98">
        <v>36.0</v>
      </c>
      <c r="F457" s="99" t="s">
        <v>120</v>
      </c>
      <c r="G457" s="100">
        <v>7000.0</v>
      </c>
      <c r="H457" s="59">
        <f t="shared" si="21"/>
        <v>252000</v>
      </c>
      <c r="I457" s="101"/>
      <c r="J457" s="58"/>
      <c r="K457" s="65">
        <v>20.0</v>
      </c>
      <c r="L457" s="58"/>
      <c r="M457" s="83"/>
      <c r="N457" s="58"/>
      <c r="O457" s="58"/>
      <c r="P457" s="65">
        <v>16.0</v>
      </c>
      <c r="Q457" s="58"/>
      <c r="R457" s="58"/>
      <c r="S457" s="58"/>
      <c r="T457" s="58"/>
      <c r="U457" s="58"/>
      <c r="V457" s="21"/>
      <c r="W457" s="21"/>
      <c r="X457" s="21"/>
      <c r="Y457" s="21"/>
      <c r="Z457" s="21"/>
      <c r="AA457" s="21"/>
      <c r="AB457" s="21"/>
    </row>
    <row r="458">
      <c r="A458" s="62"/>
      <c r="B458" s="55"/>
      <c r="C458" s="105" t="s">
        <v>574</v>
      </c>
      <c r="D458" s="66"/>
      <c r="E458" s="67">
        <v>1000.0</v>
      </c>
      <c r="F458" s="68" t="s">
        <v>575</v>
      </c>
      <c r="G458" s="80">
        <v>650.0</v>
      </c>
      <c r="H458" s="59">
        <f t="shared" si="21"/>
        <v>650000</v>
      </c>
      <c r="I458" s="68"/>
      <c r="J458" s="58"/>
      <c r="K458" s="65">
        <v>250.0</v>
      </c>
      <c r="L458" s="58"/>
      <c r="M458" s="83"/>
      <c r="N458" s="58">
        <v>250.0</v>
      </c>
      <c r="O458" s="58"/>
      <c r="P458" s="65"/>
      <c r="Q458" s="58">
        <v>250.0</v>
      </c>
      <c r="R458" s="58"/>
      <c r="S458" s="58"/>
      <c r="T458" s="58">
        <v>250.0</v>
      </c>
      <c r="U458" s="58"/>
      <c r="V458" s="21"/>
      <c r="W458" s="21"/>
      <c r="X458" s="21"/>
      <c r="Y458" s="21"/>
      <c r="Z458" s="21"/>
      <c r="AA458" s="21"/>
      <c r="AB458" s="21"/>
    </row>
    <row r="459">
      <c r="A459" s="62"/>
      <c r="B459" s="62"/>
      <c r="C459" s="69" t="s">
        <v>576</v>
      </c>
      <c r="D459" s="66"/>
      <c r="E459" s="98">
        <v>240.0</v>
      </c>
      <c r="F459" s="99" t="s">
        <v>120</v>
      </c>
      <c r="G459" s="100">
        <v>90.0</v>
      </c>
      <c r="H459" s="59">
        <f t="shared" si="21"/>
        <v>21600</v>
      </c>
      <c r="I459" s="101"/>
      <c r="J459" s="58"/>
      <c r="K459" s="65">
        <v>120.0</v>
      </c>
      <c r="L459" s="58"/>
      <c r="M459" s="83"/>
      <c r="N459" s="58"/>
      <c r="O459" s="58"/>
      <c r="P459" s="65">
        <v>120.0</v>
      </c>
      <c r="Q459" s="58"/>
      <c r="R459" s="58"/>
      <c r="S459" s="58"/>
      <c r="T459" s="58"/>
      <c r="U459" s="58"/>
      <c r="V459" s="21"/>
      <c r="W459" s="21"/>
      <c r="X459" s="21"/>
      <c r="Y459" s="21"/>
      <c r="Z459" s="21"/>
      <c r="AA459" s="21"/>
      <c r="AB459" s="21"/>
    </row>
    <row r="460">
      <c r="A460" s="62"/>
      <c r="B460" s="62"/>
      <c r="C460" s="69" t="s">
        <v>577</v>
      </c>
      <c r="D460" s="66"/>
      <c r="E460" s="98">
        <v>60.0</v>
      </c>
      <c r="F460" s="99" t="s">
        <v>120</v>
      </c>
      <c r="G460" s="100">
        <v>90.0</v>
      </c>
      <c r="H460" s="59">
        <f t="shared" si="21"/>
        <v>5400</v>
      </c>
      <c r="I460" s="101"/>
      <c r="J460" s="58"/>
      <c r="K460" s="65">
        <v>30.0</v>
      </c>
      <c r="L460" s="58"/>
      <c r="M460" s="83"/>
      <c r="N460" s="58"/>
      <c r="O460" s="58"/>
      <c r="P460" s="65">
        <v>30.0</v>
      </c>
      <c r="Q460" s="58"/>
      <c r="R460" s="58"/>
      <c r="S460" s="58"/>
      <c r="T460" s="58"/>
      <c r="U460" s="58"/>
      <c r="V460" s="21"/>
      <c r="W460" s="21"/>
      <c r="X460" s="21"/>
      <c r="Y460" s="21"/>
      <c r="Z460" s="21"/>
      <c r="AA460" s="21"/>
      <c r="AB460" s="21"/>
    </row>
    <row r="461">
      <c r="A461" s="62"/>
      <c r="B461" s="62"/>
      <c r="C461" s="69" t="s">
        <v>578</v>
      </c>
      <c r="D461" s="66"/>
      <c r="E461" s="98">
        <v>60.0</v>
      </c>
      <c r="F461" s="99" t="s">
        <v>120</v>
      </c>
      <c r="G461" s="100">
        <v>90.0</v>
      </c>
      <c r="H461" s="59">
        <f t="shared" si="21"/>
        <v>5400</v>
      </c>
      <c r="I461" s="101"/>
      <c r="J461" s="58"/>
      <c r="K461" s="65">
        <v>30.0</v>
      </c>
      <c r="L461" s="58"/>
      <c r="M461" s="83"/>
      <c r="N461" s="58"/>
      <c r="O461" s="58"/>
      <c r="P461" s="65">
        <v>30.0</v>
      </c>
      <c r="Q461" s="58"/>
      <c r="R461" s="58"/>
      <c r="S461" s="58"/>
      <c r="T461" s="58"/>
      <c r="U461" s="58"/>
      <c r="V461" s="21"/>
      <c r="W461" s="21"/>
      <c r="X461" s="21"/>
      <c r="Y461" s="21"/>
      <c r="Z461" s="21"/>
      <c r="AA461" s="21"/>
      <c r="AB461" s="21"/>
    </row>
    <row r="462">
      <c r="A462" s="62"/>
      <c r="B462" s="62"/>
      <c r="C462" s="69" t="s">
        <v>579</v>
      </c>
      <c r="D462" s="66"/>
      <c r="E462" s="67">
        <v>120.0</v>
      </c>
      <c r="F462" s="68" t="s">
        <v>221</v>
      </c>
      <c r="G462" s="80">
        <v>499.0</v>
      </c>
      <c r="H462" s="59">
        <f t="shared" si="21"/>
        <v>59880</v>
      </c>
      <c r="I462" s="68"/>
      <c r="J462" s="58"/>
      <c r="K462" s="65">
        <v>60.0</v>
      </c>
      <c r="L462" s="58"/>
      <c r="M462" s="83"/>
      <c r="N462" s="58"/>
      <c r="O462" s="58"/>
      <c r="P462" s="65">
        <v>60.0</v>
      </c>
      <c r="Q462" s="58"/>
      <c r="R462" s="58"/>
      <c r="S462" s="58"/>
      <c r="T462" s="58"/>
      <c r="U462" s="58"/>
      <c r="V462" s="21"/>
      <c r="W462" s="21"/>
      <c r="X462" s="21"/>
      <c r="Y462" s="21"/>
      <c r="Z462" s="21"/>
      <c r="AA462" s="21"/>
      <c r="AB462" s="21"/>
    </row>
    <row r="463">
      <c r="A463" s="62"/>
      <c r="B463" s="62"/>
      <c r="C463" s="69" t="s">
        <v>580</v>
      </c>
      <c r="D463" s="66"/>
      <c r="E463" s="98">
        <v>60.0</v>
      </c>
      <c r="F463" s="99" t="s">
        <v>560</v>
      </c>
      <c r="G463" s="100">
        <v>1500.0</v>
      </c>
      <c r="H463" s="59">
        <f t="shared" si="21"/>
        <v>90000</v>
      </c>
      <c r="I463" s="101"/>
      <c r="J463" s="58"/>
      <c r="K463" s="65">
        <v>30.0</v>
      </c>
      <c r="L463" s="58"/>
      <c r="M463" s="83"/>
      <c r="N463" s="58"/>
      <c r="O463" s="58"/>
      <c r="P463" s="65">
        <v>30.0</v>
      </c>
      <c r="Q463" s="58"/>
      <c r="R463" s="58"/>
      <c r="S463" s="58"/>
      <c r="T463" s="58"/>
      <c r="U463" s="58"/>
      <c r="V463" s="21"/>
      <c r="W463" s="21"/>
      <c r="X463" s="21"/>
      <c r="Y463" s="21"/>
      <c r="Z463" s="21"/>
      <c r="AA463" s="21"/>
      <c r="AB463" s="21"/>
    </row>
    <row r="464">
      <c r="A464" s="62"/>
      <c r="B464" s="62"/>
      <c r="C464" s="69" t="s">
        <v>581</v>
      </c>
      <c r="D464" s="66"/>
      <c r="E464" s="98">
        <v>60.0</v>
      </c>
      <c r="F464" s="99" t="s">
        <v>560</v>
      </c>
      <c r="G464" s="100">
        <v>1450.0</v>
      </c>
      <c r="H464" s="59">
        <f t="shared" si="21"/>
        <v>87000</v>
      </c>
      <c r="I464" s="101"/>
      <c r="J464" s="58"/>
      <c r="K464" s="65">
        <v>30.0</v>
      </c>
      <c r="L464" s="58"/>
      <c r="M464" s="83"/>
      <c r="N464" s="58"/>
      <c r="O464" s="58"/>
      <c r="P464" s="65">
        <v>30.0</v>
      </c>
      <c r="Q464" s="58"/>
      <c r="R464" s="58"/>
      <c r="S464" s="58"/>
      <c r="T464" s="58"/>
      <c r="U464" s="58"/>
      <c r="V464" s="21"/>
      <c r="W464" s="21"/>
      <c r="X464" s="21"/>
      <c r="Y464" s="21"/>
      <c r="Z464" s="21"/>
      <c r="AA464" s="21"/>
      <c r="AB464" s="21"/>
    </row>
    <row r="465">
      <c r="A465" s="62"/>
      <c r="B465" s="62"/>
      <c r="C465" s="69" t="s">
        <v>582</v>
      </c>
      <c r="D465" s="66"/>
      <c r="E465" s="98">
        <v>2200.0</v>
      </c>
      <c r="F465" s="99" t="s">
        <v>120</v>
      </c>
      <c r="G465" s="100">
        <v>50.0</v>
      </c>
      <c r="H465" s="59">
        <f t="shared" si="21"/>
        <v>110000</v>
      </c>
      <c r="I465" s="101"/>
      <c r="J465" s="58"/>
      <c r="K465" s="65">
        <v>1100.0</v>
      </c>
      <c r="L465" s="58"/>
      <c r="M465" s="83"/>
      <c r="N465" s="58"/>
      <c r="O465" s="58"/>
      <c r="P465" s="65">
        <v>1100.0</v>
      </c>
      <c r="Q465" s="58"/>
      <c r="R465" s="58"/>
      <c r="S465" s="58"/>
      <c r="T465" s="58"/>
      <c r="U465" s="58"/>
      <c r="V465" s="21"/>
      <c r="W465" s="21"/>
      <c r="X465" s="21"/>
      <c r="Y465" s="21"/>
      <c r="Z465" s="21"/>
      <c r="AA465" s="21"/>
      <c r="AB465" s="21"/>
    </row>
    <row r="466">
      <c r="A466" s="62"/>
      <c r="B466" s="62"/>
      <c r="C466" s="69" t="s">
        <v>583</v>
      </c>
      <c r="D466" s="66"/>
      <c r="E466" s="98">
        <v>120.0</v>
      </c>
      <c r="F466" s="99" t="s">
        <v>120</v>
      </c>
      <c r="G466" s="100">
        <v>900.0</v>
      </c>
      <c r="H466" s="59">
        <f t="shared" si="21"/>
        <v>108000</v>
      </c>
      <c r="I466" s="101"/>
      <c r="J466" s="58"/>
      <c r="K466" s="65">
        <v>60.0</v>
      </c>
      <c r="L466" s="58"/>
      <c r="M466" s="83"/>
      <c r="N466" s="58"/>
      <c r="O466" s="58"/>
      <c r="P466" s="65">
        <v>60.0</v>
      </c>
      <c r="Q466" s="58"/>
      <c r="R466" s="58"/>
      <c r="S466" s="58"/>
      <c r="T466" s="58"/>
      <c r="U466" s="58"/>
      <c r="V466" s="21"/>
      <c r="W466" s="21"/>
      <c r="X466" s="21"/>
      <c r="Y466" s="21"/>
      <c r="Z466" s="21"/>
      <c r="AA466" s="21"/>
      <c r="AB466" s="21"/>
    </row>
    <row r="467">
      <c r="A467" s="62"/>
      <c r="B467" s="62"/>
      <c r="C467" s="69" t="s">
        <v>584</v>
      </c>
      <c r="D467" s="66"/>
      <c r="E467" s="98">
        <v>4500.0</v>
      </c>
      <c r="F467" s="99" t="s">
        <v>120</v>
      </c>
      <c r="G467" s="100">
        <v>120.0</v>
      </c>
      <c r="H467" s="59">
        <f t="shared" si="21"/>
        <v>540000</v>
      </c>
      <c r="I467" s="101"/>
      <c r="J467" s="58"/>
      <c r="K467" s="65">
        <v>4500.0</v>
      </c>
      <c r="L467" s="58"/>
      <c r="M467" s="83"/>
      <c r="N467" s="58"/>
      <c r="O467" s="58"/>
      <c r="P467" s="65"/>
      <c r="Q467" s="58"/>
      <c r="R467" s="58"/>
      <c r="S467" s="58"/>
      <c r="T467" s="58"/>
      <c r="U467" s="58"/>
      <c r="V467" s="21"/>
      <c r="W467" s="21"/>
      <c r="X467" s="21"/>
      <c r="Y467" s="21"/>
      <c r="Z467" s="21"/>
      <c r="AA467" s="21"/>
      <c r="AB467" s="21"/>
    </row>
    <row r="468">
      <c r="A468" s="62"/>
      <c r="B468" s="62"/>
      <c r="C468" s="69" t="s">
        <v>585</v>
      </c>
      <c r="D468" s="66"/>
      <c r="E468" s="98">
        <v>30.0</v>
      </c>
      <c r="F468" s="99" t="s">
        <v>120</v>
      </c>
      <c r="G468" s="100">
        <v>350.0</v>
      </c>
      <c r="H468" s="59">
        <f t="shared" si="21"/>
        <v>10500</v>
      </c>
      <c r="I468" s="101"/>
      <c r="J468" s="58"/>
      <c r="K468" s="65">
        <v>30.0</v>
      </c>
      <c r="L468" s="58"/>
      <c r="M468" s="83"/>
      <c r="N468" s="58"/>
      <c r="O468" s="58"/>
      <c r="P468" s="65"/>
      <c r="Q468" s="58"/>
      <c r="R468" s="58"/>
      <c r="S468" s="58"/>
      <c r="T468" s="58"/>
      <c r="U468" s="58"/>
      <c r="V468" s="21"/>
      <c r="W468" s="21"/>
      <c r="X468" s="21"/>
      <c r="Y468" s="21"/>
      <c r="Z468" s="21"/>
      <c r="AA468" s="21"/>
      <c r="AB468" s="21"/>
    </row>
    <row r="469">
      <c r="A469" s="62"/>
      <c r="B469" s="62"/>
      <c r="C469" s="69" t="s">
        <v>586</v>
      </c>
      <c r="D469" s="66"/>
      <c r="E469" s="98">
        <v>60.0</v>
      </c>
      <c r="F469" s="99" t="s">
        <v>120</v>
      </c>
      <c r="G469" s="100">
        <v>375.0</v>
      </c>
      <c r="H469" s="59">
        <f t="shared" si="21"/>
        <v>22500</v>
      </c>
      <c r="I469" s="101"/>
      <c r="J469" s="58"/>
      <c r="K469" s="65">
        <v>60.0</v>
      </c>
      <c r="L469" s="58"/>
      <c r="M469" s="83"/>
      <c r="N469" s="58"/>
      <c r="O469" s="58"/>
      <c r="P469" s="65"/>
      <c r="Q469" s="58"/>
      <c r="R469" s="58"/>
      <c r="S469" s="58"/>
      <c r="T469" s="58"/>
      <c r="U469" s="58"/>
      <c r="V469" s="21"/>
      <c r="W469" s="21"/>
      <c r="X469" s="21"/>
      <c r="Y469" s="21"/>
      <c r="Z469" s="21"/>
      <c r="AA469" s="21"/>
      <c r="AB469" s="21"/>
    </row>
    <row r="470">
      <c r="A470" s="62"/>
      <c r="B470" s="62"/>
      <c r="C470" s="69" t="s">
        <v>587</v>
      </c>
      <c r="D470" s="66"/>
      <c r="E470" s="98">
        <v>30.0</v>
      </c>
      <c r="F470" s="99" t="s">
        <v>120</v>
      </c>
      <c r="G470" s="100">
        <v>450.0</v>
      </c>
      <c r="H470" s="59">
        <f t="shared" si="21"/>
        <v>13500</v>
      </c>
      <c r="I470" s="101"/>
      <c r="J470" s="58"/>
      <c r="K470" s="65">
        <v>30.0</v>
      </c>
      <c r="L470" s="58"/>
      <c r="M470" s="83"/>
      <c r="N470" s="58"/>
      <c r="O470" s="58"/>
      <c r="P470" s="65"/>
      <c r="Q470" s="58"/>
      <c r="R470" s="58"/>
      <c r="S470" s="58"/>
      <c r="T470" s="58"/>
      <c r="U470" s="58"/>
      <c r="V470" s="21"/>
      <c r="W470" s="21"/>
      <c r="X470" s="21"/>
      <c r="Y470" s="21"/>
      <c r="Z470" s="21"/>
      <c r="AA470" s="21"/>
      <c r="AB470" s="21"/>
    </row>
    <row r="471">
      <c r="A471" s="62"/>
      <c r="B471" s="62"/>
      <c r="C471" s="69" t="s">
        <v>588</v>
      </c>
      <c r="D471" s="66"/>
      <c r="E471" s="98">
        <v>30.0</v>
      </c>
      <c r="F471" s="99" t="s">
        <v>120</v>
      </c>
      <c r="G471" s="100">
        <v>650.0</v>
      </c>
      <c r="H471" s="59">
        <f t="shared" si="21"/>
        <v>19500</v>
      </c>
      <c r="I471" s="101"/>
      <c r="J471" s="58"/>
      <c r="K471" s="65">
        <v>30.0</v>
      </c>
      <c r="L471" s="58"/>
      <c r="M471" s="83"/>
      <c r="N471" s="58"/>
      <c r="O471" s="58"/>
      <c r="P471" s="65"/>
      <c r="Q471" s="58"/>
      <c r="R471" s="58"/>
      <c r="S471" s="58"/>
      <c r="T471" s="58"/>
      <c r="U471" s="58"/>
      <c r="V471" s="21"/>
      <c r="W471" s="21"/>
      <c r="X471" s="21"/>
      <c r="Y471" s="21"/>
      <c r="Z471" s="21"/>
      <c r="AA471" s="21"/>
      <c r="AB471" s="21"/>
    </row>
    <row r="472">
      <c r="A472" s="62"/>
      <c r="B472" s="62"/>
      <c r="C472" s="69" t="s">
        <v>589</v>
      </c>
      <c r="D472" s="66"/>
      <c r="E472" s="98">
        <v>4500.0</v>
      </c>
      <c r="F472" s="99" t="s">
        <v>120</v>
      </c>
      <c r="G472" s="100">
        <v>50.0</v>
      </c>
      <c r="H472" s="59">
        <f t="shared" si="21"/>
        <v>225000</v>
      </c>
      <c r="I472" s="101"/>
      <c r="J472" s="58"/>
      <c r="K472" s="65">
        <v>4500.0</v>
      </c>
      <c r="L472" s="58"/>
      <c r="M472" s="83"/>
      <c r="N472" s="58"/>
      <c r="O472" s="58"/>
      <c r="P472" s="65"/>
      <c r="Q472" s="58"/>
      <c r="R472" s="58"/>
      <c r="S472" s="58"/>
      <c r="T472" s="58"/>
      <c r="U472" s="58"/>
      <c r="V472" s="21"/>
      <c r="W472" s="21"/>
      <c r="X472" s="21"/>
      <c r="Y472" s="21"/>
      <c r="Z472" s="21"/>
      <c r="AA472" s="21"/>
      <c r="AB472" s="21"/>
    </row>
    <row r="473">
      <c r="A473" s="62"/>
      <c r="B473" s="62"/>
      <c r="C473" s="69" t="s">
        <v>590</v>
      </c>
      <c r="D473" s="66"/>
      <c r="E473" s="98">
        <v>30.0</v>
      </c>
      <c r="F473" s="99" t="s">
        <v>120</v>
      </c>
      <c r="G473" s="100">
        <v>250.0</v>
      </c>
      <c r="H473" s="59">
        <f t="shared" si="21"/>
        <v>7500</v>
      </c>
      <c r="I473" s="101"/>
      <c r="J473" s="58"/>
      <c r="K473" s="65">
        <v>30.0</v>
      </c>
      <c r="L473" s="58"/>
      <c r="M473" s="83"/>
      <c r="N473" s="58"/>
      <c r="O473" s="58"/>
      <c r="P473" s="65"/>
      <c r="Q473" s="58"/>
      <c r="R473" s="58"/>
      <c r="S473" s="58"/>
      <c r="T473" s="58"/>
      <c r="U473" s="58"/>
      <c r="V473" s="21"/>
      <c r="W473" s="21"/>
      <c r="X473" s="21"/>
      <c r="Y473" s="21"/>
      <c r="Z473" s="21"/>
      <c r="AA473" s="21"/>
      <c r="AB473" s="21"/>
    </row>
    <row r="474">
      <c r="A474" s="62"/>
      <c r="B474" s="62"/>
      <c r="C474" s="69" t="s">
        <v>591</v>
      </c>
      <c r="D474" s="66"/>
      <c r="E474" s="98">
        <v>30.0</v>
      </c>
      <c r="F474" s="99" t="s">
        <v>120</v>
      </c>
      <c r="G474" s="100">
        <v>370.0</v>
      </c>
      <c r="H474" s="59">
        <f t="shared" si="21"/>
        <v>11100</v>
      </c>
      <c r="I474" s="101"/>
      <c r="J474" s="58"/>
      <c r="K474" s="65">
        <v>30.0</v>
      </c>
      <c r="L474" s="58"/>
      <c r="M474" s="83"/>
      <c r="N474" s="58"/>
      <c r="O474" s="58"/>
      <c r="P474" s="65"/>
      <c r="Q474" s="58"/>
      <c r="R474" s="58"/>
      <c r="S474" s="58"/>
      <c r="T474" s="58"/>
      <c r="U474" s="58"/>
      <c r="V474" s="21"/>
      <c r="W474" s="21"/>
      <c r="X474" s="21"/>
      <c r="Y474" s="21"/>
      <c r="Z474" s="21"/>
      <c r="AA474" s="21"/>
      <c r="AB474" s="21"/>
    </row>
    <row r="475">
      <c r="A475" s="62"/>
      <c r="B475" s="62"/>
      <c r="C475" s="69" t="s">
        <v>592</v>
      </c>
      <c r="D475" s="66"/>
      <c r="E475" s="98">
        <v>30.0</v>
      </c>
      <c r="F475" s="99" t="s">
        <v>120</v>
      </c>
      <c r="G475" s="100">
        <v>400.0</v>
      </c>
      <c r="H475" s="59">
        <f t="shared" si="21"/>
        <v>12000</v>
      </c>
      <c r="I475" s="101"/>
      <c r="J475" s="58"/>
      <c r="K475" s="65">
        <v>30.0</v>
      </c>
      <c r="L475" s="58"/>
      <c r="M475" s="83"/>
      <c r="N475" s="58"/>
      <c r="O475" s="58"/>
      <c r="P475" s="65"/>
      <c r="Q475" s="58"/>
      <c r="R475" s="58"/>
      <c r="S475" s="58"/>
      <c r="T475" s="58"/>
      <c r="U475" s="58"/>
      <c r="V475" s="21"/>
      <c r="W475" s="21"/>
      <c r="X475" s="21"/>
      <c r="Y475" s="21"/>
      <c r="Z475" s="21"/>
      <c r="AA475" s="21"/>
      <c r="AB475" s="21"/>
    </row>
    <row r="476">
      <c r="A476" s="62"/>
      <c r="B476" s="62"/>
      <c r="C476" s="69" t="s">
        <v>593</v>
      </c>
      <c r="D476" s="66"/>
      <c r="E476" s="98">
        <v>120.0</v>
      </c>
      <c r="F476" s="99" t="s">
        <v>560</v>
      </c>
      <c r="G476" s="100">
        <v>2299.0</v>
      </c>
      <c r="H476" s="59">
        <f t="shared" si="21"/>
        <v>275880</v>
      </c>
      <c r="I476" s="101"/>
      <c r="J476" s="58"/>
      <c r="K476" s="65">
        <v>60.0</v>
      </c>
      <c r="L476" s="58"/>
      <c r="M476" s="83"/>
      <c r="N476" s="58"/>
      <c r="O476" s="58"/>
      <c r="P476" s="65">
        <v>60.0</v>
      </c>
      <c r="Q476" s="58"/>
      <c r="R476" s="58"/>
      <c r="S476" s="58"/>
      <c r="T476" s="58"/>
      <c r="U476" s="58"/>
      <c r="V476" s="21"/>
      <c r="W476" s="21"/>
      <c r="X476" s="21"/>
      <c r="Y476" s="21"/>
      <c r="Z476" s="21"/>
      <c r="AA476" s="21"/>
      <c r="AB476" s="21"/>
    </row>
    <row r="477">
      <c r="A477" s="62"/>
      <c r="B477" s="62"/>
      <c r="C477" s="69" t="s">
        <v>594</v>
      </c>
      <c r="D477" s="66"/>
      <c r="E477" s="98">
        <v>120.0</v>
      </c>
      <c r="F477" s="99" t="s">
        <v>120</v>
      </c>
      <c r="G477" s="100">
        <v>1500.0</v>
      </c>
      <c r="H477" s="59">
        <f t="shared" si="21"/>
        <v>180000</v>
      </c>
      <c r="I477" s="101"/>
      <c r="J477" s="58"/>
      <c r="K477" s="65">
        <v>60.0</v>
      </c>
      <c r="L477" s="58"/>
      <c r="M477" s="83"/>
      <c r="N477" s="58"/>
      <c r="O477" s="58"/>
      <c r="P477" s="65">
        <v>60.0</v>
      </c>
      <c r="Q477" s="58"/>
      <c r="R477" s="58"/>
      <c r="S477" s="58"/>
      <c r="T477" s="58"/>
      <c r="U477" s="58"/>
      <c r="V477" s="21"/>
      <c r="W477" s="21"/>
      <c r="X477" s="21"/>
      <c r="Y477" s="21"/>
      <c r="Z477" s="21"/>
      <c r="AA477" s="21"/>
      <c r="AB477" s="21"/>
    </row>
    <row r="478">
      <c r="A478" s="62"/>
      <c r="B478" s="62"/>
      <c r="C478" s="69" t="s">
        <v>595</v>
      </c>
      <c r="D478" s="66"/>
      <c r="E478" s="98">
        <v>60.0</v>
      </c>
      <c r="F478" s="99" t="s">
        <v>120</v>
      </c>
      <c r="G478" s="100">
        <v>40.0</v>
      </c>
      <c r="H478" s="59">
        <f t="shared" si="21"/>
        <v>2400</v>
      </c>
      <c r="I478" s="101"/>
      <c r="J478" s="58"/>
      <c r="K478" s="65">
        <v>60.0</v>
      </c>
      <c r="L478" s="58"/>
      <c r="M478" s="83"/>
      <c r="N478" s="58"/>
      <c r="O478" s="58"/>
      <c r="P478" s="65"/>
      <c r="Q478" s="58"/>
      <c r="R478" s="58"/>
      <c r="S478" s="58"/>
      <c r="T478" s="58"/>
      <c r="U478" s="58"/>
      <c r="V478" s="21"/>
      <c r="W478" s="21"/>
      <c r="X478" s="21"/>
      <c r="Y478" s="21"/>
      <c r="Z478" s="21"/>
      <c r="AA478" s="21"/>
      <c r="AB478" s="21"/>
    </row>
    <row r="479">
      <c r="A479" s="62"/>
      <c r="B479" s="62"/>
      <c r="C479" s="69" t="s">
        <v>596</v>
      </c>
      <c r="D479" s="66"/>
      <c r="E479" s="98">
        <v>60.0</v>
      </c>
      <c r="F479" s="99" t="s">
        <v>120</v>
      </c>
      <c r="G479" s="100">
        <v>40.0</v>
      </c>
      <c r="H479" s="59">
        <f t="shared" si="21"/>
        <v>2400</v>
      </c>
      <c r="I479" s="101"/>
      <c r="J479" s="58"/>
      <c r="K479" s="65">
        <v>60.0</v>
      </c>
      <c r="L479" s="58"/>
      <c r="M479" s="83"/>
      <c r="N479" s="58"/>
      <c r="O479" s="58"/>
      <c r="P479" s="65"/>
      <c r="Q479" s="58"/>
      <c r="R479" s="58"/>
      <c r="S479" s="58"/>
      <c r="T479" s="58"/>
      <c r="U479" s="58"/>
      <c r="V479" s="21"/>
      <c r="W479" s="21"/>
      <c r="X479" s="21"/>
      <c r="Y479" s="21"/>
      <c r="Z479" s="21"/>
      <c r="AA479" s="21"/>
      <c r="AB479" s="21"/>
    </row>
    <row r="480">
      <c r="A480" s="62"/>
      <c r="B480" s="62"/>
      <c r="C480" s="69" t="s">
        <v>597</v>
      </c>
      <c r="D480" s="66"/>
      <c r="E480" s="98">
        <v>100.0</v>
      </c>
      <c r="F480" s="99" t="s">
        <v>120</v>
      </c>
      <c r="G480" s="100">
        <v>45.0</v>
      </c>
      <c r="H480" s="59">
        <f t="shared" si="21"/>
        <v>4500</v>
      </c>
      <c r="I480" s="101"/>
      <c r="J480" s="58"/>
      <c r="K480" s="65">
        <v>100.0</v>
      </c>
      <c r="L480" s="58"/>
      <c r="M480" s="83"/>
      <c r="N480" s="58"/>
      <c r="O480" s="58"/>
      <c r="P480" s="65"/>
      <c r="Q480" s="58"/>
      <c r="R480" s="58"/>
      <c r="S480" s="58"/>
      <c r="T480" s="58"/>
      <c r="U480" s="58"/>
      <c r="V480" s="21"/>
      <c r="W480" s="21"/>
      <c r="X480" s="21"/>
      <c r="Y480" s="21"/>
      <c r="Z480" s="21"/>
      <c r="AA480" s="21"/>
      <c r="AB480" s="21"/>
    </row>
    <row r="481">
      <c r="A481" s="62"/>
      <c r="B481" s="62"/>
      <c r="C481" s="69" t="s">
        <v>598</v>
      </c>
      <c r="D481" s="66"/>
      <c r="E481" s="67">
        <v>600.0</v>
      </c>
      <c r="F481" s="68" t="s">
        <v>131</v>
      </c>
      <c r="G481" s="80">
        <f>10*(10.5*1.4)</f>
        <v>147</v>
      </c>
      <c r="H481" s="59">
        <f t="shared" si="21"/>
        <v>88200</v>
      </c>
      <c r="I481" s="68"/>
      <c r="J481" s="58"/>
      <c r="K481" s="65">
        <v>600.0</v>
      </c>
      <c r="L481" s="58"/>
      <c r="M481" s="83"/>
      <c r="N481" s="58"/>
      <c r="O481" s="58"/>
      <c r="P481" s="65"/>
      <c r="Q481" s="58"/>
      <c r="R481" s="58"/>
      <c r="S481" s="58"/>
      <c r="T481" s="58"/>
      <c r="U481" s="58"/>
      <c r="V481" s="21"/>
      <c r="W481" s="21"/>
      <c r="X481" s="21"/>
      <c r="Y481" s="21"/>
      <c r="Z481" s="21"/>
      <c r="AA481" s="21"/>
      <c r="AB481" s="21"/>
    </row>
    <row r="482">
      <c r="A482" s="62"/>
      <c r="B482" s="62"/>
      <c r="C482" s="69" t="s">
        <v>599</v>
      </c>
      <c r="D482" s="66"/>
      <c r="E482" s="98">
        <v>36.0</v>
      </c>
      <c r="F482" s="99" t="s">
        <v>600</v>
      </c>
      <c r="G482" s="100">
        <v>1464.0</v>
      </c>
      <c r="H482" s="59">
        <f t="shared" si="21"/>
        <v>52704</v>
      </c>
      <c r="I482" s="101"/>
      <c r="J482" s="58"/>
      <c r="K482" s="65">
        <v>36.0</v>
      </c>
      <c r="L482" s="58"/>
      <c r="M482" s="83"/>
      <c r="N482" s="58"/>
      <c r="O482" s="58"/>
      <c r="P482" s="65"/>
      <c r="Q482" s="58"/>
      <c r="R482" s="58"/>
      <c r="S482" s="58"/>
      <c r="T482" s="58"/>
      <c r="U482" s="58"/>
      <c r="V482" s="21"/>
      <c r="W482" s="21"/>
      <c r="X482" s="21"/>
      <c r="Y482" s="21"/>
      <c r="Z482" s="21"/>
      <c r="AA482" s="21"/>
      <c r="AB482" s="21"/>
    </row>
    <row r="483">
      <c r="A483" s="62"/>
      <c r="B483" s="62"/>
      <c r="C483" s="69" t="s">
        <v>601</v>
      </c>
      <c r="D483" s="66"/>
      <c r="E483" s="98">
        <v>5000.0</v>
      </c>
      <c r="F483" s="99" t="s">
        <v>120</v>
      </c>
      <c r="G483" s="100">
        <v>47.09</v>
      </c>
      <c r="H483" s="59">
        <f t="shared" si="21"/>
        <v>235450</v>
      </c>
      <c r="I483" s="101"/>
      <c r="J483" s="58"/>
      <c r="K483" s="65">
        <v>5000.0</v>
      </c>
      <c r="L483" s="58"/>
      <c r="M483" s="83"/>
      <c r="N483" s="58"/>
      <c r="O483" s="58"/>
      <c r="P483" s="65"/>
      <c r="Q483" s="58"/>
      <c r="R483" s="58"/>
      <c r="S483" s="58"/>
      <c r="T483" s="58"/>
      <c r="U483" s="58"/>
      <c r="V483" s="21"/>
      <c r="W483" s="21"/>
      <c r="X483" s="21"/>
      <c r="Y483" s="21"/>
      <c r="Z483" s="21"/>
      <c r="AA483" s="21"/>
      <c r="AB483" s="21"/>
    </row>
    <row r="484">
      <c r="A484" s="62"/>
      <c r="B484" s="62"/>
      <c r="C484" s="69" t="s">
        <v>602</v>
      </c>
      <c r="D484" s="66"/>
      <c r="E484" s="98">
        <v>5000.0</v>
      </c>
      <c r="F484" s="99" t="s">
        <v>120</v>
      </c>
      <c r="G484" s="100">
        <v>64.5</v>
      </c>
      <c r="H484" s="59">
        <f t="shared" si="21"/>
        <v>322500</v>
      </c>
      <c r="I484" s="101"/>
      <c r="J484" s="58"/>
      <c r="K484" s="65">
        <v>5000.0</v>
      </c>
      <c r="L484" s="58"/>
      <c r="M484" s="83"/>
      <c r="N484" s="58"/>
      <c r="O484" s="58"/>
      <c r="P484" s="65"/>
      <c r="Q484" s="58"/>
      <c r="R484" s="58"/>
      <c r="S484" s="58"/>
      <c r="T484" s="58"/>
      <c r="U484" s="58"/>
      <c r="V484" s="21"/>
      <c r="W484" s="21"/>
      <c r="X484" s="21"/>
      <c r="Y484" s="21"/>
      <c r="Z484" s="21"/>
      <c r="AA484" s="21"/>
      <c r="AB484" s="21"/>
    </row>
    <row r="485">
      <c r="A485" s="62"/>
      <c r="B485" s="62"/>
      <c r="C485" s="69" t="s">
        <v>603</v>
      </c>
      <c r="D485" s="66"/>
      <c r="E485" s="98">
        <v>10.0</v>
      </c>
      <c r="F485" s="103" t="s">
        <v>118</v>
      </c>
      <c r="G485" s="100">
        <v>10000.0</v>
      </c>
      <c r="H485" s="59">
        <f t="shared" si="21"/>
        <v>100000</v>
      </c>
      <c r="I485" s="101"/>
      <c r="J485" s="58"/>
      <c r="K485" s="65">
        <v>10.0</v>
      </c>
      <c r="L485" s="58"/>
      <c r="M485" s="83"/>
      <c r="N485" s="58"/>
      <c r="O485" s="58"/>
      <c r="P485" s="65"/>
      <c r="Q485" s="58"/>
      <c r="R485" s="58"/>
      <c r="S485" s="58"/>
      <c r="T485" s="58"/>
      <c r="U485" s="58"/>
      <c r="V485" s="21"/>
      <c r="W485" s="21"/>
      <c r="X485" s="21"/>
      <c r="Y485" s="21"/>
      <c r="Z485" s="21"/>
      <c r="AA485" s="21"/>
      <c r="AB485" s="21"/>
    </row>
    <row r="486">
      <c r="A486" s="62"/>
      <c r="B486" s="62"/>
      <c r="C486" s="69" t="s">
        <v>604</v>
      </c>
      <c r="D486" s="66"/>
      <c r="E486" s="98">
        <v>360.0</v>
      </c>
      <c r="F486" s="99" t="s">
        <v>120</v>
      </c>
      <c r="G486" s="100">
        <v>230.0</v>
      </c>
      <c r="H486" s="59">
        <f t="shared" si="21"/>
        <v>82800</v>
      </c>
      <c r="I486" s="101"/>
      <c r="J486" s="58"/>
      <c r="K486" s="65">
        <v>360.0</v>
      </c>
      <c r="L486" s="58"/>
      <c r="M486" s="83"/>
      <c r="N486" s="58"/>
      <c r="O486" s="58"/>
      <c r="P486" s="65"/>
      <c r="Q486" s="58"/>
      <c r="R486" s="58"/>
      <c r="S486" s="58"/>
      <c r="T486" s="58"/>
      <c r="U486" s="58"/>
      <c r="V486" s="21"/>
      <c r="W486" s="21"/>
      <c r="X486" s="21"/>
      <c r="Y486" s="21"/>
      <c r="Z486" s="21"/>
      <c r="AA486" s="21"/>
      <c r="AB486" s="21"/>
    </row>
    <row r="487">
      <c r="A487" s="62"/>
      <c r="B487" s="62"/>
      <c r="C487" s="69" t="s">
        <v>605</v>
      </c>
      <c r="D487" s="66"/>
      <c r="E487" s="98">
        <v>360.0</v>
      </c>
      <c r="F487" s="99" t="s">
        <v>120</v>
      </c>
      <c r="G487" s="100">
        <v>38.0</v>
      </c>
      <c r="H487" s="59">
        <f t="shared" si="21"/>
        <v>13680</v>
      </c>
      <c r="I487" s="101"/>
      <c r="J487" s="58"/>
      <c r="K487" s="65">
        <v>360.0</v>
      </c>
      <c r="L487" s="58"/>
      <c r="M487" s="83"/>
      <c r="N487" s="58"/>
      <c r="O487" s="58"/>
      <c r="P487" s="65"/>
      <c r="Q487" s="58"/>
      <c r="R487" s="58"/>
      <c r="S487" s="58"/>
      <c r="T487" s="58"/>
      <c r="U487" s="58"/>
      <c r="V487" s="21"/>
      <c r="W487" s="21"/>
      <c r="X487" s="21"/>
      <c r="Y487" s="21"/>
      <c r="Z487" s="21"/>
      <c r="AA487" s="21"/>
      <c r="AB487" s="21"/>
    </row>
    <row r="488">
      <c r="A488" s="62"/>
      <c r="B488" s="62"/>
      <c r="C488" s="69" t="s">
        <v>606</v>
      </c>
      <c r="D488" s="66"/>
      <c r="E488" s="98">
        <v>120.0</v>
      </c>
      <c r="F488" s="99" t="s">
        <v>120</v>
      </c>
      <c r="G488" s="100">
        <v>150.0</v>
      </c>
      <c r="H488" s="59">
        <f t="shared" si="21"/>
        <v>18000</v>
      </c>
      <c r="I488" s="101"/>
      <c r="J488" s="58"/>
      <c r="K488" s="65">
        <v>120.0</v>
      </c>
      <c r="L488" s="58"/>
      <c r="M488" s="83"/>
      <c r="N488" s="58"/>
      <c r="O488" s="58"/>
      <c r="P488" s="65"/>
      <c r="Q488" s="58"/>
      <c r="R488" s="58"/>
      <c r="S488" s="58"/>
      <c r="T488" s="58"/>
      <c r="U488" s="58"/>
      <c r="V488" s="21"/>
      <c r="W488" s="21"/>
      <c r="X488" s="21"/>
      <c r="Y488" s="21"/>
      <c r="Z488" s="21"/>
      <c r="AA488" s="21"/>
      <c r="AB488" s="21"/>
    </row>
    <row r="489">
      <c r="A489" s="62"/>
      <c r="B489" s="62"/>
      <c r="C489" s="69"/>
      <c r="D489" s="66"/>
      <c r="E489" s="67"/>
      <c r="F489" s="68"/>
      <c r="G489" s="80"/>
      <c r="H489" s="59"/>
      <c r="I489" s="68"/>
      <c r="J489" s="58"/>
      <c r="K489" s="65"/>
      <c r="L489" s="58"/>
      <c r="M489" s="83"/>
      <c r="N489" s="58"/>
      <c r="O489" s="58"/>
      <c r="P489" s="65"/>
      <c r="Q489" s="58"/>
      <c r="R489" s="58"/>
      <c r="S489" s="58"/>
      <c r="T489" s="58"/>
      <c r="U489" s="58"/>
      <c r="V489" s="21"/>
      <c r="W489" s="21"/>
      <c r="X489" s="21"/>
      <c r="Y489" s="21"/>
      <c r="Z489" s="21"/>
      <c r="AA489" s="21"/>
      <c r="AB489" s="21"/>
    </row>
    <row r="490">
      <c r="A490" s="62"/>
      <c r="B490" s="62"/>
      <c r="C490" s="63" t="s">
        <v>607</v>
      </c>
      <c r="D490" s="66"/>
      <c r="E490" s="67"/>
      <c r="F490" s="68"/>
      <c r="G490" s="80"/>
      <c r="H490" s="59"/>
      <c r="I490" s="68"/>
      <c r="J490" s="58"/>
      <c r="K490" s="65"/>
      <c r="L490" s="58"/>
      <c r="M490" s="83"/>
      <c r="N490" s="58"/>
      <c r="O490" s="58"/>
      <c r="P490" s="65"/>
      <c r="Q490" s="58"/>
      <c r="R490" s="58"/>
      <c r="S490" s="58"/>
      <c r="T490" s="58"/>
      <c r="U490" s="58"/>
      <c r="V490" s="21"/>
      <c r="W490" s="21"/>
      <c r="X490" s="21"/>
      <c r="Y490" s="21"/>
      <c r="Z490" s="21"/>
      <c r="AA490" s="21"/>
      <c r="AB490" s="21"/>
    </row>
    <row r="491">
      <c r="A491" s="62"/>
      <c r="B491" s="62"/>
      <c r="C491" s="69" t="s">
        <v>608</v>
      </c>
      <c r="D491" s="66"/>
      <c r="E491" s="67">
        <v>30.0</v>
      </c>
      <c r="F491" s="68" t="s">
        <v>131</v>
      </c>
      <c r="G491" s="80">
        <v>650.0</v>
      </c>
      <c r="H491" s="59">
        <f t="shared" ref="H491:H504" si="23">E491*G491</f>
        <v>19500</v>
      </c>
      <c r="I491" s="68"/>
      <c r="J491" s="58"/>
      <c r="K491" s="67">
        <v>30.0</v>
      </c>
      <c r="L491" s="58"/>
      <c r="M491" s="83"/>
      <c r="N491" s="58"/>
      <c r="O491" s="58"/>
      <c r="P491" s="65"/>
      <c r="Q491" s="58"/>
      <c r="R491" s="58"/>
      <c r="S491" s="58"/>
      <c r="T491" s="58"/>
      <c r="U491" s="58"/>
      <c r="V491" s="21"/>
      <c r="W491" s="21"/>
      <c r="X491" s="21"/>
      <c r="Y491" s="21"/>
      <c r="Z491" s="21"/>
      <c r="AA491" s="21"/>
      <c r="AB491" s="21"/>
    </row>
    <row r="492">
      <c r="A492" s="62"/>
      <c r="B492" s="62"/>
      <c r="C492" s="69" t="s">
        <v>609</v>
      </c>
      <c r="D492" s="66"/>
      <c r="E492" s="67">
        <v>30.0</v>
      </c>
      <c r="F492" s="68" t="s">
        <v>131</v>
      </c>
      <c r="G492" s="80">
        <v>630.0</v>
      </c>
      <c r="H492" s="59">
        <f t="shared" si="23"/>
        <v>18900</v>
      </c>
      <c r="I492" s="68"/>
      <c r="J492" s="58"/>
      <c r="K492" s="67">
        <v>30.0</v>
      </c>
      <c r="L492" s="58"/>
      <c r="M492" s="83"/>
      <c r="N492" s="58"/>
      <c r="O492" s="58"/>
      <c r="P492" s="65"/>
      <c r="Q492" s="58"/>
      <c r="R492" s="58"/>
      <c r="S492" s="58"/>
      <c r="T492" s="58"/>
      <c r="U492" s="58"/>
      <c r="V492" s="21"/>
      <c r="W492" s="21"/>
      <c r="X492" s="21"/>
      <c r="Y492" s="21"/>
      <c r="Z492" s="21"/>
      <c r="AA492" s="21"/>
      <c r="AB492" s="21"/>
    </row>
    <row r="493">
      <c r="A493" s="62"/>
      <c r="B493" s="62"/>
      <c r="C493" s="92" t="s">
        <v>610</v>
      </c>
      <c r="D493" s="66"/>
      <c r="E493" s="67">
        <v>30.0</v>
      </c>
      <c r="F493" s="68" t="s">
        <v>131</v>
      </c>
      <c r="G493" s="80">
        <v>5880.0</v>
      </c>
      <c r="H493" s="59">
        <f t="shared" si="23"/>
        <v>176400</v>
      </c>
      <c r="I493" s="68"/>
      <c r="J493" s="58"/>
      <c r="K493" s="67">
        <v>30.0</v>
      </c>
      <c r="L493" s="58"/>
      <c r="M493" s="83"/>
      <c r="N493" s="58"/>
      <c r="O493" s="58"/>
      <c r="P493" s="65"/>
      <c r="Q493" s="58"/>
      <c r="R493" s="58"/>
      <c r="S493" s="58"/>
      <c r="T493" s="58"/>
      <c r="U493" s="58"/>
      <c r="V493" s="21"/>
      <c r="W493" s="21"/>
      <c r="X493" s="21"/>
      <c r="Y493" s="21"/>
      <c r="Z493" s="21"/>
      <c r="AA493" s="21"/>
      <c r="AB493" s="21"/>
    </row>
    <row r="494">
      <c r="A494" s="62"/>
      <c r="B494" s="62"/>
      <c r="C494" s="69" t="s">
        <v>611</v>
      </c>
      <c r="D494" s="66"/>
      <c r="E494" s="67">
        <v>30.0</v>
      </c>
      <c r="F494" s="68" t="s">
        <v>131</v>
      </c>
      <c r="G494" s="80">
        <v>840.0</v>
      </c>
      <c r="H494" s="59">
        <f t="shared" si="23"/>
        <v>25200</v>
      </c>
      <c r="I494" s="68"/>
      <c r="J494" s="58"/>
      <c r="K494" s="67">
        <v>30.0</v>
      </c>
      <c r="L494" s="58"/>
      <c r="M494" s="83"/>
      <c r="N494" s="58"/>
      <c r="O494" s="58"/>
      <c r="P494" s="65"/>
      <c r="Q494" s="58"/>
      <c r="R494" s="58"/>
      <c r="S494" s="58"/>
      <c r="T494" s="58"/>
      <c r="U494" s="58"/>
      <c r="V494" s="21"/>
      <c r="W494" s="21"/>
      <c r="X494" s="21"/>
      <c r="Y494" s="21"/>
      <c r="Z494" s="21"/>
      <c r="AA494" s="21"/>
      <c r="AB494" s="21"/>
    </row>
    <row r="495">
      <c r="A495" s="62"/>
      <c r="B495" s="62"/>
      <c r="C495" s="69" t="s">
        <v>612</v>
      </c>
      <c r="D495" s="66"/>
      <c r="E495" s="67">
        <v>30.0</v>
      </c>
      <c r="F495" s="68" t="s">
        <v>131</v>
      </c>
      <c r="G495" s="80">
        <v>420.0</v>
      </c>
      <c r="H495" s="59">
        <f t="shared" si="23"/>
        <v>12600</v>
      </c>
      <c r="I495" s="68"/>
      <c r="J495" s="58"/>
      <c r="K495" s="67">
        <v>30.0</v>
      </c>
      <c r="L495" s="58"/>
      <c r="M495" s="83"/>
      <c r="N495" s="58"/>
      <c r="O495" s="58"/>
      <c r="P495" s="65"/>
      <c r="Q495" s="58"/>
      <c r="R495" s="58"/>
      <c r="S495" s="58"/>
      <c r="T495" s="58"/>
      <c r="U495" s="58"/>
      <c r="V495" s="21"/>
      <c r="W495" s="21"/>
      <c r="X495" s="21"/>
      <c r="Y495" s="21"/>
      <c r="Z495" s="21"/>
      <c r="AA495" s="21"/>
      <c r="AB495" s="21"/>
    </row>
    <row r="496">
      <c r="A496" s="62"/>
      <c r="B496" s="62"/>
      <c r="C496" s="69" t="s">
        <v>613</v>
      </c>
      <c r="D496" s="66"/>
      <c r="E496" s="67">
        <v>160.0</v>
      </c>
      <c r="F496" s="68" t="s">
        <v>131</v>
      </c>
      <c r="G496" s="80">
        <v>2500.0</v>
      </c>
      <c r="H496" s="59">
        <f t="shared" si="23"/>
        <v>400000</v>
      </c>
      <c r="I496" s="68"/>
      <c r="J496" s="58"/>
      <c r="K496" s="67">
        <v>160.0</v>
      </c>
      <c r="L496" s="58"/>
      <c r="M496" s="83"/>
      <c r="N496" s="58"/>
      <c r="O496" s="58"/>
      <c r="P496" s="65"/>
      <c r="Q496" s="58"/>
      <c r="R496" s="58"/>
      <c r="S496" s="58"/>
      <c r="T496" s="58"/>
      <c r="U496" s="58"/>
      <c r="V496" s="21"/>
      <c r="W496" s="21"/>
      <c r="X496" s="21"/>
      <c r="Y496" s="21"/>
      <c r="Z496" s="21"/>
      <c r="AA496" s="21"/>
      <c r="AB496" s="21"/>
    </row>
    <row r="497">
      <c r="A497" s="62"/>
      <c r="B497" s="62"/>
      <c r="C497" s="69" t="s">
        <v>614</v>
      </c>
      <c r="D497" s="66"/>
      <c r="E497" s="67">
        <v>160.0</v>
      </c>
      <c r="F497" s="68" t="s">
        <v>211</v>
      </c>
      <c r="G497" s="80">
        <f>900*1.4</f>
        <v>1260</v>
      </c>
      <c r="H497" s="59">
        <f t="shared" si="23"/>
        <v>201600</v>
      </c>
      <c r="I497" s="68"/>
      <c r="J497" s="58"/>
      <c r="K497" s="67">
        <v>160.0</v>
      </c>
      <c r="L497" s="58"/>
      <c r="M497" s="83"/>
      <c r="N497" s="58"/>
      <c r="O497" s="58"/>
      <c r="P497" s="65"/>
      <c r="Q497" s="58"/>
      <c r="R497" s="58"/>
      <c r="S497" s="58"/>
      <c r="T497" s="58"/>
      <c r="U497" s="58"/>
      <c r="V497" s="21"/>
      <c r="W497" s="21"/>
      <c r="X497" s="21"/>
      <c r="Y497" s="21"/>
      <c r="Z497" s="21"/>
      <c r="AA497" s="21"/>
      <c r="AB497" s="21"/>
    </row>
    <row r="498">
      <c r="A498" s="62"/>
      <c r="B498" s="62"/>
      <c r="C498" s="69" t="s">
        <v>615</v>
      </c>
      <c r="D498" s="66"/>
      <c r="E498" s="67">
        <v>20.0</v>
      </c>
      <c r="F498" s="68" t="s">
        <v>221</v>
      </c>
      <c r="G498" s="80">
        <f>100*1.4</f>
        <v>140</v>
      </c>
      <c r="H498" s="59">
        <f t="shared" si="23"/>
        <v>2800</v>
      </c>
      <c r="I498" s="68"/>
      <c r="J498" s="58"/>
      <c r="K498" s="67">
        <v>20.0</v>
      </c>
      <c r="L498" s="58"/>
      <c r="M498" s="83"/>
      <c r="N498" s="58"/>
      <c r="O498" s="58"/>
      <c r="P498" s="65"/>
      <c r="Q498" s="58"/>
      <c r="R498" s="58"/>
      <c r="S498" s="58"/>
      <c r="T498" s="58"/>
      <c r="U498" s="58"/>
      <c r="V498" s="21"/>
      <c r="W498" s="21"/>
      <c r="X498" s="21"/>
      <c r="Y498" s="21"/>
      <c r="Z498" s="21"/>
      <c r="AA498" s="21"/>
      <c r="AB498" s="21"/>
    </row>
    <row r="499">
      <c r="A499" s="62"/>
      <c r="B499" s="62"/>
      <c r="C499" s="69" t="s">
        <v>616</v>
      </c>
      <c r="D499" s="66"/>
      <c r="E499" s="67">
        <v>6.0</v>
      </c>
      <c r="F499" s="68" t="s">
        <v>118</v>
      </c>
      <c r="G499" s="80">
        <f>450*1.4</f>
        <v>630</v>
      </c>
      <c r="H499" s="59">
        <f t="shared" si="23"/>
        <v>3780</v>
      </c>
      <c r="I499" s="68"/>
      <c r="J499" s="58"/>
      <c r="K499" s="67">
        <v>6.0</v>
      </c>
      <c r="L499" s="58"/>
      <c r="M499" s="83"/>
      <c r="N499" s="58"/>
      <c r="O499" s="58"/>
      <c r="P499" s="65"/>
      <c r="Q499" s="58"/>
      <c r="R499" s="58"/>
      <c r="S499" s="58"/>
      <c r="T499" s="58"/>
      <c r="U499" s="58"/>
      <c r="V499" s="21"/>
      <c r="W499" s="21"/>
      <c r="X499" s="21"/>
      <c r="Y499" s="21"/>
      <c r="Z499" s="21"/>
      <c r="AA499" s="21"/>
      <c r="AB499" s="21"/>
    </row>
    <row r="500">
      <c r="A500" s="62"/>
      <c r="B500" s="62"/>
      <c r="C500" s="69" t="s">
        <v>617</v>
      </c>
      <c r="D500" s="66"/>
      <c r="E500" s="67">
        <v>200.0</v>
      </c>
      <c r="F500" s="68" t="s">
        <v>118</v>
      </c>
      <c r="G500" s="80">
        <f>170*1.4</f>
        <v>238</v>
      </c>
      <c r="H500" s="59">
        <f t="shared" si="23"/>
        <v>47600</v>
      </c>
      <c r="I500" s="68"/>
      <c r="J500" s="58"/>
      <c r="K500" s="67">
        <v>200.0</v>
      </c>
      <c r="L500" s="58"/>
      <c r="M500" s="83"/>
      <c r="N500" s="58"/>
      <c r="O500" s="58"/>
      <c r="P500" s="65"/>
      <c r="Q500" s="58"/>
      <c r="R500" s="58"/>
      <c r="S500" s="58"/>
      <c r="T500" s="58"/>
      <c r="U500" s="58"/>
      <c r="V500" s="21"/>
      <c r="W500" s="21"/>
      <c r="X500" s="21"/>
      <c r="Y500" s="21"/>
      <c r="Z500" s="21"/>
      <c r="AA500" s="21"/>
      <c r="AB500" s="21"/>
    </row>
    <row r="501">
      <c r="A501" s="62"/>
      <c r="B501" s="62"/>
      <c r="C501" s="69" t="s">
        <v>618</v>
      </c>
      <c r="D501" s="66"/>
      <c r="E501" s="67">
        <v>30.0</v>
      </c>
      <c r="F501" s="68" t="s">
        <v>120</v>
      </c>
      <c r="G501" s="80">
        <f>250*1.4</f>
        <v>350</v>
      </c>
      <c r="H501" s="59">
        <f t="shared" si="23"/>
        <v>10500</v>
      </c>
      <c r="I501" s="68"/>
      <c r="J501" s="58"/>
      <c r="K501" s="67">
        <v>30.0</v>
      </c>
      <c r="L501" s="58"/>
      <c r="M501" s="83"/>
      <c r="N501" s="58"/>
      <c r="O501" s="58"/>
      <c r="P501" s="65"/>
      <c r="Q501" s="58"/>
      <c r="R501" s="58"/>
      <c r="S501" s="58"/>
      <c r="T501" s="58"/>
      <c r="U501" s="58"/>
      <c r="V501" s="21"/>
      <c r="W501" s="21"/>
      <c r="X501" s="21"/>
      <c r="Y501" s="21"/>
      <c r="Z501" s="21"/>
      <c r="AA501" s="21"/>
      <c r="AB501" s="21"/>
    </row>
    <row r="502">
      <c r="A502" s="62"/>
      <c r="B502" s="62"/>
      <c r="C502" s="69" t="s">
        <v>619</v>
      </c>
      <c r="D502" s="66"/>
      <c r="E502" s="67">
        <v>30.0</v>
      </c>
      <c r="F502" s="68" t="s">
        <v>131</v>
      </c>
      <c r="G502" s="80">
        <f>630</f>
        <v>630</v>
      </c>
      <c r="H502" s="59">
        <f t="shared" si="23"/>
        <v>18900</v>
      </c>
      <c r="I502" s="68"/>
      <c r="J502" s="58"/>
      <c r="K502" s="67">
        <v>30.0</v>
      </c>
      <c r="L502" s="58"/>
      <c r="M502" s="83"/>
      <c r="N502" s="58"/>
      <c r="O502" s="58"/>
      <c r="P502" s="65"/>
      <c r="Q502" s="58"/>
      <c r="R502" s="58"/>
      <c r="S502" s="58"/>
      <c r="T502" s="58"/>
      <c r="U502" s="58"/>
      <c r="V502" s="21"/>
      <c r="W502" s="21"/>
      <c r="X502" s="21"/>
      <c r="Y502" s="21"/>
      <c r="Z502" s="21"/>
      <c r="AA502" s="21"/>
      <c r="AB502" s="21"/>
    </row>
    <row r="503">
      <c r="A503" s="62"/>
      <c r="B503" s="62"/>
      <c r="C503" s="69" t="s">
        <v>620</v>
      </c>
      <c r="D503" s="66"/>
      <c r="E503" s="67">
        <v>24.0</v>
      </c>
      <c r="F503" s="68" t="s">
        <v>120</v>
      </c>
      <c r="G503" s="80">
        <v>75.0</v>
      </c>
      <c r="H503" s="59">
        <f t="shared" si="23"/>
        <v>1800</v>
      </c>
      <c r="I503" s="68"/>
      <c r="J503" s="58"/>
      <c r="K503" s="67">
        <v>24.0</v>
      </c>
      <c r="L503" s="58"/>
      <c r="M503" s="83"/>
      <c r="N503" s="58"/>
      <c r="O503" s="58"/>
      <c r="P503" s="65"/>
      <c r="Q503" s="58"/>
      <c r="R503" s="58"/>
      <c r="S503" s="58"/>
      <c r="T503" s="58"/>
      <c r="U503" s="58"/>
      <c r="V503" s="21"/>
      <c r="W503" s="21"/>
      <c r="X503" s="21"/>
      <c r="Y503" s="21"/>
      <c r="Z503" s="21"/>
      <c r="AA503" s="21"/>
      <c r="AB503" s="21"/>
    </row>
    <row r="504">
      <c r="A504" s="62"/>
      <c r="B504" s="62"/>
      <c r="C504" s="69" t="s">
        <v>621</v>
      </c>
      <c r="D504" s="66"/>
      <c r="E504" s="67">
        <v>400.0</v>
      </c>
      <c r="F504" s="68" t="s">
        <v>118</v>
      </c>
      <c r="G504" s="80">
        <v>800.0</v>
      </c>
      <c r="H504" s="59">
        <f t="shared" si="23"/>
        <v>320000</v>
      </c>
      <c r="I504" s="68"/>
      <c r="J504" s="58"/>
      <c r="K504" s="67">
        <v>400.0</v>
      </c>
      <c r="L504" s="58"/>
      <c r="M504" s="83"/>
      <c r="N504" s="58"/>
      <c r="O504" s="58"/>
      <c r="P504" s="65"/>
      <c r="Q504" s="58"/>
      <c r="R504" s="58"/>
      <c r="S504" s="58"/>
      <c r="T504" s="58"/>
      <c r="U504" s="58"/>
      <c r="V504" s="21"/>
      <c r="W504" s="21"/>
      <c r="X504" s="21"/>
      <c r="Y504" s="21"/>
      <c r="Z504" s="21"/>
      <c r="AA504" s="21"/>
      <c r="AB504" s="21"/>
    </row>
    <row r="505">
      <c r="A505" s="62"/>
      <c r="B505" s="62"/>
      <c r="C505" s="106" t="s">
        <v>622</v>
      </c>
      <c r="D505" s="66"/>
      <c r="E505" s="67"/>
      <c r="F505" s="68"/>
      <c r="G505" s="80"/>
      <c r="H505" s="59"/>
      <c r="I505" s="68"/>
      <c r="J505" s="58"/>
      <c r="K505" s="65"/>
      <c r="L505" s="58"/>
      <c r="M505" s="83"/>
      <c r="N505" s="58"/>
      <c r="O505" s="58"/>
      <c r="P505" s="65"/>
      <c r="Q505" s="58"/>
      <c r="R505" s="58"/>
      <c r="S505" s="58"/>
      <c r="T505" s="58"/>
      <c r="U505" s="58"/>
      <c r="V505" s="21"/>
      <c r="W505" s="21"/>
      <c r="X505" s="21"/>
      <c r="Y505" s="21"/>
      <c r="Z505" s="21"/>
      <c r="AA505" s="21"/>
      <c r="AB505" s="21"/>
    </row>
    <row r="506">
      <c r="A506" s="62"/>
      <c r="B506" s="62"/>
      <c r="C506" s="106" t="s">
        <v>623</v>
      </c>
      <c r="D506" s="66"/>
      <c r="E506" s="67"/>
      <c r="F506" s="68"/>
      <c r="G506" s="80"/>
      <c r="H506" s="59"/>
      <c r="I506" s="68"/>
      <c r="J506" s="58"/>
      <c r="K506" s="65"/>
      <c r="L506" s="58"/>
      <c r="M506" s="83"/>
      <c r="N506" s="58"/>
      <c r="O506" s="58"/>
      <c r="P506" s="65"/>
      <c r="Q506" s="58"/>
      <c r="R506" s="58"/>
      <c r="S506" s="58"/>
      <c r="T506" s="58"/>
      <c r="U506" s="58"/>
      <c r="V506" s="21"/>
      <c r="W506" s="21"/>
      <c r="X506" s="21"/>
      <c r="Y506" s="21"/>
      <c r="Z506" s="21"/>
      <c r="AA506" s="21"/>
      <c r="AB506" s="21"/>
    </row>
    <row r="507">
      <c r="A507" s="62"/>
      <c r="B507" s="62"/>
      <c r="C507" s="107" t="s">
        <v>624</v>
      </c>
      <c r="D507" s="108"/>
      <c r="E507" s="67"/>
      <c r="F507" s="68"/>
      <c r="G507" s="80"/>
      <c r="H507" s="59"/>
      <c r="I507" s="68"/>
      <c r="J507" s="58"/>
      <c r="K507" s="65"/>
      <c r="L507" s="58"/>
      <c r="M507" s="83"/>
      <c r="N507" s="58"/>
      <c r="O507" s="58"/>
      <c r="P507" s="65"/>
      <c r="Q507" s="58"/>
      <c r="R507" s="58"/>
      <c r="S507" s="58"/>
      <c r="T507" s="58"/>
      <c r="U507" s="58"/>
      <c r="V507" s="21"/>
      <c r="W507" s="21"/>
      <c r="X507" s="21"/>
      <c r="Y507" s="21"/>
      <c r="Z507" s="21"/>
      <c r="AA507" s="21"/>
      <c r="AB507" s="21"/>
    </row>
    <row r="508">
      <c r="A508" s="62"/>
      <c r="B508" s="62"/>
      <c r="C508" s="106" t="s">
        <v>625</v>
      </c>
      <c r="D508" s="66"/>
      <c r="E508" s="67"/>
      <c r="F508" s="68"/>
      <c r="G508" s="80"/>
      <c r="H508" s="59"/>
      <c r="I508" s="68"/>
      <c r="J508" s="58"/>
      <c r="K508" s="65"/>
      <c r="L508" s="58"/>
      <c r="M508" s="83"/>
      <c r="N508" s="58"/>
      <c r="O508" s="58"/>
      <c r="P508" s="65"/>
      <c r="Q508" s="58"/>
      <c r="R508" s="58"/>
      <c r="S508" s="58"/>
      <c r="T508" s="58"/>
      <c r="U508" s="58"/>
      <c r="V508" s="21"/>
      <c r="W508" s="21"/>
      <c r="X508" s="21"/>
      <c r="Y508" s="21"/>
      <c r="Z508" s="21"/>
      <c r="AA508" s="21"/>
      <c r="AB508" s="21"/>
    </row>
    <row r="509">
      <c r="A509" s="62"/>
      <c r="B509" s="62"/>
      <c r="C509" s="69"/>
      <c r="D509" s="66"/>
      <c r="E509" s="67"/>
      <c r="F509" s="68"/>
      <c r="G509" s="80"/>
      <c r="H509" s="59"/>
      <c r="I509" s="68"/>
      <c r="J509" s="58"/>
      <c r="K509" s="65"/>
      <c r="L509" s="58"/>
      <c r="M509" s="83"/>
      <c r="N509" s="58"/>
      <c r="O509" s="58"/>
      <c r="P509" s="65"/>
      <c r="Q509" s="58"/>
      <c r="R509" s="58"/>
      <c r="S509" s="58"/>
      <c r="T509" s="58"/>
      <c r="U509" s="58"/>
      <c r="V509" s="21"/>
      <c r="W509" s="21"/>
      <c r="X509" s="21"/>
      <c r="Y509" s="21"/>
      <c r="Z509" s="21"/>
      <c r="AA509" s="21"/>
      <c r="AB509" s="21"/>
    </row>
    <row r="510">
      <c r="A510" s="62"/>
      <c r="B510" s="62"/>
      <c r="C510" s="63" t="s">
        <v>626</v>
      </c>
      <c r="D510" s="66"/>
      <c r="E510" s="67"/>
      <c r="F510" s="68"/>
      <c r="G510" s="80"/>
      <c r="H510" s="94"/>
      <c r="I510" s="68"/>
      <c r="J510" s="58"/>
      <c r="K510" s="65"/>
      <c r="L510" s="58"/>
      <c r="M510" s="83"/>
      <c r="N510" s="58"/>
      <c r="O510" s="58"/>
      <c r="P510" s="65"/>
      <c r="Q510" s="58"/>
      <c r="R510" s="58"/>
      <c r="S510" s="58"/>
      <c r="T510" s="58"/>
      <c r="U510" s="58"/>
      <c r="V510" s="21"/>
      <c r="W510" s="21"/>
      <c r="X510" s="21"/>
      <c r="Y510" s="21"/>
      <c r="Z510" s="21"/>
      <c r="AA510" s="21"/>
      <c r="AB510" s="21"/>
    </row>
    <row r="511">
      <c r="A511" s="62"/>
      <c r="B511" s="62"/>
      <c r="C511" s="63" t="s">
        <v>627</v>
      </c>
      <c r="D511" s="66"/>
      <c r="E511" s="67"/>
      <c r="F511" s="68"/>
      <c r="G511" s="80"/>
      <c r="H511" s="94"/>
      <c r="I511" s="68"/>
      <c r="J511" s="58"/>
      <c r="K511" s="65"/>
      <c r="L511" s="58"/>
      <c r="M511" s="83"/>
      <c r="N511" s="58"/>
      <c r="O511" s="58"/>
      <c r="P511" s="65"/>
      <c r="Q511" s="58"/>
      <c r="R511" s="58"/>
      <c r="S511" s="58"/>
      <c r="T511" s="58"/>
      <c r="U511" s="58"/>
      <c r="V511" s="21"/>
      <c r="W511" s="21"/>
      <c r="X511" s="21"/>
      <c r="Y511" s="21"/>
      <c r="Z511" s="21"/>
      <c r="AA511" s="21"/>
      <c r="AB511" s="21"/>
    </row>
    <row r="512">
      <c r="A512" s="62"/>
      <c r="B512" s="62"/>
      <c r="C512" s="69" t="s">
        <v>628</v>
      </c>
      <c r="D512" s="66"/>
      <c r="E512" s="67">
        <v>5.0</v>
      </c>
      <c r="F512" s="68" t="s">
        <v>629</v>
      </c>
      <c r="G512" s="80">
        <v>55000.0</v>
      </c>
      <c r="H512" s="59">
        <f t="shared" ref="H512:H543" si="24">E512*G512</f>
        <v>275000</v>
      </c>
      <c r="I512" s="68"/>
      <c r="J512" s="58"/>
      <c r="K512" s="65"/>
      <c r="L512" s="58"/>
      <c r="M512" s="83"/>
      <c r="N512" s="58"/>
      <c r="O512" s="58">
        <v>5.0</v>
      </c>
      <c r="P512" s="65"/>
      <c r="Q512" s="58"/>
      <c r="R512" s="58"/>
      <c r="S512" s="58"/>
      <c r="T512" s="58"/>
      <c r="U512" s="58"/>
      <c r="V512" s="21"/>
      <c r="W512" s="21"/>
      <c r="X512" s="21"/>
      <c r="Y512" s="21"/>
      <c r="Z512" s="21"/>
      <c r="AA512" s="21"/>
      <c r="AB512" s="21"/>
    </row>
    <row r="513">
      <c r="A513" s="62"/>
      <c r="B513" s="62"/>
      <c r="C513" s="69" t="s">
        <v>630</v>
      </c>
      <c r="D513" s="66"/>
      <c r="E513" s="67">
        <v>5.0</v>
      </c>
      <c r="F513" s="68" t="s">
        <v>629</v>
      </c>
      <c r="G513" s="80">
        <v>62000.0</v>
      </c>
      <c r="H513" s="59">
        <f t="shared" si="24"/>
        <v>310000</v>
      </c>
      <c r="I513" s="68"/>
      <c r="J513" s="58"/>
      <c r="K513" s="65"/>
      <c r="L513" s="58"/>
      <c r="M513" s="83"/>
      <c r="N513" s="58"/>
      <c r="O513" s="58">
        <v>5.0</v>
      </c>
      <c r="P513" s="65"/>
      <c r="Q513" s="58"/>
      <c r="R513" s="58"/>
      <c r="S513" s="58"/>
      <c r="T513" s="58"/>
      <c r="U513" s="58"/>
      <c r="V513" s="21"/>
      <c r="W513" s="21"/>
      <c r="X513" s="21"/>
      <c r="Y513" s="21"/>
      <c r="Z513" s="21"/>
      <c r="AA513" s="21"/>
      <c r="AB513" s="21"/>
    </row>
    <row r="514">
      <c r="A514" s="62"/>
      <c r="B514" s="62"/>
      <c r="C514" s="69" t="s">
        <v>631</v>
      </c>
      <c r="D514" s="66"/>
      <c r="E514" s="67">
        <v>5.0</v>
      </c>
      <c r="F514" s="68" t="s">
        <v>629</v>
      </c>
      <c r="G514" s="80">
        <v>16389.8</v>
      </c>
      <c r="H514" s="59">
        <f t="shared" si="24"/>
        <v>81949</v>
      </c>
      <c r="I514" s="68"/>
      <c r="J514" s="58"/>
      <c r="K514" s="65"/>
      <c r="L514" s="58"/>
      <c r="M514" s="83"/>
      <c r="N514" s="58"/>
      <c r="O514" s="58">
        <v>5.0</v>
      </c>
      <c r="P514" s="65"/>
      <c r="Q514" s="58"/>
      <c r="R514" s="58"/>
      <c r="S514" s="58"/>
      <c r="T514" s="58"/>
      <c r="U514" s="58"/>
      <c r="V514" s="21"/>
      <c r="W514" s="21"/>
      <c r="X514" s="21"/>
      <c r="Y514" s="21"/>
      <c r="Z514" s="21"/>
      <c r="AA514" s="21"/>
      <c r="AB514" s="21"/>
    </row>
    <row r="515">
      <c r="A515" s="62"/>
      <c r="B515" s="62"/>
      <c r="C515" s="69" t="s">
        <v>632</v>
      </c>
      <c r="D515" s="66"/>
      <c r="E515" s="67">
        <v>5.0</v>
      </c>
      <c r="F515" s="68" t="s">
        <v>629</v>
      </c>
      <c r="G515" s="80">
        <v>16308.0</v>
      </c>
      <c r="H515" s="59">
        <f t="shared" si="24"/>
        <v>81540</v>
      </c>
      <c r="I515" s="68"/>
      <c r="J515" s="58"/>
      <c r="K515" s="65"/>
      <c r="L515" s="58"/>
      <c r="M515" s="83"/>
      <c r="N515" s="58"/>
      <c r="O515" s="58">
        <v>5.0</v>
      </c>
      <c r="P515" s="65"/>
      <c r="Q515" s="58"/>
      <c r="R515" s="58"/>
      <c r="S515" s="58"/>
      <c r="T515" s="58"/>
      <c r="U515" s="58"/>
      <c r="V515" s="21"/>
      <c r="W515" s="21"/>
      <c r="X515" s="21"/>
      <c r="Y515" s="21"/>
      <c r="Z515" s="21"/>
      <c r="AA515" s="21"/>
      <c r="AB515" s="21"/>
    </row>
    <row r="516">
      <c r="A516" s="62"/>
      <c r="B516" s="62"/>
      <c r="C516" s="69" t="s">
        <v>633</v>
      </c>
      <c r="D516" s="66"/>
      <c r="E516" s="67">
        <v>5.0</v>
      </c>
      <c r="F516" s="68" t="s">
        <v>629</v>
      </c>
      <c r="G516" s="80">
        <v>12393.0</v>
      </c>
      <c r="H516" s="59">
        <f t="shared" si="24"/>
        <v>61965</v>
      </c>
      <c r="I516" s="68"/>
      <c r="J516" s="58"/>
      <c r="K516" s="65"/>
      <c r="L516" s="58"/>
      <c r="M516" s="83"/>
      <c r="N516" s="58"/>
      <c r="O516" s="58">
        <v>5.0</v>
      </c>
      <c r="P516" s="65"/>
      <c r="Q516" s="58"/>
      <c r="R516" s="58"/>
      <c r="S516" s="58" t="s">
        <v>634</v>
      </c>
      <c r="T516" s="58"/>
      <c r="U516" s="58"/>
      <c r="V516" s="21"/>
      <c r="W516" s="21"/>
      <c r="X516" s="21"/>
      <c r="Y516" s="21"/>
      <c r="Z516" s="21"/>
      <c r="AA516" s="21"/>
      <c r="AB516" s="21"/>
    </row>
    <row r="517">
      <c r="A517" s="62"/>
      <c r="B517" s="62"/>
      <c r="C517" s="69" t="s">
        <v>635</v>
      </c>
      <c r="D517" s="66"/>
      <c r="E517" s="67">
        <v>5.0</v>
      </c>
      <c r="F517" s="68" t="s">
        <v>629</v>
      </c>
      <c r="G517" s="80">
        <v>18079.0</v>
      </c>
      <c r="H517" s="59">
        <f t="shared" si="24"/>
        <v>90395</v>
      </c>
      <c r="I517" s="68"/>
      <c r="J517" s="58"/>
      <c r="K517" s="65"/>
      <c r="L517" s="58"/>
      <c r="M517" s="83"/>
      <c r="N517" s="58"/>
      <c r="O517" s="58">
        <v>5.0</v>
      </c>
      <c r="P517" s="65"/>
      <c r="Q517" s="58"/>
      <c r="R517" s="58"/>
      <c r="S517" s="58"/>
      <c r="T517" s="58"/>
      <c r="U517" s="58"/>
      <c r="V517" s="21"/>
      <c r="W517" s="21"/>
      <c r="X517" s="21"/>
      <c r="Y517" s="21"/>
      <c r="Z517" s="21"/>
      <c r="AA517" s="21"/>
      <c r="AB517" s="21"/>
    </row>
    <row r="518">
      <c r="A518" s="62"/>
      <c r="B518" s="62"/>
      <c r="C518" s="69" t="s">
        <v>636</v>
      </c>
      <c r="D518" s="66"/>
      <c r="E518" s="67">
        <v>5.0</v>
      </c>
      <c r="F518" s="68" t="s">
        <v>629</v>
      </c>
      <c r="G518" s="80">
        <v>22608.0</v>
      </c>
      <c r="H518" s="59">
        <f t="shared" si="24"/>
        <v>113040</v>
      </c>
      <c r="I518" s="68"/>
      <c r="J518" s="58"/>
      <c r="K518" s="65"/>
      <c r="L518" s="58"/>
      <c r="M518" s="83"/>
      <c r="N518" s="58"/>
      <c r="O518" s="58">
        <v>5.0</v>
      </c>
      <c r="P518" s="65"/>
      <c r="Q518" s="58"/>
      <c r="R518" s="58"/>
      <c r="S518" s="58"/>
      <c r="T518" s="58"/>
      <c r="U518" s="58"/>
      <c r="V518" s="21"/>
      <c r="W518" s="21"/>
      <c r="X518" s="21"/>
      <c r="Y518" s="21"/>
      <c r="Z518" s="21"/>
      <c r="AA518" s="21"/>
      <c r="AB518" s="21"/>
    </row>
    <row r="519">
      <c r="A519" s="62"/>
      <c r="B519" s="62"/>
      <c r="C519" s="69" t="s">
        <v>637</v>
      </c>
      <c r="D519" s="66"/>
      <c r="E519" s="67">
        <v>5.0</v>
      </c>
      <c r="F519" s="68" t="s">
        <v>629</v>
      </c>
      <c r="G519" s="80">
        <v>16561.0</v>
      </c>
      <c r="H519" s="59">
        <f t="shared" si="24"/>
        <v>82805</v>
      </c>
      <c r="I519" s="68"/>
      <c r="J519" s="58"/>
      <c r="K519" s="65"/>
      <c r="L519" s="58"/>
      <c r="M519" s="83"/>
      <c r="N519" s="58"/>
      <c r="O519" s="58">
        <v>5.0</v>
      </c>
      <c r="P519" s="65"/>
      <c r="Q519" s="58"/>
      <c r="R519" s="58"/>
      <c r="S519" s="58"/>
      <c r="T519" s="58"/>
      <c r="U519" s="58"/>
      <c r="V519" s="21"/>
      <c r="W519" s="21"/>
      <c r="X519" s="21"/>
      <c r="Y519" s="21"/>
      <c r="Z519" s="21"/>
      <c r="AA519" s="21"/>
      <c r="AB519" s="21"/>
    </row>
    <row r="520">
      <c r="A520" s="62"/>
      <c r="B520" s="62"/>
      <c r="C520" s="69" t="s">
        <v>638</v>
      </c>
      <c r="D520" s="66"/>
      <c r="E520" s="67">
        <v>5.0</v>
      </c>
      <c r="F520" s="68" t="s">
        <v>629</v>
      </c>
      <c r="G520" s="80">
        <v>26692.0</v>
      </c>
      <c r="H520" s="59">
        <f t="shared" si="24"/>
        <v>133460</v>
      </c>
      <c r="I520" s="68"/>
      <c r="J520" s="58"/>
      <c r="K520" s="65"/>
      <c r="L520" s="58"/>
      <c r="M520" s="83"/>
      <c r="N520" s="58"/>
      <c r="O520" s="58">
        <v>5.0</v>
      </c>
      <c r="P520" s="65"/>
      <c r="Q520" s="58"/>
      <c r="R520" s="58"/>
      <c r="S520" s="58"/>
      <c r="T520" s="58"/>
      <c r="U520" s="58"/>
      <c r="V520" s="21"/>
      <c r="W520" s="21"/>
      <c r="X520" s="21"/>
      <c r="Y520" s="21"/>
      <c r="Z520" s="21"/>
      <c r="AA520" s="21"/>
      <c r="AB520" s="21"/>
    </row>
    <row r="521">
      <c r="A521" s="62"/>
      <c r="B521" s="62"/>
      <c r="C521" s="69" t="s">
        <v>639</v>
      </c>
      <c r="D521" s="66"/>
      <c r="E521" s="67">
        <v>2.0</v>
      </c>
      <c r="F521" s="68" t="s">
        <v>629</v>
      </c>
      <c r="G521" s="80">
        <v>66412.5</v>
      </c>
      <c r="H521" s="59">
        <f t="shared" si="24"/>
        <v>132825</v>
      </c>
      <c r="I521" s="68"/>
      <c r="J521" s="58"/>
      <c r="K521" s="65"/>
      <c r="L521" s="58"/>
      <c r="M521" s="83"/>
      <c r="N521" s="58"/>
      <c r="O521" s="58">
        <v>2.0</v>
      </c>
      <c r="P521" s="65"/>
      <c r="Q521" s="58"/>
      <c r="R521" s="58"/>
      <c r="S521" s="58"/>
      <c r="T521" s="58"/>
      <c r="U521" s="58"/>
      <c r="V521" s="21"/>
      <c r="W521" s="21"/>
      <c r="X521" s="21"/>
      <c r="Y521" s="21"/>
      <c r="Z521" s="21"/>
      <c r="AA521" s="21"/>
      <c r="AB521" s="21"/>
    </row>
    <row r="522">
      <c r="A522" s="62"/>
      <c r="B522" s="62"/>
      <c r="C522" s="69" t="s">
        <v>640</v>
      </c>
      <c r="D522" s="66"/>
      <c r="E522" s="67">
        <v>2.0</v>
      </c>
      <c r="F522" s="68" t="s">
        <v>629</v>
      </c>
      <c r="G522" s="80">
        <v>74865.0</v>
      </c>
      <c r="H522" s="59">
        <f t="shared" si="24"/>
        <v>149730</v>
      </c>
      <c r="I522" s="68"/>
      <c r="J522" s="58"/>
      <c r="K522" s="65"/>
      <c r="L522" s="58"/>
      <c r="M522" s="83"/>
      <c r="N522" s="58"/>
      <c r="O522" s="58">
        <v>2.0</v>
      </c>
      <c r="P522" s="65"/>
      <c r="Q522" s="58"/>
      <c r="R522" s="58"/>
      <c r="S522" s="58"/>
      <c r="T522" s="58"/>
      <c r="U522" s="58"/>
      <c r="V522" s="21"/>
      <c r="W522" s="21"/>
      <c r="X522" s="21"/>
      <c r="Y522" s="21"/>
      <c r="Z522" s="21"/>
      <c r="AA522" s="21"/>
      <c r="AB522" s="21"/>
    </row>
    <row r="523">
      <c r="A523" s="62"/>
      <c r="B523" s="62"/>
      <c r="C523" s="69" t="s">
        <v>641</v>
      </c>
      <c r="D523" s="66"/>
      <c r="E523" s="67">
        <v>2.0</v>
      </c>
      <c r="F523" s="68" t="s">
        <v>629</v>
      </c>
      <c r="G523" s="80">
        <v>90562.5</v>
      </c>
      <c r="H523" s="59">
        <f t="shared" si="24"/>
        <v>181125</v>
      </c>
      <c r="I523" s="68"/>
      <c r="J523" s="58"/>
      <c r="K523" s="65"/>
      <c r="L523" s="58"/>
      <c r="M523" s="83"/>
      <c r="N523" s="58"/>
      <c r="O523" s="58">
        <v>2.0</v>
      </c>
      <c r="P523" s="65"/>
      <c r="Q523" s="58"/>
      <c r="R523" s="58"/>
      <c r="S523" s="58"/>
      <c r="T523" s="58"/>
      <c r="U523" s="58"/>
      <c r="V523" s="21"/>
      <c r="W523" s="21"/>
      <c r="X523" s="21"/>
      <c r="Y523" s="21"/>
      <c r="Z523" s="21"/>
      <c r="AA523" s="21"/>
      <c r="AB523" s="21"/>
    </row>
    <row r="524">
      <c r="A524" s="62"/>
      <c r="B524" s="62"/>
      <c r="C524" s="69" t="s">
        <v>642</v>
      </c>
      <c r="D524" s="66"/>
      <c r="E524" s="67">
        <v>2.0</v>
      </c>
      <c r="F524" s="68" t="s">
        <v>131</v>
      </c>
      <c r="G524" s="80">
        <v>21160.0</v>
      </c>
      <c r="H524" s="59">
        <f t="shared" si="24"/>
        <v>42320</v>
      </c>
      <c r="I524" s="68"/>
      <c r="J524" s="58"/>
      <c r="K524" s="65"/>
      <c r="L524" s="58"/>
      <c r="M524" s="83"/>
      <c r="N524" s="58"/>
      <c r="O524" s="58">
        <v>2.0</v>
      </c>
      <c r="P524" s="65"/>
      <c r="Q524" s="58"/>
      <c r="R524" s="58"/>
      <c r="S524" s="58"/>
      <c r="T524" s="58"/>
      <c r="U524" s="58"/>
      <c r="V524" s="21"/>
      <c r="W524" s="21"/>
      <c r="X524" s="21"/>
      <c r="Y524" s="21"/>
      <c r="Z524" s="21"/>
      <c r="AA524" s="21"/>
      <c r="AB524" s="21"/>
    </row>
    <row r="525">
      <c r="A525" s="62"/>
      <c r="B525" s="62"/>
      <c r="C525" s="69" t="s">
        <v>643</v>
      </c>
      <c r="D525" s="66"/>
      <c r="E525" s="67">
        <v>2.0</v>
      </c>
      <c r="F525" s="68" t="s">
        <v>221</v>
      </c>
      <c r="G525" s="80">
        <v>26665.63</v>
      </c>
      <c r="H525" s="59">
        <f t="shared" si="24"/>
        <v>53331.26</v>
      </c>
      <c r="I525" s="68"/>
      <c r="J525" s="58"/>
      <c r="K525" s="65"/>
      <c r="L525" s="58"/>
      <c r="M525" s="83"/>
      <c r="N525" s="58"/>
      <c r="O525" s="58">
        <v>2.0</v>
      </c>
      <c r="P525" s="65"/>
      <c r="Q525" s="58"/>
      <c r="R525" s="58"/>
      <c r="S525" s="58"/>
      <c r="T525" s="58"/>
      <c r="U525" s="58"/>
      <c r="V525" s="21"/>
      <c r="W525" s="21"/>
      <c r="X525" s="21"/>
      <c r="Y525" s="21"/>
      <c r="Z525" s="21"/>
      <c r="AA525" s="21"/>
      <c r="AB525" s="21"/>
    </row>
    <row r="526">
      <c r="A526" s="62"/>
      <c r="B526" s="62"/>
      <c r="C526" s="69" t="s">
        <v>644</v>
      </c>
      <c r="D526" s="66"/>
      <c r="E526" s="67">
        <v>2.0</v>
      </c>
      <c r="F526" s="68" t="s">
        <v>645</v>
      </c>
      <c r="G526" s="80">
        <v>44666.0</v>
      </c>
      <c r="H526" s="59">
        <f t="shared" si="24"/>
        <v>89332</v>
      </c>
      <c r="I526" s="68"/>
      <c r="J526" s="58"/>
      <c r="K526" s="65"/>
      <c r="L526" s="58"/>
      <c r="M526" s="83"/>
      <c r="N526" s="58"/>
      <c r="O526" s="58">
        <v>2.0</v>
      </c>
      <c r="P526" s="65"/>
      <c r="Q526" s="58"/>
      <c r="R526" s="58"/>
      <c r="S526" s="58"/>
      <c r="T526" s="58"/>
      <c r="U526" s="58"/>
      <c r="V526" s="21"/>
      <c r="W526" s="21"/>
      <c r="X526" s="21"/>
      <c r="Y526" s="21"/>
      <c r="Z526" s="21"/>
      <c r="AA526" s="21"/>
      <c r="AB526" s="21"/>
    </row>
    <row r="527">
      <c r="A527" s="62"/>
      <c r="B527" s="62"/>
      <c r="C527" s="69" t="s">
        <v>646</v>
      </c>
      <c r="D527" s="66"/>
      <c r="E527" s="67">
        <v>2.0</v>
      </c>
      <c r="F527" s="68" t="s">
        <v>645</v>
      </c>
      <c r="G527" s="80">
        <v>20092.8</v>
      </c>
      <c r="H527" s="59">
        <f t="shared" si="24"/>
        <v>40185.6</v>
      </c>
      <c r="I527" s="68"/>
      <c r="J527" s="58"/>
      <c r="K527" s="65"/>
      <c r="L527" s="58"/>
      <c r="M527" s="83"/>
      <c r="N527" s="58"/>
      <c r="O527" s="58">
        <v>2.0</v>
      </c>
      <c r="P527" s="65"/>
      <c r="Q527" s="58"/>
      <c r="R527" s="58"/>
      <c r="S527" s="58"/>
      <c r="T527" s="58"/>
      <c r="U527" s="58"/>
      <c r="V527" s="21"/>
      <c r="W527" s="21"/>
      <c r="X527" s="21"/>
      <c r="Y527" s="21"/>
      <c r="Z527" s="21"/>
      <c r="AA527" s="21"/>
      <c r="AB527" s="21"/>
    </row>
    <row r="528">
      <c r="A528" s="62"/>
      <c r="B528" s="62"/>
      <c r="C528" s="69" t="s">
        <v>647</v>
      </c>
      <c r="D528" s="66"/>
      <c r="E528" s="67">
        <v>74.0</v>
      </c>
      <c r="F528" s="68" t="s">
        <v>648</v>
      </c>
      <c r="G528" s="80">
        <v>1000.0</v>
      </c>
      <c r="H528" s="59">
        <f t="shared" si="24"/>
        <v>74000</v>
      </c>
      <c r="I528" s="68"/>
      <c r="J528" s="58"/>
      <c r="K528" s="65"/>
      <c r="L528" s="67">
        <v>74.0</v>
      </c>
      <c r="M528" s="83"/>
      <c r="N528" s="58"/>
      <c r="O528" s="58"/>
      <c r="P528" s="65"/>
      <c r="Q528" s="58"/>
      <c r="R528" s="58"/>
      <c r="S528" s="58"/>
      <c r="T528" s="58"/>
      <c r="U528" s="58"/>
      <c r="V528" s="21"/>
      <c r="W528" s="21"/>
      <c r="X528" s="21"/>
      <c r="Y528" s="21"/>
      <c r="Z528" s="21"/>
      <c r="AA528" s="21"/>
      <c r="AB528" s="21"/>
    </row>
    <row r="529">
      <c r="A529" s="62"/>
      <c r="B529" s="62"/>
      <c r="C529" s="69" t="s">
        <v>649</v>
      </c>
      <c r="D529" s="66"/>
      <c r="E529" s="67">
        <v>5.0</v>
      </c>
      <c r="F529" s="68" t="s">
        <v>650</v>
      </c>
      <c r="G529" s="80">
        <v>650.0</v>
      </c>
      <c r="H529" s="59">
        <f t="shared" si="24"/>
        <v>3250</v>
      </c>
      <c r="I529" s="68"/>
      <c r="J529" s="58"/>
      <c r="K529" s="65"/>
      <c r="L529" s="67">
        <v>5.0</v>
      </c>
      <c r="M529" s="83"/>
      <c r="N529" s="58"/>
      <c r="O529" s="58" t="s">
        <v>634</v>
      </c>
      <c r="P529" s="65"/>
      <c r="Q529" s="58"/>
      <c r="R529" s="58"/>
      <c r="S529" s="58"/>
      <c r="T529" s="58"/>
      <c r="U529" s="58"/>
      <c r="V529" s="21"/>
      <c r="W529" s="21"/>
      <c r="X529" s="21"/>
      <c r="Y529" s="21"/>
      <c r="Z529" s="21"/>
      <c r="AA529" s="21"/>
      <c r="AB529" s="21"/>
    </row>
    <row r="530">
      <c r="A530" s="62"/>
      <c r="B530" s="62"/>
      <c r="C530" s="69" t="s">
        <v>651</v>
      </c>
      <c r="D530" s="66"/>
      <c r="E530" s="67">
        <v>10.0</v>
      </c>
      <c r="F530" s="68" t="s">
        <v>650</v>
      </c>
      <c r="G530" s="80">
        <v>860.0</v>
      </c>
      <c r="H530" s="59">
        <f t="shared" si="24"/>
        <v>8600</v>
      </c>
      <c r="I530" s="68"/>
      <c r="J530" s="58"/>
      <c r="K530" s="65"/>
      <c r="L530" s="67">
        <v>10.0</v>
      </c>
      <c r="M530" s="83"/>
      <c r="N530" s="58"/>
      <c r="O530" s="58"/>
      <c r="P530" s="65"/>
      <c r="Q530" s="58"/>
      <c r="R530" s="58"/>
      <c r="S530" s="58"/>
      <c r="T530" s="58"/>
      <c r="U530" s="58"/>
      <c r="V530" s="21"/>
      <c r="W530" s="21"/>
      <c r="X530" s="21"/>
      <c r="Y530" s="21"/>
      <c r="Z530" s="21"/>
      <c r="AA530" s="21"/>
      <c r="AB530" s="21"/>
    </row>
    <row r="531">
      <c r="A531" s="62"/>
      <c r="B531" s="62"/>
      <c r="C531" s="69" t="s">
        <v>652</v>
      </c>
      <c r="D531" s="66"/>
      <c r="E531" s="67">
        <v>5.0</v>
      </c>
      <c r="F531" s="68" t="s">
        <v>653</v>
      </c>
      <c r="G531" s="80">
        <v>400.0</v>
      </c>
      <c r="H531" s="59">
        <f t="shared" si="24"/>
        <v>2000</v>
      </c>
      <c r="I531" s="68"/>
      <c r="J531" s="58"/>
      <c r="K531" s="65"/>
      <c r="L531" s="67">
        <v>5.0</v>
      </c>
      <c r="M531" s="83"/>
      <c r="N531" s="58" t="s">
        <v>634</v>
      </c>
      <c r="O531" s="58"/>
      <c r="P531" s="65"/>
      <c r="Q531" s="58"/>
      <c r="R531" s="58"/>
      <c r="S531" s="58"/>
      <c r="T531" s="58"/>
      <c r="U531" s="58"/>
      <c r="V531" s="21"/>
      <c r="W531" s="21"/>
      <c r="X531" s="21"/>
      <c r="Y531" s="21"/>
      <c r="Z531" s="21"/>
      <c r="AA531" s="21"/>
      <c r="AB531" s="21"/>
    </row>
    <row r="532">
      <c r="A532" s="62"/>
      <c r="B532" s="62"/>
      <c r="C532" s="69" t="s">
        <v>654</v>
      </c>
      <c r="D532" s="66"/>
      <c r="E532" s="67">
        <v>6.0</v>
      </c>
      <c r="F532" s="68" t="s">
        <v>653</v>
      </c>
      <c r="G532" s="80">
        <v>400.0</v>
      </c>
      <c r="H532" s="59">
        <f t="shared" si="24"/>
        <v>2400</v>
      </c>
      <c r="I532" s="68"/>
      <c r="J532" s="58"/>
      <c r="K532" s="65"/>
      <c r="L532" s="67">
        <v>6.0</v>
      </c>
      <c r="M532" s="83"/>
      <c r="N532" s="58"/>
      <c r="O532" s="58"/>
      <c r="P532" s="65"/>
      <c r="Q532" s="58"/>
      <c r="R532" s="58"/>
      <c r="S532" s="58"/>
      <c r="T532" s="58"/>
      <c r="U532" s="58"/>
      <c r="V532" s="21"/>
      <c r="W532" s="21"/>
      <c r="X532" s="21"/>
      <c r="Y532" s="21"/>
      <c r="Z532" s="21"/>
      <c r="AA532" s="21"/>
      <c r="AB532" s="21"/>
    </row>
    <row r="533">
      <c r="A533" s="62"/>
      <c r="B533" s="62"/>
      <c r="C533" s="69" t="s">
        <v>655</v>
      </c>
      <c r="D533" s="66"/>
      <c r="E533" s="67">
        <v>10.0</v>
      </c>
      <c r="F533" s="68" t="s">
        <v>656</v>
      </c>
      <c r="G533" s="80">
        <v>1000.0</v>
      </c>
      <c r="H533" s="59">
        <f t="shared" si="24"/>
        <v>10000</v>
      </c>
      <c r="I533" s="68"/>
      <c r="J533" s="58"/>
      <c r="K533" s="65"/>
      <c r="L533" s="67">
        <v>10.0</v>
      </c>
      <c r="M533" s="83"/>
      <c r="N533" s="58"/>
      <c r="O533" s="58"/>
      <c r="P533" s="65"/>
      <c r="Q533" s="58"/>
      <c r="R533" s="58"/>
      <c r="S533" s="58" t="s">
        <v>634</v>
      </c>
      <c r="T533" s="58"/>
      <c r="U533" s="58"/>
      <c r="V533" s="21"/>
      <c r="W533" s="21"/>
      <c r="X533" s="21"/>
      <c r="Y533" s="21"/>
      <c r="Z533" s="21"/>
      <c r="AA533" s="21"/>
      <c r="AB533" s="21"/>
    </row>
    <row r="534">
      <c r="A534" s="62"/>
      <c r="B534" s="62"/>
      <c r="C534" s="69" t="s">
        <v>657</v>
      </c>
      <c r="D534" s="66"/>
      <c r="E534" s="67">
        <v>10.0</v>
      </c>
      <c r="F534" s="68" t="s">
        <v>656</v>
      </c>
      <c r="G534" s="80">
        <v>1000.0</v>
      </c>
      <c r="H534" s="59">
        <f t="shared" si="24"/>
        <v>10000</v>
      </c>
      <c r="I534" s="68"/>
      <c r="J534" s="58"/>
      <c r="K534" s="65"/>
      <c r="L534" s="67">
        <v>10.0</v>
      </c>
      <c r="M534" s="83"/>
      <c r="N534" s="58"/>
      <c r="O534" s="58"/>
      <c r="P534" s="65"/>
      <c r="Q534" s="58"/>
      <c r="R534" s="58"/>
      <c r="S534" s="58"/>
      <c r="T534" s="58"/>
      <c r="U534" s="58"/>
      <c r="V534" s="21"/>
      <c r="W534" s="21"/>
      <c r="X534" s="21"/>
      <c r="Y534" s="21"/>
      <c r="Z534" s="21"/>
      <c r="AA534" s="21"/>
      <c r="AB534" s="21"/>
    </row>
    <row r="535">
      <c r="A535" s="62"/>
      <c r="B535" s="62"/>
      <c r="C535" s="69" t="s">
        <v>658</v>
      </c>
      <c r="D535" s="66"/>
      <c r="E535" s="67">
        <v>10.0</v>
      </c>
      <c r="F535" s="68" t="s">
        <v>656</v>
      </c>
      <c r="G535" s="80">
        <v>1000.0</v>
      </c>
      <c r="H535" s="59">
        <f t="shared" si="24"/>
        <v>10000</v>
      </c>
      <c r="I535" s="68"/>
      <c r="J535" s="58"/>
      <c r="K535" s="65"/>
      <c r="L535" s="67">
        <v>10.0</v>
      </c>
      <c r="M535" s="83"/>
      <c r="N535" s="58"/>
      <c r="O535" s="58"/>
      <c r="P535" s="65"/>
      <c r="Q535" s="58"/>
      <c r="R535" s="58"/>
      <c r="S535" s="58"/>
      <c r="T535" s="58"/>
      <c r="U535" s="58"/>
      <c r="V535" s="21"/>
      <c r="W535" s="21"/>
      <c r="X535" s="21"/>
      <c r="Y535" s="21"/>
      <c r="Z535" s="21"/>
      <c r="AA535" s="21"/>
      <c r="AB535" s="21"/>
    </row>
    <row r="536">
      <c r="A536" s="62"/>
      <c r="B536" s="62"/>
      <c r="C536" s="69" t="s">
        <v>659</v>
      </c>
      <c r="D536" s="66"/>
      <c r="E536" s="67">
        <v>2.0</v>
      </c>
      <c r="F536" s="68" t="s">
        <v>648</v>
      </c>
      <c r="G536" s="80">
        <v>4350.0</v>
      </c>
      <c r="H536" s="59">
        <f t="shared" si="24"/>
        <v>8700</v>
      </c>
      <c r="I536" s="68"/>
      <c r="J536" s="58"/>
      <c r="K536" s="65"/>
      <c r="L536" s="67">
        <v>2.0</v>
      </c>
      <c r="M536" s="83"/>
      <c r="N536" s="58"/>
      <c r="O536" s="58"/>
      <c r="P536" s="65"/>
      <c r="Q536" s="58"/>
      <c r="R536" s="58"/>
      <c r="S536" s="58"/>
      <c r="T536" s="58"/>
      <c r="U536" s="58"/>
      <c r="V536" s="21"/>
      <c r="W536" s="21"/>
      <c r="X536" s="21"/>
      <c r="Y536" s="21"/>
      <c r="Z536" s="21"/>
      <c r="AA536" s="21"/>
      <c r="AB536" s="21"/>
    </row>
    <row r="537">
      <c r="A537" s="62"/>
      <c r="B537" s="62"/>
      <c r="C537" s="69" t="s">
        <v>660</v>
      </c>
      <c r="D537" s="66"/>
      <c r="E537" s="67">
        <v>100.0</v>
      </c>
      <c r="F537" s="68" t="s">
        <v>661</v>
      </c>
      <c r="G537" s="80">
        <v>1500.0</v>
      </c>
      <c r="H537" s="59">
        <f t="shared" si="24"/>
        <v>150000</v>
      </c>
      <c r="I537" s="68"/>
      <c r="J537" s="58"/>
      <c r="K537" s="65"/>
      <c r="L537" s="67">
        <v>100.0</v>
      </c>
      <c r="M537" s="83"/>
      <c r="N537" s="58"/>
      <c r="O537" s="58"/>
      <c r="P537" s="65"/>
      <c r="Q537" s="58"/>
      <c r="R537" s="58"/>
      <c r="S537" s="58"/>
      <c r="T537" s="58"/>
      <c r="U537" s="58"/>
      <c r="V537" s="21"/>
      <c r="W537" s="21"/>
      <c r="X537" s="21"/>
      <c r="Y537" s="21"/>
      <c r="Z537" s="21"/>
      <c r="AA537" s="21"/>
      <c r="AB537" s="21"/>
    </row>
    <row r="538">
      <c r="A538" s="62"/>
      <c r="B538" s="62"/>
      <c r="C538" s="69" t="s">
        <v>662</v>
      </c>
      <c r="D538" s="66"/>
      <c r="E538" s="67">
        <v>2.0</v>
      </c>
      <c r="F538" s="68" t="s">
        <v>661</v>
      </c>
      <c r="G538" s="80">
        <v>1000.0</v>
      </c>
      <c r="H538" s="59">
        <f t="shared" si="24"/>
        <v>2000</v>
      </c>
      <c r="I538" s="68"/>
      <c r="J538" s="58"/>
      <c r="K538" s="65"/>
      <c r="L538" s="67">
        <v>2.0</v>
      </c>
      <c r="M538" s="83"/>
      <c r="N538" s="58"/>
      <c r="O538" s="58"/>
      <c r="P538" s="65"/>
      <c r="Q538" s="58"/>
      <c r="R538" s="58"/>
      <c r="S538" s="58"/>
      <c r="T538" s="58"/>
      <c r="U538" s="58"/>
      <c r="V538" s="21"/>
      <c r="W538" s="21"/>
      <c r="X538" s="21"/>
      <c r="Y538" s="21"/>
      <c r="Z538" s="21"/>
      <c r="AA538" s="21"/>
      <c r="AB538" s="21"/>
    </row>
    <row r="539">
      <c r="A539" s="62"/>
      <c r="B539" s="62"/>
      <c r="C539" s="69" t="s">
        <v>663</v>
      </c>
      <c r="D539" s="66"/>
      <c r="E539" s="67">
        <v>120.0</v>
      </c>
      <c r="F539" s="68" t="s">
        <v>131</v>
      </c>
      <c r="G539" s="80">
        <v>40.0</v>
      </c>
      <c r="H539" s="59">
        <f t="shared" si="24"/>
        <v>4800</v>
      </c>
      <c r="I539" s="68"/>
      <c r="J539" s="58"/>
      <c r="K539" s="65"/>
      <c r="L539" s="67">
        <v>120.0</v>
      </c>
      <c r="M539" s="83"/>
      <c r="N539" s="58"/>
      <c r="O539" s="58"/>
      <c r="P539" s="65"/>
      <c r="Q539" s="58"/>
      <c r="R539" s="58"/>
      <c r="S539" s="58"/>
      <c r="T539" s="58"/>
      <c r="U539" s="58"/>
      <c r="V539" s="21"/>
      <c r="W539" s="21"/>
      <c r="X539" s="21"/>
      <c r="Y539" s="21"/>
      <c r="Z539" s="21"/>
      <c r="AA539" s="21"/>
      <c r="AB539" s="21"/>
    </row>
    <row r="540">
      <c r="A540" s="62"/>
      <c r="B540" s="62"/>
      <c r="C540" s="69" t="s">
        <v>664</v>
      </c>
      <c r="D540" s="66"/>
      <c r="E540" s="67">
        <v>120.0</v>
      </c>
      <c r="F540" s="68" t="s">
        <v>131</v>
      </c>
      <c r="G540" s="80">
        <v>1000.0</v>
      </c>
      <c r="H540" s="59">
        <f t="shared" si="24"/>
        <v>120000</v>
      </c>
      <c r="I540" s="68"/>
      <c r="J540" s="58"/>
      <c r="K540" s="65"/>
      <c r="L540" s="67">
        <v>120.0</v>
      </c>
      <c r="M540" s="83"/>
      <c r="N540" s="58"/>
      <c r="O540" s="58"/>
      <c r="P540" s="65"/>
      <c r="Q540" s="58"/>
      <c r="R540" s="58"/>
      <c r="S540" s="58"/>
      <c r="T540" s="58"/>
      <c r="U540" s="58"/>
      <c r="V540" s="21"/>
      <c r="W540" s="21"/>
      <c r="X540" s="21"/>
      <c r="Y540" s="21"/>
      <c r="Z540" s="21"/>
      <c r="AA540" s="21"/>
      <c r="AB540" s="21"/>
    </row>
    <row r="541">
      <c r="A541" s="62"/>
      <c r="B541" s="62"/>
      <c r="C541" s="69" t="s">
        <v>665</v>
      </c>
      <c r="D541" s="66"/>
      <c r="E541" s="67">
        <v>1.0</v>
      </c>
      <c r="F541" s="68" t="s">
        <v>656</v>
      </c>
      <c r="G541" s="80">
        <v>150.0</v>
      </c>
      <c r="H541" s="59">
        <f t="shared" si="24"/>
        <v>150</v>
      </c>
      <c r="I541" s="68"/>
      <c r="J541" s="58"/>
      <c r="K541" s="65"/>
      <c r="L541" s="67">
        <v>1.0</v>
      </c>
      <c r="M541" s="83"/>
      <c r="N541" s="58"/>
      <c r="O541" s="58"/>
      <c r="P541" s="65"/>
      <c r="Q541" s="58"/>
      <c r="R541" s="58"/>
      <c r="S541" s="58"/>
      <c r="T541" s="58"/>
      <c r="U541" s="58"/>
      <c r="V541" s="21"/>
      <c r="W541" s="21"/>
      <c r="X541" s="21"/>
      <c r="Y541" s="21"/>
      <c r="Z541" s="21"/>
      <c r="AA541" s="21"/>
      <c r="AB541" s="21"/>
    </row>
    <row r="542">
      <c r="A542" s="62"/>
      <c r="B542" s="62"/>
      <c r="C542" s="69" t="s">
        <v>666</v>
      </c>
      <c r="D542" s="66"/>
      <c r="E542" s="67">
        <v>20.0</v>
      </c>
      <c r="F542" s="68" t="s">
        <v>667</v>
      </c>
      <c r="G542" s="80">
        <v>45.0</v>
      </c>
      <c r="H542" s="59">
        <f t="shared" si="24"/>
        <v>900</v>
      </c>
      <c r="I542" s="68"/>
      <c r="J542" s="58"/>
      <c r="K542" s="65"/>
      <c r="L542" s="67">
        <v>20.0</v>
      </c>
      <c r="M542" s="83"/>
      <c r="N542" s="58"/>
      <c r="O542" s="58"/>
      <c r="P542" s="65"/>
      <c r="Q542" s="58"/>
      <c r="R542" s="58"/>
      <c r="S542" s="58"/>
      <c r="T542" s="58"/>
      <c r="U542" s="58"/>
      <c r="V542" s="21"/>
      <c r="W542" s="21"/>
      <c r="X542" s="21"/>
      <c r="Y542" s="21"/>
      <c r="Z542" s="21"/>
      <c r="AA542" s="21"/>
      <c r="AB542" s="21"/>
    </row>
    <row r="543">
      <c r="A543" s="62"/>
      <c r="B543" s="62"/>
      <c r="C543" s="69" t="s">
        <v>668</v>
      </c>
      <c r="D543" s="66"/>
      <c r="E543" s="67">
        <v>1.0</v>
      </c>
      <c r="F543" s="68" t="s">
        <v>669</v>
      </c>
      <c r="G543" s="80">
        <v>680.0</v>
      </c>
      <c r="H543" s="59">
        <f t="shared" si="24"/>
        <v>680</v>
      </c>
      <c r="I543" s="68"/>
      <c r="J543" s="58"/>
      <c r="K543" s="65"/>
      <c r="L543" s="67">
        <v>1.0</v>
      </c>
      <c r="M543" s="83"/>
      <c r="N543" s="58"/>
      <c r="O543" s="58"/>
      <c r="P543" s="65"/>
      <c r="Q543" s="58"/>
      <c r="R543" s="58"/>
      <c r="S543" s="58"/>
      <c r="T543" s="58"/>
      <c r="U543" s="58"/>
      <c r="V543" s="21"/>
      <c r="W543" s="21"/>
      <c r="X543" s="21"/>
      <c r="Y543" s="21"/>
      <c r="Z543" s="21"/>
      <c r="AA543" s="21"/>
      <c r="AB543" s="21"/>
    </row>
    <row r="544">
      <c r="A544" s="62"/>
      <c r="B544" s="62"/>
      <c r="C544" s="63"/>
      <c r="D544" s="66"/>
      <c r="E544" s="67"/>
      <c r="F544" s="68"/>
      <c r="G544" s="80"/>
      <c r="H544" s="94"/>
      <c r="I544" s="68"/>
      <c r="J544" s="58"/>
      <c r="K544" s="65"/>
      <c r="L544" s="58"/>
      <c r="M544" s="83"/>
      <c r="N544" s="58"/>
      <c r="O544" s="58"/>
      <c r="P544" s="65"/>
      <c r="Q544" s="58"/>
      <c r="R544" s="58"/>
      <c r="S544" s="58"/>
      <c r="T544" s="58"/>
      <c r="U544" s="58"/>
      <c r="V544" s="21"/>
      <c r="W544" s="21"/>
      <c r="X544" s="21"/>
      <c r="Y544" s="21"/>
      <c r="Z544" s="21"/>
      <c r="AA544" s="21"/>
      <c r="AB544" s="21"/>
    </row>
    <row r="545">
      <c r="A545" s="62"/>
      <c r="B545" s="62"/>
      <c r="C545" s="63" t="s">
        <v>670</v>
      </c>
      <c r="D545" s="66"/>
      <c r="E545" s="67"/>
      <c r="F545" s="68"/>
      <c r="G545" s="80"/>
      <c r="H545" s="94"/>
      <c r="I545" s="68"/>
      <c r="J545" s="58"/>
      <c r="K545" s="65"/>
      <c r="L545" s="58"/>
      <c r="M545" s="83"/>
      <c r="N545" s="58"/>
      <c r="O545" s="58"/>
      <c r="P545" s="65"/>
      <c r="Q545" s="58"/>
      <c r="R545" s="58"/>
      <c r="S545" s="58"/>
      <c r="T545" s="58"/>
      <c r="U545" s="58"/>
      <c r="V545" s="21"/>
      <c r="W545" s="21"/>
      <c r="X545" s="21"/>
      <c r="Y545" s="21"/>
      <c r="Z545" s="21"/>
      <c r="AA545" s="21"/>
      <c r="AB545" s="21"/>
    </row>
    <row r="546">
      <c r="A546" s="62"/>
      <c r="B546" s="62"/>
      <c r="C546" s="63" t="s">
        <v>671</v>
      </c>
      <c r="D546" s="66"/>
      <c r="E546" s="67"/>
      <c r="F546" s="68"/>
      <c r="G546" s="80"/>
      <c r="H546" s="94"/>
      <c r="I546" s="68"/>
      <c r="J546" s="58"/>
      <c r="K546" s="65"/>
      <c r="L546" s="58"/>
      <c r="M546" s="83"/>
      <c r="N546" s="58"/>
      <c r="O546" s="58"/>
      <c r="P546" s="65"/>
      <c r="Q546" s="58"/>
      <c r="R546" s="58"/>
      <c r="S546" s="58"/>
      <c r="T546" s="58"/>
      <c r="U546" s="58"/>
      <c r="V546" s="21"/>
      <c r="W546" s="21"/>
      <c r="X546" s="21"/>
      <c r="Y546" s="21"/>
      <c r="Z546" s="21"/>
      <c r="AA546" s="21"/>
      <c r="AB546" s="21"/>
    </row>
    <row r="547">
      <c r="A547" s="62"/>
      <c r="B547" s="62"/>
      <c r="C547" s="69" t="s">
        <v>672</v>
      </c>
      <c r="D547" s="66"/>
      <c r="E547" s="67">
        <v>1.0</v>
      </c>
      <c r="F547" s="68" t="s">
        <v>629</v>
      </c>
      <c r="G547" s="80">
        <v>43789.7</v>
      </c>
      <c r="H547" s="59">
        <f t="shared" ref="H547:H559" si="25">E547*G547</f>
        <v>43789.7</v>
      </c>
      <c r="I547" s="68"/>
      <c r="J547" s="58">
        <v>1.0</v>
      </c>
      <c r="K547" s="65"/>
      <c r="L547" s="58"/>
      <c r="M547" s="83"/>
      <c r="N547" s="58"/>
      <c r="O547" s="58"/>
      <c r="P547" s="65"/>
      <c r="Q547" s="58"/>
      <c r="R547" s="58"/>
      <c r="S547" s="58"/>
      <c r="T547" s="58"/>
      <c r="U547" s="58"/>
      <c r="V547" s="21"/>
      <c r="W547" s="21"/>
      <c r="X547" s="21"/>
      <c r="Y547" s="21"/>
      <c r="Z547" s="21"/>
      <c r="AA547" s="21"/>
      <c r="AB547" s="21"/>
    </row>
    <row r="548">
      <c r="A548" s="62"/>
      <c r="B548" s="62"/>
      <c r="C548" s="69" t="s">
        <v>673</v>
      </c>
      <c r="D548" s="66"/>
      <c r="E548" s="67">
        <v>1.0</v>
      </c>
      <c r="F548" s="68" t="s">
        <v>629</v>
      </c>
      <c r="G548" s="80">
        <v>33973.3</v>
      </c>
      <c r="H548" s="59">
        <f t="shared" si="25"/>
        <v>33973.3</v>
      </c>
      <c r="I548" s="68"/>
      <c r="J548" s="58">
        <v>1.0</v>
      </c>
      <c r="K548" s="65"/>
      <c r="L548" s="58"/>
      <c r="M548" s="83"/>
      <c r="N548" s="58"/>
      <c r="O548" s="58"/>
      <c r="P548" s="65"/>
      <c r="Q548" s="58"/>
      <c r="R548" s="58"/>
      <c r="S548" s="58"/>
      <c r="T548" s="58"/>
      <c r="U548" s="58"/>
      <c r="V548" s="21"/>
      <c r="W548" s="21"/>
      <c r="X548" s="21"/>
      <c r="Y548" s="21"/>
      <c r="Z548" s="21"/>
      <c r="AA548" s="21"/>
      <c r="AB548" s="21"/>
    </row>
    <row r="549">
      <c r="A549" s="62"/>
      <c r="B549" s="62"/>
      <c r="C549" s="69" t="s">
        <v>674</v>
      </c>
      <c r="D549" s="66"/>
      <c r="E549" s="67">
        <v>1.0</v>
      </c>
      <c r="F549" s="68" t="s">
        <v>629</v>
      </c>
      <c r="G549" s="80">
        <v>38505.45</v>
      </c>
      <c r="H549" s="59">
        <f t="shared" si="25"/>
        <v>38505.45</v>
      </c>
      <c r="I549" s="68"/>
      <c r="J549" s="58">
        <v>1.0</v>
      </c>
      <c r="K549" s="65"/>
      <c r="L549" s="58"/>
      <c r="M549" s="83"/>
      <c r="N549" s="58"/>
      <c r="O549" s="58"/>
      <c r="P549" s="65"/>
      <c r="Q549" s="58"/>
      <c r="R549" s="58"/>
      <c r="S549" s="58"/>
      <c r="T549" s="58"/>
      <c r="U549" s="58"/>
      <c r="V549" s="21"/>
      <c r="W549" s="21"/>
      <c r="X549" s="21"/>
      <c r="Y549" s="21"/>
      <c r="Z549" s="21"/>
      <c r="AA549" s="21"/>
      <c r="AB549" s="21"/>
    </row>
    <row r="550">
      <c r="A550" s="62"/>
      <c r="B550" s="62"/>
      <c r="C550" s="69" t="s">
        <v>675</v>
      </c>
      <c r="D550" s="66"/>
      <c r="E550" s="67">
        <v>1.0</v>
      </c>
      <c r="F550" s="68" t="s">
        <v>629</v>
      </c>
      <c r="G550" s="80">
        <v>38505.45</v>
      </c>
      <c r="H550" s="59">
        <f t="shared" si="25"/>
        <v>38505.45</v>
      </c>
      <c r="I550" s="68"/>
      <c r="J550" s="58">
        <v>1.0</v>
      </c>
      <c r="K550" s="65"/>
      <c r="L550" s="58"/>
      <c r="M550" s="83"/>
      <c r="N550" s="58"/>
      <c r="O550" s="58"/>
      <c r="P550" s="65"/>
      <c r="Q550" s="58"/>
      <c r="R550" s="58"/>
      <c r="S550" s="58"/>
      <c r="T550" s="58"/>
      <c r="U550" s="58"/>
      <c r="V550" s="21"/>
      <c r="W550" s="21"/>
      <c r="X550" s="21"/>
      <c r="Y550" s="21"/>
      <c r="Z550" s="21"/>
      <c r="AA550" s="21"/>
      <c r="AB550" s="21"/>
    </row>
    <row r="551">
      <c r="A551" s="62"/>
      <c r="B551" s="62"/>
      <c r="C551" s="69" t="s">
        <v>676</v>
      </c>
      <c r="D551" s="66"/>
      <c r="E551" s="67">
        <v>1.0</v>
      </c>
      <c r="F551" s="68" t="s">
        <v>629</v>
      </c>
      <c r="G551" s="80">
        <v>39469.15</v>
      </c>
      <c r="H551" s="59">
        <f t="shared" si="25"/>
        <v>39469.15</v>
      </c>
      <c r="I551" s="68"/>
      <c r="J551" s="58">
        <v>1.0</v>
      </c>
      <c r="K551" s="65"/>
      <c r="L551" s="58"/>
      <c r="M551" s="83"/>
      <c r="N551" s="58"/>
      <c r="O551" s="58"/>
      <c r="P551" s="65"/>
      <c r="Q551" s="58"/>
      <c r="R551" s="58"/>
      <c r="S551" s="58"/>
      <c r="T551" s="58"/>
      <c r="U551" s="58"/>
      <c r="V551" s="21"/>
      <c r="W551" s="21"/>
      <c r="X551" s="21"/>
      <c r="Y551" s="21"/>
      <c r="Z551" s="21"/>
      <c r="AA551" s="21"/>
      <c r="AB551" s="21"/>
    </row>
    <row r="552">
      <c r="A552" s="62"/>
      <c r="B552" s="62"/>
      <c r="C552" s="69" t="s">
        <v>677</v>
      </c>
      <c r="D552" s="66"/>
      <c r="E552" s="67">
        <v>1.0</v>
      </c>
      <c r="F552" s="68" t="s">
        <v>629</v>
      </c>
      <c r="G552" s="80">
        <v>90745.35</v>
      </c>
      <c r="H552" s="59">
        <f t="shared" si="25"/>
        <v>90745.35</v>
      </c>
      <c r="I552" s="68"/>
      <c r="J552" s="58">
        <v>1.0</v>
      </c>
      <c r="K552" s="65"/>
      <c r="L552" s="58"/>
      <c r="M552" s="83"/>
      <c r="N552" s="58"/>
      <c r="O552" s="58"/>
      <c r="P552" s="65"/>
      <c r="Q552" s="58"/>
      <c r="R552" s="58"/>
      <c r="S552" s="58"/>
      <c r="T552" s="58"/>
      <c r="U552" s="58"/>
      <c r="V552" s="21"/>
      <c r="W552" s="21"/>
      <c r="X552" s="21"/>
      <c r="Y552" s="21"/>
      <c r="Z552" s="21"/>
      <c r="AA552" s="21"/>
      <c r="AB552" s="21"/>
    </row>
    <row r="553">
      <c r="A553" s="62"/>
      <c r="B553" s="62"/>
      <c r="C553" s="69" t="s">
        <v>678</v>
      </c>
      <c r="D553" s="66"/>
      <c r="E553" s="67">
        <v>1.0</v>
      </c>
      <c r="F553" s="68" t="s">
        <v>629</v>
      </c>
      <c r="G553" s="80">
        <v>29594.1</v>
      </c>
      <c r="H553" s="59">
        <f t="shared" si="25"/>
        <v>29594.1</v>
      </c>
      <c r="I553" s="68"/>
      <c r="J553" s="58">
        <v>1.0</v>
      </c>
      <c r="K553" s="65"/>
      <c r="L553" s="58"/>
      <c r="M553" s="83"/>
      <c r="N553" s="58"/>
      <c r="O553" s="58"/>
      <c r="P553" s="65"/>
      <c r="Q553" s="58"/>
      <c r="R553" s="58"/>
      <c r="S553" s="58"/>
      <c r="T553" s="58"/>
      <c r="U553" s="58"/>
      <c r="V553" s="21"/>
      <c r="W553" s="21"/>
      <c r="X553" s="21"/>
      <c r="Y553" s="21"/>
      <c r="Z553" s="21"/>
      <c r="AA553" s="21"/>
      <c r="AB553" s="21"/>
    </row>
    <row r="554">
      <c r="A554" s="62"/>
      <c r="B554" s="62"/>
      <c r="C554" s="69" t="s">
        <v>679</v>
      </c>
      <c r="D554" s="66"/>
      <c r="E554" s="67">
        <v>1.0</v>
      </c>
      <c r="F554" s="68" t="s">
        <v>629</v>
      </c>
      <c r="G554" s="80">
        <v>28311.85</v>
      </c>
      <c r="H554" s="59">
        <f t="shared" si="25"/>
        <v>28311.85</v>
      </c>
      <c r="I554" s="68"/>
      <c r="J554" s="58">
        <v>1.0</v>
      </c>
      <c r="K554" s="65"/>
      <c r="L554" s="58"/>
      <c r="M554" s="83"/>
      <c r="N554" s="58"/>
      <c r="O554" s="58"/>
      <c r="P554" s="65"/>
      <c r="Q554" s="58"/>
      <c r="R554" s="58"/>
      <c r="S554" s="58"/>
      <c r="T554" s="58"/>
      <c r="U554" s="58"/>
      <c r="V554" s="21"/>
      <c r="W554" s="21"/>
      <c r="X554" s="21"/>
      <c r="Y554" s="21"/>
      <c r="Z554" s="21"/>
      <c r="AA554" s="21"/>
      <c r="AB554" s="21"/>
    </row>
    <row r="555">
      <c r="A555" s="62"/>
      <c r="B555" s="62"/>
      <c r="C555" s="69" t="s">
        <v>680</v>
      </c>
      <c r="D555" s="66"/>
      <c r="E555" s="67">
        <v>1.0</v>
      </c>
      <c r="F555" s="68" t="s">
        <v>629</v>
      </c>
      <c r="G555" s="80">
        <v>52979.35</v>
      </c>
      <c r="H555" s="59">
        <f t="shared" si="25"/>
        <v>52979.35</v>
      </c>
      <c r="I555" s="68"/>
      <c r="J555" s="58">
        <v>1.0</v>
      </c>
      <c r="K555" s="65"/>
      <c r="L555" s="58"/>
      <c r="M555" s="83"/>
      <c r="N555" s="58"/>
      <c r="O555" s="58"/>
      <c r="P555" s="65"/>
      <c r="Q555" s="58"/>
      <c r="R555" s="58"/>
      <c r="S555" s="58"/>
      <c r="T555" s="58"/>
      <c r="U555" s="58"/>
      <c r="V555" s="21"/>
      <c r="W555" s="21"/>
      <c r="X555" s="21"/>
      <c r="Y555" s="21"/>
      <c r="Z555" s="21"/>
      <c r="AA555" s="21"/>
      <c r="AB555" s="21"/>
    </row>
    <row r="556">
      <c r="A556" s="62"/>
      <c r="B556" s="62"/>
      <c r="C556" s="69" t="s">
        <v>681</v>
      </c>
      <c r="D556" s="66"/>
      <c r="E556" s="67">
        <v>1.0</v>
      </c>
      <c r="F556" s="68" t="s">
        <v>221</v>
      </c>
      <c r="G556" s="80">
        <v>26280.95</v>
      </c>
      <c r="H556" s="59">
        <f t="shared" si="25"/>
        <v>26280.95</v>
      </c>
      <c r="I556" s="68"/>
      <c r="J556" s="58">
        <v>1.0</v>
      </c>
      <c r="K556" s="65"/>
      <c r="L556" s="58"/>
      <c r="M556" s="83"/>
      <c r="N556" s="58"/>
      <c r="O556" s="58"/>
      <c r="P556" s="65"/>
      <c r="Q556" s="58"/>
      <c r="R556" s="58"/>
      <c r="S556" s="58"/>
      <c r="T556" s="58"/>
      <c r="U556" s="58"/>
      <c r="V556" s="21"/>
      <c r="W556" s="21"/>
      <c r="X556" s="21"/>
      <c r="Y556" s="21"/>
      <c r="Z556" s="21"/>
      <c r="AA556" s="21"/>
      <c r="AB556" s="21"/>
    </row>
    <row r="557">
      <c r="A557" s="62"/>
      <c r="B557" s="62"/>
      <c r="C557" s="69" t="s">
        <v>682</v>
      </c>
      <c r="D557" s="66"/>
      <c r="E557" s="67">
        <v>1.0</v>
      </c>
      <c r="F557" s="68" t="s">
        <v>221</v>
      </c>
      <c r="G557" s="80">
        <v>47187.0</v>
      </c>
      <c r="H557" s="59">
        <f t="shared" si="25"/>
        <v>47187</v>
      </c>
      <c r="I557" s="68"/>
      <c r="J557" s="58">
        <v>1.0</v>
      </c>
      <c r="K557" s="65"/>
      <c r="L557" s="58"/>
      <c r="M557" s="83"/>
      <c r="N557" s="58"/>
      <c r="O557" s="58"/>
      <c r="P557" s="65"/>
      <c r="Q557" s="58"/>
      <c r="R557" s="58"/>
      <c r="S557" s="58"/>
      <c r="T557" s="58"/>
      <c r="U557" s="58"/>
      <c r="V557" s="21"/>
      <c r="W557" s="21"/>
      <c r="X557" s="21"/>
      <c r="Y557" s="21"/>
      <c r="Z557" s="21"/>
      <c r="AA557" s="21"/>
      <c r="AB557" s="21"/>
    </row>
    <row r="558">
      <c r="A558" s="62"/>
      <c r="B558" s="62"/>
      <c r="C558" s="69" t="s">
        <v>683</v>
      </c>
      <c r="D558" s="66"/>
      <c r="E558" s="67">
        <v>1.0</v>
      </c>
      <c r="F558" s="68" t="s">
        <v>221</v>
      </c>
      <c r="G558" s="80">
        <v>93337.0</v>
      </c>
      <c r="H558" s="59">
        <f t="shared" si="25"/>
        <v>93337</v>
      </c>
      <c r="I558" s="68"/>
      <c r="J558" s="58">
        <v>1.0</v>
      </c>
      <c r="K558" s="65"/>
      <c r="L558" s="58"/>
      <c r="M558" s="83"/>
      <c r="N558" s="58"/>
      <c r="O558" s="58"/>
      <c r="P558" s="65"/>
      <c r="Q558" s="58"/>
      <c r="R558" s="58"/>
      <c r="S558" s="58"/>
      <c r="T558" s="58"/>
      <c r="U558" s="58"/>
      <c r="V558" s="21"/>
      <c r="W558" s="21"/>
      <c r="X558" s="21"/>
      <c r="Y558" s="21"/>
      <c r="Z558" s="21"/>
      <c r="AA558" s="21"/>
      <c r="AB558" s="21"/>
    </row>
    <row r="559">
      <c r="A559" s="62"/>
      <c r="B559" s="62"/>
      <c r="C559" s="69" t="s">
        <v>684</v>
      </c>
      <c r="D559" s="66"/>
      <c r="E559" s="67">
        <v>1.0</v>
      </c>
      <c r="F559" s="68"/>
      <c r="G559" s="80">
        <v>36225.0</v>
      </c>
      <c r="H559" s="59">
        <f t="shared" si="25"/>
        <v>36225</v>
      </c>
      <c r="I559" s="68"/>
      <c r="J559" s="58">
        <v>1.0</v>
      </c>
      <c r="K559" s="65"/>
      <c r="L559" s="58"/>
      <c r="M559" s="83"/>
      <c r="N559" s="58"/>
      <c r="O559" s="58"/>
      <c r="P559" s="65"/>
      <c r="Q559" s="58"/>
      <c r="R559" s="58"/>
      <c r="S559" s="58"/>
      <c r="T559" s="58"/>
      <c r="U559" s="58"/>
      <c r="V559" s="21"/>
      <c r="W559" s="21"/>
      <c r="X559" s="21"/>
      <c r="Y559" s="21"/>
      <c r="Z559" s="21"/>
      <c r="AA559" s="21"/>
      <c r="AB559" s="21"/>
    </row>
    <row r="560">
      <c r="A560" s="62"/>
      <c r="B560" s="62"/>
      <c r="C560" s="63" t="s">
        <v>685</v>
      </c>
      <c r="D560" s="66"/>
      <c r="E560" s="67"/>
      <c r="F560" s="68"/>
      <c r="G560" s="80"/>
      <c r="H560" s="59"/>
      <c r="I560" s="68"/>
      <c r="J560" s="58"/>
      <c r="K560" s="65"/>
      <c r="L560" s="58"/>
      <c r="M560" s="83"/>
      <c r="N560" s="58"/>
      <c r="O560" s="58"/>
      <c r="P560" s="65"/>
      <c r="Q560" s="58"/>
      <c r="R560" s="58"/>
      <c r="S560" s="58"/>
      <c r="T560" s="58"/>
      <c r="U560" s="58"/>
      <c r="V560" s="21"/>
      <c r="W560" s="21"/>
      <c r="X560" s="21"/>
      <c r="Y560" s="21"/>
      <c r="Z560" s="21"/>
      <c r="AA560" s="21"/>
      <c r="AB560" s="21"/>
    </row>
    <row r="561">
      <c r="A561" s="62"/>
      <c r="B561" s="62"/>
      <c r="C561" s="69" t="s">
        <v>686</v>
      </c>
      <c r="D561" s="66"/>
      <c r="E561" s="67">
        <v>1.0</v>
      </c>
      <c r="F561" s="68" t="s">
        <v>131</v>
      </c>
      <c r="G561" s="80">
        <v>18750.0</v>
      </c>
      <c r="H561" s="59">
        <f t="shared" ref="H561:H565" si="26">E561*G561</f>
        <v>18750</v>
      </c>
      <c r="I561" s="68"/>
      <c r="J561" s="58">
        <v>1.0</v>
      </c>
      <c r="K561" s="65"/>
      <c r="L561" s="58"/>
      <c r="M561" s="83"/>
      <c r="N561" s="58"/>
      <c r="O561" s="58"/>
      <c r="P561" s="65"/>
      <c r="Q561" s="58"/>
      <c r="R561" s="58"/>
      <c r="S561" s="58"/>
      <c r="T561" s="58"/>
      <c r="U561" s="58"/>
      <c r="V561" s="21"/>
      <c r="W561" s="21"/>
      <c r="X561" s="21"/>
      <c r="Y561" s="21"/>
      <c r="Z561" s="21"/>
      <c r="AA561" s="21"/>
      <c r="AB561" s="21"/>
    </row>
    <row r="562">
      <c r="A562" s="62"/>
      <c r="B562" s="62"/>
      <c r="C562" s="69" t="s">
        <v>687</v>
      </c>
      <c r="D562" s="66"/>
      <c r="E562" s="67">
        <v>1.0</v>
      </c>
      <c r="F562" s="68" t="s">
        <v>221</v>
      </c>
      <c r="G562" s="80">
        <v>66000.0</v>
      </c>
      <c r="H562" s="59">
        <f t="shared" si="26"/>
        <v>66000</v>
      </c>
      <c r="I562" s="68"/>
      <c r="J562" s="58">
        <v>1.0</v>
      </c>
      <c r="K562" s="65"/>
      <c r="L562" s="58"/>
      <c r="M562" s="83"/>
      <c r="N562" s="58"/>
      <c r="O562" s="58"/>
      <c r="P562" s="65"/>
      <c r="Q562" s="58"/>
      <c r="R562" s="58"/>
      <c r="S562" s="58"/>
      <c r="T562" s="58"/>
      <c r="U562" s="58"/>
      <c r="V562" s="21"/>
      <c r="W562" s="21"/>
      <c r="X562" s="21"/>
      <c r="Y562" s="21"/>
      <c r="Z562" s="21"/>
      <c r="AA562" s="21"/>
      <c r="AB562" s="21"/>
    </row>
    <row r="563">
      <c r="A563" s="62"/>
      <c r="B563" s="62"/>
      <c r="C563" s="69" t="s">
        <v>688</v>
      </c>
      <c r="D563" s="66"/>
      <c r="E563" s="67">
        <v>1.0</v>
      </c>
      <c r="F563" s="68" t="s">
        <v>221</v>
      </c>
      <c r="G563" s="80">
        <v>90000.0</v>
      </c>
      <c r="H563" s="59">
        <f t="shared" si="26"/>
        <v>90000</v>
      </c>
      <c r="I563" s="68"/>
      <c r="J563" s="58">
        <v>1.0</v>
      </c>
      <c r="K563" s="65"/>
      <c r="L563" s="58"/>
      <c r="M563" s="83"/>
      <c r="N563" s="58"/>
      <c r="O563" s="58"/>
      <c r="P563" s="65"/>
      <c r="Q563" s="58"/>
      <c r="R563" s="58"/>
      <c r="S563" s="58"/>
      <c r="T563" s="58"/>
      <c r="U563" s="58"/>
      <c r="V563" s="21"/>
      <c r="W563" s="21"/>
      <c r="X563" s="21"/>
      <c r="Y563" s="21"/>
      <c r="Z563" s="21"/>
      <c r="AA563" s="21"/>
      <c r="AB563" s="21"/>
    </row>
    <row r="564">
      <c r="A564" s="62"/>
      <c r="B564" s="62"/>
      <c r="C564" s="69" t="s">
        <v>689</v>
      </c>
      <c r="D564" s="66"/>
      <c r="E564" s="67">
        <v>1.0</v>
      </c>
      <c r="F564" s="68" t="s">
        <v>645</v>
      </c>
      <c r="G564" s="80">
        <v>56250.0</v>
      </c>
      <c r="H564" s="59">
        <f t="shared" si="26"/>
        <v>56250</v>
      </c>
      <c r="I564" s="68"/>
      <c r="J564" s="58">
        <v>1.0</v>
      </c>
      <c r="K564" s="65"/>
      <c r="L564" s="58"/>
      <c r="M564" s="83"/>
      <c r="N564" s="58"/>
      <c r="O564" s="58"/>
      <c r="P564" s="65"/>
      <c r="Q564" s="58"/>
      <c r="R564" s="58"/>
      <c r="S564" s="58"/>
      <c r="T564" s="58"/>
      <c r="U564" s="58"/>
      <c r="V564" s="21"/>
      <c r="W564" s="21"/>
      <c r="X564" s="21"/>
      <c r="Y564" s="21"/>
      <c r="Z564" s="21"/>
      <c r="AA564" s="21"/>
      <c r="AB564" s="21"/>
    </row>
    <row r="565">
      <c r="A565" s="62"/>
      <c r="B565" s="62"/>
      <c r="C565" s="69" t="s">
        <v>690</v>
      </c>
      <c r="D565" s="66"/>
      <c r="E565" s="67">
        <v>1.0</v>
      </c>
      <c r="F565" s="68" t="s">
        <v>464</v>
      </c>
      <c r="G565" s="80">
        <v>52500.0</v>
      </c>
      <c r="H565" s="59">
        <f t="shared" si="26"/>
        <v>52500</v>
      </c>
      <c r="I565" s="68"/>
      <c r="J565" s="58">
        <v>1.0</v>
      </c>
      <c r="K565" s="65"/>
      <c r="L565" s="58"/>
      <c r="M565" s="83"/>
      <c r="N565" s="58"/>
      <c r="O565" s="58"/>
      <c r="P565" s="65"/>
      <c r="Q565" s="58"/>
      <c r="R565" s="58"/>
      <c r="S565" s="58"/>
      <c r="T565" s="58"/>
      <c r="U565" s="58"/>
      <c r="V565" s="21"/>
      <c r="W565" s="21"/>
      <c r="X565" s="21"/>
      <c r="Y565" s="21"/>
      <c r="Z565" s="21"/>
      <c r="AA565" s="21"/>
      <c r="AB565" s="21"/>
    </row>
    <row r="566">
      <c r="A566" s="62"/>
      <c r="B566" s="62"/>
      <c r="C566" s="69"/>
      <c r="D566" s="66"/>
      <c r="E566" s="67"/>
      <c r="F566" s="68"/>
      <c r="G566" s="80"/>
      <c r="H566" s="59"/>
      <c r="I566" s="68"/>
      <c r="J566" s="58"/>
      <c r="K566" s="65"/>
      <c r="L566" s="58"/>
      <c r="M566" s="83"/>
      <c r="N566" s="58"/>
      <c r="O566" s="58"/>
      <c r="P566" s="65"/>
      <c r="Q566" s="58"/>
      <c r="R566" s="58"/>
      <c r="S566" s="58"/>
      <c r="T566" s="58"/>
      <c r="U566" s="58"/>
      <c r="V566" s="21"/>
      <c r="W566" s="21"/>
      <c r="X566" s="21"/>
      <c r="Y566" s="21"/>
      <c r="Z566" s="21"/>
      <c r="AA566" s="21"/>
      <c r="AB566" s="21"/>
    </row>
    <row r="567">
      <c r="A567" s="62"/>
      <c r="B567" s="62"/>
      <c r="C567" s="63" t="s">
        <v>691</v>
      </c>
      <c r="D567" s="66"/>
      <c r="E567" s="67"/>
      <c r="F567" s="68"/>
      <c r="G567" s="80"/>
      <c r="H567" s="59"/>
      <c r="I567" s="68"/>
      <c r="J567" s="58"/>
      <c r="K567" s="65"/>
      <c r="L567" s="58"/>
      <c r="M567" s="83"/>
      <c r="N567" s="58"/>
      <c r="O567" s="58"/>
      <c r="P567" s="65"/>
      <c r="Q567" s="58"/>
      <c r="R567" s="58"/>
      <c r="S567" s="58"/>
      <c r="T567" s="58"/>
      <c r="U567" s="58"/>
      <c r="V567" s="21"/>
      <c r="W567" s="21"/>
      <c r="X567" s="21"/>
      <c r="Y567" s="21"/>
      <c r="Z567" s="21"/>
      <c r="AA567" s="21"/>
      <c r="AB567" s="21"/>
    </row>
    <row r="568">
      <c r="A568" s="62"/>
      <c r="B568" s="62"/>
      <c r="C568" s="69" t="s">
        <v>692</v>
      </c>
      <c r="D568" s="66"/>
      <c r="E568" s="67">
        <v>2.0</v>
      </c>
      <c r="F568" s="68" t="s">
        <v>221</v>
      </c>
      <c r="G568" s="80">
        <v>675.0</v>
      </c>
      <c r="H568" s="59">
        <f t="shared" ref="H568:H570" si="27">E568*G568</f>
        <v>1350</v>
      </c>
      <c r="I568" s="68"/>
      <c r="J568" s="58"/>
      <c r="K568" s="65"/>
      <c r="L568" s="58"/>
      <c r="M568" s="83"/>
      <c r="N568" s="58">
        <v>1.0</v>
      </c>
      <c r="O568" s="58"/>
      <c r="P568" s="65"/>
      <c r="Q568" s="58"/>
      <c r="R568" s="58"/>
      <c r="S568" s="58">
        <v>1.0</v>
      </c>
      <c r="T568" s="58"/>
      <c r="U568" s="58"/>
      <c r="V568" s="21"/>
      <c r="W568" s="21"/>
      <c r="X568" s="21"/>
      <c r="Y568" s="21"/>
      <c r="Z568" s="21"/>
      <c r="AA568" s="21"/>
      <c r="AB568" s="21"/>
    </row>
    <row r="569">
      <c r="A569" s="62"/>
      <c r="B569" s="62"/>
      <c r="C569" s="69" t="s">
        <v>693</v>
      </c>
      <c r="D569" s="66"/>
      <c r="E569" s="67">
        <v>2.0</v>
      </c>
      <c r="F569" s="68" t="s">
        <v>221</v>
      </c>
      <c r="G569" s="80">
        <v>475.0</v>
      </c>
      <c r="H569" s="59">
        <f t="shared" si="27"/>
        <v>950</v>
      </c>
      <c r="I569" s="68"/>
      <c r="J569" s="58"/>
      <c r="K569" s="65"/>
      <c r="L569" s="58"/>
      <c r="M569" s="83"/>
      <c r="N569" s="58">
        <v>1.0</v>
      </c>
      <c r="O569" s="58"/>
      <c r="P569" s="65"/>
      <c r="Q569" s="58"/>
      <c r="R569" s="58"/>
      <c r="S569" s="58">
        <v>1.0</v>
      </c>
      <c r="T569" s="58"/>
      <c r="U569" s="58"/>
      <c r="V569" s="21"/>
      <c r="W569" s="21"/>
      <c r="X569" s="21"/>
      <c r="Y569" s="21"/>
      <c r="Z569" s="21"/>
      <c r="AA569" s="21"/>
      <c r="AB569" s="21"/>
    </row>
    <row r="570">
      <c r="A570" s="62"/>
      <c r="B570" s="62"/>
      <c r="C570" s="69" t="s">
        <v>694</v>
      </c>
      <c r="D570" s="66"/>
      <c r="E570" s="67">
        <v>2.0</v>
      </c>
      <c r="F570" s="68" t="s">
        <v>221</v>
      </c>
      <c r="G570" s="80">
        <v>870.0</v>
      </c>
      <c r="H570" s="59">
        <f t="shared" si="27"/>
        <v>1740</v>
      </c>
      <c r="I570" s="68"/>
      <c r="J570" s="58"/>
      <c r="K570" s="65"/>
      <c r="L570" s="58"/>
      <c r="M570" s="83"/>
      <c r="N570" s="58">
        <v>1.0</v>
      </c>
      <c r="O570" s="58"/>
      <c r="P570" s="65"/>
      <c r="Q570" s="58"/>
      <c r="R570" s="58"/>
      <c r="S570" s="58">
        <v>1.0</v>
      </c>
      <c r="T570" s="58"/>
      <c r="U570" s="58"/>
      <c r="V570" s="21"/>
      <c r="W570" s="21"/>
      <c r="X570" s="21"/>
      <c r="Y570" s="21"/>
      <c r="Z570" s="21"/>
      <c r="AA570" s="21"/>
      <c r="AB570" s="21"/>
    </row>
    <row r="571">
      <c r="A571" s="62"/>
      <c r="B571" s="62"/>
      <c r="C571" s="63" t="s">
        <v>695</v>
      </c>
      <c r="D571" s="66"/>
      <c r="E571" s="67"/>
      <c r="F571" s="68"/>
      <c r="G571" s="80"/>
      <c r="H571" s="94">
        <f>SUM(H407:H570)</f>
        <v>22999471.51</v>
      </c>
      <c r="I571" s="68"/>
      <c r="J571" s="58"/>
      <c r="K571" s="65"/>
      <c r="L571" s="58"/>
      <c r="M571" s="83"/>
      <c r="N571" s="58"/>
      <c r="O571" s="58"/>
      <c r="P571" s="65"/>
      <c r="Q571" s="58"/>
      <c r="R571" s="58"/>
      <c r="S571" s="58"/>
      <c r="T571" s="58"/>
      <c r="U571" s="58"/>
      <c r="V571" s="21"/>
      <c r="W571" s="21"/>
      <c r="X571" s="21"/>
      <c r="Y571" s="21"/>
      <c r="Z571" s="21"/>
      <c r="AA571" s="21"/>
      <c r="AB571" s="21"/>
    </row>
    <row r="572">
      <c r="A572" s="62"/>
      <c r="B572" s="62"/>
      <c r="C572" s="63"/>
      <c r="D572" s="66"/>
      <c r="E572" s="67"/>
      <c r="F572" s="68"/>
      <c r="G572" s="80"/>
      <c r="H572" s="94"/>
      <c r="I572" s="68"/>
      <c r="J572" s="58"/>
      <c r="K572" s="65"/>
      <c r="L572" s="58"/>
      <c r="M572" s="83"/>
      <c r="N572" s="58"/>
      <c r="O572" s="58"/>
      <c r="P572" s="65"/>
      <c r="Q572" s="58"/>
      <c r="R572" s="58"/>
      <c r="S572" s="58"/>
      <c r="T572" s="58"/>
      <c r="U572" s="58"/>
      <c r="V572" s="21"/>
      <c r="W572" s="21"/>
      <c r="X572" s="21"/>
      <c r="Y572" s="21"/>
      <c r="Z572" s="21"/>
      <c r="AA572" s="21"/>
      <c r="AB572" s="21"/>
    </row>
    <row r="573">
      <c r="A573" s="36">
        <v>5.020399E7</v>
      </c>
      <c r="B573" s="36"/>
      <c r="C573" s="63" t="s">
        <v>25</v>
      </c>
      <c r="D573" s="66"/>
      <c r="E573" s="67"/>
      <c r="F573" s="68"/>
      <c r="G573" s="80"/>
      <c r="H573" s="94">
        <v>1800000.0</v>
      </c>
      <c r="I573" s="68" t="s">
        <v>696</v>
      </c>
      <c r="J573" s="58"/>
      <c r="K573" s="65"/>
      <c r="L573" s="58"/>
      <c r="M573" s="83"/>
      <c r="N573" s="58"/>
      <c r="O573" s="58"/>
      <c r="P573" s="65"/>
      <c r="Q573" s="58"/>
      <c r="R573" s="58"/>
      <c r="S573" s="58"/>
      <c r="T573" s="58"/>
      <c r="U573" s="58"/>
      <c r="V573" s="21"/>
      <c r="W573" s="21"/>
      <c r="X573" s="21"/>
      <c r="Y573" s="21"/>
      <c r="Z573" s="21"/>
      <c r="AA573" s="21"/>
      <c r="AB573" s="21"/>
    </row>
    <row r="574">
      <c r="A574" s="36"/>
      <c r="B574" s="36"/>
      <c r="C574" s="69" t="s">
        <v>697</v>
      </c>
      <c r="D574" s="66"/>
      <c r="E574" s="67">
        <v>60.0</v>
      </c>
      <c r="F574" s="68" t="s">
        <v>698</v>
      </c>
      <c r="G574" s="80">
        <v>672.0</v>
      </c>
      <c r="H574" s="59">
        <f t="shared" ref="H574:H674" si="28">E574*G574</f>
        <v>40320</v>
      </c>
      <c r="I574" s="68"/>
      <c r="J574" s="58"/>
      <c r="K574" s="65">
        <f t="shared" ref="K574:K674" si="29">E574/2</f>
        <v>30</v>
      </c>
      <c r="L574" s="58"/>
      <c r="M574" s="83"/>
      <c r="N574" s="58"/>
      <c r="O574" s="58"/>
      <c r="P574" s="65">
        <f t="shared" ref="P574:P585" si="30">E574/2</f>
        <v>30</v>
      </c>
      <c r="Q574" s="58"/>
      <c r="R574" s="58"/>
      <c r="S574" s="58"/>
      <c r="T574" s="58"/>
      <c r="U574" s="58"/>
      <c r="V574" s="21"/>
      <c r="W574" s="21"/>
      <c r="X574" s="21"/>
      <c r="Y574" s="21"/>
      <c r="Z574" s="21"/>
      <c r="AA574" s="21"/>
      <c r="AB574" s="21"/>
    </row>
    <row r="575">
      <c r="A575" s="36"/>
      <c r="B575" s="36"/>
      <c r="C575" s="69" t="s">
        <v>699</v>
      </c>
      <c r="D575" s="66"/>
      <c r="E575" s="67">
        <v>60.0</v>
      </c>
      <c r="F575" s="68" t="s">
        <v>120</v>
      </c>
      <c r="G575" s="51">
        <v>257.04</v>
      </c>
      <c r="H575" s="59">
        <f t="shared" si="28"/>
        <v>15422.4</v>
      </c>
      <c r="I575" s="68"/>
      <c r="J575" s="58"/>
      <c r="K575" s="65">
        <f t="shared" si="29"/>
        <v>30</v>
      </c>
      <c r="L575" s="58"/>
      <c r="M575" s="83"/>
      <c r="N575" s="58"/>
      <c r="O575" s="58"/>
      <c r="P575" s="65">
        <f t="shared" si="30"/>
        <v>30</v>
      </c>
      <c r="Q575" s="58"/>
      <c r="R575" s="58"/>
      <c r="S575" s="58"/>
      <c r="T575" s="58"/>
      <c r="U575" s="58"/>
      <c r="V575" s="21"/>
      <c r="W575" s="21"/>
      <c r="X575" s="21"/>
      <c r="Y575" s="21"/>
      <c r="Z575" s="21"/>
      <c r="AA575" s="21"/>
      <c r="AB575" s="21"/>
    </row>
    <row r="576">
      <c r="A576" s="36"/>
      <c r="B576" s="36"/>
      <c r="C576" s="69" t="s">
        <v>700</v>
      </c>
      <c r="D576" s="66"/>
      <c r="E576" s="67">
        <v>60.0</v>
      </c>
      <c r="F576" s="68" t="s">
        <v>120</v>
      </c>
      <c r="G576" s="80">
        <v>117.6</v>
      </c>
      <c r="H576" s="59">
        <f t="shared" si="28"/>
        <v>7056</v>
      </c>
      <c r="I576" s="68"/>
      <c r="J576" s="58"/>
      <c r="K576" s="65">
        <f t="shared" si="29"/>
        <v>30</v>
      </c>
      <c r="L576" s="58"/>
      <c r="M576" s="83"/>
      <c r="N576" s="58"/>
      <c r="O576" s="58"/>
      <c r="P576" s="65">
        <f t="shared" si="30"/>
        <v>30</v>
      </c>
      <c r="Q576" s="58"/>
      <c r="R576" s="58"/>
      <c r="S576" s="58"/>
      <c r="T576" s="58"/>
      <c r="U576" s="58"/>
      <c r="V576" s="21"/>
      <c r="W576" s="21"/>
      <c r="X576" s="21"/>
      <c r="Y576" s="21"/>
      <c r="Z576" s="21"/>
      <c r="AA576" s="21"/>
      <c r="AB576" s="21"/>
    </row>
    <row r="577">
      <c r="A577" s="36"/>
      <c r="B577" s="36"/>
      <c r="C577" s="69" t="s">
        <v>701</v>
      </c>
      <c r="D577" s="66"/>
      <c r="E577" s="67">
        <v>60.0</v>
      </c>
      <c r="F577" s="68" t="s">
        <v>560</v>
      </c>
      <c r="G577" s="80">
        <v>268.8</v>
      </c>
      <c r="H577" s="59">
        <f t="shared" si="28"/>
        <v>16128</v>
      </c>
      <c r="I577" s="68"/>
      <c r="J577" s="58"/>
      <c r="K577" s="65">
        <f t="shared" si="29"/>
        <v>30</v>
      </c>
      <c r="L577" s="58"/>
      <c r="M577" s="83"/>
      <c r="N577" s="58"/>
      <c r="O577" s="58"/>
      <c r="P577" s="65">
        <f t="shared" si="30"/>
        <v>30</v>
      </c>
      <c r="Q577" s="58"/>
      <c r="R577" s="58"/>
      <c r="S577" s="58"/>
      <c r="T577" s="58"/>
      <c r="U577" s="58"/>
      <c r="V577" s="21"/>
      <c r="W577" s="21"/>
      <c r="X577" s="21"/>
      <c r="Y577" s="21"/>
      <c r="Z577" s="21"/>
      <c r="AA577" s="21"/>
      <c r="AB577" s="21"/>
    </row>
    <row r="578">
      <c r="A578" s="36"/>
      <c r="B578" s="36"/>
      <c r="C578" s="69" t="s">
        <v>702</v>
      </c>
      <c r="D578" s="66"/>
      <c r="E578" s="67">
        <v>60.0</v>
      </c>
      <c r="F578" s="68" t="s">
        <v>120</v>
      </c>
      <c r="G578" s="80">
        <v>285.6</v>
      </c>
      <c r="H578" s="59">
        <f t="shared" si="28"/>
        <v>17136</v>
      </c>
      <c r="I578" s="68"/>
      <c r="J578" s="58"/>
      <c r="K578" s="65">
        <f t="shared" si="29"/>
        <v>30</v>
      </c>
      <c r="L578" s="58"/>
      <c r="M578" s="83"/>
      <c r="N578" s="58"/>
      <c r="O578" s="58"/>
      <c r="P578" s="65">
        <f t="shared" si="30"/>
        <v>30</v>
      </c>
      <c r="Q578" s="58"/>
      <c r="R578" s="58"/>
      <c r="S578" s="58"/>
      <c r="T578" s="58"/>
      <c r="U578" s="58"/>
      <c r="V578" s="21"/>
      <c r="W578" s="21"/>
      <c r="X578" s="21"/>
      <c r="Y578" s="21"/>
      <c r="Z578" s="21"/>
      <c r="AA578" s="21"/>
      <c r="AB578" s="21"/>
    </row>
    <row r="579">
      <c r="A579" s="36"/>
      <c r="B579" s="36"/>
      <c r="C579" s="69" t="s">
        <v>703</v>
      </c>
      <c r="D579" s="66"/>
      <c r="E579" s="67">
        <v>400.0</v>
      </c>
      <c r="F579" s="68" t="s">
        <v>120</v>
      </c>
      <c r="G579" s="80">
        <v>65.52</v>
      </c>
      <c r="H579" s="59">
        <f t="shared" si="28"/>
        <v>26208</v>
      </c>
      <c r="I579" s="68"/>
      <c r="J579" s="58"/>
      <c r="K579" s="65">
        <f t="shared" si="29"/>
        <v>200</v>
      </c>
      <c r="L579" s="58"/>
      <c r="M579" s="83"/>
      <c r="N579" s="58"/>
      <c r="O579" s="58"/>
      <c r="P579" s="65">
        <f t="shared" si="30"/>
        <v>200</v>
      </c>
      <c r="Q579" s="58"/>
      <c r="R579" s="58"/>
      <c r="S579" s="58"/>
      <c r="T579" s="58"/>
      <c r="U579" s="58"/>
      <c r="V579" s="21"/>
      <c r="W579" s="21"/>
      <c r="X579" s="21"/>
      <c r="Y579" s="21"/>
      <c r="Z579" s="21"/>
      <c r="AA579" s="21"/>
      <c r="AB579" s="21"/>
    </row>
    <row r="580">
      <c r="A580" s="36"/>
      <c r="B580" s="36"/>
      <c r="C580" s="69" t="s">
        <v>704</v>
      </c>
      <c r="D580" s="66"/>
      <c r="E580" s="67">
        <v>150.0</v>
      </c>
      <c r="F580" s="68" t="s">
        <v>120</v>
      </c>
      <c r="G580" s="80">
        <v>65.52</v>
      </c>
      <c r="H580" s="59">
        <f t="shared" si="28"/>
        <v>9828</v>
      </c>
      <c r="I580" s="68"/>
      <c r="J580" s="58"/>
      <c r="K580" s="65">
        <f t="shared" si="29"/>
        <v>75</v>
      </c>
      <c r="L580" s="58"/>
      <c r="M580" s="83"/>
      <c r="N580" s="58"/>
      <c r="O580" s="58"/>
      <c r="P580" s="65">
        <f t="shared" si="30"/>
        <v>75</v>
      </c>
      <c r="Q580" s="58"/>
      <c r="R580" s="58"/>
      <c r="S580" s="58"/>
      <c r="T580" s="58"/>
      <c r="U580" s="58"/>
      <c r="V580" s="21"/>
      <c r="W580" s="21"/>
      <c r="X580" s="21"/>
      <c r="Y580" s="21"/>
      <c r="Z580" s="21"/>
      <c r="AA580" s="21"/>
      <c r="AB580" s="21"/>
    </row>
    <row r="581">
      <c r="A581" s="36"/>
      <c r="B581" s="36"/>
      <c r="C581" s="69" t="s">
        <v>705</v>
      </c>
      <c r="D581" s="66"/>
      <c r="E581" s="67">
        <v>50.0</v>
      </c>
      <c r="F581" s="68" t="s">
        <v>120</v>
      </c>
      <c r="G581" s="80">
        <v>65.52</v>
      </c>
      <c r="H581" s="59">
        <f t="shared" si="28"/>
        <v>3276</v>
      </c>
      <c r="I581" s="68"/>
      <c r="J581" s="58"/>
      <c r="K581" s="65">
        <f t="shared" si="29"/>
        <v>25</v>
      </c>
      <c r="L581" s="58"/>
      <c r="M581" s="83"/>
      <c r="N581" s="58"/>
      <c r="O581" s="58"/>
      <c r="P581" s="65">
        <f t="shared" si="30"/>
        <v>25</v>
      </c>
      <c r="Q581" s="58"/>
      <c r="R581" s="58"/>
      <c r="S581" s="58"/>
      <c r="T581" s="58"/>
      <c r="U581" s="58"/>
      <c r="V581" s="21"/>
      <c r="W581" s="21"/>
      <c r="X581" s="21"/>
      <c r="Y581" s="21"/>
      <c r="Z581" s="21"/>
      <c r="AA581" s="21"/>
      <c r="AB581" s="21"/>
    </row>
    <row r="582">
      <c r="A582" s="36"/>
      <c r="B582" s="36"/>
      <c r="C582" s="69" t="s">
        <v>706</v>
      </c>
      <c r="D582" s="66"/>
      <c r="E582" s="67">
        <v>150.0</v>
      </c>
      <c r="F582" s="68" t="s">
        <v>120</v>
      </c>
      <c r="G582" s="80">
        <v>150.0</v>
      </c>
      <c r="H582" s="59">
        <f t="shared" si="28"/>
        <v>22500</v>
      </c>
      <c r="I582" s="68"/>
      <c r="J582" s="58"/>
      <c r="K582" s="65">
        <f t="shared" si="29"/>
        <v>75</v>
      </c>
      <c r="L582" s="58"/>
      <c r="M582" s="83"/>
      <c r="N582" s="58"/>
      <c r="O582" s="58"/>
      <c r="P582" s="65">
        <f t="shared" si="30"/>
        <v>75</v>
      </c>
      <c r="Q582" s="58"/>
      <c r="R582" s="58"/>
      <c r="S582" s="58"/>
      <c r="T582" s="58"/>
      <c r="U582" s="58"/>
      <c r="V582" s="21"/>
      <c r="W582" s="21"/>
      <c r="X582" s="21"/>
      <c r="Y582" s="21"/>
      <c r="Z582" s="21"/>
      <c r="AA582" s="21"/>
      <c r="AB582" s="21"/>
    </row>
    <row r="583">
      <c r="A583" s="36"/>
      <c r="B583" s="36"/>
      <c r="C583" s="92" t="s">
        <v>707</v>
      </c>
      <c r="D583" s="66"/>
      <c r="E583" s="67">
        <v>400.0</v>
      </c>
      <c r="F583" s="68" t="s">
        <v>120</v>
      </c>
      <c r="G583" s="80">
        <v>62.16</v>
      </c>
      <c r="H583" s="59">
        <f t="shared" si="28"/>
        <v>24864</v>
      </c>
      <c r="I583" s="68"/>
      <c r="J583" s="58"/>
      <c r="K583" s="65">
        <f t="shared" si="29"/>
        <v>200</v>
      </c>
      <c r="L583" s="58"/>
      <c r="M583" s="83"/>
      <c r="N583" s="58"/>
      <c r="O583" s="58"/>
      <c r="P583" s="65">
        <f t="shared" si="30"/>
        <v>200</v>
      </c>
      <c r="Q583" s="58"/>
      <c r="R583" s="58"/>
      <c r="S583" s="58"/>
      <c r="T583" s="58"/>
      <c r="U583" s="58"/>
      <c r="V583" s="21"/>
      <c r="W583" s="21"/>
      <c r="X583" s="21"/>
      <c r="Y583" s="21"/>
      <c r="Z583" s="21"/>
      <c r="AA583" s="21"/>
      <c r="AB583" s="21"/>
    </row>
    <row r="584">
      <c r="A584" s="36"/>
      <c r="B584" s="36"/>
      <c r="C584" s="92" t="s">
        <v>708</v>
      </c>
      <c r="D584" s="66"/>
      <c r="E584" s="67">
        <v>10.0</v>
      </c>
      <c r="F584" s="68" t="s">
        <v>221</v>
      </c>
      <c r="G584" s="80">
        <v>235.2</v>
      </c>
      <c r="H584" s="59">
        <f t="shared" si="28"/>
        <v>2352</v>
      </c>
      <c r="I584" s="68"/>
      <c r="J584" s="58"/>
      <c r="K584" s="65">
        <f t="shared" si="29"/>
        <v>5</v>
      </c>
      <c r="L584" s="58"/>
      <c r="M584" s="83"/>
      <c r="N584" s="58"/>
      <c r="O584" s="58"/>
      <c r="P584" s="65">
        <f t="shared" si="30"/>
        <v>5</v>
      </c>
      <c r="Q584" s="58"/>
      <c r="R584" s="58"/>
      <c r="S584" s="58"/>
      <c r="T584" s="58"/>
      <c r="U584" s="58"/>
      <c r="V584" s="21"/>
      <c r="W584" s="21"/>
      <c r="X584" s="21"/>
      <c r="Y584" s="21"/>
      <c r="Z584" s="21"/>
      <c r="AA584" s="21"/>
      <c r="AB584" s="21"/>
    </row>
    <row r="585">
      <c r="A585" s="36"/>
      <c r="B585" s="36"/>
      <c r="C585" s="92" t="s">
        <v>709</v>
      </c>
      <c r="D585" s="66"/>
      <c r="E585" s="67">
        <v>20.0</v>
      </c>
      <c r="F585" s="68" t="s">
        <v>120</v>
      </c>
      <c r="G585" s="80">
        <v>400.0</v>
      </c>
      <c r="H585" s="59">
        <f t="shared" si="28"/>
        <v>8000</v>
      </c>
      <c r="I585" s="68"/>
      <c r="J585" s="58"/>
      <c r="K585" s="65">
        <f t="shared" si="29"/>
        <v>10</v>
      </c>
      <c r="L585" s="58"/>
      <c r="M585" s="83"/>
      <c r="N585" s="58"/>
      <c r="O585" s="58"/>
      <c r="P585" s="65">
        <f t="shared" si="30"/>
        <v>10</v>
      </c>
      <c r="Q585" s="58"/>
      <c r="R585" s="58"/>
      <c r="S585" s="58"/>
      <c r="T585" s="58"/>
      <c r="U585" s="58"/>
      <c r="V585" s="21"/>
      <c r="W585" s="21"/>
      <c r="X585" s="21"/>
      <c r="Y585" s="21"/>
      <c r="Z585" s="21"/>
      <c r="AA585" s="21"/>
      <c r="AB585" s="21"/>
    </row>
    <row r="586">
      <c r="A586" s="36"/>
      <c r="B586" s="36"/>
      <c r="C586" s="92" t="s">
        <v>710</v>
      </c>
      <c r="D586" s="66"/>
      <c r="E586" s="67">
        <v>5.0</v>
      </c>
      <c r="F586" s="68" t="s">
        <v>131</v>
      </c>
      <c r="G586" s="80">
        <v>1478.4</v>
      </c>
      <c r="H586" s="59">
        <f t="shared" si="28"/>
        <v>7392</v>
      </c>
      <c r="I586" s="68"/>
      <c r="J586" s="58"/>
      <c r="K586" s="65">
        <f t="shared" si="29"/>
        <v>2.5</v>
      </c>
      <c r="L586" s="58"/>
      <c r="M586" s="83"/>
      <c r="N586" s="58"/>
      <c r="O586" s="58"/>
      <c r="P586" s="65">
        <v>2.0</v>
      </c>
      <c r="Q586" s="58"/>
      <c r="R586" s="58"/>
      <c r="S586" s="58"/>
      <c r="T586" s="58"/>
      <c r="U586" s="58"/>
      <c r="V586" s="21"/>
      <c r="W586" s="21"/>
      <c r="X586" s="21"/>
      <c r="Y586" s="21"/>
      <c r="Z586" s="21"/>
      <c r="AA586" s="21"/>
      <c r="AB586" s="21"/>
    </row>
    <row r="587">
      <c r="A587" s="62"/>
      <c r="B587" s="62"/>
      <c r="C587" s="92" t="s">
        <v>711</v>
      </c>
      <c r="D587" s="66"/>
      <c r="E587" s="67">
        <v>50.0</v>
      </c>
      <c r="F587" s="68" t="s">
        <v>118</v>
      </c>
      <c r="G587" s="80">
        <v>149.02</v>
      </c>
      <c r="H587" s="59">
        <f t="shared" si="28"/>
        <v>7451</v>
      </c>
      <c r="I587" s="68"/>
      <c r="J587" s="58"/>
      <c r="K587" s="65">
        <f t="shared" si="29"/>
        <v>25</v>
      </c>
      <c r="L587" s="58"/>
      <c r="M587" s="83"/>
      <c r="N587" s="58"/>
      <c r="O587" s="58"/>
      <c r="P587" s="65">
        <f t="shared" ref="P587:P588" si="31">E587/2</f>
        <v>25</v>
      </c>
      <c r="Q587" s="58"/>
      <c r="R587" s="58"/>
      <c r="S587" s="58"/>
      <c r="T587" s="58"/>
      <c r="U587" s="58"/>
      <c r="V587" s="21"/>
      <c r="W587" s="21"/>
      <c r="X587" s="21"/>
      <c r="Y587" s="21"/>
      <c r="Z587" s="21"/>
      <c r="AA587" s="21"/>
      <c r="AB587" s="21"/>
    </row>
    <row r="588">
      <c r="A588" s="62"/>
      <c r="B588" s="62"/>
      <c r="C588" s="92" t="s">
        <v>712</v>
      </c>
      <c r="D588" s="66"/>
      <c r="E588" s="67">
        <v>10.0</v>
      </c>
      <c r="F588" s="68" t="s">
        <v>120</v>
      </c>
      <c r="G588" s="80">
        <v>84.0</v>
      </c>
      <c r="H588" s="59">
        <f t="shared" si="28"/>
        <v>840</v>
      </c>
      <c r="I588" s="68"/>
      <c r="J588" s="58"/>
      <c r="K588" s="65">
        <f t="shared" si="29"/>
        <v>5</v>
      </c>
      <c r="L588" s="58"/>
      <c r="M588" s="83"/>
      <c r="N588" s="58"/>
      <c r="O588" s="58"/>
      <c r="P588" s="65">
        <f t="shared" si="31"/>
        <v>5</v>
      </c>
      <c r="Q588" s="58"/>
      <c r="R588" s="58"/>
      <c r="S588" s="58"/>
      <c r="T588" s="58"/>
      <c r="U588" s="58"/>
      <c r="V588" s="21"/>
      <c r="W588" s="21"/>
      <c r="X588" s="21"/>
      <c r="Y588" s="21"/>
      <c r="Z588" s="21"/>
      <c r="AA588" s="21"/>
      <c r="AB588" s="21"/>
    </row>
    <row r="589">
      <c r="A589" s="62"/>
      <c r="B589" s="62"/>
      <c r="C589" s="92" t="s">
        <v>713</v>
      </c>
      <c r="D589" s="66"/>
      <c r="E589" s="67">
        <v>13.0</v>
      </c>
      <c r="F589" s="68" t="s">
        <v>118</v>
      </c>
      <c r="G589" s="80">
        <v>1176.0</v>
      </c>
      <c r="H589" s="59">
        <f t="shared" si="28"/>
        <v>15288</v>
      </c>
      <c r="I589" s="68"/>
      <c r="J589" s="58"/>
      <c r="K589" s="65">
        <f t="shared" si="29"/>
        <v>6.5</v>
      </c>
      <c r="L589" s="58"/>
      <c r="M589" s="83"/>
      <c r="N589" s="58"/>
      <c r="O589" s="58"/>
      <c r="P589" s="65">
        <v>6.0</v>
      </c>
      <c r="Q589" s="58"/>
      <c r="R589" s="58"/>
      <c r="S589" s="58"/>
      <c r="T589" s="58"/>
      <c r="U589" s="58"/>
      <c r="V589" s="21"/>
      <c r="W589" s="21"/>
      <c r="X589" s="21"/>
      <c r="Y589" s="21"/>
      <c r="Z589" s="21"/>
      <c r="AA589" s="21"/>
      <c r="AB589" s="21"/>
    </row>
    <row r="590">
      <c r="A590" s="62"/>
      <c r="B590" s="62"/>
      <c r="C590" s="92" t="s">
        <v>714</v>
      </c>
      <c r="D590" s="66"/>
      <c r="E590" s="67">
        <v>80.0</v>
      </c>
      <c r="F590" s="68" t="s">
        <v>221</v>
      </c>
      <c r="G590" s="80">
        <v>168.0</v>
      </c>
      <c r="H590" s="59">
        <f t="shared" si="28"/>
        <v>13440</v>
      </c>
      <c r="I590" s="68"/>
      <c r="J590" s="58"/>
      <c r="K590" s="65">
        <f t="shared" si="29"/>
        <v>40</v>
      </c>
      <c r="L590" s="58"/>
      <c r="M590" s="83"/>
      <c r="N590" s="58"/>
      <c r="O590" s="58"/>
      <c r="P590" s="65">
        <f t="shared" ref="P590:P603" si="32">E590/2</f>
        <v>40</v>
      </c>
      <c r="Q590" s="58"/>
      <c r="R590" s="58"/>
      <c r="S590" s="58"/>
      <c r="T590" s="58"/>
      <c r="U590" s="58"/>
      <c r="V590" s="21"/>
      <c r="W590" s="21"/>
      <c r="X590" s="21"/>
      <c r="Y590" s="21"/>
      <c r="Z590" s="21"/>
      <c r="AA590" s="21"/>
      <c r="AB590" s="21"/>
    </row>
    <row r="591">
      <c r="A591" s="62"/>
      <c r="B591" s="62"/>
      <c r="C591" s="92" t="s">
        <v>715</v>
      </c>
      <c r="D591" s="66"/>
      <c r="E591" s="67">
        <v>80.0</v>
      </c>
      <c r="F591" s="68" t="s">
        <v>221</v>
      </c>
      <c r="G591" s="80">
        <v>436.8</v>
      </c>
      <c r="H591" s="59">
        <f t="shared" si="28"/>
        <v>34944</v>
      </c>
      <c r="I591" s="68"/>
      <c r="J591" s="58"/>
      <c r="K591" s="65">
        <f t="shared" si="29"/>
        <v>40</v>
      </c>
      <c r="L591" s="58"/>
      <c r="M591" s="83"/>
      <c r="N591" s="58"/>
      <c r="O591" s="58"/>
      <c r="P591" s="65">
        <f t="shared" si="32"/>
        <v>40</v>
      </c>
      <c r="Q591" s="58"/>
      <c r="R591" s="58"/>
      <c r="S591" s="58"/>
      <c r="T591" s="58"/>
      <c r="U591" s="58"/>
      <c r="V591" s="21"/>
      <c r="W591" s="21"/>
      <c r="X591" s="21"/>
      <c r="Y591" s="21"/>
      <c r="Z591" s="21"/>
      <c r="AA591" s="21"/>
      <c r="AB591" s="21"/>
    </row>
    <row r="592">
      <c r="A592" s="62"/>
      <c r="B592" s="62"/>
      <c r="C592" s="92" t="s">
        <v>716</v>
      </c>
      <c r="D592" s="66"/>
      <c r="E592" s="67">
        <v>80.0</v>
      </c>
      <c r="F592" s="68" t="s">
        <v>221</v>
      </c>
      <c r="G592" s="80">
        <v>772.8</v>
      </c>
      <c r="H592" s="59">
        <f t="shared" si="28"/>
        <v>61824</v>
      </c>
      <c r="I592" s="68"/>
      <c r="J592" s="58"/>
      <c r="K592" s="65">
        <f t="shared" si="29"/>
        <v>40</v>
      </c>
      <c r="L592" s="58"/>
      <c r="M592" s="83"/>
      <c r="N592" s="58"/>
      <c r="O592" s="58"/>
      <c r="P592" s="65">
        <f t="shared" si="32"/>
        <v>40</v>
      </c>
      <c r="Q592" s="58"/>
      <c r="R592" s="58"/>
      <c r="S592" s="58"/>
      <c r="T592" s="58"/>
      <c r="U592" s="58"/>
      <c r="V592" s="21"/>
      <c r="W592" s="21"/>
      <c r="X592" s="21"/>
      <c r="Y592" s="21"/>
      <c r="Z592" s="21"/>
      <c r="AA592" s="21"/>
      <c r="AB592" s="21"/>
    </row>
    <row r="593">
      <c r="A593" s="62"/>
      <c r="B593" s="62"/>
      <c r="C593" s="92" t="s">
        <v>717</v>
      </c>
      <c r="D593" s="66"/>
      <c r="E593" s="67">
        <v>60.0</v>
      </c>
      <c r="F593" s="68" t="s">
        <v>120</v>
      </c>
      <c r="G593" s="80">
        <v>310.8</v>
      </c>
      <c r="H593" s="59">
        <f t="shared" si="28"/>
        <v>18648</v>
      </c>
      <c r="I593" s="68"/>
      <c r="J593" s="58"/>
      <c r="K593" s="65">
        <f t="shared" si="29"/>
        <v>30</v>
      </c>
      <c r="L593" s="58"/>
      <c r="M593" s="83"/>
      <c r="N593" s="58"/>
      <c r="O593" s="58"/>
      <c r="P593" s="65">
        <f t="shared" si="32"/>
        <v>30</v>
      </c>
      <c r="Q593" s="58"/>
      <c r="R593" s="58"/>
      <c r="S593" s="58"/>
      <c r="T593" s="58"/>
      <c r="U593" s="58"/>
      <c r="V593" s="21"/>
      <c r="W593" s="21"/>
      <c r="X593" s="21"/>
      <c r="Y593" s="21"/>
      <c r="Z593" s="21"/>
      <c r="AA593" s="21"/>
      <c r="AB593" s="21"/>
    </row>
    <row r="594">
      <c r="A594" s="62"/>
      <c r="B594" s="62"/>
      <c r="C594" s="92" t="s">
        <v>718</v>
      </c>
      <c r="D594" s="66"/>
      <c r="E594" s="67">
        <v>100.0</v>
      </c>
      <c r="F594" s="68" t="s">
        <v>118</v>
      </c>
      <c r="G594" s="80">
        <v>115.92</v>
      </c>
      <c r="H594" s="59">
        <f t="shared" si="28"/>
        <v>11592</v>
      </c>
      <c r="I594" s="68"/>
      <c r="J594" s="58"/>
      <c r="K594" s="65">
        <f t="shared" si="29"/>
        <v>50</v>
      </c>
      <c r="L594" s="58"/>
      <c r="M594" s="83"/>
      <c r="N594" s="58"/>
      <c r="O594" s="58"/>
      <c r="P594" s="65">
        <f t="shared" si="32"/>
        <v>50</v>
      </c>
      <c r="Q594" s="58"/>
      <c r="R594" s="58"/>
      <c r="S594" s="58"/>
      <c r="T594" s="58"/>
      <c r="U594" s="58"/>
      <c r="V594" s="21"/>
      <c r="W594" s="21"/>
      <c r="X594" s="21"/>
      <c r="Y594" s="21"/>
      <c r="Z594" s="21"/>
      <c r="AA594" s="21"/>
      <c r="AB594" s="21"/>
    </row>
    <row r="595">
      <c r="A595" s="62"/>
      <c r="B595" s="62"/>
      <c r="C595" s="92" t="s">
        <v>719</v>
      </c>
      <c r="D595" s="66"/>
      <c r="E595" s="67">
        <v>20.0</v>
      </c>
      <c r="F595" s="68" t="s">
        <v>118</v>
      </c>
      <c r="G595" s="80">
        <v>924.0</v>
      </c>
      <c r="H595" s="59">
        <f t="shared" si="28"/>
        <v>18480</v>
      </c>
      <c r="I595" s="68"/>
      <c r="J595" s="58"/>
      <c r="K595" s="65">
        <f t="shared" si="29"/>
        <v>10</v>
      </c>
      <c r="L595" s="58"/>
      <c r="M595" s="83"/>
      <c r="N595" s="58"/>
      <c r="O595" s="58"/>
      <c r="P595" s="65">
        <f t="shared" si="32"/>
        <v>10</v>
      </c>
      <c r="Q595" s="58"/>
      <c r="R595" s="58"/>
      <c r="S595" s="58"/>
      <c r="T595" s="58"/>
      <c r="U595" s="58"/>
      <c r="V595" s="21"/>
      <c r="W595" s="21"/>
      <c r="X595" s="21"/>
      <c r="Y595" s="21"/>
      <c r="Z595" s="21"/>
      <c r="AA595" s="21"/>
      <c r="AB595" s="21"/>
    </row>
    <row r="596">
      <c r="A596" s="62"/>
      <c r="B596" s="62"/>
      <c r="C596" s="92" t="s">
        <v>720</v>
      </c>
      <c r="D596" s="66"/>
      <c r="E596" s="67">
        <v>100.0</v>
      </c>
      <c r="F596" s="68" t="s">
        <v>118</v>
      </c>
      <c r="G596" s="80">
        <v>201.6</v>
      </c>
      <c r="H596" s="59">
        <f t="shared" si="28"/>
        <v>20160</v>
      </c>
      <c r="I596" s="68"/>
      <c r="J596" s="58"/>
      <c r="K596" s="65">
        <f t="shared" si="29"/>
        <v>50</v>
      </c>
      <c r="L596" s="58"/>
      <c r="M596" s="83"/>
      <c r="N596" s="58"/>
      <c r="O596" s="58"/>
      <c r="P596" s="65">
        <f t="shared" si="32"/>
        <v>50</v>
      </c>
      <c r="Q596" s="58"/>
      <c r="R596" s="58"/>
      <c r="S596" s="58"/>
      <c r="T596" s="58"/>
      <c r="U596" s="58"/>
      <c r="V596" s="21"/>
      <c r="W596" s="21"/>
      <c r="X596" s="21"/>
      <c r="Y596" s="21"/>
      <c r="Z596" s="21"/>
      <c r="AA596" s="21"/>
      <c r="AB596" s="21"/>
    </row>
    <row r="597">
      <c r="A597" s="62"/>
      <c r="B597" s="62"/>
      <c r="C597" s="92" t="s">
        <v>721</v>
      </c>
      <c r="D597" s="66"/>
      <c r="E597" s="67">
        <v>100.0</v>
      </c>
      <c r="F597" s="68" t="s">
        <v>118</v>
      </c>
      <c r="G597" s="80">
        <v>235.2</v>
      </c>
      <c r="H597" s="59">
        <f t="shared" si="28"/>
        <v>23520</v>
      </c>
      <c r="I597" s="68"/>
      <c r="J597" s="58"/>
      <c r="K597" s="65">
        <f t="shared" si="29"/>
        <v>50</v>
      </c>
      <c r="L597" s="58"/>
      <c r="M597" s="83"/>
      <c r="N597" s="58"/>
      <c r="O597" s="58"/>
      <c r="P597" s="65">
        <f t="shared" si="32"/>
        <v>50</v>
      </c>
      <c r="Q597" s="58"/>
      <c r="R597" s="58"/>
      <c r="S597" s="58"/>
      <c r="T597" s="58"/>
      <c r="U597" s="58"/>
      <c r="V597" s="21"/>
      <c r="W597" s="21"/>
      <c r="X597" s="21"/>
      <c r="Y597" s="21"/>
      <c r="Z597" s="21"/>
      <c r="AA597" s="21"/>
      <c r="AB597" s="21"/>
    </row>
    <row r="598">
      <c r="A598" s="62"/>
      <c r="B598" s="62"/>
      <c r="C598" s="92" t="s">
        <v>722</v>
      </c>
      <c r="D598" s="66"/>
      <c r="E598" s="67">
        <v>10.0</v>
      </c>
      <c r="F598" s="68" t="s">
        <v>120</v>
      </c>
      <c r="G598" s="80">
        <v>97.44</v>
      </c>
      <c r="H598" s="59">
        <f t="shared" si="28"/>
        <v>974.4</v>
      </c>
      <c r="I598" s="68"/>
      <c r="J598" s="58"/>
      <c r="K598" s="65">
        <f t="shared" si="29"/>
        <v>5</v>
      </c>
      <c r="L598" s="58"/>
      <c r="M598" s="83"/>
      <c r="N598" s="58"/>
      <c r="O598" s="58"/>
      <c r="P598" s="65">
        <f t="shared" si="32"/>
        <v>5</v>
      </c>
      <c r="Q598" s="58"/>
      <c r="R598" s="58"/>
      <c r="S598" s="58"/>
      <c r="T598" s="58"/>
      <c r="U598" s="58"/>
      <c r="V598" s="21"/>
      <c r="W598" s="21"/>
      <c r="X598" s="21"/>
      <c r="Y598" s="21"/>
      <c r="Z598" s="21"/>
      <c r="AA598" s="21"/>
      <c r="AB598" s="21"/>
    </row>
    <row r="599">
      <c r="A599" s="62"/>
      <c r="B599" s="62"/>
      <c r="C599" s="92" t="s">
        <v>723</v>
      </c>
      <c r="D599" s="66"/>
      <c r="E599" s="67">
        <v>10.0</v>
      </c>
      <c r="F599" s="68" t="s">
        <v>120</v>
      </c>
      <c r="G599" s="80">
        <v>100.8</v>
      </c>
      <c r="H599" s="59">
        <f t="shared" si="28"/>
        <v>1008</v>
      </c>
      <c r="I599" s="68"/>
      <c r="J599" s="58"/>
      <c r="K599" s="65">
        <f t="shared" si="29"/>
        <v>5</v>
      </c>
      <c r="L599" s="58"/>
      <c r="M599" s="83"/>
      <c r="N599" s="58"/>
      <c r="O599" s="58"/>
      <c r="P599" s="65">
        <f t="shared" si="32"/>
        <v>5</v>
      </c>
      <c r="Q599" s="58"/>
      <c r="R599" s="58"/>
      <c r="S599" s="58"/>
      <c r="T599" s="58"/>
      <c r="U599" s="58"/>
      <c r="V599" s="21"/>
      <c r="W599" s="21"/>
      <c r="X599" s="21"/>
      <c r="Y599" s="21"/>
      <c r="Z599" s="21"/>
      <c r="AA599" s="21"/>
      <c r="AB599" s="21"/>
    </row>
    <row r="600">
      <c r="A600" s="62"/>
      <c r="B600" s="62"/>
      <c r="C600" s="69" t="s">
        <v>724</v>
      </c>
      <c r="D600" s="66"/>
      <c r="E600" s="67">
        <v>10.0</v>
      </c>
      <c r="F600" s="68" t="s">
        <v>120</v>
      </c>
      <c r="G600" s="80">
        <v>756.0</v>
      </c>
      <c r="H600" s="59">
        <f t="shared" si="28"/>
        <v>7560</v>
      </c>
      <c r="I600" s="68"/>
      <c r="J600" s="58"/>
      <c r="K600" s="65">
        <f t="shared" si="29"/>
        <v>5</v>
      </c>
      <c r="L600" s="58"/>
      <c r="M600" s="83"/>
      <c r="N600" s="58"/>
      <c r="O600" s="58"/>
      <c r="P600" s="65">
        <f t="shared" si="32"/>
        <v>5</v>
      </c>
      <c r="Q600" s="58"/>
      <c r="R600" s="58"/>
      <c r="S600" s="58"/>
      <c r="T600" s="58"/>
      <c r="U600" s="58"/>
      <c r="V600" s="21"/>
      <c r="W600" s="21"/>
      <c r="X600" s="21"/>
      <c r="Y600" s="21"/>
      <c r="Z600" s="21"/>
      <c r="AA600" s="21"/>
      <c r="AB600" s="21"/>
    </row>
    <row r="601">
      <c r="A601" s="62"/>
      <c r="B601" s="62"/>
      <c r="C601" s="69" t="s">
        <v>725</v>
      </c>
      <c r="D601" s="66"/>
      <c r="E601" s="67">
        <v>10.0</v>
      </c>
      <c r="F601" s="68" t="s">
        <v>120</v>
      </c>
      <c r="G601" s="80">
        <v>201.6</v>
      </c>
      <c r="H601" s="59">
        <f t="shared" si="28"/>
        <v>2016</v>
      </c>
      <c r="I601" s="68"/>
      <c r="J601" s="58"/>
      <c r="K601" s="65">
        <f t="shared" si="29"/>
        <v>5</v>
      </c>
      <c r="L601" s="58"/>
      <c r="M601" s="83"/>
      <c r="N601" s="58"/>
      <c r="O601" s="58"/>
      <c r="P601" s="65">
        <f t="shared" si="32"/>
        <v>5</v>
      </c>
      <c r="Q601" s="58"/>
      <c r="R601" s="58"/>
      <c r="S601" s="58"/>
      <c r="T601" s="58"/>
      <c r="U601" s="58"/>
      <c r="V601" s="21"/>
      <c r="W601" s="21"/>
      <c r="X601" s="21"/>
      <c r="Y601" s="21"/>
      <c r="Z601" s="21"/>
      <c r="AA601" s="21"/>
      <c r="AB601" s="21"/>
    </row>
    <row r="602">
      <c r="A602" s="62"/>
      <c r="B602" s="62"/>
      <c r="C602" s="69" t="s">
        <v>726</v>
      </c>
      <c r="D602" s="66"/>
      <c r="E602" s="67">
        <v>30.0</v>
      </c>
      <c r="F602" s="68" t="s">
        <v>120</v>
      </c>
      <c r="G602" s="80">
        <v>927.36</v>
      </c>
      <c r="H602" s="59">
        <f t="shared" si="28"/>
        <v>27820.8</v>
      </c>
      <c r="I602" s="68"/>
      <c r="J602" s="58"/>
      <c r="K602" s="65">
        <f t="shared" si="29"/>
        <v>15</v>
      </c>
      <c r="L602" s="58"/>
      <c r="M602" s="83"/>
      <c r="N602" s="58"/>
      <c r="O602" s="58"/>
      <c r="P602" s="65">
        <f t="shared" si="32"/>
        <v>15</v>
      </c>
      <c r="Q602" s="58"/>
      <c r="R602" s="58"/>
      <c r="S602" s="58"/>
      <c r="T602" s="58"/>
      <c r="U602" s="58"/>
      <c r="V602" s="21"/>
      <c r="W602" s="21"/>
      <c r="X602" s="21"/>
      <c r="Y602" s="21"/>
      <c r="Z602" s="21"/>
      <c r="AA602" s="21"/>
      <c r="AB602" s="21"/>
    </row>
    <row r="603">
      <c r="A603" s="62"/>
      <c r="B603" s="62"/>
      <c r="C603" s="69" t="s">
        <v>727</v>
      </c>
      <c r="D603" s="66"/>
      <c r="E603" s="67">
        <v>10.0</v>
      </c>
      <c r="F603" s="68" t="s">
        <v>120</v>
      </c>
      <c r="G603" s="80">
        <v>806.4</v>
      </c>
      <c r="H603" s="59">
        <f t="shared" si="28"/>
        <v>8064</v>
      </c>
      <c r="I603" s="68"/>
      <c r="J603" s="58"/>
      <c r="K603" s="65">
        <f t="shared" si="29"/>
        <v>5</v>
      </c>
      <c r="L603" s="58"/>
      <c r="M603" s="83"/>
      <c r="N603" s="58"/>
      <c r="O603" s="58"/>
      <c r="P603" s="65">
        <f t="shared" si="32"/>
        <v>5</v>
      </c>
      <c r="Q603" s="58"/>
      <c r="R603" s="58"/>
      <c r="S603" s="58"/>
      <c r="T603" s="58"/>
      <c r="U603" s="58"/>
      <c r="V603" s="21"/>
      <c r="W603" s="21"/>
      <c r="X603" s="21"/>
      <c r="Y603" s="21"/>
      <c r="Z603" s="21"/>
      <c r="AA603" s="21"/>
      <c r="AB603" s="21"/>
    </row>
    <row r="604">
      <c r="A604" s="62"/>
      <c r="B604" s="62"/>
      <c r="C604" s="69" t="s">
        <v>728</v>
      </c>
      <c r="D604" s="66"/>
      <c r="E604" s="67">
        <v>5.0</v>
      </c>
      <c r="F604" s="68" t="s">
        <v>120</v>
      </c>
      <c r="G604" s="80">
        <v>771.12</v>
      </c>
      <c r="H604" s="59">
        <f t="shared" si="28"/>
        <v>3855.6</v>
      </c>
      <c r="I604" s="68"/>
      <c r="J604" s="58"/>
      <c r="K604" s="65">
        <f t="shared" si="29"/>
        <v>2.5</v>
      </c>
      <c r="L604" s="58"/>
      <c r="M604" s="83"/>
      <c r="N604" s="58"/>
      <c r="O604" s="58"/>
      <c r="P604" s="65">
        <v>2.0</v>
      </c>
      <c r="Q604" s="58"/>
      <c r="R604" s="58"/>
      <c r="S604" s="58"/>
      <c r="T604" s="58"/>
      <c r="U604" s="58"/>
      <c r="V604" s="21"/>
      <c r="W604" s="21"/>
      <c r="X604" s="21"/>
      <c r="Y604" s="21"/>
      <c r="Z604" s="21"/>
      <c r="AA604" s="21"/>
      <c r="AB604" s="21"/>
    </row>
    <row r="605">
      <c r="A605" s="62"/>
      <c r="B605" s="62"/>
      <c r="C605" s="69" t="s">
        <v>729</v>
      </c>
      <c r="D605" s="66"/>
      <c r="E605" s="67">
        <v>5.0</v>
      </c>
      <c r="F605" s="68" t="s">
        <v>120</v>
      </c>
      <c r="G605" s="80">
        <v>873.6</v>
      </c>
      <c r="H605" s="59">
        <f t="shared" si="28"/>
        <v>4368</v>
      </c>
      <c r="I605" s="68"/>
      <c r="J605" s="58"/>
      <c r="K605" s="65">
        <f t="shared" si="29"/>
        <v>2.5</v>
      </c>
      <c r="L605" s="58"/>
      <c r="M605" s="83"/>
      <c r="N605" s="58"/>
      <c r="O605" s="58"/>
      <c r="P605" s="65">
        <v>2.0</v>
      </c>
      <c r="Q605" s="58"/>
      <c r="R605" s="58"/>
      <c r="S605" s="58"/>
      <c r="T605" s="58"/>
      <c r="U605" s="58"/>
      <c r="V605" s="21"/>
      <c r="W605" s="21"/>
      <c r="X605" s="21"/>
      <c r="Y605" s="21"/>
      <c r="Z605" s="21"/>
      <c r="AA605" s="21"/>
      <c r="AB605" s="21"/>
    </row>
    <row r="606">
      <c r="A606" s="62"/>
      <c r="B606" s="62"/>
      <c r="C606" s="69" t="s">
        <v>730</v>
      </c>
      <c r="D606" s="66"/>
      <c r="E606" s="67">
        <v>5.0</v>
      </c>
      <c r="F606" s="68" t="s">
        <v>120</v>
      </c>
      <c r="G606" s="80">
        <v>1747.2</v>
      </c>
      <c r="H606" s="59">
        <f t="shared" si="28"/>
        <v>8736</v>
      </c>
      <c r="I606" s="68"/>
      <c r="J606" s="58"/>
      <c r="K606" s="65">
        <f t="shared" si="29"/>
        <v>2.5</v>
      </c>
      <c r="L606" s="58"/>
      <c r="M606" s="83"/>
      <c r="N606" s="58"/>
      <c r="O606" s="58"/>
      <c r="P606" s="65">
        <v>2.0</v>
      </c>
      <c r="Q606" s="58"/>
      <c r="R606" s="58"/>
      <c r="S606" s="58"/>
      <c r="T606" s="58"/>
      <c r="U606" s="58"/>
      <c r="V606" s="21"/>
      <c r="W606" s="21"/>
      <c r="X606" s="21"/>
      <c r="Y606" s="21"/>
      <c r="Z606" s="21"/>
      <c r="AA606" s="21"/>
      <c r="AB606" s="21"/>
    </row>
    <row r="607">
      <c r="A607" s="62"/>
      <c r="B607" s="62"/>
      <c r="C607" s="69" t="s">
        <v>731</v>
      </c>
      <c r="D607" s="66"/>
      <c r="E607" s="67">
        <v>3.0</v>
      </c>
      <c r="F607" s="68" t="s">
        <v>732</v>
      </c>
      <c r="G607" s="80">
        <v>1100.4</v>
      </c>
      <c r="H607" s="59">
        <f t="shared" si="28"/>
        <v>3301.2</v>
      </c>
      <c r="I607" s="68"/>
      <c r="J607" s="58"/>
      <c r="K607" s="65">
        <f t="shared" si="29"/>
        <v>1.5</v>
      </c>
      <c r="L607" s="58"/>
      <c r="M607" s="83"/>
      <c r="N607" s="58"/>
      <c r="O607" s="58"/>
      <c r="P607" s="65">
        <v>1.0</v>
      </c>
      <c r="Q607" s="58"/>
      <c r="R607" s="58"/>
      <c r="S607" s="58"/>
      <c r="T607" s="58"/>
      <c r="U607" s="58"/>
      <c r="V607" s="21"/>
      <c r="W607" s="21"/>
      <c r="X607" s="21"/>
      <c r="Y607" s="21"/>
      <c r="Z607" s="21"/>
      <c r="AA607" s="21"/>
      <c r="AB607" s="21"/>
    </row>
    <row r="608">
      <c r="A608" s="62"/>
      <c r="B608" s="62"/>
      <c r="C608" s="69" t="s">
        <v>733</v>
      </c>
      <c r="D608" s="66"/>
      <c r="E608" s="67">
        <v>10.0</v>
      </c>
      <c r="F608" s="68" t="s">
        <v>732</v>
      </c>
      <c r="G608" s="80">
        <v>730.8</v>
      </c>
      <c r="H608" s="59">
        <f t="shared" si="28"/>
        <v>7308</v>
      </c>
      <c r="I608" s="68"/>
      <c r="J608" s="58"/>
      <c r="K608" s="65">
        <f t="shared" si="29"/>
        <v>5</v>
      </c>
      <c r="L608" s="58"/>
      <c r="M608" s="83"/>
      <c r="N608" s="58"/>
      <c r="O608" s="58"/>
      <c r="P608" s="65">
        <f t="shared" ref="P608:P609" si="33">E608/2</f>
        <v>5</v>
      </c>
      <c r="Q608" s="58"/>
      <c r="R608" s="58"/>
      <c r="S608" s="58"/>
      <c r="T608" s="58"/>
      <c r="U608" s="58"/>
      <c r="V608" s="21"/>
      <c r="W608" s="21"/>
      <c r="X608" s="21"/>
      <c r="Y608" s="21"/>
      <c r="Z608" s="21"/>
      <c r="AA608" s="21"/>
      <c r="AB608" s="21"/>
    </row>
    <row r="609">
      <c r="A609" s="62"/>
      <c r="B609" s="62"/>
      <c r="C609" s="69" t="s">
        <v>734</v>
      </c>
      <c r="D609" s="66"/>
      <c r="E609" s="67">
        <v>2.0</v>
      </c>
      <c r="F609" s="68" t="s">
        <v>120</v>
      </c>
      <c r="G609" s="80">
        <v>33.6</v>
      </c>
      <c r="H609" s="59">
        <f t="shared" si="28"/>
        <v>67.2</v>
      </c>
      <c r="I609" s="68"/>
      <c r="J609" s="58"/>
      <c r="K609" s="65">
        <f t="shared" si="29"/>
        <v>1</v>
      </c>
      <c r="L609" s="58"/>
      <c r="M609" s="83"/>
      <c r="N609" s="58"/>
      <c r="O609" s="58"/>
      <c r="P609" s="65">
        <f t="shared" si="33"/>
        <v>1</v>
      </c>
      <c r="Q609" s="58"/>
      <c r="R609" s="58"/>
      <c r="S609" s="58"/>
      <c r="T609" s="58"/>
      <c r="U609" s="58"/>
      <c r="V609" s="21"/>
      <c r="W609" s="21"/>
      <c r="X609" s="21"/>
      <c r="Y609" s="21"/>
      <c r="Z609" s="21"/>
      <c r="AA609" s="21"/>
      <c r="AB609" s="21"/>
    </row>
    <row r="610">
      <c r="A610" s="62"/>
      <c r="B610" s="62"/>
      <c r="C610" s="69" t="s">
        <v>735</v>
      </c>
      <c r="D610" s="66"/>
      <c r="E610" s="67">
        <v>1.0</v>
      </c>
      <c r="F610" s="68" t="s">
        <v>736</v>
      </c>
      <c r="G610" s="80">
        <v>672.0</v>
      </c>
      <c r="H610" s="59">
        <f t="shared" si="28"/>
        <v>672</v>
      </c>
      <c r="I610" s="68"/>
      <c r="J610" s="58"/>
      <c r="K610" s="65">
        <f t="shared" si="29"/>
        <v>0.5</v>
      </c>
      <c r="L610" s="58"/>
      <c r="M610" s="83"/>
      <c r="N610" s="58"/>
      <c r="O610" s="58"/>
      <c r="P610" s="65"/>
      <c r="Q610" s="58"/>
      <c r="R610" s="58"/>
      <c r="S610" s="58"/>
      <c r="T610" s="58"/>
      <c r="U610" s="58"/>
      <c r="V610" s="21"/>
      <c r="W610" s="21"/>
      <c r="X610" s="21"/>
      <c r="Y610" s="21"/>
      <c r="Z610" s="21"/>
      <c r="AA610" s="21"/>
      <c r="AB610" s="21"/>
    </row>
    <row r="611">
      <c r="A611" s="62"/>
      <c r="B611" s="62"/>
      <c r="C611" s="69" t="s">
        <v>737</v>
      </c>
      <c r="D611" s="66"/>
      <c r="E611" s="67">
        <v>36.0</v>
      </c>
      <c r="F611" s="68" t="s">
        <v>221</v>
      </c>
      <c r="G611" s="80">
        <v>344.4</v>
      </c>
      <c r="H611" s="59">
        <f t="shared" si="28"/>
        <v>12398.4</v>
      </c>
      <c r="I611" s="68"/>
      <c r="J611" s="58"/>
      <c r="K611" s="65">
        <f t="shared" si="29"/>
        <v>18</v>
      </c>
      <c r="L611" s="58"/>
      <c r="M611" s="83"/>
      <c r="N611" s="58"/>
      <c r="O611" s="58"/>
      <c r="P611" s="65">
        <f t="shared" ref="P611:P615" si="34">E611/2</f>
        <v>18</v>
      </c>
      <c r="Q611" s="58"/>
      <c r="R611" s="58"/>
      <c r="S611" s="58"/>
      <c r="T611" s="58"/>
      <c r="U611" s="58"/>
      <c r="V611" s="21"/>
      <c r="W611" s="21"/>
      <c r="X611" s="21"/>
      <c r="Y611" s="21"/>
      <c r="Z611" s="21"/>
      <c r="AA611" s="21"/>
      <c r="AB611" s="21"/>
    </row>
    <row r="612">
      <c r="A612" s="62"/>
      <c r="B612" s="62"/>
      <c r="C612" s="69" t="s">
        <v>738</v>
      </c>
      <c r="D612" s="66"/>
      <c r="E612" s="67">
        <v>30.0</v>
      </c>
      <c r="F612" s="68" t="s">
        <v>120</v>
      </c>
      <c r="G612" s="80">
        <v>300.0</v>
      </c>
      <c r="H612" s="59">
        <f t="shared" si="28"/>
        <v>9000</v>
      </c>
      <c r="I612" s="68"/>
      <c r="J612" s="58"/>
      <c r="K612" s="65">
        <f t="shared" si="29"/>
        <v>15</v>
      </c>
      <c r="L612" s="58"/>
      <c r="M612" s="83"/>
      <c r="N612" s="58"/>
      <c r="O612" s="58"/>
      <c r="P612" s="65">
        <f t="shared" si="34"/>
        <v>15</v>
      </c>
      <c r="Q612" s="58"/>
      <c r="R612" s="58"/>
      <c r="S612" s="58"/>
      <c r="T612" s="58"/>
      <c r="U612" s="58"/>
      <c r="V612" s="21"/>
      <c r="W612" s="21"/>
      <c r="X612" s="21"/>
      <c r="Y612" s="21"/>
      <c r="Z612" s="21"/>
      <c r="AA612" s="21"/>
      <c r="AB612" s="21"/>
    </row>
    <row r="613">
      <c r="A613" s="62"/>
      <c r="B613" s="62"/>
      <c r="C613" s="69" t="s">
        <v>739</v>
      </c>
      <c r="D613" s="66"/>
      <c r="E613" s="67">
        <v>50.0</v>
      </c>
      <c r="F613" s="68" t="s">
        <v>120</v>
      </c>
      <c r="G613" s="80">
        <v>300.0</v>
      </c>
      <c r="H613" s="59">
        <f t="shared" si="28"/>
        <v>15000</v>
      </c>
      <c r="I613" s="68"/>
      <c r="J613" s="58"/>
      <c r="K613" s="65">
        <f t="shared" si="29"/>
        <v>25</v>
      </c>
      <c r="L613" s="58"/>
      <c r="M613" s="83"/>
      <c r="N613" s="58"/>
      <c r="O613" s="58"/>
      <c r="P613" s="65">
        <f t="shared" si="34"/>
        <v>25</v>
      </c>
      <c r="Q613" s="58"/>
      <c r="R613" s="58"/>
      <c r="S613" s="58"/>
      <c r="T613" s="58"/>
      <c r="U613" s="58"/>
      <c r="V613" s="21"/>
      <c r="W613" s="21"/>
      <c r="X613" s="21"/>
      <c r="Y613" s="21"/>
      <c r="Z613" s="21"/>
      <c r="AA613" s="21"/>
      <c r="AB613" s="21"/>
    </row>
    <row r="614">
      <c r="A614" s="62"/>
      <c r="B614" s="62"/>
      <c r="C614" s="69" t="s">
        <v>740</v>
      </c>
      <c r="D614" s="66"/>
      <c r="E614" s="67">
        <v>20.0</v>
      </c>
      <c r="F614" s="68" t="s">
        <v>221</v>
      </c>
      <c r="G614" s="80">
        <v>621.6</v>
      </c>
      <c r="H614" s="59">
        <f t="shared" si="28"/>
        <v>12432</v>
      </c>
      <c r="I614" s="68"/>
      <c r="J614" s="58"/>
      <c r="K614" s="65">
        <f t="shared" si="29"/>
        <v>10</v>
      </c>
      <c r="L614" s="58"/>
      <c r="M614" s="83"/>
      <c r="N614" s="58"/>
      <c r="O614" s="58"/>
      <c r="P614" s="65">
        <f t="shared" si="34"/>
        <v>10</v>
      </c>
      <c r="Q614" s="58"/>
      <c r="R614" s="58"/>
      <c r="S614" s="58"/>
      <c r="T614" s="58"/>
      <c r="U614" s="58"/>
      <c r="V614" s="21"/>
      <c r="W614" s="21"/>
      <c r="X614" s="21"/>
      <c r="Y614" s="21"/>
      <c r="Z614" s="21"/>
      <c r="AA614" s="21"/>
      <c r="AB614" s="21"/>
    </row>
    <row r="615">
      <c r="A615" s="62"/>
      <c r="B615" s="62"/>
      <c r="C615" s="69" t="s">
        <v>741</v>
      </c>
      <c r="D615" s="66"/>
      <c r="E615" s="67">
        <v>36.0</v>
      </c>
      <c r="F615" s="68" t="s">
        <v>221</v>
      </c>
      <c r="G615" s="80">
        <v>168.0</v>
      </c>
      <c r="H615" s="59">
        <f t="shared" si="28"/>
        <v>6048</v>
      </c>
      <c r="I615" s="68"/>
      <c r="J615" s="58"/>
      <c r="K615" s="65">
        <f t="shared" si="29"/>
        <v>18</v>
      </c>
      <c r="L615" s="58"/>
      <c r="M615" s="83"/>
      <c r="N615" s="58"/>
      <c r="O615" s="58"/>
      <c r="P615" s="65">
        <f t="shared" si="34"/>
        <v>18</v>
      </c>
      <c r="Q615" s="58"/>
      <c r="R615" s="58"/>
      <c r="S615" s="58"/>
      <c r="T615" s="58"/>
      <c r="U615" s="58"/>
      <c r="V615" s="21"/>
      <c r="W615" s="21"/>
      <c r="X615" s="21"/>
      <c r="Y615" s="21"/>
      <c r="Z615" s="21"/>
      <c r="AA615" s="21"/>
      <c r="AB615" s="21"/>
    </row>
    <row r="616">
      <c r="A616" s="62"/>
      <c r="B616" s="62"/>
      <c r="C616" s="69" t="s">
        <v>742</v>
      </c>
      <c r="D616" s="66"/>
      <c r="E616" s="67">
        <v>5.0</v>
      </c>
      <c r="F616" s="68" t="s">
        <v>120</v>
      </c>
      <c r="G616" s="80">
        <v>2184.0</v>
      </c>
      <c r="H616" s="59">
        <f t="shared" si="28"/>
        <v>10920</v>
      </c>
      <c r="I616" s="68"/>
      <c r="J616" s="58"/>
      <c r="K616" s="65">
        <f t="shared" si="29"/>
        <v>2.5</v>
      </c>
      <c r="L616" s="58"/>
      <c r="M616" s="83"/>
      <c r="N616" s="58"/>
      <c r="O616" s="58"/>
      <c r="P616" s="65">
        <v>2.0</v>
      </c>
      <c r="Q616" s="58"/>
      <c r="R616" s="58"/>
      <c r="S616" s="58"/>
      <c r="T616" s="58"/>
      <c r="U616" s="58"/>
      <c r="V616" s="21"/>
      <c r="W616" s="21"/>
      <c r="X616" s="21"/>
      <c r="Y616" s="21"/>
      <c r="Z616" s="21"/>
      <c r="AA616" s="21"/>
      <c r="AB616" s="21"/>
    </row>
    <row r="617">
      <c r="A617" s="62"/>
      <c r="B617" s="62"/>
      <c r="C617" s="69" t="s">
        <v>743</v>
      </c>
      <c r="D617" s="66"/>
      <c r="E617" s="67">
        <v>10.0</v>
      </c>
      <c r="F617" s="68" t="s">
        <v>120</v>
      </c>
      <c r="G617" s="80">
        <v>184.8</v>
      </c>
      <c r="H617" s="59">
        <f t="shared" si="28"/>
        <v>1848</v>
      </c>
      <c r="I617" s="68"/>
      <c r="J617" s="58"/>
      <c r="K617" s="65">
        <f t="shared" si="29"/>
        <v>5</v>
      </c>
      <c r="L617" s="58"/>
      <c r="M617" s="83"/>
      <c r="N617" s="58"/>
      <c r="O617" s="58"/>
      <c r="P617" s="65">
        <f t="shared" ref="P617:P619" si="35">E617/2</f>
        <v>5</v>
      </c>
      <c r="Q617" s="58"/>
      <c r="R617" s="58"/>
      <c r="S617" s="58"/>
      <c r="T617" s="58"/>
      <c r="U617" s="58"/>
      <c r="V617" s="21"/>
      <c r="W617" s="21"/>
      <c r="X617" s="21"/>
      <c r="Y617" s="21"/>
      <c r="Z617" s="21"/>
      <c r="AA617" s="21"/>
      <c r="AB617" s="21"/>
    </row>
    <row r="618">
      <c r="A618" s="62"/>
      <c r="B618" s="62"/>
      <c r="C618" s="69" t="s">
        <v>744</v>
      </c>
      <c r="D618" s="66"/>
      <c r="E618" s="67">
        <v>30.0</v>
      </c>
      <c r="F618" s="68" t="s">
        <v>120</v>
      </c>
      <c r="G618" s="80">
        <v>302.4</v>
      </c>
      <c r="H618" s="59">
        <f t="shared" si="28"/>
        <v>9072</v>
      </c>
      <c r="I618" s="68"/>
      <c r="J618" s="58"/>
      <c r="K618" s="65">
        <f t="shared" si="29"/>
        <v>15</v>
      </c>
      <c r="L618" s="58"/>
      <c r="M618" s="83"/>
      <c r="N618" s="58"/>
      <c r="O618" s="58"/>
      <c r="P618" s="65">
        <f t="shared" si="35"/>
        <v>15</v>
      </c>
      <c r="Q618" s="58"/>
      <c r="R618" s="58"/>
      <c r="S618" s="58"/>
      <c r="T618" s="58"/>
      <c r="U618" s="58"/>
      <c r="V618" s="21"/>
      <c r="W618" s="21"/>
      <c r="X618" s="21"/>
      <c r="Y618" s="21"/>
      <c r="Z618" s="21"/>
      <c r="AA618" s="21"/>
      <c r="AB618" s="21"/>
    </row>
    <row r="619">
      <c r="A619" s="62"/>
      <c r="B619" s="62"/>
      <c r="C619" s="69" t="s">
        <v>745</v>
      </c>
      <c r="D619" s="66"/>
      <c r="E619" s="67">
        <v>10.0</v>
      </c>
      <c r="F619" s="68" t="s">
        <v>120</v>
      </c>
      <c r="G619" s="80">
        <v>1023.12</v>
      </c>
      <c r="H619" s="59">
        <f t="shared" si="28"/>
        <v>10231.2</v>
      </c>
      <c r="I619" s="68"/>
      <c r="J619" s="58"/>
      <c r="K619" s="65">
        <f t="shared" si="29"/>
        <v>5</v>
      </c>
      <c r="L619" s="58"/>
      <c r="M619" s="83"/>
      <c r="N619" s="58"/>
      <c r="O619" s="58"/>
      <c r="P619" s="65">
        <f t="shared" si="35"/>
        <v>5</v>
      </c>
      <c r="Q619" s="58"/>
      <c r="R619" s="58"/>
      <c r="S619" s="58"/>
      <c r="T619" s="58"/>
      <c r="U619" s="58"/>
      <c r="V619" s="21"/>
      <c r="W619" s="21"/>
      <c r="X619" s="21"/>
      <c r="Y619" s="21"/>
      <c r="Z619" s="21"/>
      <c r="AA619" s="21"/>
      <c r="AB619" s="21"/>
    </row>
    <row r="620">
      <c r="A620" s="62"/>
      <c r="B620" s="62"/>
      <c r="C620" s="69" t="s">
        <v>746</v>
      </c>
      <c r="D620" s="66"/>
      <c r="E620" s="67">
        <v>15.0</v>
      </c>
      <c r="F620" s="68" t="s">
        <v>221</v>
      </c>
      <c r="G620" s="80">
        <v>235.2</v>
      </c>
      <c r="H620" s="59">
        <f t="shared" si="28"/>
        <v>3528</v>
      </c>
      <c r="I620" s="68"/>
      <c r="J620" s="58"/>
      <c r="K620" s="65">
        <f t="shared" si="29"/>
        <v>7.5</v>
      </c>
      <c r="L620" s="58"/>
      <c r="M620" s="83"/>
      <c r="N620" s="58"/>
      <c r="O620" s="58"/>
      <c r="P620" s="65">
        <v>7.0</v>
      </c>
      <c r="Q620" s="58"/>
      <c r="R620" s="58"/>
      <c r="S620" s="58"/>
      <c r="T620" s="58"/>
      <c r="U620" s="58"/>
      <c r="V620" s="21"/>
      <c r="W620" s="21"/>
      <c r="X620" s="21"/>
      <c r="Y620" s="21"/>
      <c r="Z620" s="21"/>
      <c r="AA620" s="21"/>
      <c r="AB620" s="21"/>
    </row>
    <row r="621">
      <c r="A621" s="62"/>
      <c r="B621" s="62"/>
      <c r="C621" s="69" t="s">
        <v>747</v>
      </c>
      <c r="D621" s="66"/>
      <c r="E621" s="67">
        <v>5.0</v>
      </c>
      <c r="F621" s="68" t="s">
        <v>560</v>
      </c>
      <c r="G621" s="80">
        <v>672.0</v>
      </c>
      <c r="H621" s="59">
        <f t="shared" si="28"/>
        <v>3360</v>
      </c>
      <c r="I621" s="68"/>
      <c r="J621" s="58"/>
      <c r="K621" s="65">
        <f t="shared" si="29"/>
        <v>2.5</v>
      </c>
      <c r="L621" s="58"/>
      <c r="M621" s="83"/>
      <c r="N621" s="58"/>
      <c r="O621" s="58"/>
      <c r="P621" s="65">
        <v>2.0</v>
      </c>
      <c r="Q621" s="58"/>
      <c r="R621" s="58"/>
      <c r="S621" s="58"/>
      <c r="T621" s="58"/>
      <c r="U621" s="58"/>
      <c r="V621" s="21"/>
      <c r="W621" s="21"/>
      <c r="X621" s="21"/>
      <c r="Y621" s="21"/>
      <c r="Z621" s="21"/>
      <c r="AA621" s="21"/>
      <c r="AB621" s="21"/>
    </row>
    <row r="622">
      <c r="A622" s="62"/>
      <c r="B622" s="62"/>
      <c r="C622" s="69" t="s">
        <v>748</v>
      </c>
      <c r="D622" s="66"/>
      <c r="E622" s="67">
        <v>5.0</v>
      </c>
      <c r="F622" s="68" t="s">
        <v>120</v>
      </c>
      <c r="G622" s="80">
        <v>1008.0</v>
      </c>
      <c r="H622" s="59">
        <f t="shared" si="28"/>
        <v>5040</v>
      </c>
      <c r="I622" s="68"/>
      <c r="J622" s="58"/>
      <c r="K622" s="65">
        <f t="shared" si="29"/>
        <v>2.5</v>
      </c>
      <c r="L622" s="58"/>
      <c r="M622" s="83"/>
      <c r="N622" s="58"/>
      <c r="O622" s="58"/>
      <c r="P622" s="65">
        <v>2.0</v>
      </c>
      <c r="Q622" s="58"/>
      <c r="R622" s="58"/>
      <c r="S622" s="58"/>
      <c r="T622" s="58"/>
      <c r="U622" s="58"/>
      <c r="V622" s="21"/>
      <c r="W622" s="21"/>
      <c r="X622" s="21"/>
      <c r="Y622" s="21"/>
      <c r="Z622" s="21"/>
      <c r="AA622" s="21"/>
      <c r="AB622" s="21"/>
    </row>
    <row r="623">
      <c r="A623" s="62"/>
      <c r="B623" s="62"/>
      <c r="C623" s="69" t="s">
        <v>749</v>
      </c>
      <c r="D623" s="66"/>
      <c r="E623" s="67">
        <v>12.0</v>
      </c>
      <c r="F623" s="68" t="s">
        <v>120</v>
      </c>
      <c r="G623" s="80">
        <v>554.4</v>
      </c>
      <c r="H623" s="59">
        <f t="shared" si="28"/>
        <v>6652.8</v>
      </c>
      <c r="I623" s="68"/>
      <c r="J623" s="58"/>
      <c r="K623" s="65">
        <f t="shared" si="29"/>
        <v>6</v>
      </c>
      <c r="L623" s="58"/>
      <c r="M623" s="83"/>
      <c r="N623" s="58"/>
      <c r="O623" s="58"/>
      <c r="P623" s="65">
        <f t="shared" ref="P623:P627" si="36">E623/2</f>
        <v>6</v>
      </c>
      <c r="Q623" s="58"/>
      <c r="R623" s="58"/>
      <c r="S623" s="58"/>
      <c r="T623" s="58"/>
      <c r="U623" s="58"/>
      <c r="V623" s="21"/>
      <c r="W623" s="21"/>
      <c r="X623" s="21"/>
      <c r="Y623" s="21"/>
      <c r="Z623" s="21"/>
      <c r="AA623" s="21"/>
      <c r="AB623" s="21"/>
    </row>
    <row r="624">
      <c r="A624" s="62"/>
      <c r="B624" s="62"/>
      <c r="C624" s="69" t="s">
        <v>750</v>
      </c>
      <c r="D624" s="66"/>
      <c r="E624" s="67">
        <v>12.0</v>
      </c>
      <c r="F624" s="68" t="s">
        <v>120</v>
      </c>
      <c r="G624" s="80">
        <v>470.4</v>
      </c>
      <c r="H624" s="59">
        <f t="shared" si="28"/>
        <v>5644.8</v>
      </c>
      <c r="I624" s="68"/>
      <c r="J624" s="58"/>
      <c r="K624" s="65">
        <f t="shared" si="29"/>
        <v>6</v>
      </c>
      <c r="L624" s="58"/>
      <c r="M624" s="83"/>
      <c r="N624" s="58"/>
      <c r="O624" s="58"/>
      <c r="P624" s="65">
        <f t="shared" si="36"/>
        <v>6</v>
      </c>
      <c r="Q624" s="58"/>
      <c r="R624" s="58"/>
      <c r="S624" s="58"/>
      <c r="T624" s="58"/>
      <c r="U624" s="58"/>
      <c r="V624" s="21"/>
      <c r="W624" s="21"/>
      <c r="X624" s="21"/>
      <c r="Y624" s="21"/>
      <c r="Z624" s="21"/>
      <c r="AA624" s="21"/>
      <c r="AB624" s="21"/>
    </row>
    <row r="625">
      <c r="A625" s="62"/>
      <c r="B625" s="62"/>
      <c r="C625" s="69" t="s">
        <v>751</v>
      </c>
      <c r="D625" s="66"/>
      <c r="E625" s="67">
        <v>12.0</v>
      </c>
      <c r="F625" s="68" t="s">
        <v>120</v>
      </c>
      <c r="G625" s="80">
        <v>630.0</v>
      </c>
      <c r="H625" s="59">
        <f t="shared" si="28"/>
        <v>7560</v>
      </c>
      <c r="I625" s="68"/>
      <c r="J625" s="58"/>
      <c r="K625" s="65">
        <f t="shared" si="29"/>
        <v>6</v>
      </c>
      <c r="L625" s="58"/>
      <c r="M625" s="83"/>
      <c r="N625" s="58"/>
      <c r="O625" s="58"/>
      <c r="P625" s="65">
        <f t="shared" si="36"/>
        <v>6</v>
      </c>
      <c r="Q625" s="58"/>
      <c r="R625" s="58"/>
      <c r="S625" s="58"/>
      <c r="T625" s="58"/>
      <c r="U625" s="58"/>
      <c r="V625" s="21"/>
      <c r="W625" s="21"/>
      <c r="X625" s="21"/>
      <c r="Y625" s="21"/>
      <c r="Z625" s="21"/>
      <c r="AA625" s="21"/>
      <c r="AB625" s="21"/>
    </row>
    <row r="626">
      <c r="A626" s="62"/>
      <c r="B626" s="62"/>
      <c r="C626" s="69" t="s">
        <v>752</v>
      </c>
      <c r="D626" s="66"/>
      <c r="E626" s="67">
        <v>10.0</v>
      </c>
      <c r="F626" s="68" t="s">
        <v>753</v>
      </c>
      <c r="G626" s="80">
        <v>127.68</v>
      </c>
      <c r="H626" s="59">
        <f t="shared" si="28"/>
        <v>1276.8</v>
      </c>
      <c r="I626" s="68"/>
      <c r="J626" s="58"/>
      <c r="K626" s="65">
        <f t="shared" si="29"/>
        <v>5</v>
      </c>
      <c r="L626" s="58"/>
      <c r="M626" s="83"/>
      <c r="N626" s="58"/>
      <c r="O626" s="58"/>
      <c r="P626" s="65">
        <f t="shared" si="36"/>
        <v>5</v>
      </c>
      <c r="Q626" s="58"/>
      <c r="R626" s="58"/>
      <c r="S626" s="58"/>
      <c r="T626" s="58"/>
      <c r="U626" s="58"/>
      <c r="V626" s="21"/>
      <c r="W626" s="21"/>
      <c r="X626" s="21"/>
      <c r="Y626" s="21"/>
      <c r="Z626" s="21"/>
      <c r="AA626" s="21"/>
      <c r="AB626" s="21"/>
    </row>
    <row r="627">
      <c r="A627" s="62"/>
      <c r="B627" s="62"/>
      <c r="C627" s="69" t="s">
        <v>754</v>
      </c>
      <c r="D627" s="66"/>
      <c r="E627" s="67">
        <v>2.0</v>
      </c>
      <c r="F627" s="68" t="s">
        <v>120</v>
      </c>
      <c r="G627" s="80">
        <v>267.12</v>
      </c>
      <c r="H627" s="59">
        <f t="shared" si="28"/>
        <v>534.24</v>
      </c>
      <c r="I627" s="68"/>
      <c r="J627" s="58"/>
      <c r="K627" s="65">
        <f t="shared" si="29"/>
        <v>1</v>
      </c>
      <c r="L627" s="58"/>
      <c r="M627" s="83"/>
      <c r="N627" s="58"/>
      <c r="O627" s="58"/>
      <c r="P627" s="65">
        <f t="shared" si="36"/>
        <v>1</v>
      </c>
      <c r="Q627" s="58"/>
      <c r="R627" s="58"/>
      <c r="S627" s="58"/>
      <c r="T627" s="58"/>
      <c r="U627" s="58"/>
      <c r="V627" s="21"/>
      <c r="W627" s="21"/>
      <c r="X627" s="21"/>
      <c r="Y627" s="21"/>
      <c r="Z627" s="21"/>
      <c r="AA627" s="21"/>
      <c r="AB627" s="21"/>
    </row>
    <row r="628">
      <c r="A628" s="62" t="s">
        <v>755</v>
      </c>
      <c r="B628" s="62"/>
      <c r="C628" s="69" t="s">
        <v>756</v>
      </c>
      <c r="D628" s="66"/>
      <c r="E628" s="67">
        <v>145.0</v>
      </c>
      <c r="F628" s="68" t="s">
        <v>120</v>
      </c>
      <c r="G628" s="80">
        <v>1800.0</v>
      </c>
      <c r="H628" s="59">
        <f t="shared" si="28"/>
        <v>261000</v>
      </c>
      <c r="I628" s="68"/>
      <c r="J628" s="58"/>
      <c r="K628" s="65">
        <f t="shared" si="29"/>
        <v>72.5</v>
      </c>
      <c r="L628" s="58"/>
      <c r="M628" s="83"/>
      <c r="N628" s="58"/>
      <c r="O628" s="58"/>
      <c r="P628" s="65">
        <v>72.0</v>
      </c>
      <c r="Q628" s="58"/>
      <c r="R628" s="58"/>
      <c r="S628" s="58"/>
      <c r="T628" s="58"/>
      <c r="U628" s="58"/>
      <c r="V628" s="21"/>
      <c r="W628" s="21"/>
      <c r="X628" s="21"/>
      <c r="Y628" s="21"/>
      <c r="Z628" s="21"/>
      <c r="AA628" s="21"/>
      <c r="AB628" s="21"/>
    </row>
    <row r="629">
      <c r="A629" s="62"/>
      <c r="B629" s="62"/>
      <c r="C629" s="69" t="s">
        <v>757</v>
      </c>
      <c r="D629" s="66"/>
      <c r="E629" s="67">
        <v>40.0</v>
      </c>
      <c r="F629" s="68" t="s">
        <v>120</v>
      </c>
      <c r="G629" s="80">
        <v>2200.0</v>
      </c>
      <c r="H629" s="59">
        <f t="shared" si="28"/>
        <v>88000</v>
      </c>
      <c r="I629" s="68"/>
      <c r="J629" s="58"/>
      <c r="K629" s="65">
        <f t="shared" si="29"/>
        <v>20</v>
      </c>
      <c r="L629" s="58"/>
      <c r="M629" s="83"/>
      <c r="N629" s="58"/>
      <c r="O629" s="58"/>
      <c r="P629" s="65">
        <f>E629/2</f>
        <v>20</v>
      </c>
      <c r="Q629" s="58"/>
      <c r="R629" s="58"/>
      <c r="S629" s="58"/>
      <c r="T629" s="58"/>
      <c r="U629" s="58"/>
      <c r="V629" s="21"/>
      <c r="W629" s="21"/>
      <c r="X629" s="21"/>
      <c r="Y629" s="21"/>
      <c r="Z629" s="21"/>
      <c r="AA629" s="21"/>
      <c r="AB629" s="21"/>
    </row>
    <row r="630">
      <c r="A630" s="62"/>
      <c r="B630" s="62"/>
      <c r="C630" s="69" t="s">
        <v>758</v>
      </c>
      <c r="D630" s="66"/>
      <c r="E630" s="67">
        <v>15.0</v>
      </c>
      <c r="F630" s="68" t="s">
        <v>120</v>
      </c>
      <c r="G630" s="80">
        <v>3000.0</v>
      </c>
      <c r="H630" s="59">
        <f t="shared" si="28"/>
        <v>45000</v>
      </c>
      <c r="I630" s="68"/>
      <c r="J630" s="58"/>
      <c r="K630" s="65">
        <f t="shared" si="29"/>
        <v>7.5</v>
      </c>
      <c r="L630" s="58"/>
      <c r="M630" s="83"/>
      <c r="N630" s="58"/>
      <c r="O630" s="58"/>
      <c r="P630" s="65">
        <v>7.0</v>
      </c>
      <c r="Q630" s="58"/>
      <c r="R630" s="58"/>
      <c r="S630" s="58"/>
      <c r="T630" s="58"/>
      <c r="U630" s="58"/>
      <c r="V630" s="21"/>
      <c r="W630" s="21"/>
      <c r="X630" s="21"/>
      <c r="Y630" s="21"/>
      <c r="Z630" s="21"/>
      <c r="AA630" s="21"/>
      <c r="AB630" s="21"/>
    </row>
    <row r="631">
      <c r="A631" s="62"/>
      <c r="B631" s="62"/>
      <c r="C631" s="69" t="s">
        <v>759</v>
      </c>
      <c r="D631" s="66"/>
      <c r="E631" s="67">
        <v>60.0</v>
      </c>
      <c r="F631" s="68" t="s">
        <v>120</v>
      </c>
      <c r="G631" s="80">
        <v>109.2</v>
      </c>
      <c r="H631" s="59">
        <f t="shared" si="28"/>
        <v>6552</v>
      </c>
      <c r="I631" s="68"/>
      <c r="J631" s="58"/>
      <c r="K631" s="65">
        <f t="shared" si="29"/>
        <v>30</v>
      </c>
      <c r="L631" s="58"/>
      <c r="M631" s="83"/>
      <c r="N631" s="58"/>
      <c r="O631" s="58"/>
      <c r="P631" s="65">
        <f t="shared" ref="P631:P637" si="37">E631/2</f>
        <v>30</v>
      </c>
      <c r="Q631" s="58"/>
      <c r="R631" s="58"/>
      <c r="S631" s="58"/>
      <c r="T631" s="58"/>
      <c r="U631" s="58"/>
      <c r="V631" s="21"/>
      <c r="W631" s="21"/>
      <c r="X631" s="21"/>
      <c r="Y631" s="21"/>
      <c r="Z631" s="21"/>
      <c r="AA631" s="21"/>
      <c r="AB631" s="21"/>
    </row>
    <row r="632">
      <c r="A632" s="62"/>
      <c r="B632" s="62"/>
      <c r="C632" s="69" t="s">
        <v>760</v>
      </c>
      <c r="D632" s="66"/>
      <c r="E632" s="67">
        <v>10.0</v>
      </c>
      <c r="F632" s="68" t="s">
        <v>120</v>
      </c>
      <c r="G632" s="80">
        <v>114.24</v>
      </c>
      <c r="H632" s="59">
        <f t="shared" si="28"/>
        <v>1142.4</v>
      </c>
      <c r="I632" s="68"/>
      <c r="J632" s="58"/>
      <c r="K632" s="65">
        <f t="shared" si="29"/>
        <v>5</v>
      </c>
      <c r="L632" s="58"/>
      <c r="M632" s="83"/>
      <c r="N632" s="58"/>
      <c r="O632" s="58"/>
      <c r="P632" s="65">
        <f t="shared" si="37"/>
        <v>5</v>
      </c>
      <c r="Q632" s="58"/>
      <c r="R632" s="58"/>
      <c r="S632" s="58"/>
      <c r="T632" s="58"/>
      <c r="U632" s="58"/>
      <c r="V632" s="21"/>
      <c r="W632" s="21"/>
      <c r="X632" s="21"/>
      <c r="Y632" s="21"/>
      <c r="Z632" s="21"/>
      <c r="AA632" s="21"/>
      <c r="AB632" s="21"/>
    </row>
    <row r="633">
      <c r="A633" s="62"/>
      <c r="B633" s="62"/>
      <c r="C633" s="69" t="s">
        <v>761</v>
      </c>
      <c r="D633" s="66"/>
      <c r="E633" s="67">
        <v>36.0</v>
      </c>
      <c r="F633" s="68" t="s">
        <v>762</v>
      </c>
      <c r="G633" s="80">
        <v>325.92</v>
      </c>
      <c r="H633" s="59">
        <f t="shared" si="28"/>
        <v>11733.12</v>
      </c>
      <c r="I633" s="68"/>
      <c r="J633" s="58"/>
      <c r="K633" s="65">
        <f t="shared" si="29"/>
        <v>18</v>
      </c>
      <c r="L633" s="58"/>
      <c r="M633" s="83"/>
      <c r="N633" s="58"/>
      <c r="O633" s="58"/>
      <c r="P633" s="65">
        <f t="shared" si="37"/>
        <v>18</v>
      </c>
      <c r="Q633" s="58"/>
      <c r="R633" s="58"/>
      <c r="S633" s="58"/>
      <c r="T633" s="58"/>
      <c r="U633" s="58"/>
      <c r="V633" s="21"/>
      <c r="W633" s="21"/>
      <c r="X633" s="21"/>
      <c r="Y633" s="21"/>
      <c r="Z633" s="21"/>
      <c r="AA633" s="21"/>
      <c r="AB633" s="21"/>
    </row>
    <row r="634">
      <c r="A634" s="62"/>
      <c r="B634" s="62"/>
      <c r="C634" s="69" t="s">
        <v>763</v>
      </c>
      <c r="D634" s="66"/>
      <c r="E634" s="67">
        <v>36.0</v>
      </c>
      <c r="F634" s="68" t="s">
        <v>762</v>
      </c>
      <c r="G634" s="80">
        <v>201.6</v>
      </c>
      <c r="H634" s="59">
        <f t="shared" si="28"/>
        <v>7257.6</v>
      </c>
      <c r="I634" s="68"/>
      <c r="J634" s="58"/>
      <c r="K634" s="65">
        <f t="shared" si="29"/>
        <v>18</v>
      </c>
      <c r="L634" s="58"/>
      <c r="M634" s="83"/>
      <c r="N634" s="58"/>
      <c r="O634" s="58"/>
      <c r="P634" s="65">
        <f t="shared" si="37"/>
        <v>18</v>
      </c>
      <c r="Q634" s="58"/>
      <c r="R634" s="58"/>
      <c r="S634" s="58"/>
      <c r="T634" s="58"/>
      <c r="U634" s="58"/>
      <c r="V634" s="21"/>
      <c r="W634" s="21"/>
      <c r="X634" s="21"/>
      <c r="Y634" s="21"/>
      <c r="Z634" s="21"/>
      <c r="AA634" s="21"/>
      <c r="AB634" s="21"/>
    </row>
    <row r="635">
      <c r="A635" s="62"/>
      <c r="B635" s="62"/>
      <c r="C635" s="69" t="s">
        <v>764</v>
      </c>
      <c r="D635" s="66"/>
      <c r="E635" s="67">
        <v>72.0</v>
      </c>
      <c r="F635" s="68" t="s">
        <v>120</v>
      </c>
      <c r="G635" s="80">
        <v>142.8</v>
      </c>
      <c r="H635" s="59">
        <f t="shared" si="28"/>
        <v>10281.6</v>
      </c>
      <c r="I635" s="68"/>
      <c r="J635" s="58"/>
      <c r="K635" s="65">
        <f t="shared" si="29"/>
        <v>36</v>
      </c>
      <c r="L635" s="58"/>
      <c r="M635" s="83"/>
      <c r="N635" s="58"/>
      <c r="O635" s="58"/>
      <c r="P635" s="65">
        <f t="shared" si="37"/>
        <v>36</v>
      </c>
      <c r="Q635" s="58"/>
      <c r="R635" s="58"/>
      <c r="S635" s="58"/>
      <c r="T635" s="58"/>
      <c r="U635" s="58"/>
      <c r="V635" s="21"/>
      <c r="W635" s="21"/>
      <c r="X635" s="21"/>
      <c r="Y635" s="21"/>
      <c r="Z635" s="21"/>
      <c r="AA635" s="21"/>
      <c r="AB635" s="21"/>
    </row>
    <row r="636">
      <c r="A636" s="62"/>
      <c r="B636" s="62"/>
      <c r="C636" s="69" t="s">
        <v>765</v>
      </c>
      <c r="D636" s="66"/>
      <c r="E636" s="67">
        <v>72.0</v>
      </c>
      <c r="F636" s="68" t="s">
        <v>120</v>
      </c>
      <c r="G636" s="80">
        <v>75.6</v>
      </c>
      <c r="H636" s="59">
        <f t="shared" si="28"/>
        <v>5443.2</v>
      </c>
      <c r="I636" s="68"/>
      <c r="J636" s="58"/>
      <c r="K636" s="65">
        <f t="shared" si="29"/>
        <v>36</v>
      </c>
      <c r="L636" s="58"/>
      <c r="M636" s="83"/>
      <c r="N636" s="58"/>
      <c r="O636" s="58"/>
      <c r="P636" s="65">
        <f t="shared" si="37"/>
        <v>36</v>
      </c>
      <c r="Q636" s="58"/>
      <c r="R636" s="58"/>
      <c r="S636" s="58"/>
      <c r="T636" s="58"/>
      <c r="U636" s="58"/>
      <c r="V636" s="21"/>
      <c r="W636" s="21"/>
      <c r="X636" s="21"/>
      <c r="Y636" s="21"/>
      <c r="Z636" s="21"/>
      <c r="AA636" s="21"/>
      <c r="AB636" s="21"/>
    </row>
    <row r="637">
      <c r="A637" s="62"/>
      <c r="B637" s="62"/>
      <c r="C637" s="69" t="s">
        <v>766</v>
      </c>
      <c r="D637" s="66"/>
      <c r="E637" s="67">
        <v>12.0</v>
      </c>
      <c r="F637" s="68" t="s">
        <v>157</v>
      </c>
      <c r="G637" s="80">
        <v>252.0</v>
      </c>
      <c r="H637" s="59">
        <f t="shared" si="28"/>
        <v>3024</v>
      </c>
      <c r="I637" s="68"/>
      <c r="J637" s="58"/>
      <c r="K637" s="65">
        <f t="shared" si="29"/>
        <v>6</v>
      </c>
      <c r="L637" s="58"/>
      <c r="M637" s="83"/>
      <c r="N637" s="58"/>
      <c r="O637" s="58"/>
      <c r="P637" s="65">
        <f t="shared" si="37"/>
        <v>6</v>
      </c>
      <c r="Q637" s="58"/>
      <c r="R637" s="58"/>
      <c r="S637" s="58"/>
      <c r="T637" s="58"/>
      <c r="U637" s="58"/>
      <c r="V637" s="21"/>
      <c r="W637" s="21"/>
      <c r="X637" s="21"/>
      <c r="Y637" s="21"/>
      <c r="Z637" s="21"/>
      <c r="AA637" s="21"/>
      <c r="AB637" s="21"/>
    </row>
    <row r="638">
      <c r="A638" s="62"/>
      <c r="B638" s="62"/>
      <c r="C638" s="69" t="s">
        <v>767</v>
      </c>
      <c r="D638" s="66"/>
      <c r="E638" s="67">
        <v>15.0</v>
      </c>
      <c r="F638" s="68" t="s">
        <v>157</v>
      </c>
      <c r="G638" s="80">
        <v>5000.0</v>
      </c>
      <c r="H638" s="59">
        <f t="shared" si="28"/>
        <v>75000</v>
      </c>
      <c r="I638" s="68"/>
      <c r="J638" s="58"/>
      <c r="K638" s="65">
        <f t="shared" si="29"/>
        <v>7.5</v>
      </c>
      <c r="L638" s="58"/>
      <c r="M638" s="83"/>
      <c r="N638" s="58"/>
      <c r="O638" s="58"/>
      <c r="P638" s="65">
        <v>7.0</v>
      </c>
      <c r="Q638" s="58"/>
      <c r="R638" s="58"/>
      <c r="S638" s="58"/>
      <c r="T638" s="58"/>
      <c r="U638" s="58"/>
      <c r="V638" s="21"/>
      <c r="W638" s="21"/>
      <c r="X638" s="21"/>
      <c r="Y638" s="21"/>
      <c r="Z638" s="21"/>
      <c r="AA638" s="21"/>
      <c r="AB638" s="21"/>
    </row>
    <row r="639">
      <c r="A639" s="62"/>
      <c r="B639" s="62"/>
      <c r="C639" s="69" t="s">
        <v>768</v>
      </c>
      <c r="D639" s="66"/>
      <c r="E639" s="67">
        <v>1.0</v>
      </c>
      <c r="F639" s="68" t="s">
        <v>118</v>
      </c>
      <c r="G639" s="80">
        <v>500.0</v>
      </c>
      <c r="H639" s="59">
        <f t="shared" si="28"/>
        <v>500</v>
      </c>
      <c r="I639" s="68"/>
      <c r="J639" s="58"/>
      <c r="K639" s="65">
        <f t="shared" si="29"/>
        <v>0.5</v>
      </c>
      <c r="L639" s="58"/>
      <c r="M639" s="83"/>
      <c r="N639" s="58"/>
      <c r="O639" s="58"/>
      <c r="P639" s="65"/>
      <c r="Q639" s="58"/>
      <c r="R639" s="58"/>
      <c r="S639" s="58"/>
      <c r="T639" s="58"/>
      <c r="U639" s="58"/>
      <c r="V639" s="21"/>
      <c r="W639" s="21"/>
      <c r="X639" s="21"/>
      <c r="Y639" s="21"/>
      <c r="Z639" s="21"/>
      <c r="AA639" s="21"/>
      <c r="AB639" s="21"/>
    </row>
    <row r="640">
      <c r="A640" s="62"/>
      <c r="B640" s="62"/>
      <c r="C640" s="69" t="s">
        <v>769</v>
      </c>
      <c r="D640" s="66"/>
      <c r="E640" s="67">
        <v>1.0</v>
      </c>
      <c r="F640" s="68" t="s">
        <v>120</v>
      </c>
      <c r="G640" s="80">
        <v>6000.0</v>
      </c>
      <c r="H640" s="59">
        <f t="shared" si="28"/>
        <v>6000</v>
      </c>
      <c r="I640" s="68"/>
      <c r="J640" s="58"/>
      <c r="K640" s="65">
        <f t="shared" si="29"/>
        <v>0.5</v>
      </c>
      <c r="L640" s="58"/>
      <c r="M640" s="83"/>
      <c r="N640" s="58"/>
      <c r="O640" s="58"/>
      <c r="P640" s="65"/>
      <c r="Q640" s="58"/>
      <c r="R640" s="58"/>
      <c r="S640" s="58"/>
      <c r="T640" s="58"/>
      <c r="U640" s="58"/>
      <c r="V640" s="21"/>
      <c r="W640" s="21"/>
      <c r="X640" s="21"/>
      <c r="Y640" s="21"/>
      <c r="Z640" s="21"/>
      <c r="AA640" s="21"/>
      <c r="AB640" s="21"/>
    </row>
    <row r="641">
      <c r="A641" s="62"/>
      <c r="B641" s="62"/>
      <c r="C641" s="69" t="s">
        <v>770</v>
      </c>
      <c r="D641" s="66"/>
      <c r="E641" s="67">
        <v>3.0</v>
      </c>
      <c r="F641" s="68" t="s">
        <v>422</v>
      </c>
      <c r="G641" s="80">
        <v>1000.0</v>
      </c>
      <c r="H641" s="59">
        <f t="shared" si="28"/>
        <v>3000</v>
      </c>
      <c r="I641" s="68"/>
      <c r="J641" s="58"/>
      <c r="K641" s="65">
        <f t="shared" si="29"/>
        <v>1.5</v>
      </c>
      <c r="L641" s="58"/>
      <c r="M641" s="83"/>
      <c r="N641" s="58"/>
      <c r="O641" s="58"/>
      <c r="P641" s="65">
        <v>1.0</v>
      </c>
      <c r="Q641" s="58"/>
      <c r="R641" s="58"/>
      <c r="S641" s="58"/>
      <c r="T641" s="58"/>
      <c r="U641" s="58"/>
      <c r="V641" s="21"/>
      <c r="W641" s="21"/>
      <c r="X641" s="21"/>
      <c r="Y641" s="21"/>
      <c r="Z641" s="21"/>
      <c r="AA641" s="21"/>
      <c r="AB641" s="21"/>
    </row>
    <row r="642">
      <c r="A642" s="62"/>
      <c r="B642" s="62"/>
      <c r="C642" s="69" t="s">
        <v>771</v>
      </c>
      <c r="D642" s="66"/>
      <c r="E642" s="67">
        <v>3.0</v>
      </c>
      <c r="F642" s="68" t="s">
        <v>422</v>
      </c>
      <c r="G642" s="80">
        <v>1000.0</v>
      </c>
      <c r="H642" s="59">
        <f t="shared" si="28"/>
        <v>3000</v>
      </c>
      <c r="I642" s="68"/>
      <c r="J642" s="58"/>
      <c r="K642" s="65">
        <f t="shared" si="29"/>
        <v>1.5</v>
      </c>
      <c r="L642" s="58"/>
      <c r="M642" s="83"/>
      <c r="N642" s="58"/>
      <c r="O642" s="58"/>
      <c r="P642" s="65">
        <v>1.0</v>
      </c>
      <c r="Q642" s="58"/>
      <c r="R642" s="58"/>
      <c r="S642" s="58"/>
      <c r="T642" s="58"/>
      <c r="U642" s="58"/>
      <c r="V642" s="21"/>
      <c r="W642" s="21"/>
      <c r="X642" s="21"/>
      <c r="Y642" s="21"/>
      <c r="Z642" s="21"/>
      <c r="AA642" s="21"/>
      <c r="AB642" s="21"/>
    </row>
    <row r="643">
      <c r="A643" s="62"/>
      <c r="B643" s="62"/>
      <c r="C643" s="69" t="s">
        <v>772</v>
      </c>
      <c r="D643" s="66"/>
      <c r="E643" s="67">
        <v>3.0</v>
      </c>
      <c r="F643" s="68" t="s">
        <v>422</v>
      </c>
      <c r="G643" s="80">
        <v>1000.0</v>
      </c>
      <c r="H643" s="59">
        <f t="shared" si="28"/>
        <v>3000</v>
      </c>
      <c r="I643" s="68"/>
      <c r="J643" s="58"/>
      <c r="K643" s="65">
        <f t="shared" si="29"/>
        <v>1.5</v>
      </c>
      <c r="L643" s="58"/>
      <c r="M643" s="83"/>
      <c r="N643" s="58"/>
      <c r="O643" s="58"/>
      <c r="P643" s="65">
        <v>1.0</v>
      </c>
      <c r="Q643" s="58"/>
      <c r="R643" s="58"/>
      <c r="S643" s="58"/>
      <c r="T643" s="58"/>
      <c r="U643" s="58"/>
      <c r="V643" s="21"/>
      <c r="W643" s="21"/>
      <c r="X643" s="21"/>
      <c r="Y643" s="21"/>
      <c r="Z643" s="21"/>
      <c r="AA643" s="21"/>
      <c r="AB643" s="21"/>
    </row>
    <row r="644">
      <c r="A644" s="62"/>
      <c r="B644" s="62"/>
      <c r="C644" s="69" t="s">
        <v>773</v>
      </c>
      <c r="D644" s="66"/>
      <c r="E644" s="67">
        <v>3.0</v>
      </c>
      <c r="F644" s="68" t="s">
        <v>422</v>
      </c>
      <c r="G644" s="80">
        <v>1000.0</v>
      </c>
      <c r="H644" s="59">
        <f t="shared" si="28"/>
        <v>3000</v>
      </c>
      <c r="I644" s="68"/>
      <c r="J644" s="58"/>
      <c r="K644" s="65">
        <f t="shared" si="29"/>
        <v>1.5</v>
      </c>
      <c r="L644" s="58"/>
      <c r="M644" s="83"/>
      <c r="N644" s="58"/>
      <c r="O644" s="58"/>
      <c r="P644" s="65">
        <v>1.0</v>
      </c>
      <c r="Q644" s="58"/>
      <c r="R644" s="58"/>
      <c r="S644" s="58"/>
      <c r="T644" s="58"/>
      <c r="U644" s="58"/>
      <c r="V644" s="21"/>
      <c r="W644" s="21"/>
      <c r="X644" s="21"/>
      <c r="Y644" s="21"/>
      <c r="Z644" s="21"/>
      <c r="AA644" s="21"/>
      <c r="AB644" s="21"/>
    </row>
    <row r="645">
      <c r="A645" s="62"/>
      <c r="B645" s="62"/>
      <c r="C645" s="69" t="s">
        <v>774</v>
      </c>
      <c r="D645" s="66"/>
      <c r="E645" s="67">
        <v>3.0</v>
      </c>
      <c r="F645" s="68" t="s">
        <v>231</v>
      </c>
      <c r="G645" s="80">
        <v>7500.0</v>
      </c>
      <c r="H645" s="59">
        <f t="shared" si="28"/>
        <v>22500</v>
      </c>
      <c r="I645" s="68"/>
      <c r="J645" s="58"/>
      <c r="K645" s="65">
        <f t="shared" si="29"/>
        <v>1.5</v>
      </c>
      <c r="L645" s="58"/>
      <c r="M645" s="83"/>
      <c r="N645" s="58"/>
      <c r="O645" s="58"/>
      <c r="P645" s="65">
        <v>1.0</v>
      </c>
      <c r="Q645" s="58"/>
      <c r="R645" s="58"/>
      <c r="S645" s="58"/>
      <c r="T645" s="58"/>
      <c r="U645" s="58"/>
      <c r="V645" s="21"/>
      <c r="W645" s="21"/>
      <c r="X645" s="21"/>
      <c r="Y645" s="21"/>
      <c r="Z645" s="21"/>
      <c r="AA645" s="21"/>
      <c r="AB645" s="21"/>
    </row>
    <row r="646">
      <c r="A646" s="62"/>
      <c r="B646" s="62"/>
      <c r="C646" s="69" t="s">
        <v>775</v>
      </c>
      <c r="D646" s="66"/>
      <c r="E646" s="67">
        <v>3.0</v>
      </c>
      <c r="F646" s="68" t="s">
        <v>231</v>
      </c>
      <c r="G646" s="80">
        <v>23000.0</v>
      </c>
      <c r="H646" s="59">
        <f t="shared" si="28"/>
        <v>69000</v>
      </c>
      <c r="I646" s="68"/>
      <c r="J646" s="58"/>
      <c r="K646" s="65">
        <f t="shared" si="29"/>
        <v>1.5</v>
      </c>
      <c r="L646" s="58"/>
      <c r="M646" s="83"/>
      <c r="N646" s="58"/>
      <c r="O646" s="58"/>
      <c r="P646" s="65">
        <v>1.0</v>
      </c>
      <c r="Q646" s="58"/>
      <c r="R646" s="58"/>
      <c r="S646" s="58"/>
      <c r="T646" s="58"/>
      <c r="U646" s="58"/>
      <c r="V646" s="21"/>
      <c r="W646" s="21"/>
      <c r="X646" s="21"/>
      <c r="Y646" s="21"/>
      <c r="Z646" s="21"/>
      <c r="AA646" s="21"/>
      <c r="AB646" s="21"/>
    </row>
    <row r="647">
      <c r="A647" s="62"/>
      <c r="B647" s="62"/>
      <c r="C647" s="69" t="s">
        <v>776</v>
      </c>
      <c r="D647" s="66"/>
      <c r="E647" s="67">
        <v>3.0</v>
      </c>
      <c r="F647" s="68" t="s">
        <v>231</v>
      </c>
      <c r="G647" s="80">
        <v>23000.0</v>
      </c>
      <c r="H647" s="59">
        <f t="shared" si="28"/>
        <v>69000</v>
      </c>
      <c r="I647" s="68"/>
      <c r="J647" s="58"/>
      <c r="K647" s="65">
        <f t="shared" si="29"/>
        <v>1.5</v>
      </c>
      <c r="L647" s="58"/>
      <c r="M647" s="83"/>
      <c r="N647" s="58"/>
      <c r="O647" s="58"/>
      <c r="P647" s="65">
        <v>1.0</v>
      </c>
      <c r="Q647" s="58"/>
      <c r="R647" s="58"/>
      <c r="S647" s="58"/>
      <c r="T647" s="58"/>
      <c r="U647" s="58"/>
      <c r="V647" s="21"/>
      <c r="W647" s="21"/>
      <c r="X647" s="21"/>
      <c r="Y647" s="21"/>
      <c r="Z647" s="21"/>
      <c r="AA647" s="21"/>
      <c r="AB647" s="21"/>
    </row>
    <row r="648">
      <c r="A648" s="62"/>
      <c r="B648" s="62"/>
      <c r="C648" s="69" t="s">
        <v>777</v>
      </c>
      <c r="D648" s="66"/>
      <c r="E648" s="67">
        <v>3.0</v>
      </c>
      <c r="F648" s="68" t="s">
        <v>231</v>
      </c>
      <c r="G648" s="80">
        <v>23000.0</v>
      </c>
      <c r="H648" s="59">
        <f t="shared" si="28"/>
        <v>69000</v>
      </c>
      <c r="I648" s="68"/>
      <c r="J648" s="58"/>
      <c r="K648" s="65">
        <f t="shared" si="29"/>
        <v>1.5</v>
      </c>
      <c r="L648" s="58"/>
      <c r="M648" s="83"/>
      <c r="N648" s="58"/>
      <c r="O648" s="58"/>
      <c r="P648" s="65">
        <v>1.0</v>
      </c>
      <c r="Q648" s="58"/>
      <c r="R648" s="58"/>
      <c r="S648" s="58"/>
      <c r="T648" s="58"/>
      <c r="U648" s="58"/>
      <c r="V648" s="21"/>
      <c r="W648" s="21"/>
      <c r="X648" s="21"/>
      <c r="Y648" s="21"/>
      <c r="Z648" s="21"/>
      <c r="AA648" s="21"/>
      <c r="AB648" s="21"/>
    </row>
    <row r="649">
      <c r="A649" s="62"/>
      <c r="B649" s="62"/>
      <c r="C649" s="69" t="s">
        <v>778</v>
      </c>
      <c r="D649" s="66"/>
      <c r="E649" s="67">
        <v>5.0</v>
      </c>
      <c r="F649" s="68" t="s">
        <v>131</v>
      </c>
      <c r="G649" s="80">
        <v>157.92</v>
      </c>
      <c r="H649" s="59">
        <f t="shared" si="28"/>
        <v>789.6</v>
      </c>
      <c r="I649" s="68"/>
      <c r="J649" s="58"/>
      <c r="K649" s="65">
        <f t="shared" si="29"/>
        <v>2.5</v>
      </c>
      <c r="L649" s="58"/>
      <c r="M649" s="83"/>
      <c r="N649" s="58"/>
      <c r="O649" s="58"/>
      <c r="P649" s="65">
        <v>2.0</v>
      </c>
      <c r="Q649" s="58"/>
      <c r="R649" s="58"/>
      <c r="S649" s="58"/>
      <c r="T649" s="58"/>
      <c r="U649" s="58"/>
      <c r="V649" s="21"/>
      <c r="W649" s="21"/>
      <c r="X649" s="21"/>
      <c r="Y649" s="21"/>
      <c r="Z649" s="21"/>
      <c r="AA649" s="21"/>
      <c r="AB649" s="21"/>
    </row>
    <row r="650">
      <c r="A650" s="62"/>
      <c r="B650" s="62"/>
      <c r="C650" s="69" t="s">
        <v>779</v>
      </c>
      <c r="D650" s="66"/>
      <c r="E650" s="67">
        <v>120.0</v>
      </c>
      <c r="F650" s="68" t="s">
        <v>221</v>
      </c>
      <c r="G650" s="80">
        <v>252.0</v>
      </c>
      <c r="H650" s="59">
        <f t="shared" si="28"/>
        <v>30240</v>
      </c>
      <c r="I650" s="68"/>
      <c r="J650" s="58"/>
      <c r="K650" s="65">
        <f t="shared" si="29"/>
        <v>60</v>
      </c>
      <c r="L650" s="58"/>
      <c r="M650" s="83"/>
      <c r="N650" s="58"/>
      <c r="O650" s="58"/>
      <c r="P650" s="65">
        <f t="shared" ref="P650:P665" si="38">E650/2</f>
        <v>60</v>
      </c>
      <c r="Q650" s="58"/>
      <c r="R650" s="58"/>
      <c r="S650" s="58"/>
      <c r="T650" s="58"/>
      <c r="U650" s="58"/>
      <c r="V650" s="21"/>
      <c r="W650" s="21"/>
      <c r="X650" s="21"/>
      <c r="Y650" s="21"/>
      <c r="Z650" s="21"/>
      <c r="AA650" s="21"/>
      <c r="AB650" s="21"/>
    </row>
    <row r="651">
      <c r="A651" s="62"/>
      <c r="B651" s="62"/>
      <c r="C651" s="69" t="s">
        <v>780</v>
      </c>
      <c r="D651" s="66"/>
      <c r="E651" s="67">
        <v>120.0</v>
      </c>
      <c r="F651" s="68" t="s">
        <v>120</v>
      </c>
      <c r="G651" s="80">
        <v>100.0</v>
      </c>
      <c r="H651" s="59">
        <f t="shared" si="28"/>
        <v>12000</v>
      </c>
      <c r="I651" s="68"/>
      <c r="J651" s="58"/>
      <c r="K651" s="65">
        <f t="shared" si="29"/>
        <v>60</v>
      </c>
      <c r="L651" s="58"/>
      <c r="M651" s="83"/>
      <c r="N651" s="58"/>
      <c r="O651" s="58"/>
      <c r="P651" s="65">
        <f t="shared" si="38"/>
        <v>60</v>
      </c>
      <c r="Q651" s="58"/>
      <c r="R651" s="58"/>
      <c r="S651" s="58"/>
      <c r="T651" s="58"/>
      <c r="U651" s="58"/>
      <c r="V651" s="21"/>
      <c r="W651" s="21"/>
      <c r="X651" s="21"/>
      <c r="Y651" s="21"/>
      <c r="Z651" s="21"/>
      <c r="AA651" s="21"/>
      <c r="AB651" s="21"/>
    </row>
    <row r="652">
      <c r="A652" s="62"/>
      <c r="B652" s="62"/>
      <c r="C652" s="69" t="s">
        <v>781</v>
      </c>
      <c r="D652" s="66"/>
      <c r="E652" s="67">
        <v>12.0</v>
      </c>
      <c r="F652" s="68" t="s">
        <v>120</v>
      </c>
      <c r="G652" s="80">
        <v>334.32</v>
      </c>
      <c r="H652" s="59">
        <f t="shared" si="28"/>
        <v>4011.84</v>
      </c>
      <c r="I652" s="68"/>
      <c r="J652" s="58"/>
      <c r="K652" s="65">
        <f t="shared" si="29"/>
        <v>6</v>
      </c>
      <c r="L652" s="58"/>
      <c r="M652" s="83"/>
      <c r="N652" s="58"/>
      <c r="O652" s="58"/>
      <c r="P652" s="65">
        <f t="shared" si="38"/>
        <v>6</v>
      </c>
      <c r="Q652" s="58"/>
      <c r="R652" s="58"/>
      <c r="S652" s="58"/>
      <c r="T652" s="58"/>
      <c r="U652" s="58"/>
      <c r="V652" s="21"/>
      <c r="W652" s="21"/>
      <c r="X652" s="21"/>
      <c r="Y652" s="21"/>
      <c r="Z652" s="21"/>
      <c r="AA652" s="21"/>
      <c r="AB652" s="21"/>
    </row>
    <row r="653">
      <c r="A653" s="62"/>
      <c r="B653" s="62"/>
      <c r="C653" s="69" t="s">
        <v>782</v>
      </c>
      <c r="D653" s="66"/>
      <c r="E653" s="67">
        <v>200.0</v>
      </c>
      <c r="F653" s="68" t="s">
        <v>783</v>
      </c>
      <c r="G653" s="80">
        <v>420.0</v>
      </c>
      <c r="H653" s="59">
        <f t="shared" si="28"/>
        <v>84000</v>
      </c>
      <c r="I653" s="68"/>
      <c r="J653" s="58"/>
      <c r="K653" s="65">
        <f t="shared" si="29"/>
        <v>100</v>
      </c>
      <c r="L653" s="58"/>
      <c r="M653" s="83"/>
      <c r="N653" s="58"/>
      <c r="O653" s="58"/>
      <c r="P653" s="65">
        <f t="shared" si="38"/>
        <v>100</v>
      </c>
      <c r="Q653" s="58"/>
      <c r="R653" s="58"/>
      <c r="S653" s="58"/>
      <c r="T653" s="58"/>
      <c r="U653" s="58"/>
      <c r="V653" s="21"/>
      <c r="W653" s="21"/>
      <c r="X653" s="21"/>
      <c r="Y653" s="21"/>
      <c r="Z653" s="21"/>
      <c r="AA653" s="21"/>
      <c r="AB653" s="21"/>
    </row>
    <row r="654">
      <c r="A654" s="62"/>
      <c r="B654" s="62"/>
      <c r="C654" s="69" t="s">
        <v>784</v>
      </c>
      <c r="D654" s="66"/>
      <c r="E654" s="67">
        <v>6.0</v>
      </c>
      <c r="F654" s="68" t="s">
        <v>120</v>
      </c>
      <c r="G654" s="80">
        <v>304.08</v>
      </c>
      <c r="H654" s="59">
        <f t="shared" si="28"/>
        <v>1824.48</v>
      </c>
      <c r="I654" s="68"/>
      <c r="J654" s="58"/>
      <c r="K654" s="65">
        <f t="shared" si="29"/>
        <v>3</v>
      </c>
      <c r="L654" s="58"/>
      <c r="M654" s="83"/>
      <c r="N654" s="58"/>
      <c r="O654" s="58"/>
      <c r="P654" s="65">
        <f t="shared" si="38"/>
        <v>3</v>
      </c>
      <c r="Q654" s="58"/>
      <c r="R654" s="58"/>
      <c r="S654" s="58"/>
      <c r="T654" s="58"/>
      <c r="U654" s="58"/>
      <c r="V654" s="21"/>
      <c r="W654" s="21"/>
      <c r="X654" s="21"/>
      <c r="Y654" s="21"/>
      <c r="Z654" s="21"/>
      <c r="AA654" s="21"/>
      <c r="AB654" s="21"/>
    </row>
    <row r="655">
      <c r="A655" s="62"/>
      <c r="B655" s="62"/>
      <c r="C655" s="69" t="s">
        <v>785</v>
      </c>
      <c r="D655" s="66"/>
      <c r="E655" s="67">
        <v>12.0</v>
      </c>
      <c r="F655" s="68" t="s">
        <v>118</v>
      </c>
      <c r="G655" s="80">
        <v>184.8</v>
      </c>
      <c r="H655" s="59">
        <f t="shared" si="28"/>
        <v>2217.6</v>
      </c>
      <c r="I655" s="68"/>
      <c r="J655" s="58"/>
      <c r="K655" s="65">
        <f t="shared" si="29"/>
        <v>6</v>
      </c>
      <c r="L655" s="58"/>
      <c r="M655" s="83"/>
      <c r="N655" s="58"/>
      <c r="O655" s="58"/>
      <c r="P655" s="65">
        <f t="shared" si="38"/>
        <v>6</v>
      </c>
      <c r="Q655" s="58"/>
      <c r="R655" s="58"/>
      <c r="S655" s="58"/>
      <c r="T655" s="58"/>
      <c r="U655" s="58"/>
      <c r="V655" s="21"/>
      <c r="W655" s="21"/>
      <c r="X655" s="21"/>
      <c r="Y655" s="21"/>
      <c r="Z655" s="21"/>
      <c r="AA655" s="21"/>
      <c r="AB655" s="21"/>
    </row>
    <row r="656">
      <c r="A656" s="62"/>
      <c r="B656" s="62"/>
      <c r="C656" s="69" t="s">
        <v>786</v>
      </c>
      <c r="D656" s="66"/>
      <c r="E656" s="67">
        <v>36.0</v>
      </c>
      <c r="F656" s="68" t="s">
        <v>783</v>
      </c>
      <c r="G656" s="80">
        <v>283.92</v>
      </c>
      <c r="H656" s="59">
        <f t="shared" si="28"/>
        <v>10221.12</v>
      </c>
      <c r="I656" s="68"/>
      <c r="J656" s="58"/>
      <c r="K656" s="65">
        <f t="shared" si="29"/>
        <v>18</v>
      </c>
      <c r="L656" s="58"/>
      <c r="M656" s="83"/>
      <c r="N656" s="58"/>
      <c r="O656" s="58"/>
      <c r="P656" s="65">
        <f t="shared" si="38"/>
        <v>18</v>
      </c>
      <c r="Q656" s="58"/>
      <c r="R656" s="58"/>
      <c r="S656" s="58"/>
      <c r="T656" s="58"/>
      <c r="U656" s="58"/>
      <c r="V656" s="21"/>
      <c r="W656" s="21"/>
      <c r="X656" s="21"/>
      <c r="Y656" s="21"/>
      <c r="Z656" s="21"/>
      <c r="AA656" s="21"/>
      <c r="AB656" s="21"/>
    </row>
    <row r="657">
      <c r="A657" s="62"/>
      <c r="B657" s="62"/>
      <c r="C657" s="69" t="s">
        <v>787</v>
      </c>
      <c r="D657" s="66"/>
      <c r="E657" s="67">
        <v>36.0</v>
      </c>
      <c r="F657" s="68" t="s">
        <v>783</v>
      </c>
      <c r="G657" s="80">
        <v>283.92</v>
      </c>
      <c r="H657" s="59">
        <f t="shared" si="28"/>
        <v>10221.12</v>
      </c>
      <c r="I657" s="68"/>
      <c r="J657" s="58"/>
      <c r="K657" s="65">
        <f t="shared" si="29"/>
        <v>18</v>
      </c>
      <c r="L657" s="58"/>
      <c r="M657" s="83"/>
      <c r="N657" s="58"/>
      <c r="O657" s="58"/>
      <c r="P657" s="65">
        <f t="shared" si="38"/>
        <v>18</v>
      </c>
      <c r="Q657" s="58"/>
      <c r="R657" s="58"/>
      <c r="S657" s="58"/>
      <c r="T657" s="58"/>
      <c r="U657" s="58"/>
      <c r="V657" s="21"/>
      <c r="W657" s="21"/>
      <c r="X657" s="21"/>
      <c r="Y657" s="21"/>
      <c r="Z657" s="21"/>
      <c r="AA657" s="21"/>
      <c r="AB657" s="21"/>
    </row>
    <row r="658">
      <c r="A658" s="62"/>
      <c r="B658" s="62"/>
      <c r="C658" s="69" t="s">
        <v>788</v>
      </c>
      <c r="D658" s="66"/>
      <c r="E658" s="67">
        <v>36.0</v>
      </c>
      <c r="F658" s="68" t="s">
        <v>783</v>
      </c>
      <c r="G658" s="80">
        <v>283.92</v>
      </c>
      <c r="H658" s="59">
        <f t="shared" si="28"/>
        <v>10221.12</v>
      </c>
      <c r="I658" s="68"/>
      <c r="J658" s="58"/>
      <c r="K658" s="65">
        <f t="shared" si="29"/>
        <v>18</v>
      </c>
      <c r="L658" s="58"/>
      <c r="M658" s="83"/>
      <c r="N658" s="58"/>
      <c r="O658" s="58"/>
      <c r="P658" s="65">
        <f t="shared" si="38"/>
        <v>18</v>
      </c>
      <c r="Q658" s="58"/>
      <c r="R658" s="58"/>
      <c r="S658" s="58"/>
      <c r="T658" s="58"/>
      <c r="U658" s="58"/>
      <c r="V658" s="21"/>
      <c r="W658" s="21"/>
      <c r="X658" s="21"/>
      <c r="Y658" s="21"/>
      <c r="Z658" s="21"/>
      <c r="AA658" s="21"/>
      <c r="AB658" s="21"/>
    </row>
    <row r="659">
      <c r="A659" s="62"/>
      <c r="B659" s="62"/>
      <c r="C659" s="69" t="s">
        <v>789</v>
      </c>
      <c r="D659" s="66"/>
      <c r="E659" s="67">
        <v>48.0</v>
      </c>
      <c r="F659" s="68" t="s">
        <v>783</v>
      </c>
      <c r="G659" s="80">
        <v>504.0</v>
      </c>
      <c r="H659" s="59">
        <f t="shared" si="28"/>
        <v>24192</v>
      </c>
      <c r="I659" s="68"/>
      <c r="J659" s="58"/>
      <c r="K659" s="65">
        <f t="shared" si="29"/>
        <v>24</v>
      </c>
      <c r="L659" s="58"/>
      <c r="M659" s="83"/>
      <c r="N659" s="58"/>
      <c r="O659" s="58"/>
      <c r="P659" s="65">
        <f t="shared" si="38"/>
        <v>24</v>
      </c>
      <c r="Q659" s="58"/>
      <c r="R659" s="58"/>
      <c r="S659" s="58"/>
      <c r="T659" s="58"/>
      <c r="U659" s="58"/>
      <c r="V659" s="21"/>
      <c r="W659" s="21"/>
      <c r="X659" s="21"/>
      <c r="Y659" s="21"/>
      <c r="Z659" s="21"/>
      <c r="AA659" s="21"/>
      <c r="AB659" s="21"/>
    </row>
    <row r="660">
      <c r="A660" s="62"/>
      <c r="B660" s="62"/>
      <c r="C660" s="69" t="s">
        <v>790</v>
      </c>
      <c r="D660" s="66"/>
      <c r="E660" s="67">
        <v>48.0</v>
      </c>
      <c r="F660" s="68" t="s">
        <v>783</v>
      </c>
      <c r="G660" s="80">
        <v>504.0</v>
      </c>
      <c r="H660" s="59">
        <f t="shared" si="28"/>
        <v>24192</v>
      </c>
      <c r="I660" s="68"/>
      <c r="J660" s="58"/>
      <c r="K660" s="65">
        <f t="shared" si="29"/>
        <v>24</v>
      </c>
      <c r="L660" s="58"/>
      <c r="M660" s="83"/>
      <c r="N660" s="58"/>
      <c r="O660" s="58"/>
      <c r="P660" s="65">
        <f t="shared" si="38"/>
        <v>24</v>
      </c>
      <c r="Q660" s="58"/>
      <c r="R660" s="58"/>
      <c r="S660" s="58"/>
      <c r="T660" s="58"/>
      <c r="U660" s="58"/>
      <c r="V660" s="21"/>
      <c r="W660" s="21"/>
      <c r="X660" s="21"/>
      <c r="Y660" s="21"/>
      <c r="Z660" s="21"/>
      <c r="AA660" s="21"/>
      <c r="AB660" s="21"/>
    </row>
    <row r="661">
      <c r="A661" s="62"/>
      <c r="B661" s="62"/>
      <c r="C661" s="69" t="s">
        <v>791</v>
      </c>
      <c r="D661" s="66"/>
      <c r="E661" s="67">
        <v>48.0</v>
      </c>
      <c r="F661" s="68" t="s">
        <v>783</v>
      </c>
      <c r="G661" s="80">
        <v>504.0</v>
      </c>
      <c r="H661" s="59">
        <f t="shared" si="28"/>
        <v>24192</v>
      </c>
      <c r="I661" s="68"/>
      <c r="J661" s="58"/>
      <c r="K661" s="65">
        <f t="shared" si="29"/>
        <v>24</v>
      </c>
      <c r="L661" s="58"/>
      <c r="M661" s="83"/>
      <c r="N661" s="58"/>
      <c r="O661" s="58"/>
      <c r="P661" s="65">
        <f t="shared" si="38"/>
        <v>24</v>
      </c>
      <c r="Q661" s="58"/>
      <c r="R661" s="58"/>
      <c r="S661" s="58"/>
      <c r="T661" s="58"/>
      <c r="U661" s="58"/>
      <c r="V661" s="21"/>
      <c r="W661" s="21"/>
      <c r="X661" s="21"/>
      <c r="Y661" s="21"/>
      <c r="Z661" s="21"/>
      <c r="AA661" s="21"/>
      <c r="AB661" s="21"/>
    </row>
    <row r="662">
      <c r="A662" s="62"/>
      <c r="B662" s="62"/>
      <c r="C662" s="69" t="s">
        <v>792</v>
      </c>
      <c r="D662" s="66"/>
      <c r="E662" s="67">
        <v>48.0</v>
      </c>
      <c r="F662" s="68" t="s">
        <v>783</v>
      </c>
      <c r="G662" s="80">
        <v>619.92</v>
      </c>
      <c r="H662" s="59">
        <f t="shared" si="28"/>
        <v>29756.16</v>
      </c>
      <c r="I662" s="68"/>
      <c r="J662" s="58"/>
      <c r="K662" s="65">
        <f t="shared" si="29"/>
        <v>24</v>
      </c>
      <c r="L662" s="58"/>
      <c r="M662" s="83"/>
      <c r="N662" s="58"/>
      <c r="O662" s="58"/>
      <c r="P662" s="65">
        <f t="shared" si="38"/>
        <v>24</v>
      </c>
      <c r="Q662" s="58"/>
      <c r="R662" s="58"/>
      <c r="S662" s="58"/>
      <c r="T662" s="58"/>
      <c r="U662" s="58"/>
      <c r="V662" s="21"/>
      <c r="W662" s="21"/>
      <c r="X662" s="21"/>
      <c r="Y662" s="21"/>
      <c r="Z662" s="21"/>
      <c r="AA662" s="21"/>
      <c r="AB662" s="21"/>
    </row>
    <row r="663">
      <c r="A663" s="62"/>
      <c r="B663" s="62"/>
      <c r="C663" s="69" t="s">
        <v>793</v>
      </c>
      <c r="D663" s="66"/>
      <c r="E663" s="67">
        <v>40.0</v>
      </c>
      <c r="F663" s="68" t="s">
        <v>783</v>
      </c>
      <c r="G663" s="80">
        <v>619.92</v>
      </c>
      <c r="H663" s="59">
        <f t="shared" si="28"/>
        <v>24796.8</v>
      </c>
      <c r="I663" s="68"/>
      <c r="J663" s="58"/>
      <c r="K663" s="65">
        <f t="shared" si="29"/>
        <v>20</v>
      </c>
      <c r="L663" s="58"/>
      <c r="M663" s="83"/>
      <c r="N663" s="58"/>
      <c r="O663" s="58"/>
      <c r="P663" s="65">
        <f t="shared" si="38"/>
        <v>20</v>
      </c>
      <c r="Q663" s="58"/>
      <c r="R663" s="58"/>
      <c r="S663" s="58"/>
      <c r="T663" s="58"/>
      <c r="U663" s="58"/>
      <c r="V663" s="21"/>
      <c r="W663" s="21"/>
      <c r="X663" s="21"/>
      <c r="Y663" s="21"/>
      <c r="Z663" s="21"/>
      <c r="AA663" s="21"/>
      <c r="AB663" s="21"/>
    </row>
    <row r="664">
      <c r="A664" s="62"/>
      <c r="B664" s="62"/>
      <c r="C664" s="69" t="s">
        <v>794</v>
      </c>
      <c r="D664" s="66"/>
      <c r="E664" s="67">
        <v>40.0</v>
      </c>
      <c r="F664" s="68" t="s">
        <v>783</v>
      </c>
      <c r="G664" s="80">
        <v>619.92</v>
      </c>
      <c r="H664" s="59">
        <f t="shared" si="28"/>
        <v>24796.8</v>
      </c>
      <c r="I664" s="68"/>
      <c r="J664" s="58"/>
      <c r="K664" s="65">
        <f t="shared" si="29"/>
        <v>20</v>
      </c>
      <c r="L664" s="58"/>
      <c r="M664" s="83"/>
      <c r="N664" s="58"/>
      <c r="O664" s="58"/>
      <c r="P664" s="65">
        <f t="shared" si="38"/>
        <v>20</v>
      </c>
      <c r="Q664" s="58"/>
      <c r="R664" s="58"/>
      <c r="S664" s="58"/>
      <c r="T664" s="58"/>
      <c r="U664" s="58"/>
      <c r="V664" s="21"/>
      <c r="W664" s="21"/>
      <c r="X664" s="21"/>
      <c r="Y664" s="21"/>
      <c r="Z664" s="21"/>
      <c r="AA664" s="21"/>
      <c r="AB664" s="21"/>
    </row>
    <row r="665">
      <c r="A665" s="62"/>
      <c r="B665" s="62"/>
      <c r="C665" s="69" t="s">
        <v>795</v>
      </c>
      <c r="D665" s="66"/>
      <c r="E665" s="67">
        <v>40.0</v>
      </c>
      <c r="F665" s="68" t="s">
        <v>783</v>
      </c>
      <c r="G665" s="80">
        <v>754.32</v>
      </c>
      <c r="H665" s="59">
        <f t="shared" si="28"/>
        <v>30172.8</v>
      </c>
      <c r="I665" s="68"/>
      <c r="J665" s="58"/>
      <c r="K665" s="65">
        <f t="shared" si="29"/>
        <v>20</v>
      </c>
      <c r="L665" s="58"/>
      <c r="M665" s="83"/>
      <c r="N665" s="58"/>
      <c r="O665" s="58"/>
      <c r="P665" s="65">
        <f t="shared" si="38"/>
        <v>20</v>
      </c>
      <c r="Q665" s="58"/>
      <c r="R665" s="58"/>
      <c r="S665" s="58"/>
      <c r="T665" s="58"/>
      <c r="U665" s="58"/>
      <c r="V665" s="21"/>
      <c r="W665" s="21"/>
      <c r="X665" s="21"/>
      <c r="Y665" s="21"/>
      <c r="Z665" s="21"/>
      <c r="AA665" s="21"/>
      <c r="AB665" s="21"/>
    </row>
    <row r="666">
      <c r="A666" s="62"/>
      <c r="B666" s="62"/>
      <c r="C666" s="69" t="s">
        <v>796</v>
      </c>
      <c r="D666" s="66"/>
      <c r="E666" s="67">
        <v>5.0</v>
      </c>
      <c r="F666" s="68" t="s">
        <v>120</v>
      </c>
      <c r="G666" s="80">
        <v>504.0</v>
      </c>
      <c r="H666" s="59">
        <f t="shared" si="28"/>
        <v>2520</v>
      </c>
      <c r="I666" s="68"/>
      <c r="J666" s="58"/>
      <c r="K666" s="65">
        <f t="shared" si="29"/>
        <v>2.5</v>
      </c>
      <c r="L666" s="58"/>
      <c r="M666" s="83"/>
      <c r="N666" s="58"/>
      <c r="O666" s="58"/>
      <c r="P666" s="65">
        <v>2.0</v>
      </c>
      <c r="Q666" s="58"/>
      <c r="R666" s="58"/>
      <c r="S666" s="58"/>
      <c r="T666" s="58"/>
      <c r="U666" s="58"/>
      <c r="V666" s="21"/>
      <c r="W666" s="21"/>
      <c r="X666" s="21"/>
      <c r="Y666" s="21"/>
      <c r="Z666" s="21"/>
      <c r="AA666" s="21"/>
      <c r="AB666" s="21"/>
    </row>
    <row r="667">
      <c r="A667" s="62"/>
      <c r="B667" s="62"/>
      <c r="C667" s="69" t="s">
        <v>797</v>
      </c>
      <c r="D667" s="66"/>
      <c r="E667" s="67">
        <v>5.0</v>
      </c>
      <c r="F667" s="68" t="s">
        <v>120</v>
      </c>
      <c r="G667" s="80">
        <v>688.8</v>
      </c>
      <c r="H667" s="59">
        <f t="shared" si="28"/>
        <v>3444</v>
      </c>
      <c r="I667" s="68"/>
      <c r="J667" s="58"/>
      <c r="K667" s="65">
        <f t="shared" si="29"/>
        <v>2.5</v>
      </c>
      <c r="L667" s="58"/>
      <c r="M667" s="83"/>
      <c r="N667" s="58"/>
      <c r="O667" s="58"/>
      <c r="P667" s="65">
        <v>2.0</v>
      </c>
      <c r="Q667" s="58"/>
      <c r="R667" s="58"/>
      <c r="S667" s="58"/>
      <c r="T667" s="58"/>
      <c r="U667" s="58"/>
      <c r="V667" s="21"/>
      <c r="W667" s="21"/>
      <c r="X667" s="21"/>
      <c r="Y667" s="21"/>
      <c r="Z667" s="21"/>
      <c r="AA667" s="21"/>
      <c r="AB667" s="21"/>
    </row>
    <row r="668">
      <c r="A668" s="62"/>
      <c r="B668" s="62"/>
      <c r="C668" s="69" t="s">
        <v>798</v>
      </c>
      <c r="D668" s="66"/>
      <c r="E668" s="67">
        <v>5.0</v>
      </c>
      <c r="F668" s="68" t="s">
        <v>120</v>
      </c>
      <c r="G668" s="80">
        <v>1276.8</v>
      </c>
      <c r="H668" s="59">
        <f t="shared" si="28"/>
        <v>6384</v>
      </c>
      <c r="I668" s="68"/>
      <c r="J668" s="58"/>
      <c r="K668" s="65">
        <f t="shared" si="29"/>
        <v>2.5</v>
      </c>
      <c r="L668" s="58"/>
      <c r="M668" s="83"/>
      <c r="N668" s="58"/>
      <c r="O668" s="58"/>
      <c r="P668" s="65">
        <v>2.0</v>
      </c>
      <c r="Q668" s="58"/>
      <c r="R668" s="58"/>
      <c r="S668" s="58"/>
      <c r="T668" s="58"/>
      <c r="U668" s="58"/>
      <c r="V668" s="21"/>
      <c r="W668" s="21"/>
      <c r="X668" s="21"/>
      <c r="Y668" s="21"/>
      <c r="Z668" s="21"/>
      <c r="AA668" s="21"/>
      <c r="AB668" s="21"/>
    </row>
    <row r="669">
      <c r="A669" s="62"/>
      <c r="B669" s="62"/>
      <c r="C669" s="69" t="s">
        <v>799</v>
      </c>
      <c r="D669" s="66"/>
      <c r="E669" s="67">
        <v>3.0</v>
      </c>
      <c r="F669" s="68" t="s">
        <v>120</v>
      </c>
      <c r="G669" s="80">
        <v>1050.0</v>
      </c>
      <c r="H669" s="59">
        <f t="shared" si="28"/>
        <v>3150</v>
      </c>
      <c r="I669" s="68"/>
      <c r="J669" s="58"/>
      <c r="K669" s="65">
        <f t="shared" si="29"/>
        <v>1.5</v>
      </c>
      <c r="L669" s="58"/>
      <c r="M669" s="83"/>
      <c r="N669" s="58"/>
      <c r="O669" s="58"/>
      <c r="P669" s="65">
        <v>1.0</v>
      </c>
      <c r="Q669" s="58"/>
      <c r="R669" s="58"/>
      <c r="S669" s="58"/>
      <c r="T669" s="58"/>
      <c r="U669" s="58"/>
      <c r="V669" s="21"/>
      <c r="W669" s="21"/>
      <c r="X669" s="21"/>
      <c r="Y669" s="21"/>
      <c r="Z669" s="21"/>
      <c r="AA669" s="21"/>
      <c r="AB669" s="21"/>
    </row>
    <row r="670">
      <c r="A670" s="62"/>
      <c r="B670" s="62"/>
      <c r="C670" s="69" t="s">
        <v>800</v>
      </c>
      <c r="D670" s="66"/>
      <c r="E670" s="67">
        <v>36.0</v>
      </c>
      <c r="F670" s="68" t="s">
        <v>120</v>
      </c>
      <c r="G670" s="80">
        <v>504.0</v>
      </c>
      <c r="H670" s="59">
        <f t="shared" si="28"/>
        <v>18144</v>
      </c>
      <c r="I670" s="68"/>
      <c r="J670" s="58"/>
      <c r="K670" s="65">
        <f t="shared" si="29"/>
        <v>18</v>
      </c>
      <c r="L670" s="58"/>
      <c r="M670" s="83"/>
      <c r="N670" s="58"/>
      <c r="O670" s="58"/>
      <c r="P670" s="65">
        <f t="shared" ref="P670:P674" si="39">E670/2</f>
        <v>18</v>
      </c>
      <c r="Q670" s="58"/>
      <c r="R670" s="58"/>
      <c r="S670" s="58"/>
      <c r="T670" s="58"/>
      <c r="U670" s="58"/>
      <c r="V670" s="21"/>
      <c r="W670" s="21"/>
      <c r="X670" s="21"/>
      <c r="Y670" s="21"/>
      <c r="Z670" s="21"/>
      <c r="AA670" s="21"/>
      <c r="AB670" s="21"/>
    </row>
    <row r="671">
      <c r="A671" s="62"/>
      <c r="B671" s="62"/>
      <c r="C671" s="69" t="s">
        <v>801</v>
      </c>
      <c r="D671" s="66"/>
      <c r="E671" s="67">
        <v>36.0</v>
      </c>
      <c r="F671" s="68" t="s">
        <v>120</v>
      </c>
      <c r="G671" s="80">
        <v>109.2</v>
      </c>
      <c r="H671" s="59">
        <f t="shared" si="28"/>
        <v>3931.2</v>
      </c>
      <c r="I671" s="68"/>
      <c r="J671" s="58"/>
      <c r="K671" s="65">
        <f t="shared" si="29"/>
        <v>18</v>
      </c>
      <c r="L671" s="58"/>
      <c r="M671" s="83"/>
      <c r="N671" s="58"/>
      <c r="O671" s="58"/>
      <c r="P671" s="65">
        <f t="shared" si="39"/>
        <v>18</v>
      </c>
      <c r="Q671" s="58"/>
      <c r="R671" s="58"/>
      <c r="S671" s="58"/>
      <c r="T671" s="58"/>
      <c r="U671" s="58"/>
      <c r="V671" s="21"/>
      <c r="W671" s="21"/>
      <c r="X671" s="21"/>
      <c r="Y671" s="21"/>
      <c r="Z671" s="21"/>
      <c r="AA671" s="21"/>
      <c r="AB671" s="21"/>
    </row>
    <row r="672">
      <c r="A672" s="62"/>
      <c r="B672" s="62"/>
      <c r="C672" s="69" t="s">
        <v>802</v>
      </c>
      <c r="D672" s="66"/>
      <c r="E672" s="67">
        <v>24.0</v>
      </c>
      <c r="F672" s="68" t="s">
        <v>118</v>
      </c>
      <c r="G672" s="80">
        <v>619.92</v>
      </c>
      <c r="H672" s="59">
        <f t="shared" si="28"/>
        <v>14878.08</v>
      </c>
      <c r="I672" s="68"/>
      <c r="J672" s="58"/>
      <c r="K672" s="65">
        <f t="shared" si="29"/>
        <v>12</v>
      </c>
      <c r="L672" s="58"/>
      <c r="M672" s="83"/>
      <c r="N672" s="58"/>
      <c r="O672" s="58"/>
      <c r="P672" s="65">
        <f t="shared" si="39"/>
        <v>12</v>
      </c>
      <c r="Q672" s="58"/>
      <c r="R672" s="58"/>
      <c r="S672" s="58"/>
      <c r="T672" s="58"/>
      <c r="U672" s="58"/>
      <c r="V672" s="21"/>
      <c r="W672" s="21"/>
      <c r="X672" s="21"/>
      <c r="Y672" s="21"/>
      <c r="Z672" s="21"/>
      <c r="AA672" s="21"/>
      <c r="AB672" s="21"/>
    </row>
    <row r="673">
      <c r="A673" s="62"/>
      <c r="B673" s="62"/>
      <c r="C673" s="69" t="s">
        <v>803</v>
      </c>
      <c r="D673" s="66"/>
      <c r="E673" s="67">
        <v>24.0</v>
      </c>
      <c r="F673" s="68" t="s">
        <v>118</v>
      </c>
      <c r="G673" s="80">
        <v>468.72</v>
      </c>
      <c r="H673" s="59">
        <f t="shared" si="28"/>
        <v>11249.28</v>
      </c>
      <c r="I673" s="68"/>
      <c r="J673" s="58"/>
      <c r="K673" s="65">
        <f t="shared" si="29"/>
        <v>12</v>
      </c>
      <c r="L673" s="58"/>
      <c r="M673" s="83"/>
      <c r="N673" s="58"/>
      <c r="O673" s="58"/>
      <c r="P673" s="65">
        <f t="shared" si="39"/>
        <v>12</v>
      </c>
      <c r="Q673" s="58"/>
      <c r="R673" s="58"/>
      <c r="S673" s="58"/>
      <c r="T673" s="58"/>
      <c r="U673" s="58"/>
      <c r="V673" s="21"/>
      <c r="W673" s="21"/>
      <c r="X673" s="21"/>
      <c r="Y673" s="21"/>
      <c r="Z673" s="21"/>
      <c r="AA673" s="21"/>
      <c r="AB673" s="21"/>
    </row>
    <row r="674">
      <c r="A674" s="62"/>
      <c r="B674" s="62"/>
      <c r="C674" s="69" t="s">
        <v>804</v>
      </c>
      <c r="D674" s="66"/>
      <c r="E674" s="67">
        <v>30.0</v>
      </c>
      <c r="F674" s="68" t="s">
        <v>120</v>
      </c>
      <c r="G674" s="80">
        <v>100.0</v>
      </c>
      <c r="H674" s="59">
        <f t="shared" si="28"/>
        <v>3000</v>
      </c>
      <c r="I674" s="68"/>
      <c r="J674" s="58"/>
      <c r="K674" s="65">
        <f t="shared" si="29"/>
        <v>15</v>
      </c>
      <c r="L674" s="58"/>
      <c r="M674" s="83"/>
      <c r="N674" s="58"/>
      <c r="O674" s="58"/>
      <c r="P674" s="65">
        <f t="shared" si="39"/>
        <v>15</v>
      </c>
      <c r="Q674" s="58"/>
      <c r="R674" s="58"/>
      <c r="S674" s="58"/>
      <c r="T674" s="58"/>
      <c r="U674" s="58"/>
      <c r="V674" s="21"/>
      <c r="W674" s="21"/>
      <c r="X674" s="21"/>
      <c r="Y674" s="21"/>
      <c r="Z674" s="21"/>
      <c r="AA674" s="21"/>
      <c r="AB674" s="21"/>
    </row>
    <row r="675">
      <c r="A675" s="62"/>
      <c r="B675" s="62"/>
      <c r="C675" s="63" t="s">
        <v>299</v>
      </c>
      <c r="D675" s="66"/>
      <c r="E675" s="67"/>
      <c r="F675" s="68"/>
      <c r="G675" s="80"/>
      <c r="H675" s="94">
        <f>SUM(H574:H674)</f>
        <v>1799946.76</v>
      </c>
      <c r="I675" s="91"/>
      <c r="J675" s="58"/>
      <c r="K675" s="65"/>
      <c r="L675" s="58"/>
      <c r="M675" s="83"/>
      <c r="N675" s="58"/>
      <c r="O675" s="58"/>
      <c r="P675" s="65"/>
      <c r="Q675" s="58"/>
      <c r="R675" s="58"/>
      <c r="S675" s="58"/>
      <c r="T675" s="58"/>
      <c r="U675" s="58"/>
      <c r="V675" s="21"/>
      <c r="W675" s="21"/>
      <c r="X675" s="21"/>
      <c r="Y675" s="21"/>
      <c r="Z675" s="21"/>
      <c r="AA675" s="21"/>
      <c r="AB675" s="21"/>
    </row>
    <row r="676">
      <c r="A676" s="62"/>
      <c r="B676" s="62"/>
      <c r="C676" s="63"/>
      <c r="D676" s="66"/>
      <c r="E676" s="67"/>
      <c r="F676" s="68"/>
      <c r="G676" s="80"/>
      <c r="H676" s="94"/>
      <c r="I676" s="91"/>
      <c r="J676" s="58"/>
      <c r="K676" s="65"/>
      <c r="L676" s="58"/>
      <c r="M676" s="83"/>
      <c r="N676" s="58"/>
      <c r="O676" s="58"/>
      <c r="P676" s="65"/>
      <c r="Q676" s="58"/>
      <c r="R676" s="58"/>
      <c r="S676" s="58"/>
      <c r="T676" s="58"/>
      <c r="U676" s="58"/>
      <c r="V676" s="21"/>
      <c r="W676" s="21"/>
      <c r="X676" s="21"/>
      <c r="Y676" s="21"/>
      <c r="Z676" s="21"/>
      <c r="AA676" s="21"/>
      <c r="AB676" s="21"/>
    </row>
    <row r="677">
      <c r="A677" s="70" t="s">
        <v>41</v>
      </c>
      <c r="B677" s="36"/>
      <c r="C677" s="63" t="s">
        <v>42</v>
      </c>
      <c r="D677" s="66"/>
      <c r="E677" s="67"/>
      <c r="F677" s="68"/>
      <c r="G677" s="80"/>
      <c r="H677" s="94">
        <v>440000.0</v>
      </c>
      <c r="I677" s="68" t="s">
        <v>696</v>
      </c>
      <c r="J677" s="58" t="s">
        <v>97</v>
      </c>
      <c r="K677" s="65" t="s">
        <v>97</v>
      </c>
      <c r="L677" s="58" t="s">
        <v>97</v>
      </c>
      <c r="M677" s="83" t="s">
        <v>97</v>
      </c>
      <c r="N677" s="58" t="s">
        <v>97</v>
      </c>
      <c r="O677" s="58" t="s">
        <v>97</v>
      </c>
      <c r="P677" s="65" t="s">
        <v>97</v>
      </c>
      <c r="Q677" s="58" t="s">
        <v>97</v>
      </c>
      <c r="R677" s="58" t="s">
        <v>97</v>
      </c>
      <c r="S677" s="58" t="s">
        <v>97</v>
      </c>
      <c r="T677" s="58" t="s">
        <v>97</v>
      </c>
      <c r="U677" s="58" t="s">
        <v>97</v>
      </c>
      <c r="V677" s="21"/>
      <c r="W677" s="21"/>
      <c r="X677" s="21"/>
      <c r="Y677" s="21"/>
      <c r="Z677" s="21"/>
      <c r="AA677" s="21"/>
      <c r="AB677" s="21"/>
    </row>
    <row r="678">
      <c r="A678" s="36"/>
      <c r="B678" s="62"/>
      <c r="C678" s="69" t="s">
        <v>805</v>
      </c>
      <c r="D678" s="66"/>
      <c r="E678" s="67"/>
      <c r="F678" s="68"/>
      <c r="G678" s="80"/>
      <c r="H678" s="59"/>
      <c r="I678" s="68"/>
      <c r="J678" s="58"/>
      <c r="K678" s="65"/>
      <c r="L678" s="58"/>
      <c r="M678" s="83"/>
      <c r="N678" s="58"/>
      <c r="O678" s="58"/>
      <c r="P678" s="65"/>
      <c r="Q678" s="58"/>
      <c r="R678" s="58"/>
      <c r="S678" s="58"/>
      <c r="T678" s="65"/>
      <c r="U678" s="58"/>
      <c r="V678" s="21"/>
      <c r="W678" s="21"/>
      <c r="X678" s="21"/>
      <c r="Y678" s="21"/>
      <c r="Z678" s="21"/>
      <c r="AA678" s="21"/>
      <c r="AB678" s="21"/>
    </row>
    <row r="679">
      <c r="A679" s="62"/>
      <c r="B679" s="62"/>
      <c r="C679" s="69" t="s">
        <v>806</v>
      </c>
      <c r="D679" s="66"/>
      <c r="E679" s="67"/>
      <c r="F679" s="68"/>
      <c r="G679" s="80"/>
      <c r="H679" s="59"/>
      <c r="I679" s="68"/>
      <c r="J679" s="58"/>
      <c r="K679" s="65"/>
      <c r="L679" s="58"/>
      <c r="M679" s="83"/>
      <c r="N679" s="58"/>
      <c r="O679" s="58"/>
      <c r="P679" s="65"/>
      <c r="Q679" s="58"/>
      <c r="R679" s="58"/>
      <c r="S679" s="58"/>
      <c r="T679" s="65"/>
      <c r="U679" s="58"/>
      <c r="V679" s="21"/>
      <c r="W679" s="21"/>
      <c r="X679" s="21"/>
      <c r="Y679" s="21"/>
      <c r="Z679" s="21"/>
      <c r="AA679" s="21"/>
      <c r="AB679" s="21"/>
    </row>
    <row r="680">
      <c r="A680" s="62"/>
      <c r="B680" s="62"/>
      <c r="C680" s="69" t="s">
        <v>807</v>
      </c>
      <c r="D680" s="92"/>
      <c r="E680" s="109"/>
      <c r="F680" s="68"/>
      <c r="G680" s="80"/>
      <c r="H680" s="80"/>
      <c r="I680" s="68"/>
      <c r="J680" s="58"/>
      <c r="K680" s="65"/>
      <c r="L680" s="58"/>
      <c r="M680" s="83"/>
      <c r="N680" s="58"/>
      <c r="O680" s="58"/>
      <c r="P680" s="65"/>
      <c r="Q680" s="58"/>
      <c r="R680" s="58"/>
      <c r="S680" s="58"/>
      <c r="T680" s="65"/>
      <c r="U680" s="58"/>
      <c r="V680" s="21"/>
      <c r="W680" s="21"/>
      <c r="X680" s="21"/>
      <c r="Y680" s="21"/>
      <c r="Z680" s="21"/>
      <c r="AA680" s="21"/>
      <c r="AB680" s="21"/>
    </row>
    <row r="681">
      <c r="A681" s="62"/>
      <c r="B681" s="62"/>
      <c r="C681" s="69" t="s">
        <v>808</v>
      </c>
      <c r="D681" s="92"/>
      <c r="E681" s="109"/>
      <c r="F681" s="68"/>
      <c r="G681" s="80"/>
      <c r="H681" s="80"/>
      <c r="I681" s="68"/>
      <c r="J681" s="58"/>
      <c r="K681" s="65"/>
      <c r="L681" s="58"/>
      <c r="M681" s="83"/>
      <c r="N681" s="58"/>
      <c r="O681" s="58"/>
      <c r="P681" s="65"/>
      <c r="Q681" s="58"/>
      <c r="R681" s="58"/>
      <c r="S681" s="58"/>
      <c r="T681" s="65"/>
      <c r="U681" s="58"/>
      <c r="V681" s="21"/>
      <c r="W681" s="21"/>
      <c r="X681" s="21"/>
      <c r="Y681" s="21"/>
      <c r="Z681" s="21"/>
      <c r="AA681" s="21"/>
      <c r="AB681" s="21"/>
    </row>
    <row r="682">
      <c r="A682" s="62"/>
      <c r="B682" s="62"/>
      <c r="C682" s="69" t="s">
        <v>809</v>
      </c>
      <c r="D682" s="92"/>
      <c r="E682" s="109"/>
      <c r="F682" s="68"/>
      <c r="G682" s="80"/>
      <c r="H682" s="80"/>
      <c r="I682" s="68"/>
      <c r="J682" s="58"/>
      <c r="K682" s="65"/>
      <c r="L682" s="58"/>
      <c r="M682" s="83"/>
      <c r="N682" s="58"/>
      <c r="O682" s="58"/>
      <c r="P682" s="65"/>
      <c r="Q682" s="58"/>
      <c r="R682" s="58"/>
      <c r="S682" s="58"/>
      <c r="T682" s="65"/>
      <c r="U682" s="58"/>
      <c r="V682" s="21"/>
      <c r="W682" s="21"/>
      <c r="X682" s="21"/>
      <c r="Y682" s="21"/>
      <c r="Z682" s="21"/>
      <c r="AA682" s="21"/>
      <c r="AB682" s="21"/>
    </row>
    <row r="683">
      <c r="A683" s="62"/>
      <c r="B683" s="62"/>
      <c r="C683" s="69" t="s">
        <v>810</v>
      </c>
      <c r="D683" s="92"/>
      <c r="E683" s="109"/>
      <c r="F683" s="68"/>
      <c r="G683" s="80"/>
      <c r="H683" s="80"/>
      <c r="I683" s="68"/>
      <c r="J683" s="58"/>
      <c r="K683" s="65"/>
      <c r="L683" s="58"/>
      <c r="M683" s="83"/>
      <c r="N683" s="58"/>
      <c r="O683" s="58"/>
      <c r="P683" s="65"/>
      <c r="Q683" s="58"/>
      <c r="R683" s="58"/>
      <c r="S683" s="58"/>
      <c r="T683" s="65"/>
      <c r="U683" s="58"/>
      <c r="V683" s="21"/>
      <c r="W683" s="21"/>
      <c r="X683" s="21"/>
      <c r="Y683" s="21"/>
      <c r="Z683" s="21"/>
      <c r="AA683" s="21"/>
      <c r="AB683" s="21"/>
    </row>
    <row r="684">
      <c r="A684" s="62"/>
      <c r="B684" s="62"/>
      <c r="C684" s="69" t="s">
        <v>811</v>
      </c>
      <c r="D684" s="92"/>
      <c r="E684" s="109"/>
      <c r="F684" s="68"/>
      <c r="G684" s="80"/>
      <c r="H684" s="80"/>
      <c r="I684" s="68"/>
      <c r="J684" s="58"/>
      <c r="K684" s="65"/>
      <c r="L684" s="58"/>
      <c r="M684" s="83"/>
      <c r="N684" s="58"/>
      <c r="O684" s="58"/>
      <c r="P684" s="65"/>
      <c r="Q684" s="58"/>
      <c r="R684" s="58"/>
      <c r="S684" s="58"/>
      <c r="T684" s="65"/>
      <c r="U684" s="58"/>
      <c r="V684" s="21"/>
      <c r="W684" s="21"/>
      <c r="X684" s="21"/>
      <c r="Y684" s="21"/>
      <c r="Z684" s="21"/>
      <c r="AA684" s="21"/>
      <c r="AB684" s="21"/>
    </row>
    <row r="685">
      <c r="A685" s="62"/>
      <c r="B685" s="62"/>
      <c r="C685" s="69"/>
      <c r="D685" s="92"/>
      <c r="E685" s="110"/>
      <c r="F685" s="111"/>
      <c r="G685" s="112"/>
      <c r="H685" s="113"/>
      <c r="I685" s="68"/>
      <c r="J685" s="58"/>
      <c r="K685" s="65"/>
      <c r="L685" s="58"/>
      <c r="M685" s="83"/>
      <c r="N685" s="58"/>
      <c r="O685" s="58"/>
      <c r="P685" s="65"/>
      <c r="Q685" s="58"/>
      <c r="R685" s="58"/>
      <c r="S685" s="58"/>
      <c r="T685" s="58"/>
      <c r="U685" s="58"/>
      <c r="V685" s="21"/>
      <c r="W685" s="21"/>
      <c r="X685" s="21"/>
      <c r="Y685" s="21"/>
      <c r="Z685" s="21"/>
      <c r="AA685" s="21"/>
      <c r="AB685" s="21"/>
    </row>
    <row r="686">
      <c r="A686" s="36" t="s">
        <v>46</v>
      </c>
      <c r="B686" s="36"/>
      <c r="C686" s="63" t="s">
        <v>47</v>
      </c>
      <c r="D686" s="92"/>
      <c r="E686" s="110"/>
      <c r="F686" s="111"/>
      <c r="G686" s="114"/>
      <c r="H686" s="115">
        <v>1000000.0</v>
      </c>
      <c r="I686" s="68" t="s">
        <v>696</v>
      </c>
      <c r="J686" s="58" t="s">
        <v>97</v>
      </c>
      <c r="K686" s="65" t="s">
        <v>97</v>
      </c>
      <c r="L686" s="65" t="s">
        <v>97</v>
      </c>
      <c r="M686" s="65" t="s">
        <v>97</v>
      </c>
      <c r="N686" s="65" t="s">
        <v>97</v>
      </c>
      <c r="O686" s="65" t="s">
        <v>97</v>
      </c>
      <c r="P686" s="65" t="s">
        <v>97</v>
      </c>
      <c r="Q686" s="65" t="s">
        <v>97</v>
      </c>
      <c r="R686" s="65" t="s">
        <v>97</v>
      </c>
      <c r="S686" s="65" t="s">
        <v>97</v>
      </c>
      <c r="T686" s="65" t="s">
        <v>97</v>
      </c>
      <c r="U686" s="65" t="s">
        <v>97</v>
      </c>
      <c r="V686" s="21"/>
      <c r="W686" s="21"/>
      <c r="X686" s="21"/>
      <c r="Y686" s="21"/>
      <c r="Z686" s="21"/>
      <c r="AA686" s="21"/>
      <c r="AB686" s="21"/>
    </row>
    <row r="687">
      <c r="A687" s="62"/>
      <c r="B687" s="62"/>
      <c r="C687" s="69" t="s">
        <v>812</v>
      </c>
      <c r="D687" s="66"/>
      <c r="E687" s="67"/>
      <c r="F687" s="68"/>
      <c r="G687" s="80"/>
      <c r="H687" s="59"/>
      <c r="I687" s="68"/>
      <c r="J687" s="58"/>
      <c r="K687" s="65"/>
      <c r="L687" s="58"/>
      <c r="M687" s="83"/>
      <c r="N687" s="58"/>
      <c r="O687" s="58"/>
      <c r="P687" s="65"/>
      <c r="Q687" s="58"/>
      <c r="R687" s="58"/>
      <c r="S687" s="58"/>
      <c r="T687" s="58"/>
      <c r="U687" s="58"/>
      <c r="V687" s="21"/>
      <c r="W687" s="21"/>
      <c r="X687" s="21"/>
      <c r="Y687" s="21"/>
      <c r="Z687" s="21"/>
      <c r="AA687" s="21"/>
      <c r="AB687" s="21"/>
    </row>
    <row r="688">
      <c r="A688" s="62"/>
      <c r="B688" s="62"/>
      <c r="C688" s="69" t="s">
        <v>811</v>
      </c>
      <c r="D688" s="66"/>
      <c r="E688" s="67"/>
      <c r="F688" s="68"/>
      <c r="G688" s="80"/>
      <c r="H688" s="59"/>
      <c r="I688" s="68"/>
      <c r="J688" s="58"/>
      <c r="K688" s="65"/>
      <c r="L688" s="58"/>
      <c r="M688" s="83"/>
      <c r="N688" s="58"/>
      <c r="O688" s="58"/>
      <c r="P688" s="65"/>
      <c r="Q688" s="58"/>
      <c r="R688" s="58"/>
      <c r="S688" s="58"/>
      <c r="T688" s="58"/>
      <c r="U688" s="58"/>
      <c r="V688" s="21"/>
      <c r="W688" s="21"/>
      <c r="X688" s="21"/>
      <c r="Y688" s="21"/>
      <c r="Z688" s="21"/>
      <c r="AA688" s="21"/>
      <c r="AB688" s="21"/>
    </row>
    <row r="689">
      <c r="A689" s="62"/>
      <c r="B689" s="62"/>
      <c r="C689" s="69" t="s">
        <v>813</v>
      </c>
      <c r="D689" s="66"/>
      <c r="E689" s="67"/>
      <c r="F689" s="68"/>
      <c r="G689" s="80"/>
      <c r="H689" s="59"/>
      <c r="I689" s="68"/>
      <c r="J689" s="58"/>
      <c r="K689" s="65"/>
      <c r="L689" s="58"/>
      <c r="M689" s="83"/>
      <c r="N689" s="58"/>
      <c r="O689" s="58"/>
      <c r="P689" s="65"/>
      <c r="Q689" s="58"/>
      <c r="R689" s="58"/>
      <c r="S689" s="58"/>
      <c r="T689" s="58"/>
      <c r="U689" s="58"/>
      <c r="V689" s="21"/>
      <c r="W689" s="21"/>
      <c r="X689" s="21"/>
      <c r="Y689" s="21"/>
      <c r="Z689" s="21"/>
      <c r="AA689" s="21"/>
      <c r="AB689" s="21"/>
    </row>
    <row r="690">
      <c r="A690" s="62"/>
      <c r="B690" s="62"/>
      <c r="C690" s="69" t="s">
        <v>814</v>
      </c>
      <c r="D690" s="66"/>
      <c r="E690" s="67"/>
      <c r="F690" s="68"/>
      <c r="G690" s="80"/>
      <c r="H690" s="59"/>
      <c r="I690" s="68"/>
      <c r="J690" s="58"/>
      <c r="K690" s="65"/>
      <c r="L690" s="58"/>
      <c r="M690" s="83"/>
      <c r="N690" s="58"/>
      <c r="O690" s="58"/>
      <c r="P690" s="65"/>
      <c r="Q690" s="58"/>
      <c r="R690" s="58"/>
      <c r="S690" s="58"/>
      <c r="T690" s="58"/>
      <c r="U690" s="58"/>
      <c r="V690" s="21"/>
      <c r="W690" s="21"/>
      <c r="X690" s="21"/>
      <c r="Y690" s="21"/>
      <c r="Z690" s="21"/>
      <c r="AA690" s="21"/>
      <c r="AB690" s="21"/>
    </row>
    <row r="691">
      <c r="A691" s="62"/>
      <c r="B691" s="62"/>
      <c r="C691" s="69" t="s">
        <v>815</v>
      </c>
      <c r="D691" s="66"/>
      <c r="E691" s="67"/>
      <c r="F691" s="68"/>
      <c r="G691" s="80"/>
      <c r="H691" s="59"/>
      <c r="I691" s="68"/>
      <c r="J691" s="58"/>
      <c r="K691" s="65"/>
      <c r="L691" s="58"/>
      <c r="M691" s="83"/>
      <c r="N691" s="58"/>
      <c r="O691" s="58"/>
      <c r="P691" s="65"/>
      <c r="Q691" s="58"/>
      <c r="R691" s="58"/>
      <c r="S691" s="58"/>
      <c r="T691" s="58"/>
      <c r="U691" s="58"/>
      <c r="V691" s="21"/>
      <c r="W691" s="21"/>
      <c r="X691" s="21"/>
      <c r="Y691" s="21"/>
      <c r="Z691" s="21"/>
      <c r="AA691" s="21"/>
      <c r="AB691" s="21"/>
    </row>
    <row r="692">
      <c r="A692" s="62"/>
      <c r="B692" s="62"/>
      <c r="C692" s="69" t="s">
        <v>816</v>
      </c>
      <c r="D692" s="66"/>
      <c r="E692" s="67"/>
      <c r="F692" s="68"/>
      <c r="G692" s="80"/>
      <c r="H692" s="59"/>
      <c r="I692" s="68"/>
      <c r="J692" s="58"/>
      <c r="K692" s="65"/>
      <c r="L692" s="58"/>
      <c r="M692" s="83"/>
      <c r="N692" s="58"/>
      <c r="O692" s="58"/>
      <c r="P692" s="65"/>
      <c r="Q692" s="58"/>
      <c r="R692" s="58"/>
      <c r="S692" s="58"/>
      <c r="T692" s="58"/>
      <c r="U692" s="58"/>
      <c r="V692" s="21"/>
      <c r="W692" s="21"/>
      <c r="X692" s="21"/>
      <c r="Y692" s="21"/>
      <c r="Z692" s="21"/>
      <c r="AA692" s="21"/>
      <c r="AB692" s="21"/>
    </row>
    <row r="693">
      <c r="A693" s="62"/>
      <c r="B693" s="62"/>
      <c r="C693" s="69" t="s">
        <v>817</v>
      </c>
      <c r="D693" s="66"/>
      <c r="E693" s="67"/>
      <c r="F693" s="68"/>
      <c r="G693" s="80"/>
      <c r="H693" s="59"/>
      <c r="I693" s="68"/>
      <c r="J693" s="58"/>
      <c r="K693" s="65"/>
      <c r="L693" s="58"/>
      <c r="M693" s="83"/>
      <c r="N693" s="58"/>
      <c r="O693" s="58"/>
      <c r="P693" s="65"/>
      <c r="Q693" s="58"/>
      <c r="R693" s="58"/>
      <c r="S693" s="58"/>
      <c r="T693" s="58"/>
      <c r="U693" s="58"/>
      <c r="V693" s="21"/>
      <c r="W693" s="21"/>
      <c r="X693" s="21"/>
      <c r="Y693" s="21"/>
      <c r="Z693" s="21"/>
      <c r="AA693" s="21"/>
      <c r="AB693" s="21"/>
    </row>
    <row r="694">
      <c r="A694" s="62"/>
      <c r="B694" s="62"/>
      <c r="C694" s="69"/>
      <c r="D694" s="66"/>
      <c r="E694" s="67"/>
      <c r="F694" s="68"/>
      <c r="G694" s="80"/>
      <c r="H694" s="59"/>
      <c r="I694" s="68"/>
      <c r="J694" s="58"/>
      <c r="K694" s="65"/>
      <c r="L694" s="58"/>
      <c r="M694" s="83"/>
      <c r="N694" s="58"/>
      <c r="O694" s="58"/>
      <c r="P694" s="65"/>
      <c r="Q694" s="58"/>
      <c r="R694" s="58"/>
      <c r="S694" s="58"/>
      <c r="T694" s="58"/>
      <c r="U694" s="58"/>
      <c r="V694" s="21"/>
      <c r="W694" s="21"/>
      <c r="X694" s="21"/>
      <c r="Y694" s="21"/>
      <c r="Z694" s="21"/>
      <c r="AA694" s="21"/>
      <c r="AB694" s="21"/>
    </row>
    <row r="695">
      <c r="A695" s="36">
        <v>5.020321E7</v>
      </c>
      <c r="B695" s="62"/>
      <c r="C695" s="63" t="s">
        <v>818</v>
      </c>
      <c r="D695" s="66"/>
      <c r="E695" s="67"/>
      <c r="F695" s="68"/>
      <c r="G695" s="80"/>
      <c r="H695" s="94">
        <v>800000.0</v>
      </c>
      <c r="I695" s="68" t="s">
        <v>696</v>
      </c>
      <c r="J695" s="58"/>
      <c r="K695" s="65"/>
      <c r="L695" s="58"/>
      <c r="M695" s="83"/>
      <c r="N695" s="58"/>
      <c r="O695" s="58"/>
      <c r="P695" s="65"/>
      <c r="Q695" s="58"/>
      <c r="R695" s="58"/>
      <c r="S695" s="58"/>
      <c r="T695" s="58"/>
      <c r="U695" s="58"/>
      <c r="V695" s="21"/>
      <c r="W695" s="21"/>
      <c r="X695" s="21"/>
      <c r="Y695" s="21"/>
      <c r="Z695" s="21"/>
      <c r="AA695" s="21"/>
      <c r="AB695" s="21"/>
    </row>
    <row r="696">
      <c r="A696" s="36"/>
      <c r="B696" s="62"/>
      <c r="C696" s="69" t="s">
        <v>819</v>
      </c>
      <c r="D696" s="66"/>
      <c r="E696" s="67">
        <v>1.0</v>
      </c>
      <c r="F696" s="68" t="s">
        <v>153</v>
      </c>
      <c r="G696" s="80">
        <v>15000.0</v>
      </c>
      <c r="H696" s="59">
        <f t="shared" ref="H696:H721" si="40">E696*G696</f>
        <v>15000</v>
      </c>
      <c r="I696" s="68"/>
      <c r="J696" s="58"/>
      <c r="K696" s="67">
        <v>1.0</v>
      </c>
      <c r="L696" s="65"/>
      <c r="M696" s="65"/>
      <c r="N696" s="65"/>
      <c r="O696" s="65"/>
      <c r="P696" s="65"/>
      <c r="Q696" s="65"/>
      <c r="R696" s="58"/>
      <c r="S696" s="58"/>
      <c r="T696" s="58"/>
      <c r="U696" s="58"/>
      <c r="V696" s="21"/>
      <c r="W696" s="21"/>
      <c r="X696" s="21"/>
      <c r="Y696" s="21"/>
      <c r="Z696" s="21"/>
      <c r="AA696" s="21"/>
      <c r="AB696" s="21"/>
    </row>
    <row r="697">
      <c r="A697" s="36"/>
      <c r="B697" s="62"/>
      <c r="C697" s="69" t="s">
        <v>820</v>
      </c>
      <c r="D697" s="66"/>
      <c r="E697" s="67">
        <v>5.0</v>
      </c>
      <c r="F697" s="68" t="s">
        <v>120</v>
      </c>
      <c r="G697" s="80">
        <v>7000.0</v>
      </c>
      <c r="H697" s="59">
        <f t="shared" si="40"/>
        <v>35000</v>
      </c>
      <c r="I697" s="68"/>
      <c r="J697" s="58"/>
      <c r="K697" s="67">
        <v>5.0</v>
      </c>
      <c r="L697" s="65"/>
      <c r="M697" s="65"/>
      <c r="N697" s="65"/>
      <c r="O697" s="65"/>
      <c r="P697" s="65"/>
      <c r="Q697" s="65"/>
      <c r="R697" s="58"/>
      <c r="S697" s="58"/>
      <c r="T697" s="58"/>
      <c r="U697" s="58"/>
      <c r="V697" s="21"/>
      <c r="W697" s="21"/>
      <c r="X697" s="21"/>
      <c r="Y697" s="21"/>
      <c r="Z697" s="21"/>
      <c r="AA697" s="21"/>
      <c r="AB697" s="21"/>
    </row>
    <row r="698">
      <c r="A698" s="36"/>
      <c r="B698" s="62"/>
      <c r="C698" s="69" t="s">
        <v>821</v>
      </c>
      <c r="D698" s="66"/>
      <c r="E698" s="67">
        <v>1.0</v>
      </c>
      <c r="F698" s="68" t="s">
        <v>120</v>
      </c>
      <c r="G698" s="80">
        <v>2500.0</v>
      </c>
      <c r="H698" s="59">
        <f t="shared" si="40"/>
        <v>2500</v>
      </c>
      <c r="I698" s="68"/>
      <c r="J698" s="58"/>
      <c r="K698" s="67">
        <v>1.0</v>
      </c>
      <c r="L698" s="65"/>
      <c r="M698" s="65"/>
      <c r="N698" s="65"/>
      <c r="O698" s="65"/>
      <c r="P698" s="65"/>
      <c r="Q698" s="65"/>
      <c r="R698" s="58"/>
      <c r="S698" s="58"/>
      <c r="T698" s="58"/>
      <c r="U698" s="58"/>
      <c r="V698" s="21"/>
      <c r="W698" s="21"/>
      <c r="X698" s="21"/>
      <c r="Y698" s="21"/>
      <c r="Z698" s="21"/>
      <c r="AA698" s="21"/>
      <c r="AB698" s="21"/>
    </row>
    <row r="699">
      <c r="A699" s="36"/>
      <c r="B699" s="62"/>
      <c r="C699" s="69" t="s">
        <v>822</v>
      </c>
      <c r="D699" s="66"/>
      <c r="E699" s="67">
        <v>1.0</v>
      </c>
      <c r="F699" s="68" t="s">
        <v>153</v>
      </c>
      <c r="G699" s="80">
        <v>4750.0</v>
      </c>
      <c r="H699" s="59">
        <f t="shared" si="40"/>
        <v>4750</v>
      </c>
      <c r="I699" s="68"/>
      <c r="J699" s="58"/>
      <c r="K699" s="67">
        <v>1.0</v>
      </c>
      <c r="L699" s="65"/>
      <c r="M699" s="65"/>
      <c r="N699" s="65"/>
      <c r="O699" s="65"/>
      <c r="P699" s="65"/>
      <c r="Q699" s="65"/>
      <c r="R699" s="58"/>
      <c r="S699" s="58"/>
      <c r="T699" s="58"/>
      <c r="U699" s="58"/>
      <c r="V699" s="21"/>
      <c r="W699" s="21"/>
      <c r="X699" s="21"/>
      <c r="Y699" s="21"/>
      <c r="Z699" s="21"/>
      <c r="AA699" s="21"/>
      <c r="AB699" s="21"/>
    </row>
    <row r="700">
      <c r="A700" s="36"/>
      <c r="B700" s="62"/>
      <c r="C700" s="69" t="s">
        <v>823</v>
      </c>
      <c r="D700" s="66"/>
      <c r="E700" s="67">
        <v>1.0</v>
      </c>
      <c r="F700" s="68" t="s">
        <v>120</v>
      </c>
      <c r="G700" s="80">
        <v>1680.0</v>
      </c>
      <c r="H700" s="59">
        <f t="shared" si="40"/>
        <v>1680</v>
      </c>
      <c r="I700" s="68"/>
      <c r="J700" s="58"/>
      <c r="K700" s="67">
        <v>1.0</v>
      </c>
      <c r="L700" s="65"/>
      <c r="M700" s="65"/>
      <c r="N700" s="65"/>
      <c r="O700" s="65"/>
      <c r="P700" s="65"/>
      <c r="Q700" s="65"/>
      <c r="R700" s="58"/>
      <c r="S700" s="58"/>
      <c r="T700" s="58"/>
      <c r="U700" s="58"/>
      <c r="V700" s="21"/>
      <c r="W700" s="21"/>
      <c r="X700" s="21"/>
      <c r="Y700" s="21"/>
      <c r="Z700" s="21"/>
      <c r="AA700" s="21"/>
      <c r="AB700" s="21"/>
    </row>
    <row r="701">
      <c r="A701" s="36"/>
      <c r="B701" s="62"/>
      <c r="C701" s="69" t="s">
        <v>824</v>
      </c>
      <c r="D701" s="66"/>
      <c r="E701" s="67">
        <v>2.0</v>
      </c>
      <c r="F701" s="68" t="s">
        <v>120</v>
      </c>
      <c r="G701" s="80">
        <v>1500.0</v>
      </c>
      <c r="H701" s="59">
        <f t="shared" si="40"/>
        <v>3000</v>
      </c>
      <c r="I701" s="68"/>
      <c r="J701" s="58"/>
      <c r="K701" s="67">
        <v>2.0</v>
      </c>
      <c r="L701" s="65"/>
      <c r="M701" s="65"/>
      <c r="N701" s="65"/>
      <c r="O701" s="65"/>
      <c r="P701" s="65"/>
      <c r="Q701" s="65"/>
      <c r="R701" s="58"/>
      <c r="S701" s="58"/>
      <c r="T701" s="58"/>
      <c r="U701" s="58"/>
      <c r="V701" s="21"/>
      <c r="W701" s="21"/>
      <c r="X701" s="21"/>
      <c r="Y701" s="21"/>
      <c r="Z701" s="21"/>
      <c r="AA701" s="21"/>
      <c r="AB701" s="21"/>
    </row>
    <row r="702">
      <c r="A702" s="36"/>
      <c r="B702" s="62"/>
      <c r="C702" s="69" t="s">
        <v>825</v>
      </c>
      <c r="D702" s="66"/>
      <c r="E702" s="67">
        <v>1.0</v>
      </c>
      <c r="F702" s="68" t="s">
        <v>120</v>
      </c>
      <c r="G702" s="80">
        <v>1750.0</v>
      </c>
      <c r="H702" s="59">
        <f t="shared" si="40"/>
        <v>1750</v>
      </c>
      <c r="I702" s="68"/>
      <c r="J702" s="58"/>
      <c r="K702" s="67">
        <v>1.0</v>
      </c>
      <c r="L702" s="65"/>
      <c r="M702" s="65"/>
      <c r="N702" s="65"/>
      <c r="O702" s="65"/>
      <c r="P702" s="65"/>
      <c r="Q702" s="65"/>
      <c r="R702" s="58"/>
      <c r="S702" s="58"/>
      <c r="T702" s="58"/>
      <c r="U702" s="58"/>
      <c r="V702" s="21"/>
      <c r="W702" s="21"/>
      <c r="X702" s="21"/>
      <c r="Y702" s="21"/>
      <c r="Z702" s="21"/>
      <c r="AA702" s="21"/>
      <c r="AB702" s="21"/>
    </row>
    <row r="703">
      <c r="A703" s="62"/>
      <c r="B703" s="62"/>
      <c r="C703" s="69" t="s">
        <v>826</v>
      </c>
      <c r="D703" s="66"/>
      <c r="E703" s="98">
        <v>1.0</v>
      </c>
      <c r="F703" s="99" t="s">
        <v>120</v>
      </c>
      <c r="G703" s="100">
        <v>4800.0</v>
      </c>
      <c r="H703" s="59">
        <f t="shared" si="40"/>
        <v>4800</v>
      </c>
      <c r="I703" s="101"/>
      <c r="J703" s="58"/>
      <c r="K703" s="98">
        <v>1.0</v>
      </c>
      <c r="L703" s="58"/>
      <c r="M703" s="83"/>
      <c r="N703" s="58"/>
      <c r="O703" s="58"/>
      <c r="P703" s="65"/>
      <c r="Q703" s="58"/>
      <c r="R703" s="58"/>
      <c r="S703" s="58"/>
      <c r="T703" s="58"/>
      <c r="U703" s="58"/>
      <c r="V703" s="21"/>
      <c r="W703" s="21"/>
      <c r="X703" s="21"/>
      <c r="Y703" s="21"/>
      <c r="Z703" s="21"/>
      <c r="AA703" s="21"/>
      <c r="AB703" s="21"/>
    </row>
    <row r="704">
      <c r="A704" s="62"/>
      <c r="B704" s="62"/>
      <c r="C704" s="69" t="s">
        <v>827</v>
      </c>
      <c r="D704" s="66"/>
      <c r="E704" s="67">
        <v>5.0</v>
      </c>
      <c r="F704" s="68" t="s">
        <v>120</v>
      </c>
      <c r="G704" s="80">
        <v>2520.0</v>
      </c>
      <c r="H704" s="59">
        <f t="shared" si="40"/>
        <v>12600</v>
      </c>
      <c r="I704" s="68"/>
      <c r="J704" s="58"/>
      <c r="K704" s="67">
        <v>5.0</v>
      </c>
      <c r="L704" s="58"/>
      <c r="M704" s="83"/>
      <c r="N704" s="58"/>
      <c r="O704" s="58"/>
      <c r="P704" s="65"/>
      <c r="Q704" s="58"/>
      <c r="R704" s="58"/>
      <c r="S704" s="58"/>
      <c r="T704" s="58"/>
      <c r="U704" s="58"/>
      <c r="V704" s="21"/>
      <c r="W704" s="21"/>
      <c r="X704" s="21"/>
      <c r="Y704" s="21"/>
      <c r="Z704" s="21"/>
      <c r="AA704" s="21"/>
      <c r="AB704" s="21"/>
    </row>
    <row r="705">
      <c r="A705" s="62"/>
      <c r="B705" s="62"/>
      <c r="C705" s="69" t="s">
        <v>828</v>
      </c>
      <c r="D705" s="66"/>
      <c r="E705" s="67">
        <v>1.0</v>
      </c>
      <c r="F705" s="68" t="s">
        <v>120</v>
      </c>
      <c r="G705" s="80">
        <v>1500.0</v>
      </c>
      <c r="H705" s="59">
        <f t="shared" si="40"/>
        <v>1500</v>
      </c>
      <c r="I705" s="68"/>
      <c r="J705" s="58"/>
      <c r="K705" s="67">
        <v>1.0</v>
      </c>
      <c r="L705" s="58"/>
      <c r="M705" s="83"/>
      <c r="N705" s="58"/>
      <c r="O705" s="58"/>
      <c r="P705" s="65"/>
      <c r="Q705" s="58"/>
      <c r="R705" s="58"/>
      <c r="S705" s="58"/>
      <c r="T705" s="58"/>
      <c r="U705" s="58"/>
      <c r="V705" s="21"/>
      <c r="W705" s="21"/>
      <c r="X705" s="21"/>
      <c r="Y705" s="21"/>
      <c r="Z705" s="21"/>
      <c r="AA705" s="21"/>
      <c r="AB705" s="21"/>
    </row>
    <row r="706">
      <c r="A706" s="62"/>
      <c r="B706" s="62"/>
      <c r="C706" s="69" t="s">
        <v>829</v>
      </c>
      <c r="D706" s="66"/>
      <c r="E706" s="67">
        <v>3.0</v>
      </c>
      <c r="F706" s="68" t="s">
        <v>120</v>
      </c>
      <c r="G706" s="80">
        <v>1008.0</v>
      </c>
      <c r="H706" s="59">
        <f t="shared" si="40"/>
        <v>3024</v>
      </c>
      <c r="I706" s="68"/>
      <c r="J706" s="58"/>
      <c r="K706" s="67">
        <v>3.0</v>
      </c>
      <c r="L706" s="58"/>
      <c r="M706" s="83"/>
      <c r="N706" s="58"/>
      <c r="O706" s="58"/>
      <c r="P706" s="65"/>
      <c r="Q706" s="58"/>
      <c r="R706" s="58"/>
      <c r="S706" s="58"/>
      <c r="T706" s="58"/>
      <c r="U706" s="58"/>
      <c r="V706" s="21"/>
      <c r="W706" s="21"/>
      <c r="X706" s="21"/>
      <c r="Y706" s="21"/>
      <c r="Z706" s="21"/>
      <c r="AA706" s="21"/>
      <c r="AB706" s="21"/>
    </row>
    <row r="707">
      <c r="A707" s="62"/>
      <c r="B707" s="62"/>
      <c r="C707" s="69" t="s">
        <v>830</v>
      </c>
      <c r="D707" s="66"/>
      <c r="E707" s="67">
        <v>3.0</v>
      </c>
      <c r="F707" s="68" t="s">
        <v>762</v>
      </c>
      <c r="G707" s="80">
        <v>13500.0</v>
      </c>
      <c r="H707" s="59">
        <f t="shared" si="40"/>
        <v>40500</v>
      </c>
      <c r="I707" s="68"/>
      <c r="J707" s="58"/>
      <c r="K707" s="67">
        <v>3.0</v>
      </c>
      <c r="L707" s="58"/>
      <c r="M707" s="83"/>
      <c r="N707" s="58"/>
      <c r="O707" s="58"/>
      <c r="P707" s="65"/>
      <c r="Q707" s="58"/>
      <c r="R707" s="58"/>
      <c r="S707" s="58"/>
      <c r="T707" s="58"/>
      <c r="U707" s="58"/>
      <c r="V707" s="21"/>
      <c r="W707" s="21"/>
      <c r="X707" s="21"/>
      <c r="Y707" s="21"/>
      <c r="Z707" s="21"/>
      <c r="AA707" s="21"/>
      <c r="AB707" s="21"/>
    </row>
    <row r="708">
      <c r="A708" s="62"/>
      <c r="B708" s="62"/>
      <c r="C708" s="69" t="s">
        <v>831</v>
      </c>
      <c r="D708" s="66"/>
      <c r="E708" s="67">
        <v>5.0</v>
      </c>
      <c r="F708" s="68" t="s">
        <v>153</v>
      </c>
      <c r="G708" s="80">
        <v>2872.8</v>
      </c>
      <c r="H708" s="59">
        <f t="shared" si="40"/>
        <v>14364</v>
      </c>
      <c r="I708" s="68"/>
      <c r="J708" s="58"/>
      <c r="K708" s="67">
        <v>5.0</v>
      </c>
      <c r="L708" s="58"/>
      <c r="M708" s="83"/>
      <c r="N708" s="58"/>
      <c r="O708" s="58"/>
      <c r="P708" s="65"/>
      <c r="Q708" s="58"/>
      <c r="R708" s="58"/>
      <c r="S708" s="58"/>
      <c r="T708" s="58"/>
      <c r="U708" s="58"/>
      <c r="V708" s="21"/>
      <c r="W708" s="21"/>
      <c r="X708" s="21"/>
      <c r="Y708" s="21"/>
      <c r="Z708" s="21"/>
      <c r="AA708" s="21"/>
      <c r="AB708" s="21"/>
    </row>
    <row r="709">
      <c r="A709" s="62"/>
      <c r="B709" s="62"/>
      <c r="C709" s="69" t="s">
        <v>832</v>
      </c>
      <c r="D709" s="66"/>
      <c r="E709" s="67">
        <v>1.0</v>
      </c>
      <c r="F709" s="68" t="s">
        <v>120</v>
      </c>
      <c r="G709" s="80">
        <v>16800.0</v>
      </c>
      <c r="H709" s="59">
        <f t="shared" si="40"/>
        <v>16800</v>
      </c>
      <c r="I709" s="68"/>
      <c r="J709" s="58"/>
      <c r="K709" s="67">
        <v>1.0</v>
      </c>
      <c r="L709" s="58"/>
      <c r="M709" s="83"/>
      <c r="N709" s="58"/>
      <c r="O709" s="58"/>
      <c r="P709" s="65"/>
      <c r="Q709" s="58"/>
      <c r="R709" s="58"/>
      <c r="S709" s="58"/>
      <c r="T709" s="58"/>
      <c r="U709" s="58"/>
      <c r="V709" s="21"/>
      <c r="W709" s="21"/>
      <c r="X709" s="21"/>
      <c r="Y709" s="21"/>
      <c r="Z709" s="21"/>
      <c r="AA709" s="21"/>
      <c r="AB709" s="21"/>
    </row>
    <row r="710">
      <c r="A710" s="62"/>
      <c r="B710" s="62"/>
      <c r="C710" s="69" t="s">
        <v>833</v>
      </c>
      <c r="D710" s="66"/>
      <c r="E710" s="67">
        <v>3.0</v>
      </c>
      <c r="F710" s="68" t="s">
        <v>120</v>
      </c>
      <c r="G710" s="80">
        <v>9000.0</v>
      </c>
      <c r="H710" s="59">
        <f t="shared" si="40"/>
        <v>27000</v>
      </c>
      <c r="I710" s="68"/>
      <c r="J710" s="58"/>
      <c r="K710" s="67">
        <v>3.0</v>
      </c>
      <c r="L710" s="58"/>
      <c r="M710" s="83"/>
      <c r="N710" s="58"/>
      <c r="O710" s="58"/>
      <c r="P710" s="65"/>
      <c r="Q710" s="58"/>
      <c r="R710" s="58"/>
      <c r="S710" s="58"/>
      <c r="T710" s="58"/>
      <c r="U710" s="58"/>
      <c r="V710" s="21"/>
      <c r="W710" s="21"/>
      <c r="X710" s="21"/>
      <c r="Y710" s="21"/>
      <c r="Z710" s="21"/>
      <c r="AA710" s="21"/>
      <c r="AB710" s="21"/>
    </row>
    <row r="711">
      <c r="A711" s="62"/>
      <c r="B711" s="62"/>
      <c r="C711" s="69" t="s">
        <v>834</v>
      </c>
      <c r="D711" s="66"/>
      <c r="E711" s="67">
        <v>3.0</v>
      </c>
      <c r="F711" s="68" t="s">
        <v>120</v>
      </c>
      <c r="G711" s="80">
        <v>1800.0</v>
      </c>
      <c r="H711" s="59">
        <f t="shared" si="40"/>
        <v>5400</v>
      </c>
      <c r="I711" s="68"/>
      <c r="J711" s="58"/>
      <c r="K711" s="67">
        <v>3.0</v>
      </c>
      <c r="L711" s="58"/>
      <c r="M711" s="83"/>
      <c r="N711" s="58"/>
      <c r="O711" s="58"/>
      <c r="P711" s="65"/>
      <c r="Q711" s="58"/>
      <c r="R711" s="58"/>
      <c r="S711" s="58"/>
      <c r="T711" s="58"/>
      <c r="U711" s="58"/>
      <c r="V711" s="21"/>
      <c r="W711" s="21"/>
      <c r="X711" s="21"/>
      <c r="Y711" s="21"/>
      <c r="Z711" s="21"/>
      <c r="AA711" s="21"/>
      <c r="AB711" s="21"/>
    </row>
    <row r="712">
      <c r="A712" s="62"/>
      <c r="B712" s="62"/>
      <c r="C712" s="69" t="s">
        <v>835</v>
      </c>
      <c r="D712" s="66"/>
      <c r="E712" s="67">
        <v>3.0</v>
      </c>
      <c r="F712" s="68" t="s">
        <v>120</v>
      </c>
      <c r="G712" s="80">
        <v>1800.0</v>
      </c>
      <c r="H712" s="59">
        <f t="shared" si="40"/>
        <v>5400</v>
      </c>
      <c r="I712" s="68"/>
      <c r="J712" s="58"/>
      <c r="K712" s="67">
        <v>3.0</v>
      </c>
      <c r="L712" s="58"/>
      <c r="M712" s="83"/>
      <c r="N712" s="58"/>
      <c r="O712" s="58"/>
      <c r="P712" s="65"/>
      <c r="Q712" s="58"/>
      <c r="R712" s="58"/>
      <c r="S712" s="58"/>
      <c r="T712" s="58"/>
      <c r="U712" s="58"/>
      <c r="V712" s="21"/>
      <c r="W712" s="21"/>
      <c r="X712" s="21"/>
      <c r="Y712" s="21"/>
      <c r="Z712" s="21"/>
      <c r="AA712" s="21"/>
      <c r="AB712" s="21"/>
    </row>
    <row r="713">
      <c r="A713" s="62"/>
      <c r="B713" s="62"/>
      <c r="C713" s="69" t="s">
        <v>836</v>
      </c>
      <c r="D713" s="66"/>
      <c r="E713" s="67">
        <v>3.0</v>
      </c>
      <c r="F713" s="68" t="s">
        <v>120</v>
      </c>
      <c r="G713" s="80">
        <v>1800.0</v>
      </c>
      <c r="H713" s="59">
        <f t="shared" si="40"/>
        <v>5400</v>
      </c>
      <c r="I713" s="68"/>
      <c r="J713" s="58"/>
      <c r="K713" s="67">
        <v>3.0</v>
      </c>
      <c r="L713" s="58"/>
      <c r="M713" s="83"/>
      <c r="N713" s="58"/>
      <c r="O713" s="58"/>
      <c r="P713" s="65"/>
      <c r="Q713" s="58"/>
      <c r="R713" s="58"/>
      <c r="S713" s="58"/>
      <c r="T713" s="58"/>
      <c r="U713" s="58"/>
      <c r="V713" s="21"/>
      <c r="W713" s="21"/>
      <c r="X713" s="21"/>
      <c r="Y713" s="21"/>
      <c r="Z713" s="21"/>
      <c r="AA713" s="21"/>
      <c r="AB713" s="21"/>
    </row>
    <row r="714">
      <c r="A714" s="62"/>
      <c r="B714" s="62"/>
      <c r="C714" s="69" t="s">
        <v>837</v>
      </c>
      <c r="D714" s="66"/>
      <c r="E714" s="67">
        <v>1.0</v>
      </c>
      <c r="F714" s="68" t="s">
        <v>153</v>
      </c>
      <c r="G714" s="80">
        <v>10000.0</v>
      </c>
      <c r="H714" s="59">
        <f t="shared" si="40"/>
        <v>10000</v>
      </c>
      <c r="I714" s="68"/>
      <c r="J714" s="58"/>
      <c r="K714" s="67">
        <v>1.0</v>
      </c>
      <c r="L714" s="58"/>
      <c r="M714" s="83"/>
      <c r="N714" s="58"/>
      <c r="O714" s="58"/>
      <c r="P714" s="65"/>
      <c r="Q714" s="58"/>
      <c r="R714" s="58"/>
      <c r="S714" s="58"/>
      <c r="T714" s="58"/>
      <c r="U714" s="58"/>
      <c r="V714" s="21"/>
      <c r="W714" s="21"/>
      <c r="X714" s="21"/>
      <c r="Y714" s="21"/>
      <c r="Z714" s="21"/>
      <c r="AA714" s="21"/>
      <c r="AB714" s="21"/>
    </row>
    <row r="715">
      <c r="A715" s="36"/>
      <c r="B715" s="62"/>
      <c r="C715" s="69" t="s">
        <v>838</v>
      </c>
      <c r="D715" s="66"/>
      <c r="E715" s="67">
        <v>1.0</v>
      </c>
      <c r="F715" s="68" t="s">
        <v>153</v>
      </c>
      <c r="G715" s="80">
        <v>25000.0</v>
      </c>
      <c r="H715" s="59">
        <f t="shared" si="40"/>
        <v>25000</v>
      </c>
      <c r="I715" s="68"/>
      <c r="J715" s="58"/>
      <c r="K715" s="67">
        <v>1.0</v>
      </c>
      <c r="L715" s="58"/>
      <c r="M715" s="83"/>
      <c r="N715" s="58"/>
      <c r="O715" s="58"/>
      <c r="P715" s="65"/>
      <c r="Q715" s="58"/>
      <c r="R715" s="58"/>
      <c r="S715" s="58"/>
      <c r="T715" s="58"/>
      <c r="U715" s="58"/>
      <c r="V715" s="21"/>
      <c r="W715" s="21"/>
      <c r="X715" s="21"/>
      <c r="Y715" s="21"/>
      <c r="Z715" s="21"/>
      <c r="AA715" s="21"/>
      <c r="AB715" s="21"/>
    </row>
    <row r="716">
      <c r="A716" s="36"/>
      <c r="B716" s="62"/>
      <c r="C716" s="69" t="s">
        <v>839</v>
      </c>
      <c r="D716" s="66"/>
      <c r="E716" s="67">
        <v>1.0</v>
      </c>
      <c r="F716" s="68" t="s">
        <v>153</v>
      </c>
      <c r="G716" s="80">
        <v>50000.0</v>
      </c>
      <c r="H716" s="59">
        <f t="shared" si="40"/>
        <v>50000</v>
      </c>
      <c r="I716" s="68"/>
      <c r="J716" s="58"/>
      <c r="K716" s="67">
        <v>1.0</v>
      </c>
      <c r="L716" s="58"/>
      <c r="M716" s="83"/>
      <c r="N716" s="58"/>
      <c r="O716" s="58"/>
      <c r="P716" s="65"/>
      <c r="Q716" s="58"/>
      <c r="R716" s="58"/>
      <c r="S716" s="58"/>
      <c r="T716" s="58"/>
      <c r="U716" s="58"/>
      <c r="V716" s="21"/>
      <c r="W716" s="21"/>
      <c r="X716" s="21"/>
      <c r="Y716" s="21"/>
      <c r="Z716" s="21"/>
      <c r="AA716" s="21"/>
      <c r="AB716" s="21"/>
    </row>
    <row r="717">
      <c r="A717" s="62"/>
      <c r="B717" s="62"/>
      <c r="C717" s="92" t="s">
        <v>840</v>
      </c>
      <c r="D717" s="66"/>
      <c r="E717" s="67">
        <v>5.0</v>
      </c>
      <c r="F717" s="68" t="s">
        <v>120</v>
      </c>
      <c r="G717" s="80">
        <f>2000*1.4</f>
        <v>2800</v>
      </c>
      <c r="H717" s="80">
        <f t="shared" si="40"/>
        <v>14000</v>
      </c>
      <c r="I717" s="116"/>
      <c r="J717" s="58"/>
      <c r="K717" s="67">
        <v>5.0</v>
      </c>
      <c r="L717" s="58"/>
      <c r="M717" s="83"/>
      <c r="N717" s="58"/>
      <c r="O717" s="58"/>
      <c r="P717" s="65"/>
      <c r="Q717" s="58"/>
      <c r="R717" s="58"/>
      <c r="S717" s="58"/>
      <c r="T717" s="58"/>
      <c r="U717" s="58"/>
      <c r="V717" s="21"/>
      <c r="W717" s="21"/>
      <c r="X717" s="21"/>
      <c r="Y717" s="21"/>
      <c r="Z717" s="21"/>
      <c r="AA717" s="19"/>
      <c r="AB717" s="19"/>
    </row>
    <row r="718">
      <c r="A718" s="62"/>
      <c r="B718" s="62"/>
      <c r="C718" s="92" t="s">
        <v>841</v>
      </c>
      <c r="D718" s="66"/>
      <c r="E718" s="67">
        <v>3.0</v>
      </c>
      <c r="F718" s="68" t="s">
        <v>120</v>
      </c>
      <c r="G718" s="80">
        <f>1500*1.4</f>
        <v>2100</v>
      </c>
      <c r="H718" s="80">
        <f t="shared" si="40"/>
        <v>6300</v>
      </c>
      <c r="I718" s="116"/>
      <c r="J718" s="58"/>
      <c r="K718" s="67">
        <v>3.0</v>
      </c>
      <c r="L718" s="58"/>
      <c r="M718" s="83"/>
      <c r="N718" s="58"/>
      <c r="O718" s="58"/>
      <c r="P718" s="65"/>
      <c r="Q718" s="58"/>
      <c r="R718" s="58"/>
      <c r="S718" s="58"/>
      <c r="T718" s="58"/>
      <c r="U718" s="58"/>
      <c r="V718" s="21"/>
      <c r="W718" s="21"/>
      <c r="X718" s="21"/>
      <c r="Y718" s="21"/>
      <c r="Z718" s="21"/>
      <c r="AA718" s="19"/>
      <c r="AB718" s="19"/>
    </row>
    <row r="719">
      <c r="A719" s="62"/>
      <c r="B719" s="62"/>
      <c r="C719" s="92" t="s">
        <v>842</v>
      </c>
      <c r="D719" s="66"/>
      <c r="E719" s="67">
        <v>2.0</v>
      </c>
      <c r="F719" s="68" t="s">
        <v>120</v>
      </c>
      <c r="G719" s="80">
        <f>6000*1.4</f>
        <v>8400</v>
      </c>
      <c r="H719" s="80">
        <f t="shared" si="40"/>
        <v>16800</v>
      </c>
      <c r="I719" s="116"/>
      <c r="J719" s="58"/>
      <c r="K719" s="67">
        <v>2.0</v>
      </c>
      <c r="L719" s="58"/>
      <c r="M719" s="83"/>
      <c r="N719" s="58"/>
      <c r="O719" s="58"/>
      <c r="P719" s="65"/>
      <c r="Q719" s="58"/>
      <c r="R719" s="58"/>
      <c r="S719" s="58"/>
      <c r="T719" s="58"/>
      <c r="U719" s="58"/>
      <c r="V719" s="21"/>
      <c r="W719" s="21"/>
      <c r="X719" s="21"/>
      <c r="Y719" s="21"/>
      <c r="Z719" s="21"/>
      <c r="AA719" s="19"/>
      <c r="AB719" s="19"/>
    </row>
    <row r="720">
      <c r="A720" s="62"/>
      <c r="B720" s="62"/>
      <c r="C720" s="92" t="s">
        <v>843</v>
      </c>
      <c r="D720" s="66"/>
      <c r="E720" s="67">
        <v>1.0</v>
      </c>
      <c r="F720" s="68" t="s">
        <v>120</v>
      </c>
      <c r="G720" s="80">
        <f>2000*1.4</f>
        <v>2800</v>
      </c>
      <c r="H720" s="80">
        <f t="shared" si="40"/>
        <v>2800</v>
      </c>
      <c r="I720" s="116"/>
      <c r="J720" s="58"/>
      <c r="K720" s="67">
        <v>1.0</v>
      </c>
      <c r="L720" s="58"/>
      <c r="M720" s="83"/>
      <c r="N720" s="58"/>
      <c r="O720" s="58"/>
      <c r="P720" s="65"/>
      <c r="Q720" s="58"/>
      <c r="R720" s="58"/>
      <c r="S720" s="58"/>
      <c r="T720" s="58"/>
      <c r="U720" s="58"/>
      <c r="V720" s="21"/>
      <c r="W720" s="21"/>
      <c r="X720" s="21"/>
      <c r="Y720" s="21"/>
      <c r="Z720" s="21"/>
      <c r="AA720" s="19"/>
      <c r="AB720" s="19"/>
    </row>
    <row r="721">
      <c r="A721" s="36"/>
      <c r="B721" s="62"/>
      <c r="C721" s="69" t="s">
        <v>844</v>
      </c>
      <c r="D721" s="66"/>
      <c r="E721" s="67">
        <v>3.0</v>
      </c>
      <c r="F721" s="68" t="s">
        <v>153</v>
      </c>
      <c r="G721" s="80">
        <v>30000.0</v>
      </c>
      <c r="H721" s="59">
        <f t="shared" si="40"/>
        <v>90000</v>
      </c>
      <c r="I721" s="68"/>
      <c r="J721" s="58"/>
      <c r="K721" s="67">
        <v>3.0</v>
      </c>
      <c r="L721" s="58"/>
      <c r="M721" s="83"/>
      <c r="N721" s="58"/>
      <c r="O721" s="58"/>
      <c r="P721" s="65"/>
      <c r="Q721" s="58"/>
      <c r="R721" s="58"/>
      <c r="S721" s="58"/>
      <c r="T721" s="58"/>
      <c r="U721" s="58"/>
      <c r="V721" s="21"/>
      <c r="W721" s="21"/>
      <c r="X721" s="21"/>
      <c r="Y721" s="21"/>
      <c r="Z721" s="21"/>
      <c r="AA721" s="21"/>
      <c r="AB721" s="21"/>
    </row>
    <row r="722">
      <c r="A722" s="36"/>
      <c r="B722" s="62"/>
      <c r="C722" s="69" t="s">
        <v>845</v>
      </c>
      <c r="D722" s="66"/>
      <c r="E722" s="67">
        <v>2.0</v>
      </c>
      <c r="F722" s="68" t="s">
        <v>153</v>
      </c>
      <c r="G722" s="80">
        <v>17000.0</v>
      </c>
      <c r="H722" s="59">
        <f t="shared" ref="H722:H727" si="41">G722*E722</f>
        <v>34000</v>
      </c>
      <c r="I722" s="68"/>
      <c r="J722" s="58"/>
      <c r="K722" s="67">
        <v>2.0</v>
      </c>
      <c r="L722" s="58"/>
      <c r="M722" s="83"/>
      <c r="N722" s="58"/>
      <c r="O722" s="58"/>
      <c r="P722" s="65"/>
      <c r="Q722" s="58"/>
      <c r="R722" s="58"/>
      <c r="S722" s="58"/>
      <c r="T722" s="58"/>
      <c r="U722" s="58"/>
      <c r="V722" s="21"/>
      <c r="W722" s="21"/>
      <c r="X722" s="21"/>
      <c r="Y722" s="21"/>
      <c r="Z722" s="21"/>
      <c r="AA722" s="21"/>
      <c r="AB722" s="21"/>
    </row>
    <row r="723">
      <c r="A723" s="36"/>
      <c r="B723" s="62"/>
      <c r="C723" s="69" t="s">
        <v>846</v>
      </c>
      <c r="D723" s="66"/>
      <c r="E723" s="67">
        <v>1.0</v>
      </c>
      <c r="F723" s="68" t="s">
        <v>153</v>
      </c>
      <c r="G723" s="80">
        <v>6000.0</v>
      </c>
      <c r="H723" s="59">
        <f t="shared" si="41"/>
        <v>6000</v>
      </c>
      <c r="I723" s="68"/>
      <c r="J723" s="58"/>
      <c r="K723" s="67">
        <v>1.0</v>
      </c>
      <c r="L723" s="58"/>
      <c r="M723" s="83"/>
      <c r="N723" s="58"/>
      <c r="O723" s="58"/>
      <c r="P723" s="65"/>
      <c r="Q723" s="58"/>
      <c r="R723" s="58"/>
      <c r="S723" s="58"/>
      <c r="T723" s="58"/>
      <c r="U723" s="58"/>
      <c r="V723" s="21"/>
      <c r="W723" s="21"/>
      <c r="X723" s="21"/>
      <c r="Y723" s="21"/>
      <c r="Z723" s="21"/>
      <c r="AA723" s="21"/>
      <c r="AB723" s="21"/>
    </row>
    <row r="724">
      <c r="A724" s="36"/>
      <c r="B724" s="62"/>
      <c r="C724" s="69" t="s">
        <v>847</v>
      </c>
      <c r="D724" s="66"/>
      <c r="E724" s="67">
        <v>10.0</v>
      </c>
      <c r="F724" s="68" t="s">
        <v>153</v>
      </c>
      <c r="G724" s="80">
        <v>20000.0</v>
      </c>
      <c r="H724" s="59">
        <f t="shared" si="41"/>
        <v>200000</v>
      </c>
      <c r="I724" s="68"/>
      <c r="J724" s="58"/>
      <c r="K724" s="67">
        <v>10.0</v>
      </c>
      <c r="L724" s="58"/>
      <c r="M724" s="83"/>
      <c r="N724" s="58"/>
      <c r="O724" s="58"/>
      <c r="P724" s="65"/>
      <c r="Q724" s="58"/>
      <c r="R724" s="58"/>
      <c r="S724" s="58"/>
      <c r="T724" s="58"/>
      <c r="U724" s="58"/>
      <c r="V724" s="21"/>
      <c r="W724" s="21"/>
      <c r="X724" s="21"/>
      <c r="Y724" s="21"/>
      <c r="Z724" s="21"/>
      <c r="AA724" s="21"/>
      <c r="AB724" s="21"/>
    </row>
    <row r="725">
      <c r="A725" s="36"/>
      <c r="B725" s="62"/>
      <c r="C725" s="69" t="s">
        <v>848</v>
      </c>
      <c r="D725" s="66"/>
      <c r="E725" s="67">
        <v>1.0</v>
      </c>
      <c r="F725" s="68" t="s">
        <v>153</v>
      </c>
      <c r="G725" s="80">
        <v>15000.0</v>
      </c>
      <c r="H725" s="59">
        <f t="shared" si="41"/>
        <v>15000</v>
      </c>
      <c r="I725" s="68"/>
      <c r="J725" s="58"/>
      <c r="K725" s="67">
        <v>1.0</v>
      </c>
      <c r="L725" s="58"/>
      <c r="M725" s="83"/>
      <c r="N725" s="58"/>
      <c r="O725" s="58"/>
      <c r="P725" s="65"/>
      <c r="Q725" s="58"/>
      <c r="R725" s="58"/>
      <c r="S725" s="58"/>
      <c r="T725" s="58"/>
      <c r="U725" s="58"/>
      <c r="V725" s="21"/>
      <c r="W725" s="21"/>
      <c r="X725" s="21"/>
      <c r="Y725" s="21"/>
      <c r="Z725" s="21"/>
      <c r="AA725" s="21"/>
      <c r="AB725" s="21"/>
    </row>
    <row r="726">
      <c r="A726" s="36"/>
      <c r="B726" s="62"/>
      <c r="C726" s="69" t="s">
        <v>849</v>
      </c>
      <c r="D726" s="66"/>
      <c r="E726" s="67">
        <v>2.0</v>
      </c>
      <c r="F726" s="68" t="s">
        <v>153</v>
      </c>
      <c r="G726" s="80">
        <v>6000.0</v>
      </c>
      <c r="H726" s="59">
        <f t="shared" si="41"/>
        <v>12000</v>
      </c>
      <c r="I726" s="68"/>
      <c r="J726" s="58"/>
      <c r="K726" s="67">
        <v>2.0</v>
      </c>
      <c r="L726" s="58"/>
      <c r="M726" s="83"/>
      <c r="N726" s="58"/>
      <c r="O726" s="58"/>
      <c r="P726" s="65"/>
      <c r="Q726" s="58"/>
      <c r="R726" s="58"/>
      <c r="S726" s="58"/>
      <c r="T726" s="58"/>
      <c r="U726" s="58"/>
      <c r="V726" s="21"/>
      <c r="W726" s="21"/>
      <c r="X726" s="21"/>
      <c r="Y726" s="21"/>
      <c r="Z726" s="21"/>
      <c r="AA726" s="21"/>
      <c r="AB726" s="21"/>
    </row>
    <row r="727">
      <c r="A727" s="36"/>
      <c r="B727" s="62"/>
      <c r="C727" s="69" t="s">
        <v>850</v>
      </c>
      <c r="D727" s="66"/>
      <c r="E727" s="67">
        <v>6.0</v>
      </c>
      <c r="F727" s="68" t="s">
        <v>153</v>
      </c>
      <c r="G727" s="80">
        <v>6000.0</v>
      </c>
      <c r="H727" s="59">
        <f t="shared" si="41"/>
        <v>36000</v>
      </c>
      <c r="I727" s="68"/>
      <c r="J727" s="58"/>
      <c r="K727" s="67">
        <v>6.0</v>
      </c>
      <c r="L727" s="58"/>
      <c r="M727" s="83"/>
      <c r="N727" s="58"/>
      <c r="O727" s="58"/>
      <c r="P727" s="65"/>
      <c r="Q727" s="58"/>
      <c r="R727" s="58"/>
      <c r="S727" s="58"/>
      <c r="T727" s="58"/>
      <c r="U727" s="58"/>
      <c r="V727" s="21"/>
      <c r="W727" s="21"/>
      <c r="X727" s="21"/>
      <c r="Y727" s="21"/>
      <c r="Z727" s="21"/>
      <c r="AA727" s="21"/>
      <c r="AB727" s="21"/>
    </row>
    <row r="728">
      <c r="A728" s="36"/>
      <c r="B728" s="62"/>
      <c r="C728" s="69" t="s">
        <v>851</v>
      </c>
      <c r="D728" s="66"/>
      <c r="E728" s="67">
        <v>1.0</v>
      </c>
      <c r="F728" s="68" t="s">
        <v>120</v>
      </c>
      <c r="G728" s="80">
        <v>1500.0</v>
      </c>
      <c r="H728" s="59">
        <f t="shared" ref="H728:H732" si="42">E728*G728</f>
        <v>1500</v>
      </c>
      <c r="I728" s="68"/>
      <c r="J728" s="58"/>
      <c r="K728" s="67">
        <v>1.0</v>
      </c>
      <c r="L728" s="65"/>
      <c r="M728" s="65"/>
      <c r="N728" s="65"/>
      <c r="O728" s="65"/>
      <c r="P728" s="65"/>
      <c r="Q728" s="65"/>
      <c r="R728" s="58"/>
      <c r="S728" s="58"/>
      <c r="T728" s="58"/>
      <c r="U728" s="58"/>
      <c r="V728" s="21"/>
      <c r="W728" s="21"/>
      <c r="X728" s="21"/>
      <c r="Y728" s="21"/>
      <c r="Z728" s="21"/>
      <c r="AA728" s="21"/>
      <c r="AB728" s="21"/>
    </row>
    <row r="729" ht="30.75" customHeight="1">
      <c r="A729" s="36"/>
      <c r="B729" s="62"/>
      <c r="C729" s="92" t="s">
        <v>852</v>
      </c>
      <c r="D729" s="38"/>
      <c r="E729" s="67">
        <v>1.0</v>
      </c>
      <c r="F729" s="68" t="s">
        <v>645</v>
      </c>
      <c r="G729" s="80">
        <v>3600.0</v>
      </c>
      <c r="H729" s="59">
        <f t="shared" si="42"/>
        <v>3600</v>
      </c>
      <c r="I729" s="68"/>
      <c r="J729" s="58"/>
      <c r="K729" s="67">
        <v>1.0</v>
      </c>
      <c r="L729" s="65"/>
      <c r="M729" s="65"/>
      <c r="N729" s="65"/>
      <c r="O729" s="65"/>
      <c r="P729" s="65"/>
      <c r="Q729" s="65"/>
      <c r="R729" s="58"/>
      <c r="S729" s="58"/>
      <c r="T729" s="58"/>
      <c r="U729" s="58"/>
      <c r="V729" s="21"/>
      <c r="W729" s="21"/>
      <c r="X729" s="21"/>
      <c r="Y729" s="21"/>
      <c r="Z729" s="21"/>
      <c r="AA729" s="21"/>
      <c r="AB729" s="21"/>
    </row>
    <row r="730">
      <c r="A730" s="36"/>
      <c r="B730" s="62"/>
      <c r="C730" s="69" t="s">
        <v>853</v>
      </c>
      <c r="D730" s="66"/>
      <c r="E730" s="67">
        <v>1.0</v>
      </c>
      <c r="F730" s="68" t="s">
        <v>153</v>
      </c>
      <c r="G730" s="80">
        <v>16450.0</v>
      </c>
      <c r="H730" s="59">
        <f t="shared" si="42"/>
        <v>16450</v>
      </c>
      <c r="I730" s="68"/>
      <c r="J730" s="58"/>
      <c r="K730" s="67">
        <v>1.0</v>
      </c>
      <c r="L730" s="65"/>
      <c r="M730" s="65"/>
      <c r="N730" s="65"/>
      <c r="O730" s="65"/>
      <c r="P730" s="65"/>
      <c r="Q730" s="65"/>
      <c r="R730" s="58"/>
      <c r="S730" s="58"/>
      <c r="T730" s="58"/>
      <c r="U730" s="58"/>
      <c r="V730" s="21"/>
      <c r="W730" s="21"/>
      <c r="X730" s="21"/>
      <c r="Y730" s="21"/>
      <c r="Z730" s="21"/>
      <c r="AA730" s="21"/>
      <c r="AB730" s="21"/>
    </row>
    <row r="731">
      <c r="A731" s="36"/>
      <c r="B731" s="62"/>
      <c r="C731" s="69" t="s">
        <v>854</v>
      </c>
      <c r="D731" s="66"/>
      <c r="E731" s="67">
        <v>1.0</v>
      </c>
      <c r="F731" s="68" t="s">
        <v>645</v>
      </c>
      <c r="G731" s="80">
        <v>10000.0</v>
      </c>
      <c r="H731" s="59">
        <f t="shared" si="42"/>
        <v>10000</v>
      </c>
      <c r="I731" s="68"/>
      <c r="J731" s="58"/>
      <c r="K731" s="67">
        <v>1.0</v>
      </c>
      <c r="L731" s="65"/>
      <c r="M731" s="65"/>
      <c r="N731" s="65"/>
      <c r="O731" s="65"/>
      <c r="P731" s="65"/>
      <c r="Q731" s="65"/>
      <c r="R731" s="58"/>
      <c r="S731" s="58"/>
      <c r="T731" s="58"/>
      <c r="U731" s="58"/>
      <c r="V731" s="21"/>
      <c r="W731" s="21"/>
      <c r="X731" s="21"/>
      <c r="Y731" s="21"/>
      <c r="Z731" s="21"/>
      <c r="AA731" s="21"/>
      <c r="AB731" s="21"/>
    </row>
    <row r="732">
      <c r="A732" s="36"/>
      <c r="B732" s="62"/>
      <c r="C732" s="69" t="s">
        <v>855</v>
      </c>
      <c r="D732" s="66"/>
      <c r="E732" s="67">
        <v>1.0</v>
      </c>
      <c r="F732" s="68" t="s">
        <v>153</v>
      </c>
      <c r="G732" s="80">
        <v>50000.0</v>
      </c>
      <c r="H732" s="59">
        <f t="shared" si="42"/>
        <v>50000</v>
      </c>
      <c r="I732" s="68"/>
      <c r="J732" s="58"/>
      <c r="K732" s="65">
        <v>1.0</v>
      </c>
      <c r="L732" s="58"/>
      <c r="M732" s="83"/>
      <c r="N732" s="58"/>
      <c r="O732" s="58"/>
      <c r="P732" s="65"/>
      <c r="Q732" s="58"/>
      <c r="R732" s="58"/>
      <c r="S732" s="58"/>
      <c r="T732" s="58"/>
      <c r="U732" s="58"/>
      <c r="V732" s="21"/>
      <c r="W732" s="21"/>
      <c r="X732" s="21"/>
      <c r="Y732" s="21"/>
      <c r="Z732" s="21"/>
      <c r="AA732" s="21"/>
      <c r="AB732" s="21"/>
    </row>
    <row r="733">
      <c r="A733" s="36"/>
      <c r="B733" s="62"/>
      <c r="C733" s="63" t="s">
        <v>299</v>
      </c>
      <c r="D733" s="66"/>
      <c r="E733" s="67"/>
      <c r="F733" s="68"/>
      <c r="G733" s="80"/>
      <c r="H733" s="94">
        <f>SUM(H696:H732)</f>
        <v>799918</v>
      </c>
      <c r="I733" s="68"/>
      <c r="J733" s="58"/>
      <c r="K733" s="65"/>
      <c r="L733" s="58"/>
      <c r="M733" s="83"/>
      <c r="N733" s="58"/>
      <c r="O733" s="58"/>
      <c r="P733" s="65"/>
      <c r="Q733" s="58"/>
      <c r="R733" s="58"/>
      <c r="S733" s="58"/>
      <c r="T733" s="58"/>
      <c r="U733" s="58"/>
      <c r="V733" s="21"/>
      <c r="W733" s="21"/>
      <c r="X733" s="21"/>
      <c r="Y733" s="21"/>
      <c r="Z733" s="21"/>
      <c r="AA733" s="21"/>
      <c r="AB733" s="21"/>
    </row>
    <row r="734">
      <c r="A734" s="36"/>
      <c r="B734" s="62"/>
      <c r="C734" s="69"/>
      <c r="D734" s="66"/>
      <c r="E734" s="67"/>
      <c r="F734" s="68"/>
      <c r="G734" s="80"/>
      <c r="H734" s="59"/>
      <c r="I734" s="68"/>
      <c r="J734" s="58"/>
      <c r="K734" s="65"/>
      <c r="L734" s="58"/>
      <c r="M734" s="83"/>
      <c r="N734" s="58"/>
      <c r="O734" s="58"/>
      <c r="P734" s="65"/>
      <c r="Q734" s="58"/>
      <c r="R734" s="58"/>
      <c r="S734" s="58"/>
      <c r="T734" s="58"/>
      <c r="U734" s="58"/>
      <c r="V734" s="21"/>
      <c r="W734" s="21"/>
      <c r="X734" s="21"/>
      <c r="Y734" s="21"/>
      <c r="Z734" s="21"/>
      <c r="AA734" s="21"/>
      <c r="AB734" s="21"/>
    </row>
    <row r="735">
      <c r="A735" s="36"/>
      <c r="B735" s="62"/>
      <c r="C735" s="63" t="s">
        <v>856</v>
      </c>
      <c r="D735" s="66"/>
      <c r="E735" s="67"/>
      <c r="F735" s="68"/>
      <c r="G735" s="80"/>
      <c r="H735" s="59"/>
      <c r="I735" s="68"/>
      <c r="J735" s="58"/>
      <c r="K735" s="65"/>
      <c r="L735" s="58"/>
      <c r="M735" s="83"/>
      <c r="N735" s="58"/>
      <c r="O735" s="58"/>
      <c r="P735" s="65"/>
      <c r="Q735" s="58"/>
      <c r="R735" s="58"/>
      <c r="S735" s="58"/>
      <c r="T735" s="58"/>
      <c r="U735" s="58"/>
      <c r="V735" s="21"/>
      <c r="W735" s="21"/>
      <c r="X735" s="21"/>
      <c r="Y735" s="21"/>
      <c r="Z735" s="21"/>
      <c r="AA735" s="21"/>
      <c r="AB735" s="21"/>
    </row>
    <row r="736">
      <c r="A736" s="36">
        <v>1.070501E7</v>
      </c>
      <c r="B736" s="62"/>
      <c r="C736" s="63" t="s">
        <v>857</v>
      </c>
      <c r="D736" s="66"/>
      <c r="E736" s="67"/>
      <c r="F736" s="68"/>
      <c r="G736" s="80"/>
      <c r="H736" s="94">
        <v>1000000.0</v>
      </c>
      <c r="I736" s="68" t="s">
        <v>98</v>
      </c>
      <c r="J736" s="58"/>
      <c r="K736" s="65"/>
      <c r="L736" s="58"/>
      <c r="M736" s="83"/>
      <c r="N736" s="58"/>
      <c r="O736" s="58"/>
      <c r="P736" s="65"/>
      <c r="Q736" s="58"/>
      <c r="R736" s="58"/>
      <c r="S736" s="58"/>
      <c r="T736" s="58"/>
      <c r="U736" s="58"/>
      <c r="V736" s="21"/>
      <c r="W736" s="21"/>
      <c r="X736" s="21"/>
      <c r="Y736" s="21"/>
      <c r="Z736" s="21"/>
      <c r="AA736" s="21"/>
      <c r="AB736" s="21"/>
    </row>
    <row r="737">
      <c r="A737" s="36"/>
      <c r="B737" s="62"/>
      <c r="C737" s="117" t="s">
        <v>858</v>
      </c>
      <c r="D737" s="38"/>
      <c r="E737" s="67">
        <v>1.0</v>
      </c>
      <c r="F737" s="68" t="s">
        <v>153</v>
      </c>
      <c r="G737" s="80"/>
      <c r="H737" s="59">
        <v>1000000.0</v>
      </c>
      <c r="I737" s="68"/>
      <c r="J737" s="58"/>
      <c r="K737" s="65"/>
      <c r="L737" s="58"/>
      <c r="M737" s="83"/>
      <c r="N737" s="58"/>
      <c r="O737" s="58"/>
      <c r="P737" s="65"/>
      <c r="Q737" s="58"/>
      <c r="R737" s="58"/>
      <c r="S737" s="58"/>
      <c r="T737" s="58"/>
      <c r="U737" s="58"/>
      <c r="V737" s="21"/>
      <c r="W737" s="21"/>
      <c r="X737" s="21"/>
      <c r="Y737" s="21"/>
      <c r="Z737" s="21"/>
      <c r="AA737" s="21"/>
      <c r="AB737" s="21"/>
    </row>
    <row r="738">
      <c r="A738" s="36"/>
      <c r="B738" s="62"/>
      <c r="C738" s="63" t="s">
        <v>299</v>
      </c>
      <c r="D738" s="66"/>
      <c r="E738" s="67"/>
      <c r="F738" s="68"/>
      <c r="G738" s="80"/>
      <c r="H738" s="94">
        <f>H737</f>
        <v>1000000</v>
      </c>
      <c r="I738" s="68"/>
      <c r="J738" s="58"/>
      <c r="K738" s="65"/>
      <c r="L738" s="58"/>
      <c r="M738" s="83"/>
      <c r="N738" s="58"/>
      <c r="O738" s="58"/>
      <c r="P738" s="65"/>
      <c r="Q738" s="58"/>
      <c r="R738" s="58"/>
      <c r="S738" s="58"/>
      <c r="T738" s="58"/>
      <c r="U738" s="58"/>
      <c r="V738" s="21"/>
      <c r="W738" s="21"/>
      <c r="X738" s="21"/>
      <c r="Y738" s="21"/>
      <c r="Z738" s="21"/>
      <c r="AA738" s="21"/>
      <c r="AB738" s="21"/>
    </row>
    <row r="739">
      <c r="A739" s="36"/>
      <c r="B739" s="62"/>
      <c r="C739" s="63"/>
      <c r="D739" s="66"/>
      <c r="E739" s="67"/>
      <c r="F739" s="68"/>
      <c r="G739" s="80"/>
      <c r="H739" s="94"/>
      <c r="I739" s="68"/>
      <c r="J739" s="58"/>
      <c r="K739" s="65"/>
      <c r="L739" s="58"/>
      <c r="M739" s="83"/>
      <c r="N739" s="58"/>
      <c r="O739" s="58"/>
      <c r="P739" s="65"/>
      <c r="Q739" s="58"/>
      <c r="R739" s="58"/>
      <c r="S739" s="58"/>
      <c r="T739" s="58"/>
      <c r="U739" s="58"/>
      <c r="V739" s="21"/>
      <c r="W739" s="21"/>
      <c r="X739" s="21"/>
      <c r="Y739" s="21"/>
      <c r="Z739" s="21"/>
      <c r="AA739" s="21"/>
      <c r="AB739" s="21"/>
    </row>
    <row r="740">
      <c r="A740" s="36">
        <v>1.070502E7</v>
      </c>
      <c r="B740" s="62"/>
      <c r="C740" s="63" t="s">
        <v>859</v>
      </c>
      <c r="D740" s="66"/>
      <c r="E740" s="67"/>
      <c r="F740" s="68"/>
      <c r="G740" s="80"/>
      <c r="H740" s="94">
        <v>4000000.0</v>
      </c>
      <c r="I740" s="68" t="s">
        <v>98</v>
      </c>
      <c r="J740" s="58"/>
      <c r="K740" s="65"/>
      <c r="L740" s="58"/>
      <c r="M740" s="83"/>
      <c r="N740" s="58"/>
      <c r="O740" s="58"/>
      <c r="P740" s="65"/>
      <c r="Q740" s="58"/>
      <c r="R740" s="58"/>
      <c r="S740" s="58"/>
      <c r="T740" s="58"/>
      <c r="U740" s="58"/>
      <c r="V740" s="21"/>
      <c r="W740" s="21"/>
      <c r="X740" s="21"/>
      <c r="Y740" s="21"/>
      <c r="Z740" s="21"/>
      <c r="AA740" s="21"/>
      <c r="AB740" s="21"/>
    </row>
    <row r="741">
      <c r="A741" s="36"/>
      <c r="B741" s="62"/>
      <c r="C741" s="63" t="s">
        <v>860</v>
      </c>
      <c r="D741" s="66"/>
      <c r="E741" s="67">
        <v>5.0</v>
      </c>
      <c r="F741" s="68" t="s">
        <v>153</v>
      </c>
      <c r="G741" s="80">
        <v>110000.0</v>
      </c>
      <c r="H741" s="59">
        <f>E741*G741</f>
        <v>550000</v>
      </c>
      <c r="I741" s="68"/>
      <c r="J741" s="58"/>
      <c r="K741" s="67">
        <v>5.0</v>
      </c>
      <c r="L741" s="58"/>
      <c r="M741" s="83"/>
      <c r="N741" s="58"/>
      <c r="O741" s="58"/>
      <c r="P741" s="65"/>
      <c r="Q741" s="58"/>
      <c r="R741" s="58"/>
      <c r="S741" s="58"/>
      <c r="T741" s="58"/>
      <c r="U741" s="58"/>
      <c r="V741" s="21"/>
      <c r="W741" s="21"/>
      <c r="X741" s="21"/>
      <c r="Y741" s="21"/>
      <c r="Z741" s="21"/>
      <c r="AA741" s="21"/>
      <c r="AB741" s="21"/>
    </row>
    <row r="742" ht="120.0" customHeight="1">
      <c r="A742" s="36"/>
      <c r="B742" s="62"/>
      <c r="C742" s="92" t="s">
        <v>861</v>
      </c>
      <c r="D742" s="38"/>
      <c r="E742" s="67"/>
      <c r="F742" s="68"/>
      <c r="G742" s="80"/>
      <c r="H742" s="59"/>
      <c r="I742" s="68"/>
      <c r="J742" s="58"/>
      <c r="K742" s="67"/>
      <c r="L742" s="58"/>
      <c r="M742" s="83"/>
      <c r="N742" s="58"/>
      <c r="O742" s="58"/>
      <c r="P742" s="65"/>
      <c r="Q742" s="58"/>
      <c r="R742" s="58"/>
      <c r="S742" s="58"/>
      <c r="T742" s="58"/>
      <c r="U742" s="58"/>
      <c r="V742" s="21"/>
      <c r="W742" s="21"/>
      <c r="X742" s="21"/>
      <c r="Y742" s="21"/>
      <c r="Z742" s="21"/>
      <c r="AA742" s="21"/>
      <c r="AB742" s="21"/>
    </row>
    <row r="743">
      <c r="A743" s="36"/>
      <c r="B743" s="62"/>
      <c r="C743" s="71" t="s">
        <v>862</v>
      </c>
      <c r="D743" s="66"/>
      <c r="E743" s="67">
        <v>14.0</v>
      </c>
      <c r="F743" s="68" t="s">
        <v>153</v>
      </c>
      <c r="G743" s="80">
        <v>125000.0</v>
      </c>
      <c r="H743" s="59">
        <f>E743*G743</f>
        <v>1750000</v>
      </c>
      <c r="I743" s="68"/>
      <c r="J743" s="58"/>
      <c r="K743" s="67">
        <v>14.0</v>
      </c>
      <c r="L743" s="58"/>
      <c r="M743" s="83"/>
      <c r="N743" s="58"/>
      <c r="O743" s="58"/>
      <c r="P743" s="65"/>
      <c r="Q743" s="58"/>
      <c r="R743" s="58"/>
      <c r="S743" s="58"/>
      <c r="T743" s="58"/>
      <c r="U743" s="58"/>
      <c r="V743" s="21"/>
      <c r="W743" s="21"/>
      <c r="X743" s="21"/>
      <c r="Y743" s="21"/>
      <c r="Z743" s="21"/>
      <c r="AA743" s="21"/>
      <c r="AB743" s="21"/>
    </row>
    <row r="744" ht="51.75" customHeight="1">
      <c r="A744" s="36"/>
      <c r="B744" s="62"/>
      <c r="C744" s="92" t="s">
        <v>863</v>
      </c>
      <c r="D744" s="66"/>
      <c r="E744" s="67"/>
      <c r="F744" s="68"/>
      <c r="G744" s="80"/>
      <c r="H744" s="59"/>
      <c r="I744" s="68"/>
      <c r="J744" s="58"/>
      <c r="K744" s="67"/>
      <c r="L744" s="58"/>
      <c r="M744" s="83"/>
      <c r="N744" s="58"/>
      <c r="O744" s="58"/>
      <c r="P744" s="65"/>
      <c r="Q744" s="58"/>
      <c r="R744" s="58"/>
      <c r="S744" s="58"/>
      <c r="T744" s="58"/>
      <c r="U744" s="58"/>
      <c r="V744" s="21"/>
      <c r="W744" s="21"/>
      <c r="X744" s="21"/>
      <c r="Y744" s="21"/>
      <c r="Z744" s="21"/>
      <c r="AA744" s="21"/>
      <c r="AB744" s="21"/>
    </row>
    <row r="745">
      <c r="A745" s="36"/>
      <c r="B745" s="62"/>
      <c r="C745" s="71" t="s">
        <v>864</v>
      </c>
      <c r="D745" s="66"/>
      <c r="E745" s="67"/>
      <c r="F745" s="68"/>
      <c r="G745" s="80"/>
      <c r="H745" s="59"/>
      <c r="I745" s="68"/>
      <c r="J745" s="58"/>
      <c r="K745" s="67"/>
      <c r="L745" s="58"/>
      <c r="M745" s="83"/>
      <c r="N745" s="58"/>
      <c r="O745" s="58"/>
      <c r="P745" s="65"/>
      <c r="Q745" s="58"/>
      <c r="R745" s="58"/>
      <c r="S745" s="58"/>
      <c r="T745" s="58"/>
      <c r="U745" s="58"/>
      <c r="V745" s="21"/>
      <c r="W745" s="21"/>
      <c r="X745" s="21"/>
      <c r="Y745" s="21"/>
      <c r="Z745" s="21"/>
      <c r="AA745" s="21"/>
      <c r="AB745" s="21"/>
    </row>
    <row r="746" ht="91.5" customHeight="1">
      <c r="A746" s="36"/>
      <c r="B746" s="62"/>
      <c r="C746" s="92" t="s">
        <v>865</v>
      </c>
      <c r="D746" s="38"/>
      <c r="E746" s="67">
        <v>17.0</v>
      </c>
      <c r="F746" s="68" t="s">
        <v>153</v>
      </c>
      <c r="G746" s="80">
        <v>100000.0</v>
      </c>
      <c r="H746" s="59">
        <f>E746*G746</f>
        <v>1700000</v>
      </c>
      <c r="I746" s="68"/>
      <c r="J746" s="58"/>
      <c r="K746" s="67">
        <v>17.0</v>
      </c>
      <c r="L746" s="58"/>
      <c r="M746" s="83"/>
      <c r="N746" s="58"/>
      <c r="O746" s="58"/>
      <c r="P746" s="65"/>
      <c r="Q746" s="58"/>
      <c r="R746" s="58"/>
      <c r="S746" s="58"/>
      <c r="T746" s="58"/>
      <c r="U746" s="58"/>
      <c r="V746" s="21"/>
      <c r="W746" s="21"/>
      <c r="X746" s="21"/>
      <c r="Y746" s="21"/>
      <c r="Z746" s="21"/>
      <c r="AA746" s="21"/>
      <c r="AB746" s="21"/>
    </row>
    <row r="747">
      <c r="A747" s="36"/>
      <c r="B747" s="62"/>
      <c r="C747" s="63" t="s">
        <v>299</v>
      </c>
      <c r="D747" s="66"/>
      <c r="E747" s="67"/>
      <c r="F747" s="68"/>
      <c r="G747" s="80"/>
      <c r="H747" s="94">
        <f>SUM(H741:H746)</f>
        <v>4000000</v>
      </c>
      <c r="I747" s="68"/>
      <c r="J747" s="58"/>
      <c r="K747" s="65"/>
      <c r="L747" s="58"/>
      <c r="M747" s="83"/>
      <c r="N747" s="58"/>
      <c r="O747" s="58"/>
      <c r="P747" s="65"/>
      <c r="Q747" s="58"/>
      <c r="R747" s="58"/>
      <c r="S747" s="58"/>
      <c r="T747" s="58"/>
      <c r="U747" s="58"/>
      <c r="V747" s="21"/>
      <c r="W747" s="21"/>
      <c r="X747" s="21"/>
      <c r="Y747" s="21"/>
      <c r="Z747" s="21"/>
      <c r="AA747" s="21"/>
      <c r="AB747" s="21"/>
    </row>
    <row r="748">
      <c r="A748" s="36"/>
      <c r="B748" s="62"/>
      <c r="C748" s="63"/>
      <c r="D748" s="66"/>
      <c r="E748" s="67"/>
      <c r="F748" s="68"/>
      <c r="G748" s="80"/>
      <c r="H748" s="94"/>
      <c r="I748" s="68"/>
      <c r="J748" s="58"/>
      <c r="K748" s="65"/>
      <c r="L748" s="58"/>
      <c r="M748" s="83"/>
      <c r="N748" s="58"/>
      <c r="O748" s="58"/>
      <c r="P748" s="65"/>
      <c r="Q748" s="58"/>
      <c r="R748" s="58"/>
      <c r="S748" s="58"/>
      <c r="T748" s="58"/>
      <c r="U748" s="58"/>
      <c r="V748" s="21"/>
      <c r="W748" s="21"/>
      <c r="X748" s="21"/>
      <c r="Y748" s="21"/>
      <c r="Z748" s="21"/>
      <c r="AA748" s="21"/>
      <c r="AB748" s="21"/>
    </row>
    <row r="749">
      <c r="A749" s="36"/>
      <c r="B749" s="62"/>
      <c r="C749" s="63"/>
      <c r="D749" s="66"/>
      <c r="E749" s="67"/>
      <c r="F749" s="68"/>
      <c r="G749" s="80"/>
      <c r="H749" s="94"/>
      <c r="I749" s="68"/>
      <c r="J749" s="58"/>
      <c r="K749" s="65"/>
      <c r="L749" s="58"/>
      <c r="M749" s="83"/>
      <c r="N749" s="58"/>
      <c r="O749" s="58"/>
      <c r="P749" s="65"/>
      <c r="Q749" s="58"/>
      <c r="R749" s="58"/>
      <c r="S749" s="58"/>
      <c r="T749" s="58"/>
      <c r="U749" s="58"/>
      <c r="V749" s="21"/>
      <c r="W749" s="21"/>
      <c r="X749" s="21"/>
      <c r="Y749" s="21"/>
      <c r="Z749" s="21"/>
      <c r="AA749" s="21"/>
      <c r="AB749" s="21"/>
    </row>
    <row r="750">
      <c r="A750" s="36">
        <v>1.070503E7</v>
      </c>
      <c r="B750" s="62"/>
      <c r="C750" s="63" t="s">
        <v>866</v>
      </c>
      <c r="D750" s="66"/>
      <c r="E750" s="67"/>
      <c r="F750" s="68"/>
      <c r="G750" s="80"/>
      <c r="H750" s="94">
        <v>3000000.0</v>
      </c>
      <c r="I750" s="68"/>
      <c r="J750" s="58"/>
      <c r="K750" s="65"/>
      <c r="L750" s="58"/>
      <c r="M750" s="83"/>
      <c r="N750" s="58"/>
      <c r="O750" s="58"/>
      <c r="P750" s="65"/>
      <c r="Q750" s="58"/>
      <c r="R750" s="58"/>
      <c r="S750" s="58"/>
      <c r="T750" s="58"/>
      <c r="U750" s="58"/>
      <c r="V750" s="21"/>
      <c r="W750" s="21"/>
      <c r="X750" s="21"/>
      <c r="Y750" s="21"/>
      <c r="Z750" s="21"/>
      <c r="AA750" s="21"/>
      <c r="AB750" s="21"/>
    </row>
    <row r="751">
      <c r="A751" s="36"/>
      <c r="B751" s="62"/>
      <c r="C751" s="63" t="s">
        <v>867</v>
      </c>
      <c r="D751" s="66"/>
      <c r="E751" s="67">
        <v>8.0</v>
      </c>
      <c r="F751" s="68" t="s">
        <v>153</v>
      </c>
      <c r="G751" s="80">
        <v>100000.0</v>
      </c>
      <c r="H751" s="94">
        <f>E751*G751</f>
        <v>800000</v>
      </c>
      <c r="I751" s="68"/>
      <c r="J751" s="58"/>
      <c r="K751" s="67">
        <v>8.0</v>
      </c>
      <c r="L751" s="58"/>
      <c r="M751" s="83"/>
      <c r="N751" s="58"/>
      <c r="O751" s="58"/>
      <c r="P751" s="65"/>
      <c r="Q751" s="58"/>
      <c r="R751" s="58"/>
      <c r="S751" s="58"/>
      <c r="T751" s="58"/>
      <c r="U751" s="58"/>
      <c r="V751" s="21"/>
      <c r="W751" s="21"/>
      <c r="X751" s="21"/>
      <c r="Y751" s="21"/>
      <c r="Z751" s="21"/>
      <c r="AA751" s="21"/>
      <c r="AB751" s="21"/>
    </row>
    <row r="752" ht="89.25" customHeight="1">
      <c r="A752" s="36"/>
      <c r="B752" s="62"/>
      <c r="C752" s="92" t="s">
        <v>868</v>
      </c>
      <c r="D752" s="38"/>
      <c r="E752" s="67"/>
      <c r="F752" s="68"/>
      <c r="G752" s="80"/>
      <c r="H752" s="94"/>
      <c r="I752" s="68"/>
      <c r="J752" s="58"/>
      <c r="K752" s="67"/>
      <c r="L752" s="58"/>
      <c r="M752" s="83"/>
      <c r="N752" s="58"/>
      <c r="O752" s="58"/>
      <c r="P752" s="65"/>
      <c r="Q752" s="58"/>
      <c r="R752" s="58"/>
      <c r="S752" s="58"/>
      <c r="T752" s="58"/>
      <c r="U752" s="58"/>
      <c r="V752" s="21"/>
      <c r="W752" s="21"/>
      <c r="X752" s="21"/>
      <c r="Y752" s="21"/>
      <c r="Z752" s="21"/>
      <c r="AA752" s="21"/>
      <c r="AB752" s="21"/>
    </row>
    <row r="753">
      <c r="A753" s="36"/>
      <c r="B753" s="62"/>
      <c r="C753" s="63" t="s">
        <v>869</v>
      </c>
      <c r="D753" s="66"/>
      <c r="E753" s="67">
        <v>15.0</v>
      </c>
      <c r="F753" s="68" t="s">
        <v>153</v>
      </c>
      <c r="G753" s="80">
        <v>100000.0</v>
      </c>
      <c r="H753" s="94">
        <f>E753*G753</f>
        <v>1500000</v>
      </c>
      <c r="I753" s="68"/>
      <c r="J753" s="58"/>
      <c r="K753" s="67">
        <v>15.0</v>
      </c>
      <c r="L753" s="58"/>
      <c r="M753" s="83"/>
      <c r="N753" s="58"/>
      <c r="O753" s="58"/>
      <c r="P753" s="65"/>
      <c r="Q753" s="58"/>
      <c r="R753" s="58"/>
      <c r="S753" s="58"/>
      <c r="T753" s="58"/>
      <c r="U753" s="58"/>
      <c r="V753" s="21"/>
      <c r="W753" s="21"/>
      <c r="X753" s="21"/>
      <c r="Y753" s="21"/>
      <c r="Z753" s="21"/>
      <c r="AA753" s="21"/>
      <c r="AB753" s="21"/>
    </row>
    <row r="754" ht="91.5" customHeight="1">
      <c r="A754" s="36"/>
      <c r="B754" s="62"/>
      <c r="C754" s="92" t="s">
        <v>870</v>
      </c>
      <c r="D754" s="38"/>
      <c r="E754" s="67"/>
      <c r="F754" s="68"/>
      <c r="G754" s="80"/>
      <c r="H754" s="94"/>
      <c r="I754" s="68"/>
      <c r="J754" s="58"/>
      <c r="K754" s="67"/>
      <c r="L754" s="58"/>
      <c r="M754" s="83"/>
      <c r="N754" s="58"/>
      <c r="O754" s="58"/>
      <c r="P754" s="65"/>
      <c r="Q754" s="58"/>
      <c r="R754" s="58"/>
      <c r="S754" s="58"/>
      <c r="T754" s="58"/>
      <c r="U754" s="58"/>
      <c r="V754" s="21"/>
      <c r="W754" s="21"/>
      <c r="X754" s="21"/>
      <c r="Y754" s="21"/>
      <c r="Z754" s="21"/>
      <c r="AA754" s="21"/>
      <c r="AB754" s="21"/>
    </row>
    <row r="755">
      <c r="A755" s="36"/>
      <c r="B755" s="62"/>
      <c r="C755" s="71" t="s">
        <v>871</v>
      </c>
      <c r="D755" s="66"/>
      <c r="E755" s="67">
        <v>4.0</v>
      </c>
      <c r="F755" s="68" t="s">
        <v>153</v>
      </c>
      <c r="G755" s="80">
        <v>75000.0</v>
      </c>
      <c r="H755" s="59">
        <f>E755*G755</f>
        <v>300000</v>
      </c>
      <c r="I755" s="68"/>
      <c r="J755" s="58"/>
      <c r="K755" s="67">
        <v>4.0</v>
      </c>
      <c r="L755" s="58"/>
      <c r="M755" s="83"/>
      <c r="N755" s="58"/>
      <c r="O755" s="58"/>
      <c r="P755" s="65"/>
      <c r="Q755" s="58"/>
      <c r="R755" s="58"/>
      <c r="S755" s="58"/>
      <c r="T755" s="58"/>
      <c r="U755" s="58"/>
      <c r="V755" s="21"/>
      <c r="W755" s="21"/>
      <c r="X755" s="21"/>
      <c r="Y755" s="21"/>
      <c r="Z755" s="21"/>
      <c r="AA755" s="21"/>
      <c r="AB755" s="21"/>
    </row>
    <row r="756" ht="117.0" customHeight="1">
      <c r="A756" s="36"/>
      <c r="B756" s="62"/>
      <c r="C756" s="92" t="s">
        <v>872</v>
      </c>
      <c r="D756" s="38"/>
      <c r="E756" s="67"/>
      <c r="F756" s="68"/>
      <c r="G756" s="80"/>
      <c r="H756" s="59"/>
      <c r="I756" s="68"/>
      <c r="J756" s="58"/>
      <c r="K756" s="67"/>
      <c r="L756" s="58"/>
      <c r="M756" s="83"/>
      <c r="N756" s="58"/>
      <c r="O756" s="58"/>
      <c r="P756" s="65"/>
      <c r="Q756" s="58"/>
      <c r="R756" s="58"/>
      <c r="S756" s="58"/>
      <c r="T756" s="58"/>
      <c r="U756" s="58"/>
      <c r="V756" s="21"/>
      <c r="W756" s="21"/>
      <c r="X756" s="21"/>
      <c r="Y756" s="21"/>
      <c r="Z756" s="21"/>
      <c r="AA756" s="21"/>
      <c r="AB756" s="21"/>
    </row>
    <row r="757">
      <c r="A757" s="51"/>
      <c r="B757" s="19"/>
      <c r="C757" s="19"/>
      <c r="D757" s="19"/>
      <c r="E757" s="118"/>
      <c r="F757" s="19"/>
      <c r="G757" s="19"/>
      <c r="H757" s="19"/>
      <c r="I757" s="19"/>
      <c r="J757" s="19"/>
      <c r="K757" s="118"/>
      <c r="L757" s="19"/>
      <c r="M757" s="19"/>
      <c r="N757" s="19"/>
      <c r="O757" s="19"/>
      <c r="P757" s="118"/>
      <c r="Q757" s="19"/>
      <c r="R757" s="19"/>
      <c r="S757" s="19"/>
      <c r="T757" s="19"/>
      <c r="U757" s="19"/>
      <c r="V757" s="19"/>
      <c r="W757" s="19"/>
      <c r="X757" s="19"/>
      <c r="Y757" s="19"/>
      <c r="Z757" s="19"/>
      <c r="AA757" s="19"/>
      <c r="AB757" s="19"/>
    </row>
    <row r="758">
      <c r="A758" s="36"/>
      <c r="B758" s="62"/>
      <c r="C758" s="69" t="s">
        <v>873</v>
      </c>
      <c r="D758" s="66"/>
      <c r="E758" s="67">
        <v>2.0</v>
      </c>
      <c r="F758" s="68" t="s">
        <v>153</v>
      </c>
      <c r="G758" s="80">
        <v>200000.0</v>
      </c>
      <c r="H758" s="59">
        <f>E758*G758</f>
        <v>400000</v>
      </c>
      <c r="I758" s="68"/>
      <c r="J758" s="58"/>
      <c r="K758" s="65">
        <v>2.0</v>
      </c>
      <c r="L758" s="58"/>
      <c r="M758" s="83"/>
      <c r="N758" s="58"/>
      <c r="O758" s="58"/>
      <c r="P758" s="65"/>
      <c r="Q758" s="58"/>
      <c r="R758" s="58"/>
      <c r="S758" s="58"/>
      <c r="T758" s="58"/>
      <c r="U758" s="58"/>
      <c r="V758" s="21"/>
      <c r="W758" s="21"/>
      <c r="X758" s="21"/>
      <c r="Y758" s="21"/>
      <c r="Z758" s="21"/>
      <c r="AA758" s="21"/>
      <c r="AB758" s="21"/>
    </row>
    <row r="759">
      <c r="A759" s="36"/>
      <c r="B759" s="62"/>
      <c r="C759" s="63" t="s">
        <v>299</v>
      </c>
      <c r="D759" s="66"/>
      <c r="E759" s="67"/>
      <c r="F759" s="68"/>
      <c r="G759" s="80"/>
      <c r="H759" s="94">
        <f>SUM(H751:H758)</f>
        <v>3000000</v>
      </c>
      <c r="I759" s="68"/>
      <c r="J759" s="58"/>
      <c r="K759" s="65"/>
      <c r="L759" s="58"/>
      <c r="M759" s="83"/>
      <c r="N759" s="58"/>
      <c r="O759" s="58"/>
      <c r="P759" s="65"/>
      <c r="Q759" s="58"/>
      <c r="R759" s="58"/>
      <c r="S759" s="58"/>
      <c r="T759" s="58"/>
      <c r="U759" s="58"/>
      <c r="V759" s="21"/>
      <c r="W759" s="21"/>
      <c r="X759" s="21"/>
      <c r="Y759" s="21"/>
      <c r="Z759" s="21"/>
      <c r="AA759" s="21"/>
      <c r="AB759" s="21"/>
    </row>
    <row r="760">
      <c r="A760" s="36"/>
      <c r="B760" s="62"/>
      <c r="C760" s="63"/>
      <c r="D760" s="66"/>
      <c r="E760" s="67"/>
      <c r="F760" s="68"/>
      <c r="G760" s="80"/>
      <c r="H760" s="94"/>
      <c r="I760" s="68"/>
      <c r="J760" s="58"/>
      <c r="K760" s="65"/>
      <c r="L760" s="58"/>
      <c r="M760" s="83"/>
      <c r="N760" s="58"/>
      <c r="O760" s="58"/>
      <c r="P760" s="65"/>
      <c r="Q760" s="58"/>
      <c r="R760" s="58"/>
      <c r="S760" s="58"/>
      <c r="T760" s="58"/>
      <c r="U760" s="58"/>
      <c r="V760" s="21"/>
      <c r="W760" s="21"/>
      <c r="X760" s="21"/>
      <c r="Y760" s="21"/>
      <c r="Z760" s="21"/>
      <c r="AA760" s="21"/>
      <c r="AB760" s="21"/>
    </row>
    <row r="761">
      <c r="A761" s="36">
        <v>1.070599E7</v>
      </c>
      <c r="B761" s="62"/>
      <c r="C761" s="63" t="s">
        <v>874</v>
      </c>
      <c r="D761" s="66"/>
      <c r="E761" s="67"/>
      <c r="F761" s="68"/>
      <c r="G761" s="80"/>
      <c r="H761" s="94">
        <v>250000.0</v>
      </c>
      <c r="I761" s="68" t="s">
        <v>98</v>
      </c>
      <c r="J761" s="58"/>
      <c r="K761" s="65"/>
      <c r="L761" s="58"/>
      <c r="M761" s="83"/>
      <c r="N761" s="58"/>
      <c r="O761" s="58"/>
      <c r="P761" s="65"/>
      <c r="Q761" s="58"/>
      <c r="R761" s="58"/>
      <c r="S761" s="58"/>
      <c r="T761" s="58"/>
      <c r="U761" s="58"/>
      <c r="V761" s="21"/>
      <c r="W761" s="21"/>
      <c r="X761" s="21"/>
      <c r="Y761" s="21"/>
      <c r="Z761" s="21"/>
      <c r="AA761" s="21"/>
      <c r="AB761" s="21"/>
    </row>
    <row r="762">
      <c r="A762" s="36"/>
      <c r="B762" s="62"/>
      <c r="C762" s="69" t="s">
        <v>875</v>
      </c>
      <c r="D762" s="66"/>
      <c r="E762" s="67">
        <v>1.0</v>
      </c>
      <c r="F762" s="68" t="s">
        <v>153</v>
      </c>
      <c r="G762" s="80">
        <v>200000.0</v>
      </c>
      <c r="H762" s="59">
        <f>E762*G762</f>
        <v>200000</v>
      </c>
      <c r="I762" s="68"/>
      <c r="J762" s="58"/>
      <c r="K762" s="65">
        <v>1.0</v>
      </c>
      <c r="L762" s="58"/>
      <c r="M762" s="83"/>
      <c r="N762" s="58"/>
      <c r="O762" s="58"/>
      <c r="P762" s="65"/>
      <c r="Q762" s="58"/>
      <c r="R762" s="58"/>
      <c r="S762" s="58"/>
      <c r="T762" s="58"/>
      <c r="U762" s="58"/>
      <c r="V762" s="21"/>
      <c r="W762" s="21"/>
      <c r="X762" s="21"/>
      <c r="Y762" s="21"/>
      <c r="Z762" s="21"/>
      <c r="AA762" s="21"/>
      <c r="AB762" s="21"/>
    </row>
    <row r="763">
      <c r="A763" s="62"/>
      <c r="B763" s="62"/>
      <c r="C763" s="63" t="s">
        <v>299</v>
      </c>
      <c r="D763" s="66"/>
      <c r="E763" s="67"/>
      <c r="F763" s="68"/>
      <c r="G763" s="80"/>
      <c r="H763" s="94">
        <f>H761</f>
        <v>250000</v>
      </c>
      <c r="I763" s="68"/>
      <c r="J763" s="58"/>
      <c r="K763" s="65"/>
      <c r="L763" s="58"/>
      <c r="M763" s="83"/>
      <c r="N763" s="58"/>
      <c r="O763" s="58"/>
      <c r="P763" s="65"/>
      <c r="Q763" s="58"/>
      <c r="R763" s="58"/>
      <c r="S763" s="58"/>
      <c r="T763" s="58"/>
      <c r="U763" s="58"/>
      <c r="V763" s="21"/>
      <c r="W763" s="21"/>
      <c r="X763" s="21"/>
      <c r="Y763" s="21"/>
      <c r="Z763" s="21"/>
      <c r="AA763" s="21"/>
      <c r="AB763" s="21"/>
    </row>
    <row r="764">
      <c r="A764" s="58"/>
      <c r="B764" s="119"/>
      <c r="C764" s="120"/>
      <c r="D764" s="121"/>
      <c r="E764" s="109"/>
      <c r="F764" s="68"/>
      <c r="G764" s="122"/>
      <c r="H764" s="60"/>
      <c r="I764" s="68"/>
      <c r="J764" s="58"/>
      <c r="K764" s="65"/>
      <c r="L764" s="58"/>
      <c r="M764" s="83"/>
      <c r="N764" s="58"/>
      <c r="O764" s="58"/>
      <c r="P764" s="65"/>
      <c r="Q764" s="58"/>
      <c r="R764" s="58"/>
      <c r="S764" s="58"/>
      <c r="T764" s="58"/>
      <c r="U764" s="58"/>
      <c r="V764" s="21"/>
      <c r="W764" s="21"/>
      <c r="X764" s="21"/>
      <c r="Y764" s="21"/>
      <c r="Z764" s="21"/>
      <c r="AA764" s="21"/>
      <c r="AB764" s="21"/>
    </row>
    <row r="765">
      <c r="A765" s="44"/>
      <c r="B765" s="86"/>
      <c r="C765" s="123"/>
      <c r="D765" s="123"/>
      <c r="E765" s="124" t="s">
        <v>876</v>
      </c>
      <c r="F765" s="125"/>
      <c r="G765" s="125"/>
      <c r="H765" s="115">
        <f>SUM(H763,H759,H747,H738,H733,H686,H677,H675,H571,H402,H230,H52,H50,H44,H42,H40,H38,H36,H34,H32,H30,H28,H26,H24,H22,H20,H18,H15,H12,H10,)</f>
        <v>143953390.9</v>
      </c>
      <c r="I765" s="52"/>
      <c r="J765" s="51"/>
      <c r="K765" s="126"/>
      <c r="L765" s="51"/>
      <c r="M765" s="51"/>
      <c r="N765" s="51"/>
      <c r="O765" s="51"/>
      <c r="P765" s="126"/>
      <c r="Q765" s="51"/>
      <c r="R765" s="51"/>
      <c r="S765" s="51"/>
      <c r="T765" s="51"/>
      <c r="U765" s="51"/>
      <c r="V765" s="21"/>
      <c r="W765" s="21"/>
      <c r="X765" s="21"/>
      <c r="Y765" s="21"/>
      <c r="Z765" s="21"/>
      <c r="AA765" s="21"/>
      <c r="AB765" s="21"/>
    </row>
    <row r="766">
      <c r="A766" s="19"/>
      <c r="B766" s="19"/>
      <c r="C766" s="19"/>
      <c r="D766" s="19"/>
      <c r="E766" s="118"/>
      <c r="F766" s="19"/>
      <c r="G766" s="19"/>
      <c r="H766" s="19"/>
      <c r="I766" s="19"/>
      <c r="J766" s="19"/>
      <c r="K766" s="118"/>
      <c r="L766" s="19"/>
      <c r="M766" s="19"/>
      <c r="N766" s="19"/>
      <c r="O766" s="19"/>
      <c r="P766" s="118"/>
      <c r="Q766" s="19"/>
      <c r="R766" s="19"/>
      <c r="S766" s="19"/>
      <c r="T766" s="19"/>
      <c r="U766" s="19"/>
      <c r="V766" s="19"/>
      <c r="W766" s="19"/>
      <c r="X766" s="19"/>
      <c r="Y766" s="19"/>
      <c r="Z766" s="19"/>
      <c r="AA766" s="19"/>
      <c r="AB766" s="19"/>
    </row>
    <row r="767">
      <c r="A767" s="127" t="s">
        <v>877</v>
      </c>
      <c r="B767" s="19"/>
      <c r="C767" s="19"/>
      <c r="D767" s="19"/>
      <c r="E767" s="127" t="s">
        <v>878</v>
      </c>
      <c r="F767" s="19"/>
      <c r="G767" s="19"/>
      <c r="H767" s="19"/>
      <c r="I767" s="19"/>
      <c r="J767" s="19"/>
      <c r="K767" s="19"/>
      <c r="L767" s="19"/>
      <c r="M767" s="19"/>
      <c r="N767" s="19"/>
      <c r="O767" s="127" t="s">
        <v>879</v>
      </c>
      <c r="P767" s="118"/>
      <c r="Q767" s="19"/>
      <c r="R767" s="19"/>
      <c r="S767" s="19"/>
      <c r="T767" s="19"/>
      <c r="U767" s="19"/>
      <c r="V767" s="19"/>
      <c r="W767" s="19"/>
      <c r="X767" s="19"/>
      <c r="Y767" s="19"/>
      <c r="Z767" s="19"/>
      <c r="AA767" s="19"/>
      <c r="AB767" s="19"/>
    </row>
    <row r="768">
      <c r="A768" s="19"/>
      <c r="B768" s="19"/>
      <c r="C768" s="19"/>
      <c r="D768" s="19"/>
      <c r="E768" s="19"/>
      <c r="F768" s="19"/>
      <c r="G768" s="19"/>
      <c r="H768" s="19"/>
      <c r="I768" s="19"/>
      <c r="J768" s="19"/>
      <c r="K768" s="19"/>
      <c r="L768" s="19"/>
      <c r="M768" s="19"/>
      <c r="N768" s="19"/>
      <c r="O768" s="21"/>
      <c r="P768" s="118"/>
      <c r="Q768" s="19"/>
      <c r="R768" s="19"/>
      <c r="S768" s="19"/>
      <c r="T768" s="19"/>
      <c r="U768" s="19"/>
      <c r="V768" s="19"/>
      <c r="W768" s="19"/>
      <c r="X768" s="19"/>
      <c r="Y768" s="19"/>
      <c r="Z768" s="19"/>
      <c r="AA768" s="19"/>
      <c r="AB768" s="19"/>
    </row>
    <row r="769">
      <c r="A769" s="19"/>
      <c r="B769" s="19"/>
      <c r="C769" s="19"/>
      <c r="D769" s="19"/>
      <c r="E769" s="19"/>
      <c r="F769" s="19"/>
      <c r="G769" s="19"/>
      <c r="H769" s="19"/>
      <c r="I769" s="19"/>
      <c r="J769" s="19"/>
      <c r="K769" s="19"/>
      <c r="L769" s="19"/>
      <c r="M769" s="19"/>
      <c r="N769" s="19"/>
      <c r="O769" s="21"/>
      <c r="P769" s="118"/>
      <c r="Q769" s="19"/>
      <c r="R769" s="19"/>
      <c r="S769" s="19"/>
      <c r="T769" s="19"/>
      <c r="U769" s="19"/>
      <c r="V769" s="19"/>
      <c r="W769" s="19"/>
      <c r="X769" s="19"/>
      <c r="Y769" s="19"/>
      <c r="Z769" s="19"/>
      <c r="AA769" s="19"/>
      <c r="AB769" s="19"/>
    </row>
    <row r="770">
      <c r="A770" s="128" t="s">
        <v>880</v>
      </c>
      <c r="B770" s="19"/>
      <c r="C770" s="19"/>
      <c r="D770" s="19"/>
      <c r="E770" s="128" t="s">
        <v>881</v>
      </c>
      <c r="F770" s="19"/>
      <c r="G770" s="19"/>
      <c r="H770" s="19"/>
      <c r="I770" s="19"/>
      <c r="J770" s="19"/>
      <c r="K770" s="19"/>
      <c r="L770" s="19"/>
      <c r="M770" s="19"/>
      <c r="N770" s="19"/>
      <c r="O770" s="128" t="s">
        <v>882</v>
      </c>
      <c r="P770" s="118"/>
      <c r="Q770" s="19"/>
      <c r="R770" s="19"/>
      <c r="S770" s="19"/>
      <c r="T770" s="19"/>
      <c r="U770" s="19"/>
      <c r="V770" s="19"/>
      <c r="W770" s="19"/>
      <c r="X770" s="19"/>
      <c r="Y770" s="19"/>
      <c r="Z770" s="19"/>
      <c r="AA770" s="19"/>
      <c r="AB770" s="19"/>
    </row>
    <row r="771">
      <c r="A771" s="129" t="s">
        <v>883</v>
      </c>
      <c r="B771" s="19"/>
      <c r="C771" s="19"/>
      <c r="D771" s="19"/>
      <c r="E771" s="129" t="s">
        <v>884</v>
      </c>
      <c r="F771" s="19"/>
      <c r="G771" s="19"/>
      <c r="H771" s="19"/>
      <c r="I771" s="19"/>
      <c r="J771" s="19"/>
      <c r="K771" s="19"/>
      <c r="L771" s="19"/>
      <c r="M771" s="19"/>
      <c r="N771" s="19"/>
      <c r="O771" s="129" t="s">
        <v>885</v>
      </c>
      <c r="P771" s="118"/>
      <c r="Q771" s="19"/>
      <c r="R771" s="19"/>
      <c r="S771" s="19"/>
      <c r="T771" s="19"/>
      <c r="U771" s="19"/>
      <c r="V771" s="19"/>
      <c r="W771" s="19"/>
      <c r="X771" s="19"/>
      <c r="Y771" s="19"/>
      <c r="Z771" s="19"/>
      <c r="AA771" s="19"/>
      <c r="AB771" s="19"/>
    </row>
    <row r="772">
      <c r="A772" s="19"/>
      <c r="B772" s="19"/>
      <c r="C772" s="19"/>
      <c r="D772" s="19"/>
      <c r="E772" s="118"/>
      <c r="F772" s="19"/>
      <c r="G772" s="19"/>
      <c r="H772" s="19"/>
      <c r="I772" s="19"/>
      <c r="J772" s="19"/>
      <c r="K772" s="118"/>
      <c r="L772" s="19"/>
      <c r="M772" s="19"/>
      <c r="N772" s="19"/>
      <c r="O772" s="19"/>
      <c r="P772" s="118"/>
      <c r="Q772" s="19"/>
      <c r="R772" s="19"/>
      <c r="S772" s="19"/>
      <c r="T772" s="19"/>
      <c r="U772" s="19"/>
      <c r="V772" s="19"/>
      <c r="W772" s="19"/>
      <c r="X772" s="19"/>
      <c r="Y772" s="19"/>
      <c r="Z772" s="19"/>
      <c r="AA772" s="19"/>
      <c r="AB772" s="19"/>
    </row>
    <row r="773">
      <c r="A773" s="19"/>
      <c r="B773" s="19"/>
      <c r="C773" s="19"/>
      <c r="D773" s="19"/>
      <c r="E773" s="118"/>
      <c r="F773" s="19"/>
      <c r="G773" s="19"/>
      <c r="H773" s="19"/>
      <c r="I773" s="19"/>
      <c r="J773" s="19"/>
      <c r="K773" s="118"/>
      <c r="L773" s="19"/>
      <c r="M773" s="19"/>
      <c r="N773" s="19"/>
      <c r="O773" s="19"/>
      <c r="P773" s="118"/>
      <c r="Q773" s="19"/>
      <c r="R773" s="19"/>
      <c r="S773" s="19"/>
      <c r="T773" s="19"/>
      <c r="U773" s="19"/>
      <c r="V773" s="19"/>
      <c r="W773" s="19"/>
      <c r="X773" s="19"/>
      <c r="Y773" s="19"/>
      <c r="Z773" s="19"/>
      <c r="AA773" s="19"/>
      <c r="AB773" s="19"/>
    </row>
    <row r="774">
      <c r="A774" s="19"/>
      <c r="B774" s="19"/>
      <c r="C774" s="19"/>
      <c r="D774" s="19"/>
      <c r="E774" s="118"/>
      <c r="F774" s="19"/>
      <c r="G774" s="19"/>
      <c r="H774" s="19"/>
      <c r="I774" s="19"/>
      <c r="J774" s="19"/>
      <c r="K774" s="118"/>
      <c r="L774" s="19"/>
      <c r="M774" s="19"/>
      <c r="N774" s="19"/>
      <c r="O774" s="19"/>
      <c r="P774" s="118"/>
      <c r="Q774" s="19"/>
      <c r="R774" s="19"/>
      <c r="S774" s="19"/>
      <c r="T774" s="19"/>
      <c r="U774" s="19"/>
      <c r="V774" s="19"/>
      <c r="W774" s="19"/>
      <c r="X774" s="19"/>
      <c r="Y774" s="19"/>
      <c r="Z774" s="19"/>
      <c r="AA774" s="19"/>
      <c r="AB774" s="19"/>
    </row>
    <row r="775">
      <c r="A775" s="19"/>
      <c r="B775" s="19"/>
      <c r="C775" s="19"/>
      <c r="D775" s="19"/>
      <c r="E775" s="118"/>
      <c r="F775" s="19"/>
      <c r="G775" s="19"/>
      <c r="H775" s="19"/>
      <c r="I775" s="19"/>
      <c r="J775" s="19"/>
      <c r="K775" s="118"/>
      <c r="L775" s="19"/>
      <c r="M775" s="19"/>
      <c r="N775" s="19"/>
      <c r="O775" s="19"/>
      <c r="P775" s="118"/>
      <c r="Q775" s="19"/>
      <c r="R775" s="19"/>
      <c r="S775" s="19"/>
      <c r="T775" s="19"/>
      <c r="U775" s="19"/>
      <c r="V775" s="19"/>
      <c r="W775" s="19"/>
      <c r="X775" s="19"/>
      <c r="Y775" s="19"/>
      <c r="Z775" s="19"/>
      <c r="AA775" s="19"/>
      <c r="AB775" s="19"/>
    </row>
    <row r="776">
      <c r="A776" s="19"/>
      <c r="B776" s="19"/>
      <c r="C776" s="19"/>
      <c r="D776" s="19"/>
      <c r="E776" s="118"/>
      <c r="F776" s="19"/>
      <c r="G776" s="19"/>
      <c r="H776" s="19"/>
      <c r="I776" s="19"/>
      <c r="J776" s="19"/>
      <c r="K776" s="118"/>
      <c r="L776" s="19"/>
      <c r="M776" s="19"/>
      <c r="N776" s="19"/>
      <c r="O776" s="19"/>
      <c r="P776" s="118"/>
      <c r="Q776" s="19"/>
      <c r="R776" s="19"/>
      <c r="S776" s="19"/>
      <c r="T776" s="19"/>
      <c r="U776" s="19"/>
      <c r="V776" s="19"/>
      <c r="W776" s="19"/>
      <c r="X776" s="19"/>
      <c r="Y776" s="19"/>
      <c r="Z776" s="19"/>
      <c r="AA776" s="19"/>
      <c r="AB776" s="19"/>
    </row>
    <row r="777">
      <c r="A777" s="19"/>
      <c r="B777" s="19"/>
      <c r="C777" s="19"/>
      <c r="D777" s="19"/>
      <c r="E777" s="118"/>
      <c r="F777" s="19"/>
      <c r="G777" s="19"/>
      <c r="H777" s="19"/>
      <c r="I777" s="19"/>
      <c r="J777" s="19"/>
      <c r="K777" s="118"/>
      <c r="L777" s="19"/>
      <c r="M777" s="19"/>
      <c r="N777" s="19"/>
      <c r="O777" s="19"/>
      <c r="P777" s="118"/>
      <c r="Q777" s="19"/>
      <c r="R777" s="19"/>
      <c r="S777" s="19"/>
      <c r="T777" s="19"/>
      <c r="U777" s="19"/>
      <c r="V777" s="19"/>
      <c r="W777" s="19"/>
      <c r="X777" s="19"/>
      <c r="Y777" s="19"/>
      <c r="Z777" s="19"/>
      <c r="AA777" s="19"/>
      <c r="AB777" s="19"/>
    </row>
    <row r="778">
      <c r="A778" s="19"/>
      <c r="B778" s="19"/>
      <c r="C778" s="19"/>
      <c r="D778" s="19"/>
      <c r="E778" s="118"/>
      <c r="F778" s="19"/>
      <c r="G778" s="19"/>
      <c r="H778" s="19"/>
      <c r="I778" s="19"/>
      <c r="J778" s="19"/>
      <c r="K778" s="118"/>
      <c r="L778" s="19"/>
      <c r="M778" s="19"/>
      <c r="N778" s="19"/>
      <c r="O778" s="19"/>
      <c r="P778" s="118"/>
      <c r="Q778" s="19"/>
      <c r="R778" s="19"/>
      <c r="S778" s="19"/>
      <c r="T778" s="19"/>
      <c r="U778" s="19"/>
      <c r="V778" s="19"/>
      <c r="W778" s="19"/>
      <c r="X778" s="19"/>
      <c r="Y778" s="19"/>
      <c r="Z778" s="19"/>
      <c r="AA778" s="19"/>
      <c r="AB778" s="19"/>
    </row>
    <row r="779">
      <c r="A779" s="19"/>
      <c r="B779" s="19"/>
      <c r="C779" s="19"/>
      <c r="D779" s="19"/>
      <c r="E779" s="118"/>
      <c r="F779" s="19"/>
      <c r="G779" s="19"/>
      <c r="H779" s="19"/>
      <c r="I779" s="19"/>
      <c r="J779" s="19"/>
      <c r="K779" s="118"/>
      <c r="L779" s="19"/>
      <c r="M779" s="19"/>
      <c r="N779" s="19"/>
      <c r="O779" s="19"/>
      <c r="P779" s="118"/>
      <c r="Q779" s="19"/>
      <c r="R779" s="19"/>
      <c r="S779" s="19"/>
      <c r="T779" s="19"/>
      <c r="U779" s="19"/>
      <c r="V779" s="19"/>
      <c r="W779" s="19"/>
      <c r="X779" s="19"/>
      <c r="Y779" s="19"/>
      <c r="Z779" s="19"/>
      <c r="AA779" s="19"/>
      <c r="AB779" s="19"/>
    </row>
    <row r="780">
      <c r="A780" s="19"/>
      <c r="B780" s="19"/>
      <c r="C780" s="19"/>
      <c r="D780" s="19"/>
      <c r="E780" s="118"/>
      <c r="F780" s="19"/>
      <c r="G780" s="19"/>
      <c r="H780" s="19"/>
      <c r="I780" s="19"/>
      <c r="J780" s="19"/>
      <c r="K780" s="118"/>
      <c r="L780" s="19"/>
      <c r="M780" s="19"/>
      <c r="N780" s="19"/>
      <c r="O780" s="19"/>
      <c r="P780" s="118"/>
      <c r="Q780" s="19"/>
      <c r="R780" s="19"/>
      <c r="S780" s="19"/>
      <c r="T780" s="19"/>
      <c r="U780" s="19"/>
      <c r="V780" s="19"/>
      <c r="W780" s="19"/>
      <c r="X780" s="19"/>
      <c r="Y780" s="19"/>
      <c r="Z780" s="19"/>
      <c r="AA780" s="19"/>
      <c r="AB780" s="19"/>
    </row>
    <row r="781">
      <c r="A781" s="19"/>
      <c r="B781" s="19"/>
      <c r="C781" s="19"/>
      <c r="D781" s="19"/>
      <c r="E781" s="118"/>
      <c r="F781" s="19"/>
      <c r="G781" s="19"/>
      <c r="H781" s="19"/>
      <c r="I781" s="19"/>
      <c r="J781" s="19"/>
      <c r="K781" s="118"/>
      <c r="L781" s="19"/>
      <c r="M781" s="19"/>
      <c r="N781" s="19"/>
      <c r="O781" s="19"/>
      <c r="P781" s="118"/>
      <c r="Q781" s="19"/>
      <c r="R781" s="19"/>
      <c r="S781" s="19"/>
      <c r="T781" s="19"/>
      <c r="U781" s="19"/>
      <c r="V781" s="19"/>
      <c r="W781" s="19"/>
      <c r="X781" s="19"/>
      <c r="Y781" s="19"/>
      <c r="Z781" s="19"/>
      <c r="AA781" s="19"/>
      <c r="AB781" s="19"/>
    </row>
    <row r="782">
      <c r="A782" s="19"/>
      <c r="B782" s="19"/>
      <c r="C782" s="19"/>
      <c r="D782" s="19"/>
      <c r="E782" s="118"/>
      <c r="F782" s="19"/>
      <c r="G782" s="19"/>
      <c r="H782" s="19"/>
      <c r="I782" s="19"/>
      <c r="J782" s="19"/>
      <c r="K782" s="118"/>
      <c r="L782" s="19"/>
      <c r="M782" s="19"/>
      <c r="N782" s="19"/>
      <c r="O782" s="19"/>
      <c r="P782" s="118"/>
      <c r="Q782" s="19"/>
      <c r="R782" s="19"/>
      <c r="S782" s="19"/>
      <c r="T782" s="19"/>
      <c r="U782" s="19"/>
      <c r="V782" s="19"/>
      <c r="W782" s="19"/>
      <c r="X782" s="19"/>
      <c r="Y782" s="19"/>
      <c r="Z782" s="19"/>
      <c r="AA782" s="19"/>
      <c r="AB782" s="19"/>
    </row>
    <row r="783">
      <c r="A783" s="19"/>
      <c r="B783" s="19"/>
      <c r="C783" s="19"/>
      <c r="D783" s="19"/>
      <c r="E783" s="118"/>
      <c r="F783" s="19"/>
      <c r="G783" s="19"/>
      <c r="H783" s="19"/>
      <c r="I783" s="19"/>
      <c r="J783" s="19"/>
      <c r="K783" s="118"/>
      <c r="L783" s="19"/>
      <c r="M783" s="19"/>
      <c r="N783" s="19"/>
      <c r="O783" s="19"/>
      <c r="P783" s="118"/>
      <c r="Q783" s="19"/>
      <c r="R783" s="19"/>
      <c r="S783" s="19"/>
      <c r="T783" s="19"/>
      <c r="U783" s="19"/>
      <c r="V783" s="19"/>
      <c r="W783" s="19"/>
      <c r="X783" s="19"/>
      <c r="Y783" s="19"/>
      <c r="Z783" s="19"/>
      <c r="AA783" s="19"/>
      <c r="AB783" s="19"/>
    </row>
    <row r="784">
      <c r="A784" s="19"/>
      <c r="B784" s="19"/>
      <c r="C784" s="19"/>
      <c r="D784" s="19"/>
      <c r="E784" s="118"/>
      <c r="F784" s="19"/>
      <c r="G784" s="19"/>
      <c r="H784" s="19"/>
      <c r="I784" s="19"/>
      <c r="J784" s="19"/>
      <c r="K784" s="118"/>
      <c r="L784" s="19"/>
      <c r="M784" s="19"/>
      <c r="N784" s="19"/>
      <c r="O784" s="19"/>
      <c r="P784" s="118"/>
      <c r="Q784" s="19"/>
      <c r="R784" s="19"/>
      <c r="S784" s="19"/>
      <c r="T784" s="19"/>
      <c r="U784" s="19"/>
      <c r="V784" s="19"/>
      <c r="W784" s="19"/>
      <c r="X784" s="19"/>
      <c r="Y784" s="19"/>
      <c r="Z784" s="19"/>
      <c r="AA784" s="19"/>
      <c r="AB784" s="19"/>
    </row>
    <row r="785">
      <c r="A785" s="19"/>
      <c r="B785" s="19"/>
      <c r="C785" s="19"/>
      <c r="D785" s="19"/>
      <c r="E785" s="118"/>
      <c r="F785" s="19"/>
      <c r="G785" s="19"/>
      <c r="H785" s="19"/>
      <c r="I785" s="19"/>
      <c r="J785" s="19"/>
      <c r="K785" s="118"/>
      <c r="L785" s="19"/>
      <c r="M785" s="19"/>
      <c r="N785" s="19"/>
      <c r="O785" s="19"/>
      <c r="P785" s="118"/>
      <c r="Q785" s="19"/>
      <c r="R785" s="19"/>
      <c r="S785" s="19"/>
      <c r="T785" s="19"/>
      <c r="U785" s="19"/>
      <c r="V785" s="19"/>
      <c r="W785" s="19"/>
      <c r="X785" s="19"/>
      <c r="Y785" s="19"/>
      <c r="Z785" s="19"/>
      <c r="AA785" s="19"/>
      <c r="AB785" s="19"/>
    </row>
    <row r="786">
      <c r="A786" s="19"/>
      <c r="B786" s="19"/>
      <c r="C786" s="19"/>
      <c r="D786" s="19"/>
      <c r="E786" s="118"/>
      <c r="F786" s="19"/>
      <c r="G786" s="19"/>
      <c r="H786" s="19"/>
      <c r="I786" s="19"/>
      <c r="J786" s="19"/>
      <c r="K786" s="118"/>
      <c r="L786" s="19"/>
      <c r="M786" s="19"/>
      <c r="N786" s="19"/>
      <c r="O786" s="19"/>
      <c r="P786" s="118"/>
      <c r="Q786" s="19"/>
      <c r="R786" s="19"/>
      <c r="S786" s="19"/>
      <c r="T786" s="19"/>
      <c r="U786" s="19"/>
      <c r="V786" s="19"/>
      <c r="W786" s="19"/>
      <c r="X786" s="19"/>
      <c r="Y786" s="19"/>
      <c r="Z786" s="19"/>
      <c r="AA786" s="19"/>
      <c r="AB786" s="19"/>
    </row>
    <row r="787">
      <c r="A787" s="19"/>
      <c r="B787" s="19"/>
      <c r="C787" s="19"/>
      <c r="D787" s="19"/>
      <c r="E787" s="118"/>
      <c r="F787" s="19"/>
      <c r="G787" s="19"/>
      <c r="H787" s="19"/>
      <c r="I787" s="19"/>
      <c r="J787" s="19"/>
      <c r="K787" s="118"/>
      <c r="L787" s="19"/>
      <c r="M787" s="19"/>
      <c r="N787" s="19"/>
      <c r="O787" s="19"/>
      <c r="P787" s="118"/>
      <c r="Q787" s="19"/>
      <c r="R787" s="19"/>
      <c r="S787" s="19"/>
      <c r="T787" s="19"/>
      <c r="U787" s="19"/>
      <c r="V787" s="19"/>
      <c r="W787" s="19"/>
      <c r="X787" s="19"/>
      <c r="Y787" s="19"/>
      <c r="Z787" s="19"/>
      <c r="AA787" s="19"/>
      <c r="AB787" s="19"/>
    </row>
    <row r="788">
      <c r="A788" s="19"/>
      <c r="B788" s="19"/>
      <c r="C788" s="19"/>
      <c r="D788" s="19"/>
      <c r="E788" s="118"/>
      <c r="F788" s="19"/>
      <c r="G788" s="19"/>
      <c r="H788" s="19"/>
      <c r="I788" s="19"/>
      <c r="J788" s="19"/>
      <c r="K788" s="118"/>
      <c r="L788" s="19"/>
      <c r="M788" s="19"/>
      <c r="N788" s="19"/>
      <c r="O788" s="19"/>
      <c r="P788" s="118"/>
      <c r="Q788" s="19"/>
      <c r="R788" s="19"/>
      <c r="S788" s="19"/>
      <c r="T788" s="19"/>
      <c r="U788" s="19"/>
      <c r="V788" s="19"/>
      <c r="W788" s="19"/>
      <c r="X788" s="19"/>
      <c r="Y788" s="19"/>
      <c r="Z788" s="19"/>
      <c r="AA788" s="19"/>
      <c r="AB788" s="19"/>
    </row>
    <row r="789">
      <c r="A789" s="19"/>
      <c r="B789" s="19"/>
      <c r="C789" s="19"/>
      <c r="D789" s="19"/>
      <c r="E789" s="118"/>
      <c r="F789" s="19"/>
      <c r="G789" s="19"/>
      <c r="H789" s="19"/>
      <c r="I789" s="19"/>
      <c r="J789" s="19"/>
      <c r="K789" s="118"/>
      <c r="L789" s="19"/>
      <c r="M789" s="19"/>
      <c r="N789" s="19"/>
      <c r="O789" s="19"/>
      <c r="P789" s="118"/>
      <c r="Q789" s="19"/>
      <c r="R789" s="19"/>
      <c r="S789" s="19"/>
      <c r="T789" s="19"/>
      <c r="U789" s="19"/>
      <c r="V789" s="19"/>
      <c r="W789" s="19"/>
      <c r="X789" s="19"/>
      <c r="Y789" s="19"/>
      <c r="Z789" s="19"/>
      <c r="AA789" s="19"/>
      <c r="AB789" s="19"/>
    </row>
    <row r="790">
      <c r="A790" s="19"/>
      <c r="B790" s="19"/>
      <c r="C790" s="19"/>
      <c r="D790" s="19"/>
      <c r="E790" s="118"/>
      <c r="F790" s="19"/>
      <c r="G790" s="19"/>
      <c r="H790" s="19"/>
      <c r="I790" s="19"/>
      <c r="J790" s="19"/>
      <c r="K790" s="118"/>
      <c r="L790" s="19"/>
      <c r="M790" s="19"/>
      <c r="N790" s="19"/>
      <c r="O790" s="19"/>
      <c r="P790" s="118"/>
      <c r="Q790" s="19"/>
      <c r="R790" s="19"/>
      <c r="S790" s="19"/>
      <c r="T790" s="19"/>
      <c r="U790" s="19"/>
      <c r="V790" s="19"/>
      <c r="W790" s="19"/>
      <c r="X790" s="19"/>
      <c r="Y790" s="19"/>
      <c r="Z790" s="19"/>
      <c r="AA790" s="19"/>
      <c r="AB790" s="19"/>
    </row>
    <row r="791">
      <c r="A791" s="19"/>
      <c r="B791" s="19"/>
      <c r="C791" s="19"/>
      <c r="D791" s="19"/>
      <c r="E791" s="118"/>
      <c r="F791" s="19"/>
      <c r="G791" s="19"/>
      <c r="H791" s="19"/>
      <c r="I791" s="19"/>
      <c r="J791" s="19"/>
      <c r="K791" s="118"/>
      <c r="L791" s="19"/>
      <c r="M791" s="19"/>
      <c r="N791" s="19"/>
      <c r="O791" s="19"/>
      <c r="P791" s="118"/>
      <c r="Q791" s="19"/>
      <c r="R791" s="19"/>
      <c r="S791" s="19"/>
      <c r="T791" s="19"/>
      <c r="U791" s="19"/>
      <c r="V791" s="19"/>
      <c r="W791" s="19"/>
      <c r="X791" s="19"/>
      <c r="Y791" s="19"/>
      <c r="Z791" s="19"/>
      <c r="AA791" s="19"/>
      <c r="AB791" s="19"/>
    </row>
    <row r="792">
      <c r="A792" s="19"/>
      <c r="B792" s="19"/>
      <c r="C792" s="19"/>
      <c r="D792" s="19"/>
      <c r="E792" s="118"/>
      <c r="F792" s="19"/>
      <c r="G792" s="19"/>
      <c r="H792" s="19"/>
      <c r="I792" s="19"/>
      <c r="J792" s="19"/>
      <c r="K792" s="118"/>
      <c r="L792" s="19"/>
      <c r="M792" s="19"/>
      <c r="N792" s="19"/>
      <c r="O792" s="19"/>
      <c r="P792" s="118"/>
      <c r="Q792" s="19"/>
      <c r="R792" s="19"/>
      <c r="S792" s="19"/>
      <c r="T792" s="19"/>
      <c r="U792" s="19"/>
      <c r="V792" s="19"/>
      <c r="W792" s="19"/>
      <c r="X792" s="19"/>
      <c r="Y792" s="19"/>
      <c r="Z792" s="19"/>
      <c r="AA792" s="19"/>
      <c r="AB792" s="19"/>
    </row>
    <row r="793">
      <c r="A793" s="19"/>
      <c r="B793" s="19"/>
      <c r="C793" s="19"/>
      <c r="D793" s="19"/>
      <c r="E793" s="118"/>
      <c r="F793" s="19"/>
      <c r="G793" s="19"/>
      <c r="H793" s="19"/>
      <c r="I793" s="19"/>
      <c r="J793" s="19"/>
      <c r="K793" s="118"/>
      <c r="L793" s="19"/>
      <c r="M793" s="19"/>
      <c r="N793" s="19"/>
      <c r="O793" s="19"/>
      <c r="P793" s="118"/>
      <c r="Q793" s="19"/>
      <c r="R793" s="19"/>
      <c r="S793" s="19"/>
      <c r="T793" s="19"/>
      <c r="U793" s="19"/>
      <c r="V793" s="19"/>
      <c r="W793" s="19"/>
      <c r="X793" s="19"/>
      <c r="Y793" s="19"/>
      <c r="Z793" s="19"/>
      <c r="AA793" s="19"/>
      <c r="AB793" s="19"/>
    </row>
    <row r="794">
      <c r="A794" s="19"/>
      <c r="B794" s="19"/>
      <c r="C794" s="19"/>
      <c r="D794" s="19"/>
      <c r="E794" s="118"/>
      <c r="F794" s="19"/>
      <c r="G794" s="19"/>
      <c r="H794" s="19"/>
      <c r="I794" s="19"/>
      <c r="J794" s="19"/>
      <c r="K794" s="118"/>
      <c r="L794" s="19"/>
      <c r="M794" s="19"/>
      <c r="N794" s="19"/>
      <c r="O794" s="19"/>
      <c r="P794" s="118"/>
      <c r="Q794" s="19"/>
      <c r="R794" s="19"/>
      <c r="S794" s="19"/>
      <c r="T794" s="19"/>
      <c r="U794" s="19"/>
      <c r="V794" s="19"/>
      <c r="W794" s="19"/>
      <c r="X794" s="19"/>
      <c r="Y794" s="19"/>
      <c r="Z794" s="19"/>
      <c r="AA794" s="19"/>
      <c r="AB794" s="19"/>
    </row>
    <row r="795">
      <c r="A795" s="19"/>
      <c r="B795" s="19"/>
      <c r="C795" s="19"/>
      <c r="D795" s="19"/>
      <c r="E795" s="118"/>
      <c r="F795" s="19"/>
      <c r="G795" s="19"/>
      <c r="H795" s="19"/>
      <c r="I795" s="19"/>
      <c r="J795" s="19"/>
      <c r="K795" s="118"/>
      <c r="L795" s="19"/>
      <c r="M795" s="19"/>
      <c r="N795" s="19"/>
      <c r="O795" s="19"/>
      <c r="P795" s="118"/>
      <c r="Q795" s="19"/>
      <c r="R795" s="19"/>
      <c r="S795" s="19"/>
      <c r="T795" s="19"/>
      <c r="U795" s="19"/>
      <c r="V795" s="19"/>
      <c r="W795" s="19"/>
      <c r="X795" s="19"/>
      <c r="Y795" s="19"/>
      <c r="Z795" s="19"/>
      <c r="AA795" s="19"/>
      <c r="AB795" s="19"/>
    </row>
    <row r="796">
      <c r="A796" s="19"/>
      <c r="B796" s="19"/>
      <c r="C796" s="19"/>
      <c r="D796" s="19"/>
      <c r="E796" s="118"/>
      <c r="F796" s="19"/>
      <c r="G796" s="19"/>
      <c r="H796" s="19"/>
      <c r="I796" s="19"/>
      <c r="J796" s="19"/>
      <c r="K796" s="118"/>
      <c r="L796" s="19"/>
      <c r="M796" s="19"/>
      <c r="N796" s="19"/>
      <c r="O796" s="19"/>
      <c r="P796" s="118"/>
      <c r="Q796" s="19"/>
      <c r="R796" s="19"/>
      <c r="S796" s="19"/>
      <c r="T796" s="19"/>
      <c r="U796" s="19"/>
      <c r="V796" s="19"/>
      <c r="W796" s="19"/>
      <c r="X796" s="19"/>
      <c r="Y796" s="19"/>
      <c r="Z796" s="19"/>
      <c r="AA796" s="19"/>
      <c r="AB796" s="19"/>
    </row>
    <row r="797">
      <c r="A797" s="19"/>
      <c r="B797" s="19"/>
      <c r="C797" s="19"/>
      <c r="D797" s="19"/>
      <c r="E797" s="118"/>
      <c r="F797" s="19"/>
      <c r="G797" s="19"/>
      <c r="H797" s="19"/>
      <c r="I797" s="19"/>
      <c r="J797" s="19"/>
      <c r="K797" s="118"/>
      <c r="L797" s="19"/>
      <c r="M797" s="19"/>
      <c r="N797" s="19"/>
      <c r="O797" s="19"/>
      <c r="P797" s="118"/>
      <c r="Q797" s="19"/>
      <c r="R797" s="19"/>
      <c r="S797" s="19"/>
      <c r="T797" s="19"/>
      <c r="U797" s="19"/>
      <c r="V797" s="19"/>
      <c r="W797" s="19"/>
      <c r="X797" s="19"/>
      <c r="Y797" s="19"/>
      <c r="Z797" s="19"/>
      <c r="AA797" s="19"/>
      <c r="AB797" s="19"/>
    </row>
    <row r="798">
      <c r="A798" s="19"/>
      <c r="B798" s="19"/>
      <c r="C798" s="19"/>
      <c r="D798" s="19"/>
      <c r="E798" s="118"/>
      <c r="F798" s="19"/>
      <c r="G798" s="19"/>
      <c r="H798" s="19"/>
      <c r="I798" s="19"/>
      <c r="J798" s="19"/>
      <c r="K798" s="118"/>
      <c r="L798" s="19"/>
      <c r="M798" s="19"/>
      <c r="N798" s="19"/>
      <c r="O798" s="19"/>
      <c r="P798" s="118"/>
      <c r="Q798" s="19"/>
      <c r="R798" s="19"/>
      <c r="S798" s="19"/>
      <c r="T798" s="19"/>
      <c r="U798" s="19"/>
      <c r="V798" s="19"/>
      <c r="W798" s="19"/>
      <c r="X798" s="19"/>
      <c r="Y798" s="19"/>
      <c r="Z798" s="19"/>
      <c r="AA798" s="19"/>
      <c r="AB798" s="19"/>
    </row>
    <row r="799">
      <c r="A799" s="19"/>
      <c r="B799" s="19"/>
      <c r="C799" s="19"/>
      <c r="D799" s="19"/>
      <c r="E799" s="118"/>
      <c r="F799" s="19"/>
      <c r="G799" s="19"/>
      <c r="H799" s="19"/>
      <c r="I799" s="19"/>
      <c r="J799" s="19"/>
      <c r="K799" s="118"/>
      <c r="L799" s="19"/>
      <c r="M799" s="19"/>
      <c r="N799" s="19"/>
      <c r="O799" s="19"/>
      <c r="P799" s="118"/>
      <c r="Q799" s="19"/>
      <c r="R799" s="19"/>
      <c r="S799" s="19"/>
      <c r="T799" s="19"/>
      <c r="U799" s="19"/>
      <c r="V799" s="19"/>
      <c r="W799" s="19"/>
      <c r="X799" s="19"/>
      <c r="Y799" s="19"/>
      <c r="Z799" s="19"/>
      <c r="AA799" s="19"/>
      <c r="AB799" s="19"/>
    </row>
    <row r="800">
      <c r="A800" s="19"/>
      <c r="B800" s="19"/>
      <c r="C800" s="19"/>
      <c r="D800" s="19"/>
      <c r="E800" s="118"/>
      <c r="F800" s="19"/>
      <c r="G800" s="19"/>
      <c r="H800" s="19"/>
      <c r="I800" s="19"/>
      <c r="J800" s="19"/>
      <c r="K800" s="118"/>
      <c r="L800" s="19"/>
      <c r="M800" s="19"/>
      <c r="N800" s="19"/>
      <c r="O800" s="19"/>
      <c r="P800" s="118"/>
      <c r="Q800" s="19"/>
      <c r="R800" s="19"/>
      <c r="S800" s="19"/>
      <c r="T800" s="19"/>
      <c r="U800" s="19"/>
      <c r="V800" s="19"/>
      <c r="W800" s="19"/>
      <c r="X800" s="19"/>
      <c r="Y800" s="19"/>
      <c r="Z800" s="19"/>
      <c r="AA800" s="19"/>
      <c r="AB800" s="19"/>
    </row>
    <row r="801">
      <c r="A801" s="19"/>
      <c r="B801" s="19"/>
      <c r="C801" s="19"/>
      <c r="D801" s="19"/>
      <c r="E801" s="118"/>
      <c r="F801" s="19"/>
      <c r="G801" s="19"/>
      <c r="H801" s="19"/>
      <c r="I801" s="19"/>
      <c r="J801" s="19"/>
      <c r="K801" s="118"/>
      <c r="L801" s="19"/>
      <c r="M801" s="19"/>
      <c r="N801" s="19"/>
      <c r="O801" s="19"/>
      <c r="P801" s="118"/>
      <c r="Q801" s="19"/>
      <c r="R801" s="19"/>
      <c r="S801" s="19"/>
      <c r="T801" s="19"/>
      <c r="U801" s="19"/>
      <c r="V801" s="19"/>
      <c r="W801" s="19"/>
      <c r="X801" s="19"/>
      <c r="Y801" s="19"/>
      <c r="Z801" s="19"/>
      <c r="AA801" s="19"/>
      <c r="AB801" s="19"/>
    </row>
    <row r="802">
      <c r="A802" s="19"/>
      <c r="B802" s="19"/>
      <c r="C802" s="19"/>
      <c r="D802" s="19"/>
      <c r="E802" s="118"/>
      <c r="F802" s="19"/>
      <c r="G802" s="19"/>
      <c r="H802" s="19"/>
      <c r="I802" s="19"/>
      <c r="J802" s="19"/>
      <c r="K802" s="118"/>
      <c r="L802" s="19"/>
      <c r="M802" s="19"/>
      <c r="N802" s="19"/>
      <c r="O802" s="19"/>
      <c r="P802" s="118"/>
      <c r="Q802" s="19"/>
      <c r="R802" s="19"/>
      <c r="S802" s="19"/>
      <c r="T802" s="19"/>
      <c r="U802" s="19"/>
      <c r="V802" s="19"/>
      <c r="W802" s="19"/>
      <c r="X802" s="19"/>
      <c r="Y802" s="19"/>
      <c r="Z802" s="19"/>
      <c r="AA802" s="19"/>
      <c r="AB802" s="19"/>
    </row>
    <row r="803">
      <c r="A803" s="19"/>
      <c r="B803" s="19"/>
      <c r="C803" s="19"/>
      <c r="D803" s="19"/>
      <c r="E803" s="118"/>
      <c r="F803" s="19"/>
      <c r="G803" s="19"/>
      <c r="H803" s="19"/>
      <c r="I803" s="19"/>
      <c r="J803" s="19"/>
      <c r="K803" s="118"/>
      <c r="L803" s="19"/>
      <c r="M803" s="19"/>
      <c r="N803" s="19"/>
      <c r="O803" s="19"/>
      <c r="P803" s="118"/>
      <c r="Q803" s="19"/>
      <c r="R803" s="19"/>
      <c r="S803" s="19"/>
      <c r="T803" s="19"/>
      <c r="U803" s="19"/>
      <c r="V803" s="19"/>
      <c r="W803" s="19"/>
      <c r="X803" s="19"/>
      <c r="Y803" s="19"/>
      <c r="Z803" s="19"/>
      <c r="AA803" s="19"/>
      <c r="AB803" s="19"/>
    </row>
    <row r="804">
      <c r="A804" s="19"/>
      <c r="B804" s="19"/>
      <c r="C804" s="19"/>
      <c r="D804" s="19"/>
      <c r="E804" s="118"/>
      <c r="F804" s="19"/>
      <c r="G804" s="19"/>
      <c r="H804" s="19"/>
      <c r="I804" s="19"/>
      <c r="J804" s="19"/>
      <c r="K804" s="118"/>
      <c r="L804" s="19"/>
      <c r="M804" s="19"/>
      <c r="N804" s="19"/>
      <c r="O804" s="19"/>
      <c r="P804" s="118"/>
      <c r="Q804" s="19"/>
      <c r="R804" s="19"/>
      <c r="S804" s="19"/>
      <c r="T804" s="19"/>
      <c r="U804" s="19"/>
      <c r="V804" s="19"/>
      <c r="W804" s="19"/>
      <c r="X804" s="19"/>
      <c r="Y804" s="19"/>
      <c r="Z804" s="19"/>
      <c r="AA804" s="19"/>
      <c r="AB804" s="19"/>
    </row>
    <row r="805">
      <c r="A805" s="19"/>
      <c r="B805" s="19"/>
      <c r="C805" s="19"/>
      <c r="D805" s="19"/>
      <c r="E805" s="118"/>
      <c r="F805" s="19"/>
      <c r="G805" s="19"/>
      <c r="H805" s="19"/>
      <c r="I805" s="19"/>
      <c r="J805" s="19"/>
      <c r="K805" s="118"/>
      <c r="L805" s="19"/>
      <c r="M805" s="19"/>
      <c r="N805" s="19"/>
      <c r="O805" s="19"/>
      <c r="P805" s="118"/>
      <c r="Q805" s="19"/>
      <c r="R805" s="19"/>
      <c r="S805" s="19"/>
      <c r="T805" s="19"/>
      <c r="U805" s="19"/>
      <c r="V805" s="19"/>
      <c r="W805" s="19"/>
      <c r="X805" s="19"/>
      <c r="Y805" s="19"/>
      <c r="Z805" s="19"/>
      <c r="AA805" s="19"/>
      <c r="AB805" s="19"/>
    </row>
    <row r="806">
      <c r="A806" s="19"/>
      <c r="B806" s="19"/>
      <c r="C806" s="19"/>
      <c r="D806" s="19"/>
      <c r="E806" s="118"/>
      <c r="F806" s="19"/>
      <c r="G806" s="19"/>
      <c r="H806" s="19"/>
      <c r="I806" s="19"/>
      <c r="J806" s="19"/>
      <c r="K806" s="118"/>
      <c r="L806" s="19"/>
      <c r="M806" s="19"/>
      <c r="N806" s="19"/>
      <c r="O806" s="19"/>
      <c r="P806" s="118"/>
      <c r="Q806" s="19"/>
      <c r="R806" s="19"/>
      <c r="S806" s="19"/>
      <c r="T806" s="19"/>
      <c r="U806" s="19"/>
      <c r="V806" s="19"/>
      <c r="W806" s="19"/>
      <c r="X806" s="19"/>
      <c r="Y806" s="19"/>
      <c r="Z806" s="19"/>
      <c r="AA806" s="19"/>
      <c r="AB806" s="19"/>
    </row>
    <row r="807">
      <c r="A807" s="19"/>
      <c r="B807" s="19"/>
      <c r="C807" s="19"/>
      <c r="D807" s="19"/>
      <c r="E807" s="118"/>
      <c r="F807" s="19"/>
      <c r="G807" s="19"/>
      <c r="H807" s="19"/>
      <c r="I807" s="19"/>
      <c r="J807" s="19"/>
      <c r="K807" s="118"/>
      <c r="L807" s="19"/>
      <c r="M807" s="19"/>
      <c r="N807" s="19"/>
      <c r="O807" s="19"/>
      <c r="P807" s="118"/>
      <c r="Q807" s="19"/>
      <c r="R807" s="19"/>
      <c r="S807" s="19"/>
      <c r="T807" s="19"/>
      <c r="U807" s="19"/>
      <c r="V807" s="19"/>
      <c r="W807" s="19"/>
      <c r="X807" s="19"/>
      <c r="Y807" s="19"/>
      <c r="Z807" s="19"/>
      <c r="AA807" s="19"/>
      <c r="AB807" s="19"/>
    </row>
    <row r="808">
      <c r="A808" s="19"/>
      <c r="B808" s="19"/>
      <c r="C808" s="19"/>
      <c r="D808" s="19"/>
      <c r="E808" s="118"/>
      <c r="F808" s="19"/>
      <c r="G808" s="19"/>
      <c r="H808" s="19"/>
      <c r="I808" s="19"/>
      <c r="J808" s="19"/>
      <c r="K808" s="118"/>
      <c r="L808" s="19"/>
      <c r="M808" s="19"/>
      <c r="N808" s="19"/>
      <c r="O808" s="19"/>
      <c r="P808" s="118"/>
      <c r="Q808" s="19"/>
      <c r="R808" s="19"/>
      <c r="S808" s="19"/>
      <c r="T808" s="19"/>
      <c r="U808" s="19"/>
      <c r="V808" s="19"/>
      <c r="W808" s="19"/>
      <c r="X808" s="19"/>
      <c r="Y808" s="19"/>
      <c r="Z808" s="19"/>
      <c r="AA808" s="19"/>
      <c r="AB808" s="19"/>
    </row>
    <row r="809">
      <c r="A809" s="19"/>
      <c r="B809" s="19"/>
      <c r="C809" s="19"/>
      <c r="D809" s="19"/>
      <c r="E809" s="118"/>
      <c r="F809" s="19"/>
      <c r="G809" s="19"/>
      <c r="H809" s="19"/>
      <c r="I809" s="19"/>
      <c r="J809" s="19"/>
      <c r="K809" s="118"/>
      <c r="L809" s="19"/>
      <c r="M809" s="19"/>
      <c r="N809" s="19"/>
      <c r="O809" s="19"/>
      <c r="P809" s="118"/>
      <c r="Q809" s="19"/>
      <c r="R809" s="19"/>
      <c r="S809" s="19"/>
      <c r="T809" s="19"/>
      <c r="U809" s="19"/>
      <c r="V809" s="19"/>
      <c r="W809" s="19"/>
      <c r="X809" s="19"/>
      <c r="Y809" s="19"/>
      <c r="Z809" s="19"/>
      <c r="AA809" s="19"/>
      <c r="AB809" s="19"/>
    </row>
    <row r="810">
      <c r="A810" s="19"/>
      <c r="B810" s="19"/>
      <c r="C810" s="19"/>
      <c r="D810" s="19"/>
      <c r="E810" s="118"/>
      <c r="F810" s="19"/>
      <c r="G810" s="19"/>
      <c r="H810" s="19"/>
      <c r="I810" s="19"/>
      <c r="J810" s="19"/>
      <c r="K810" s="118"/>
      <c r="L810" s="19"/>
      <c r="M810" s="19"/>
      <c r="N810" s="19"/>
      <c r="O810" s="19"/>
      <c r="P810" s="118"/>
      <c r="Q810" s="19"/>
      <c r="R810" s="19"/>
      <c r="S810" s="19"/>
      <c r="T810" s="19"/>
      <c r="U810" s="19"/>
      <c r="V810" s="19"/>
      <c r="W810" s="19"/>
      <c r="X810" s="19"/>
      <c r="Y810" s="19"/>
      <c r="Z810" s="19"/>
      <c r="AA810" s="19"/>
      <c r="AB810" s="19"/>
    </row>
    <row r="811">
      <c r="A811" s="19"/>
      <c r="B811" s="19"/>
      <c r="C811" s="19"/>
      <c r="D811" s="19"/>
      <c r="E811" s="118"/>
      <c r="F811" s="19"/>
      <c r="G811" s="19"/>
      <c r="H811" s="19"/>
      <c r="I811" s="19"/>
      <c r="J811" s="19"/>
      <c r="K811" s="118"/>
      <c r="L811" s="19"/>
      <c r="M811" s="19"/>
      <c r="N811" s="19"/>
      <c r="O811" s="19"/>
      <c r="P811" s="118"/>
      <c r="Q811" s="19"/>
      <c r="R811" s="19"/>
      <c r="S811" s="19"/>
      <c r="T811" s="19"/>
      <c r="U811" s="19"/>
      <c r="V811" s="19"/>
      <c r="W811" s="19"/>
      <c r="X811" s="19"/>
      <c r="Y811" s="19"/>
      <c r="Z811" s="19"/>
      <c r="AA811" s="19"/>
      <c r="AB811" s="19"/>
    </row>
    <row r="812">
      <c r="A812" s="19"/>
      <c r="B812" s="19"/>
      <c r="C812" s="19"/>
      <c r="D812" s="19"/>
      <c r="E812" s="118"/>
      <c r="F812" s="19"/>
      <c r="G812" s="19"/>
      <c r="H812" s="19"/>
      <c r="I812" s="19"/>
      <c r="J812" s="19"/>
      <c r="K812" s="118"/>
      <c r="L812" s="19"/>
      <c r="M812" s="19"/>
      <c r="N812" s="19"/>
      <c r="O812" s="19"/>
      <c r="P812" s="118"/>
      <c r="Q812" s="19"/>
      <c r="R812" s="19"/>
      <c r="S812" s="19"/>
      <c r="T812" s="19"/>
      <c r="U812" s="19"/>
      <c r="V812" s="19"/>
      <c r="W812" s="19"/>
      <c r="X812" s="19"/>
      <c r="Y812" s="19"/>
      <c r="Z812" s="19"/>
      <c r="AA812" s="19"/>
      <c r="AB812" s="19"/>
    </row>
    <row r="813">
      <c r="A813" s="19"/>
      <c r="B813" s="19"/>
      <c r="C813" s="19"/>
      <c r="D813" s="19"/>
      <c r="E813" s="118"/>
      <c r="F813" s="19"/>
      <c r="G813" s="19"/>
      <c r="H813" s="19"/>
      <c r="I813" s="19"/>
      <c r="J813" s="19"/>
      <c r="K813" s="118"/>
      <c r="L813" s="19"/>
      <c r="M813" s="19"/>
      <c r="N813" s="19"/>
      <c r="O813" s="19"/>
      <c r="P813" s="118"/>
      <c r="Q813" s="19"/>
      <c r="R813" s="19"/>
      <c r="S813" s="19"/>
      <c r="T813" s="19"/>
      <c r="U813" s="19"/>
      <c r="V813" s="19"/>
      <c r="W813" s="19"/>
      <c r="X813" s="19"/>
      <c r="Y813" s="19"/>
      <c r="Z813" s="19"/>
      <c r="AA813" s="19"/>
      <c r="AB813" s="19"/>
    </row>
    <row r="814">
      <c r="A814" s="19"/>
      <c r="B814" s="19"/>
      <c r="C814" s="19"/>
      <c r="D814" s="19"/>
      <c r="E814" s="118"/>
      <c r="F814" s="19"/>
      <c r="G814" s="19"/>
      <c r="H814" s="19"/>
      <c r="I814" s="19"/>
      <c r="J814" s="19"/>
      <c r="K814" s="118"/>
      <c r="L814" s="19"/>
      <c r="M814" s="19"/>
      <c r="N814" s="19"/>
      <c r="O814" s="19"/>
      <c r="P814" s="118"/>
      <c r="Q814" s="19"/>
      <c r="R814" s="19"/>
      <c r="S814" s="19"/>
      <c r="T814" s="19"/>
      <c r="U814" s="19"/>
      <c r="V814" s="19"/>
      <c r="W814" s="19"/>
      <c r="X814" s="19"/>
      <c r="Y814" s="19"/>
      <c r="Z814" s="19"/>
      <c r="AA814" s="19"/>
      <c r="AB814" s="19"/>
    </row>
    <row r="815">
      <c r="A815" s="19"/>
      <c r="B815" s="19"/>
      <c r="C815" s="19"/>
      <c r="D815" s="19"/>
      <c r="E815" s="118"/>
      <c r="F815" s="19"/>
      <c r="G815" s="19"/>
      <c r="H815" s="19"/>
      <c r="I815" s="19"/>
      <c r="J815" s="19"/>
      <c r="K815" s="118"/>
      <c r="L815" s="19"/>
      <c r="M815" s="19"/>
      <c r="N815" s="19"/>
      <c r="O815" s="19"/>
      <c r="P815" s="118"/>
      <c r="Q815" s="19"/>
      <c r="R815" s="19"/>
      <c r="S815" s="19"/>
      <c r="T815" s="19"/>
      <c r="U815" s="19"/>
      <c r="V815" s="19"/>
      <c r="W815" s="19"/>
      <c r="X815" s="19"/>
      <c r="Y815" s="19"/>
      <c r="Z815" s="19"/>
      <c r="AA815" s="19"/>
      <c r="AB815" s="19"/>
    </row>
    <row r="816">
      <c r="A816" s="19"/>
      <c r="B816" s="19"/>
      <c r="C816" s="19"/>
      <c r="D816" s="19"/>
      <c r="E816" s="118"/>
      <c r="F816" s="19"/>
      <c r="G816" s="19"/>
      <c r="H816" s="19"/>
      <c r="I816" s="19"/>
      <c r="J816" s="19"/>
      <c r="K816" s="118"/>
      <c r="L816" s="19"/>
      <c r="M816" s="19"/>
      <c r="N816" s="19"/>
      <c r="O816" s="19"/>
      <c r="P816" s="118"/>
      <c r="Q816" s="19"/>
      <c r="R816" s="19"/>
      <c r="S816" s="19"/>
      <c r="T816" s="19"/>
      <c r="U816" s="19"/>
      <c r="V816" s="19"/>
      <c r="W816" s="19"/>
      <c r="X816" s="19"/>
      <c r="Y816" s="19"/>
      <c r="Z816" s="19"/>
      <c r="AA816" s="19"/>
      <c r="AB816" s="19"/>
    </row>
    <row r="817">
      <c r="A817" s="19"/>
      <c r="B817" s="19"/>
      <c r="C817" s="19"/>
      <c r="D817" s="19"/>
      <c r="E817" s="118"/>
      <c r="F817" s="19"/>
      <c r="G817" s="19"/>
      <c r="H817" s="19"/>
      <c r="I817" s="19"/>
      <c r="J817" s="19"/>
      <c r="K817" s="118"/>
      <c r="L817" s="19"/>
      <c r="M817" s="19"/>
      <c r="N817" s="19"/>
      <c r="O817" s="19"/>
      <c r="P817" s="118"/>
      <c r="Q817" s="19"/>
      <c r="R817" s="19"/>
      <c r="S817" s="19"/>
      <c r="T817" s="19"/>
      <c r="U817" s="19"/>
      <c r="V817" s="19"/>
      <c r="W817" s="19"/>
      <c r="X817" s="19"/>
      <c r="Y817" s="19"/>
      <c r="Z817" s="19"/>
      <c r="AA817" s="19"/>
      <c r="AB817" s="19"/>
    </row>
    <row r="818">
      <c r="A818" s="19"/>
      <c r="B818" s="19"/>
      <c r="C818" s="19"/>
      <c r="D818" s="19"/>
      <c r="E818" s="118"/>
      <c r="F818" s="19"/>
      <c r="G818" s="19"/>
      <c r="H818" s="19"/>
      <c r="I818" s="19"/>
      <c r="J818" s="19"/>
      <c r="K818" s="118"/>
      <c r="L818" s="19"/>
      <c r="M818" s="19"/>
      <c r="N818" s="19"/>
      <c r="O818" s="19"/>
      <c r="P818" s="118"/>
      <c r="Q818" s="19"/>
      <c r="R818" s="19"/>
      <c r="S818" s="19"/>
      <c r="T818" s="19"/>
      <c r="U818" s="19"/>
      <c r="V818" s="19"/>
      <c r="W818" s="19"/>
      <c r="X818" s="19"/>
      <c r="Y818" s="19"/>
      <c r="Z818" s="19"/>
      <c r="AA818" s="19"/>
      <c r="AB818" s="19"/>
    </row>
    <row r="819">
      <c r="A819" s="19"/>
      <c r="B819" s="19"/>
      <c r="C819" s="19"/>
      <c r="D819" s="19"/>
      <c r="E819" s="118"/>
      <c r="F819" s="19"/>
      <c r="G819" s="19"/>
      <c r="H819" s="19"/>
      <c r="I819" s="19"/>
      <c r="J819" s="19"/>
      <c r="K819" s="118"/>
      <c r="L819" s="19"/>
      <c r="M819" s="19"/>
      <c r="N819" s="19"/>
      <c r="O819" s="19"/>
      <c r="P819" s="118"/>
      <c r="Q819" s="19"/>
      <c r="R819" s="19"/>
      <c r="S819" s="19"/>
      <c r="T819" s="19"/>
      <c r="U819" s="19"/>
      <c r="V819" s="19"/>
      <c r="W819" s="19"/>
      <c r="X819" s="19"/>
      <c r="Y819" s="19"/>
      <c r="Z819" s="19"/>
      <c r="AA819" s="19"/>
      <c r="AB819" s="19"/>
    </row>
    <row r="820">
      <c r="A820" s="19"/>
      <c r="B820" s="19"/>
      <c r="C820" s="19"/>
      <c r="D820" s="19"/>
      <c r="E820" s="118"/>
      <c r="F820" s="19"/>
      <c r="G820" s="19"/>
      <c r="H820" s="19"/>
      <c r="I820" s="19"/>
      <c r="J820" s="19"/>
      <c r="K820" s="118"/>
      <c r="L820" s="19"/>
      <c r="M820" s="19"/>
      <c r="N820" s="19"/>
      <c r="O820" s="19"/>
      <c r="P820" s="118"/>
      <c r="Q820" s="19"/>
      <c r="R820" s="19"/>
      <c r="S820" s="19"/>
      <c r="T820" s="19"/>
      <c r="U820" s="19"/>
      <c r="V820" s="19"/>
      <c r="W820" s="19"/>
      <c r="X820" s="19"/>
      <c r="Y820" s="19"/>
      <c r="Z820" s="19"/>
      <c r="AA820" s="19"/>
      <c r="AB820" s="19"/>
    </row>
    <row r="821">
      <c r="A821" s="19"/>
      <c r="B821" s="19"/>
      <c r="C821" s="19"/>
      <c r="D821" s="19"/>
      <c r="E821" s="118"/>
      <c r="F821" s="19"/>
      <c r="G821" s="19"/>
      <c r="H821" s="19"/>
      <c r="I821" s="19"/>
      <c r="J821" s="19"/>
      <c r="K821" s="118"/>
      <c r="L821" s="19"/>
      <c r="M821" s="19"/>
      <c r="N821" s="19"/>
      <c r="O821" s="19"/>
      <c r="P821" s="118"/>
      <c r="Q821" s="19"/>
      <c r="R821" s="19"/>
      <c r="S821" s="19"/>
      <c r="T821" s="19"/>
      <c r="U821" s="19"/>
      <c r="V821" s="19"/>
      <c r="W821" s="19"/>
      <c r="X821" s="19"/>
      <c r="Y821" s="19"/>
      <c r="Z821" s="19"/>
      <c r="AA821" s="19"/>
      <c r="AB821" s="19"/>
    </row>
    <row r="822">
      <c r="A822" s="19"/>
      <c r="B822" s="19"/>
      <c r="C822" s="19"/>
      <c r="D822" s="19"/>
      <c r="E822" s="118"/>
      <c r="F822" s="19"/>
      <c r="G822" s="19"/>
      <c r="H822" s="19"/>
      <c r="I822" s="19"/>
      <c r="J822" s="19"/>
      <c r="K822" s="118"/>
      <c r="L822" s="19"/>
      <c r="M822" s="19"/>
      <c r="N822" s="19"/>
      <c r="O822" s="19"/>
      <c r="P822" s="118"/>
      <c r="Q822" s="19"/>
      <c r="R822" s="19"/>
      <c r="S822" s="19"/>
      <c r="T822" s="19"/>
      <c r="U822" s="19"/>
      <c r="V822" s="19"/>
      <c r="W822" s="19"/>
      <c r="X822" s="19"/>
      <c r="Y822" s="19"/>
      <c r="Z822" s="19"/>
      <c r="AA822" s="19"/>
      <c r="AB822" s="19"/>
    </row>
    <row r="823">
      <c r="A823" s="19"/>
      <c r="B823" s="19"/>
      <c r="C823" s="19"/>
      <c r="D823" s="19"/>
      <c r="E823" s="118"/>
      <c r="F823" s="19"/>
      <c r="G823" s="19"/>
      <c r="H823" s="19"/>
      <c r="I823" s="19"/>
      <c r="J823" s="19"/>
      <c r="K823" s="118"/>
      <c r="L823" s="19"/>
      <c r="M823" s="19"/>
      <c r="N823" s="19"/>
      <c r="O823" s="19"/>
      <c r="P823" s="118"/>
      <c r="Q823" s="19"/>
      <c r="R823" s="19"/>
      <c r="S823" s="19"/>
      <c r="T823" s="19"/>
      <c r="U823" s="19"/>
      <c r="V823" s="19"/>
      <c r="W823" s="19"/>
      <c r="X823" s="19"/>
      <c r="Y823" s="19"/>
      <c r="Z823" s="19"/>
      <c r="AA823" s="19"/>
      <c r="AB823" s="19"/>
    </row>
    <row r="824">
      <c r="A824" s="19"/>
      <c r="B824" s="19"/>
      <c r="C824" s="19"/>
      <c r="D824" s="19"/>
      <c r="E824" s="118"/>
      <c r="F824" s="19"/>
      <c r="G824" s="19"/>
      <c r="H824" s="19"/>
      <c r="I824" s="19"/>
      <c r="J824" s="19"/>
      <c r="K824" s="118"/>
      <c r="L824" s="19"/>
      <c r="M824" s="19"/>
      <c r="N824" s="19"/>
      <c r="O824" s="19"/>
      <c r="P824" s="118"/>
      <c r="Q824" s="19"/>
      <c r="R824" s="19"/>
      <c r="S824" s="19"/>
      <c r="T824" s="19"/>
      <c r="U824" s="19"/>
      <c r="V824" s="19"/>
      <c r="W824" s="19"/>
      <c r="X824" s="19"/>
      <c r="Y824" s="19"/>
      <c r="Z824" s="19"/>
      <c r="AA824" s="19"/>
      <c r="AB824" s="19"/>
    </row>
    <row r="825">
      <c r="A825" s="19"/>
      <c r="B825" s="19"/>
      <c r="C825" s="19"/>
      <c r="D825" s="19"/>
      <c r="E825" s="118"/>
      <c r="F825" s="19"/>
      <c r="G825" s="19"/>
      <c r="H825" s="19"/>
      <c r="I825" s="19"/>
      <c r="J825" s="19"/>
      <c r="K825" s="118"/>
      <c r="L825" s="19"/>
      <c r="M825" s="19"/>
      <c r="N825" s="19"/>
      <c r="O825" s="19"/>
      <c r="P825" s="118"/>
      <c r="Q825" s="19"/>
      <c r="R825" s="19"/>
      <c r="S825" s="19"/>
      <c r="T825" s="19"/>
      <c r="U825" s="19"/>
      <c r="V825" s="19"/>
      <c r="W825" s="19"/>
      <c r="X825" s="19"/>
      <c r="Y825" s="19"/>
      <c r="Z825" s="19"/>
      <c r="AA825" s="19"/>
      <c r="AB825" s="19"/>
    </row>
    <row r="826">
      <c r="A826" s="19"/>
      <c r="B826" s="19"/>
      <c r="C826" s="19"/>
      <c r="D826" s="19"/>
      <c r="E826" s="118"/>
      <c r="F826" s="19"/>
      <c r="G826" s="19"/>
      <c r="H826" s="19"/>
      <c r="I826" s="19"/>
      <c r="J826" s="19"/>
      <c r="K826" s="118"/>
      <c r="L826" s="19"/>
      <c r="M826" s="19"/>
      <c r="N826" s="19"/>
      <c r="O826" s="19"/>
      <c r="P826" s="118"/>
      <c r="Q826" s="19"/>
      <c r="R826" s="19"/>
      <c r="S826" s="19"/>
      <c r="T826" s="19"/>
      <c r="U826" s="19"/>
      <c r="V826" s="19"/>
      <c r="W826" s="19"/>
      <c r="X826" s="19"/>
      <c r="Y826" s="19"/>
      <c r="Z826" s="19"/>
      <c r="AA826" s="19"/>
      <c r="AB826" s="19"/>
    </row>
    <row r="827">
      <c r="A827" s="19"/>
      <c r="B827" s="19"/>
      <c r="C827" s="19"/>
      <c r="D827" s="19"/>
      <c r="E827" s="118"/>
      <c r="F827" s="19"/>
      <c r="G827" s="19"/>
      <c r="H827" s="19"/>
      <c r="I827" s="19"/>
      <c r="J827" s="19"/>
      <c r="K827" s="118"/>
      <c r="L827" s="19"/>
      <c r="M827" s="19"/>
      <c r="N827" s="19"/>
      <c r="O827" s="19"/>
      <c r="P827" s="118"/>
      <c r="Q827" s="19"/>
      <c r="R827" s="19"/>
      <c r="S827" s="19"/>
      <c r="T827" s="19"/>
      <c r="U827" s="19"/>
      <c r="V827" s="19"/>
      <c r="W827" s="19"/>
      <c r="X827" s="19"/>
      <c r="Y827" s="19"/>
      <c r="Z827" s="19"/>
      <c r="AA827" s="19"/>
      <c r="AB827" s="19"/>
    </row>
    <row r="828">
      <c r="A828" s="19"/>
      <c r="B828" s="19"/>
      <c r="C828" s="19"/>
      <c r="D828" s="19"/>
      <c r="E828" s="118"/>
      <c r="F828" s="19"/>
      <c r="G828" s="19"/>
      <c r="H828" s="19"/>
      <c r="I828" s="19"/>
      <c r="J828" s="19"/>
      <c r="K828" s="118"/>
      <c r="L828" s="19"/>
      <c r="M828" s="19"/>
      <c r="N828" s="19"/>
      <c r="O828" s="19"/>
      <c r="P828" s="118"/>
      <c r="Q828" s="19"/>
      <c r="R828" s="19"/>
      <c r="S828" s="19"/>
      <c r="T828" s="19"/>
      <c r="U828" s="19"/>
      <c r="V828" s="19"/>
      <c r="W828" s="19"/>
      <c r="X828" s="19"/>
      <c r="Y828" s="19"/>
      <c r="Z828" s="19"/>
      <c r="AA828" s="19"/>
      <c r="AB828" s="19"/>
    </row>
    <row r="829">
      <c r="A829" s="19"/>
      <c r="B829" s="19"/>
      <c r="C829" s="19"/>
      <c r="D829" s="19"/>
      <c r="E829" s="118"/>
      <c r="F829" s="19"/>
      <c r="G829" s="19"/>
      <c r="H829" s="19"/>
      <c r="I829" s="19"/>
      <c r="J829" s="19"/>
      <c r="K829" s="118"/>
      <c r="L829" s="19"/>
      <c r="M829" s="19"/>
      <c r="N829" s="19"/>
      <c r="O829" s="19"/>
      <c r="P829" s="118"/>
      <c r="Q829" s="19"/>
      <c r="R829" s="19"/>
      <c r="S829" s="19"/>
      <c r="T829" s="19"/>
      <c r="U829" s="19"/>
      <c r="V829" s="19"/>
      <c r="W829" s="19"/>
      <c r="X829" s="19"/>
      <c r="Y829" s="19"/>
      <c r="Z829" s="19"/>
      <c r="AA829" s="19"/>
      <c r="AB829" s="19"/>
    </row>
    <row r="830">
      <c r="A830" s="19"/>
      <c r="B830" s="19"/>
      <c r="C830" s="19"/>
      <c r="D830" s="19"/>
      <c r="E830" s="118"/>
      <c r="F830" s="19"/>
      <c r="G830" s="19"/>
      <c r="H830" s="19"/>
      <c r="I830" s="19"/>
      <c r="J830" s="19"/>
      <c r="K830" s="118"/>
      <c r="L830" s="19"/>
      <c r="M830" s="19"/>
      <c r="N830" s="19"/>
      <c r="O830" s="19"/>
      <c r="P830" s="118"/>
      <c r="Q830" s="19"/>
      <c r="R830" s="19"/>
      <c r="S830" s="19"/>
      <c r="T830" s="19"/>
      <c r="U830" s="19"/>
      <c r="V830" s="19"/>
      <c r="W830" s="19"/>
      <c r="X830" s="19"/>
      <c r="Y830" s="19"/>
      <c r="Z830" s="19"/>
      <c r="AA830" s="19"/>
      <c r="AB830" s="19"/>
    </row>
    <row r="831">
      <c r="A831" s="19"/>
      <c r="B831" s="19"/>
      <c r="C831" s="19"/>
      <c r="D831" s="19"/>
      <c r="E831" s="118"/>
      <c r="F831" s="19"/>
      <c r="G831" s="19"/>
      <c r="H831" s="19"/>
      <c r="I831" s="19"/>
      <c r="J831" s="19"/>
      <c r="K831" s="118"/>
      <c r="L831" s="19"/>
      <c r="M831" s="19"/>
      <c r="N831" s="19"/>
      <c r="O831" s="19"/>
      <c r="P831" s="118"/>
      <c r="Q831" s="19"/>
      <c r="R831" s="19"/>
      <c r="S831" s="19"/>
      <c r="T831" s="19"/>
      <c r="U831" s="19"/>
      <c r="V831" s="19"/>
      <c r="W831" s="19"/>
      <c r="X831" s="19"/>
      <c r="Y831" s="19"/>
      <c r="Z831" s="19"/>
      <c r="AA831" s="19"/>
      <c r="AB831" s="19"/>
    </row>
    <row r="832">
      <c r="A832" s="19"/>
      <c r="B832" s="19"/>
      <c r="C832" s="19"/>
      <c r="D832" s="19"/>
      <c r="E832" s="118"/>
      <c r="F832" s="19"/>
      <c r="G832" s="19"/>
      <c r="H832" s="19"/>
      <c r="I832" s="19"/>
      <c r="J832" s="19"/>
      <c r="K832" s="118"/>
      <c r="L832" s="19"/>
      <c r="M832" s="19"/>
      <c r="N832" s="19"/>
      <c r="O832" s="19"/>
      <c r="P832" s="118"/>
      <c r="Q832" s="19"/>
      <c r="R832" s="19"/>
      <c r="S832" s="19"/>
      <c r="T832" s="19"/>
      <c r="U832" s="19"/>
      <c r="V832" s="19"/>
      <c r="W832" s="19"/>
      <c r="X832" s="19"/>
      <c r="Y832" s="19"/>
      <c r="Z832" s="19"/>
      <c r="AA832" s="19"/>
      <c r="AB832" s="19"/>
    </row>
    <row r="833">
      <c r="A833" s="19"/>
      <c r="B833" s="19"/>
      <c r="C833" s="19"/>
      <c r="D833" s="19"/>
      <c r="E833" s="118"/>
      <c r="F833" s="19"/>
      <c r="G833" s="19"/>
      <c r="H833" s="19"/>
      <c r="I833" s="19"/>
      <c r="J833" s="19"/>
      <c r="K833" s="118"/>
      <c r="L833" s="19"/>
      <c r="M833" s="19"/>
      <c r="N833" s="19"/>
      <c r="O833" s="19"/>
      <c r="P833" s="118"/>
      <c r="Q833" s="19"/>
      <c r="R833" s="19"/>
      <c r="S833" s="19"/>
      <c r="T833" s="19"/>
      <c r="U833" s="19"/>
      <c r="V833" s="19"/>
      <c r="W833" s="19"/>
      <c r="X833" s="19"/>
      <c r="Y833" s="19"/>
      <c r="Z833" s="19"/>
      <c r="AA833" s="19"/>
      <c r="AB833" s="19"/>
    </row>
    <row r="834">
      <c r="A834" s="19"/>
      <c r="B834" s="19"/>
      <c r="C834" s="19"/>
      <c r="D834" s="19"/>
      <c r="E834" s="118"/>
      <c r="F834" s="19"/>
      <c r="G834" s="19"/>
      <c r="H834" s="19"/>
      <c r="I834" s="19"/>
      <c r="J834" s="19"/>
      <c r="K834" s="118"/>
      <c r="L834" s="19"/>
      <c r="M834" s="19"/>
      <c r="N834" s="19"/>
      <c r="O834" s="19"/>
      <c r="P834" s="118"/>
      <c r="Q834" s="19"/>
      <c r="R834" s="19"/>
      <c r="S834" s="19"/>
      <c r="T834" s="19"/>
      <c r="U834" s="19"/>
      <c r="V834" s="19"/>
      <c r="W834" s="19"/>
      <c r="X834" s="19"/>
      <c r="Y834" s="19"/>
      <c r="Z834" s="19"/>
      <c r="AA834" s="19"/>
      <c r="AB834" s="19"/>
    </row>
    <row r="835">
      <c r="A835" s="19"/>
      <c r="B835" s="19"/>
      <c r="C835" s="19"/>
      <c r="D835" s="19"/>
      <c r="E835" s="118"/>
      <c r="F835" s="19"/>
      <c r="G835" s="19"/>
      <c r="H835" s="19"/>
      <c r="I835" s="19"/>
      <c r="J835" s="19"/>
      <c r="K835" s="118"/>
      <c r="L835" s="19"/>
      <c r="M835" s="19"/>
      <c r="N835" s="19"/>
      <c r="O835" s="19"/>
      <c r="P835" s="118"/>
      <c r="Q835" s="19"/>
      <c r="R835" s="19"/>
      <c r="S835" s="19"/>
      <c r="T835" s="19"/>
      <c r="U835" s="19"/>
      <c r="V835" s="19"/>
      <c r="W835" s="19"/>
      <c r="X835" s="19"/>
      <c r="Y835" s="19"/>
      <c r="Z835" s="19"/>
      <c r="AA835" s="19"/>
      <c r="AB835" s="19"/>
    </row>
    <row r="836">
      <c r="A836" s="19"/>
      <c r="B836" s="19"/>
      <c r="C836" s="19"/>
      <c r="D836" s="19"/>
      <c r="E836" s="118"/>
      <c r="F836" s="19"/>
      <c r="G836" s="19"/>
      <c r="H836" s="19"/>
      <c r="I836" s="19"/>
      <c r="J836" s="19"/>
      <c r="K836" s="118"/>
      <c r="L836" s="19"/>
      <c r="M836" s="19"/>
      <c r="N836" s="19"/>
      <c r="O836" s="19"/>
      <c r="P836" s="118"/>
      <c r="Q836" s="19"/>
      <c r="R836" s="19"/>
      <c r="S836" s="19"/>
      <c r="T836" s="19"/>
      <c r="U836" s="19"/>
      <c r="V836" s="19"/>
      <c r="W836" s="19"/>
      <c r="X836" s="19"/>
      <c r="Y836" s="19"/>
      <c r="Z836" s="19"/>
      <c r="AA836" s="19"/>
      <c r="AB836" s="19"/>
    </row>
    <row r="837">
      <c r="A837" s="19"/>
      <c r="B837" s="19"/>
      <c r="C837" s="19"/>
      <c r="D837" s="19"/>
      <c r="E837" s="118"/>
      <c r="F837" s="19"/>
      <c r="G837" s="19"/>
      <c r="H837" s="19"/>
      <c r="I837" s="19"/>
      <c r="J837" s="19"/>
      <c r="K837" s="118"/>
      <c r="L837" s="19"/>
      <c r="M837" s="19"/>
      <c r="N837" s="19"/>
      <c r="O837" s="19"/>
      <c r="P837" s="118"/>
      <c r="Q837" s="19"/>
      <c r="R837" s="19"/>
      <c r="S837" s="19"/>
      <c r="T837" s="19"/>
      <c r="U837" s="19"/>
      <c r="V837" s="19"/>
      <c r="W837" s="19"/>
      <c r="X837" s="19"/>
      <c r="Y837" s="19"/>
      <c r="Z837" s="19"/>
      <c r="AA837" s="19"/>
      <c r="AB837" s="19"/>
    </row>
    <row r="838">
      <c r="A838" s="19"/>
      <c r="B838" s="19"/>
      <c r="C838" s="19"/>
      <c r="D838" s="19"/>
      <c r="E838" s="118"/>
      <c r="F838" s="19"/>
      <c r="G838" s="19"/>
      <c r="H838" s="19"/>
      <c r="I838" s="19"/>
      <c r="J838" s="19"/>
      <c r="K838" s="118"/>
      <c r="L838" s="19"/>
      <c r="M838" s="19"/>
      <c r="N838" s="19"/>
      <c r="O838" s="19"/>
      <c r="P838" s="118"/>
      <c r="Q838" s="19"/>
      <c r="R838" s="19"/>
      <c r="S838" s="19"/>
      <c r="T838" s="19"/>
      <c r="U838" s="19"/>
      <c r="V838" s="19"/>
      <c r="W838" s="19"/>
      <c r="X838" s="19"/>
      <c r="Y838" s="19"/>
      <c r="Z838" s="19"/>
      <c r="AA838" s="19"/>
      <c r="AB838" s="19"/>
    </row>
    <row r="839">
      <c r="A839" s="19"/>
      <c r="B839" s="19"/>
      <c r="C839" s="19"/>
      <c r="D839" s="19"/>
      <c r="E839" s="118"/>
      <c r="F839" s="19"/>
      <c r="G839" s="19"/>
      <c r="H839" s="19"/>
      <c r="I839" s="19"/>
      <c r="J839" s="19"/>
      <c r="K839" s="118"/>
      <c r="L839" s="19"/>
      <c r="M839" s="19"/>
      <c r="N839" s="19"/>
      <c r="O839" s="19"/>
      <c r="P839" s="118"/>
      <c r="Q839" s="19"/>
      <c r="R839" s="19"/>
      <c r="S839" s="19"/>
      <c r="T839" s="19"/>
      <c r="U839" s="19"/>
      <c r="V839" s="19"/>
      <c r="W839" s="19"/>
      <c r="X839" s="19"/>
      <c r="Y839" s="19"/>
      <c r="Z839" s="19"/>
      <c r="AA839" s="19"/>
      <c r="AB839" s="19"/>
    </row>
    <row r="840">
      <c r="A840" s="19"/>
      <c r="B840" s="19"/>
      <c r="C840" s="19"/>
      <c r="D840" s="19"/>
      <c r="E840" s="118"/>
      <c r="F840" s="19"/>
      <c r="G840" s="19"/>
      <c r="H840" s="19"/>
      <c r="I840" s="19"/>
      <c r="J840" s="19"/>
      <c r="K840" s="118"/>
      <c r="L840" s="19"/>
      <c r="M840" s="19"/>
      <c r="N840" s="19"/>
      <c r="O840" s="19"/>
      <c r="P840" s="118"/>
      <c r="Q840" s="19"/>
      <c r="R840" s="19"/>
      <c r="S840" s="19"/>
      <c r="T840" s="19"/>
      <c r="U840" s="19"/>
      <c r="V840" s="19"/>
      <c r="W840" s="19"/>
      <c r="X840" s="19"/>
      <c r="Y840" s="19"/>
      <c r="Z840" s="19"/>
      <c r="AA840" s="19"/>
      <c r="AB840" s="19"/>
    </row>
    <row r="841">
      <c r="A841" s="19"/>
      <c r="B841" s="19"/>
      <c r="C841" s="19"/>
      <c r="D841" s="19"/>
      <c r="E841" s="118"/>
      <c r="F841" s="19"/>
      <c r="G841" s="19"/>
      <c r="H841" s="19"/>
      <c r="I841" s="19"/>
      <c r="J841" s="19"/>
      <c r="K841" s="118"/>
      <c r="L841" s="19"/>
      <c r="M841" s="19"/>
      <c r="N841" s="19"/>
      <c r="O841" s="19"/>
      <c r="P841" s="118"/>
      <c r="Q841" s="19"/>
      <c r="R841" s="19"/>
      <c r="S841" s="19"/>
      <c r="T841" s="19"/>
      <c r="U841" s="19"/>
      <c r="V841" s="19"/>
      <c r="W841" s="19"/>
      <c r="X841" s="19"/>
      <c r="Y841" s="19"/>
      <c r="Z841" s="19"/>
      <c r="AA841" s="19"/>
      <c r="AB841" s="19"/>
    </row>
    <row r="842">
      <c r="A842" s="19"/>
      <c r="B842" s="19"/>
      <c r="C842" s="19"/>
      <c r="D842" s="19"/>
      <c r="E842" s="118"/>
      <c r="F842" s="19"/>
      <c r="G842" s="19"/>
      <c r="H842" s="19"/>
      <c r="I842" s="19"/>
      <c r="J842" s="19"/>
      <c r="K842" s="118"/>
      <c r="L842" s="19"/>
      <c r="M842" s="19"/>
      <c r="N842" s="19"/>
      <c r="O842" s="19"/>
      <c r="P842" s="118"/>
      <c r="Q842" s="19"/>
      <c r="R842" s="19"/>
      <c r="S842" s="19"/>
      <c r="T842" s="19"/>
      <c r="U842" s="19"/>
      <c r="V842" s="19"/>
      <c r="W842" s="19"/>
      <c r="X842" s="19"/>
      <c r="Y842" s="19"/>
      <c r="Z842" s="19"/>
      <c r="AA842" s="19"/>
      <c r="AB842" s="19"/>
    </row>
    <row r="843">
      <c r="A843" s="19"/>
      <c r="B843" s="19"/>
      <c r="C843" s="19"/>
      <c r="D843" s="19"/>
      <c r="E843" s="118"/>
      <c r="F843" s="19"/>
      <c r="G843" s="19"/>
      <c r="H843" s="19"/>
      <c r="I843" s="19"/>
      <c r="J843" s="19"/>
      <c r="K843" s="118"/>
      <c r="L843" s="19"/>
      <c r="M843" s="19"/>
      <c r="N843" s="19"/>
      <c r="O843" s="19"/>
      <c r="P843" s="118"/>
      <c r="Q843" s="19"/>
      <c r="R843" s="19"/>
      <c r="S843" s="19"/>
      <c r="T843" s="19"/>
      <c r="U843" s="19"/>
      <c r="V843" s="19"/>
      <c r="W843" s="19"/>
      <c r="X843" s="19"/>
      <c r="Y843" s="19"/>
      <c r="Z843" s="19"/>
      <c r="AA843" s="19"/>
      <c r="AB843" s="19"/>
    </row>
    <row r="844">
      <c r="A844" s="19"/>
      <c r="B844" s="19"/>
      <c r="C844" s="19"/>
      <c r="D844" s="19"/>
      <c r="E844" s="118"/>
      <c r="F844" s="19"/>
      <c r="G844" s="19"/>
      <c r="H844" s="19"/>
      <c r="I844" s="19"/>
      <c r="J844" s="19"/>
      <c r="K844" s="118"/>
      <c r="L844" s="19"/>
      <c r="M844" s="19"/>
      <c r="N844" s="19"/>
      <c r="O844" s="19"/>
      <c r="P844" s="118"/>
      <c r="Q844" s="19"/>
      <c r="R844" s="19"/>
      <c r="S844" s="19"/>
      <c r="T844" s="19"/>
      <c r="U844" s="19"/>
      <c r="V844" s="19"/>
      <c r="W844" s="19"/>
      <c r="X844" s="19"/>
      <c r="Y844" s="19"/>
      <c r="Z844" s="19"/>
      <c r="AA844" s="19"/>
      <c r="AB844" s="19"/>
    </row>
    <row r="845">
      <c r="A845" s="19"/>
      <c r="B845" s="19"/>
      <c r="C845" s="19"/>
      <c r="D845" s="19"/>
      <c r="E845" s="118"/>
      <c r="F845" s="19"/>
      <c r="G845" s="19"/>
      <c r="H845" s="19"/>
      <c r="I845" s="19"/>
      <c r="J845" s="19"/>
      <c r="K845" s="118"/>
      <c r="L845" s="19"/>
      <c r="M845" s="19"/>
      <c r="N845" s="19"/>
      <c r="O845" s="19"/>
      <c r="P845" s="118"/>
      <c r="Q845" s="19"/>
      <c r="R845" s="19"/>
      <c r="S845" s="19"/>
      <c r="T845" s="19"/>
      <c r="U845" s="19"/>
      <c r="V845" s="19"/>
      <c r="W845" s="19"/>
      <c r="X845" s="19"/>
      <c r="Y845" s="19"/>
      <c r="Z845" s="19"/>
      <c r="AA845" s="19"/>
      <c r="AB845" s="19"/>
    </row>
    <row r="846">
      <c r="A846" s="19"/>
      <c r="B846" s="19"/>
      <c r="C846" s="19"/>
      <c r="D846" s="19"/>
      <c r="E846" s="118"/>
      <c r="F846" s="19"/>
      <c r="G846" s="19"/>
      <c r="H846" s="19"/>
      <c r="I846" s="19"/>
      <c r="J846" s="19"/>
      <c r="K846" s="118"/>
      <c r="L846" s="19"/>
      <c r="M846" s="19"/>
      <c r="N846" s="19"/>
      <c r="O846" s="19"/>
      <c r="P846" s="118"/>
      <c r="Q846" s="19"/>
      <c r="R846" s="19"/>
      <c r="S846" s="19"/>
      <c r="T846" s="19"/>
      <c r="U846" s="19"/>
      <c r="V846" s="19"/>
      <c r="W846" s="19"/>
      <c r="X846" s="19"/>
      <c r="Y846" s="19"/>
      <c r="Z846" s="19"/>
      <c r="AA846" s="19"/>
      <c r="AB846" s="19"/>
    </row>
    <row r="847">
      <c r="A847" s="19"/>
      <c r="B847" s="19"/>
      <c r="C847" s="19"/>
      <c r="D847" s="19"/>
      <c r="E847" s="118"/>
      <c r="F847" s="19"/>
      <c r="G847" s="19"/>
      <c r="H847" s="19"/>
      <c r="I847" s="19"/>
      <c r="J847" s="19"/>
      <c r="K847" s="118"/>
      <c r="L847" s="19"/>
      <c r="M847" s="19"/>
      <c r="N847" s="19"/>
      <c r="O847" s="19"/>
      <c r="P847" s="118"/>
      <c r="Q847" s="19"/>
      <c r="R847" s="19"/>
      <c r="S847" s="19"/>
      <c r="T847" s="19"/>
      <c r="U847" s="19"/>
      <c r="V847" s="19"/>
      <c r="W847" s="19"/>
      <c r="X847" s="19"/>
      <c r="Y847" s="19"/>
      <c r="Z847" s="19"/>
      <c r="AA847" s="19"/>
      <c r="AB847" s="19"/>
    </row>
    <row r="848">
      <c r="A848" s="19"/>
      <c r="B848" s="19"/>
      <c r="C848" s="19"/>
      <c r="D848" s="19"/>
      <c r="E848" s="118"/>
      <c r="F848" s="19"/>
      <c r="G848" s="19"/>
      <c r="H848" s="19"/>
      <c r="I848" s="19"/>
      <c r="J848" s="19"/>
      <c r="K848" s="118"/>
      <c r="L848" s="19"/>
      <c r="M848" s="19"/>
      <c r="N848" s="19"/>
      <c r="O848" s="19"/>
      <c r="P848" s="118"/>
      <c r="Q848" s="19"/>
      <c r="R848" s="19"/>
      <c r="S848" s="19"/>
      <c r="T848" s="19"/>
      <c r="U848" s="19"/>
      <c r="V848" s="19"/>
      <c r="W848" s="19"/>
      <c r="X848" s="19"/>
      <c r="Y848" s="19"/>
      <c r="Z848" s="19"/>
      <c r="AA848" s="19"/>
      <c r="AB848" s="19"/>
    </row>
    <row r="849">
      <c r="A849" s="19"/>
      <c r="B849" s="19"/>
      <c r="C849" s="19"/>
      <c r="D849" s="19"/>
      <c r="E849" s="118"/>
      <c r="F849" s="19"/>
      <c r="G849" s="19"/>
      <c r="H849" s="19"/>
      <c r="I849" s="19"/>
      <c r="J849" s="19"/>
      <c r="K849" s="118"/>
      <c r="L849" s="19"/>
      <c r="M849" s="19"/>
      <c r="N849" s="19"/>
      <c r="O849" s="19"/>
      <c r="P849" s="118"/>
      <c r="Q849" s="19"/>
      <c r="R849" s="19"/>
      <c r="S849" s="19"/>
      <c r="T849" s="19"/>
      <c r="U849" s="19"/>
      <c r="V849" s="19"/>
      <c r="W849" s="19"/>
      <c r="X849" s="19"/>
      <c r="Y849" s="19"/>
      <c r="Z849" s="19"/>
      <c r="AA849" s="19"/>
      <c r="AB849" s="19"/>
    </row>
    <row r="850">
      <c r="A850" s="19"/>
      <c r="B850" s="19"/>
      <c r="C850" s="19"/>
      <c r="D850" s="19"/>
      <c r="E850" s="118"/>
      <c r="F850" s="19"/>
      <c r="G850" s="19"/>
      <c r="H850" s="19"/>
      <c r="I850" s="19"/>
      <c r="J850" s="19"/>
      <c r="K850" s="118"/>
      <c r="L850" s="19"/>
      <c r="M850" s="19"/>
      <c r="N850" s="19"/>
      <c r="O850" s="19"/>
      <c r="P850" s="118"/>
      <c r="Q850" s="19"/>
      <c r="R850" s="19"/>
      <c r="S850" s="19"/>
      <c r="T850" s="19"/>
      <c r="U850" s="19"/>
      <c r="V850" s="19"/>
      <c r="W850" s="19"/>
      <c r="X850" s="19"/>
      <c r="Y850" s="19"/>
      <c r="Z850" s="19"/>
      <c r="AA850" s="19"/>
      <c r="AB850" s="19"/>
    </row>
    <row r="851">
      <c r="A851" s="19"/>
      <c r="B851" s="19"/>
      <c r="C851" s="19"/>
      <c r="D851" s="19"/>
      <c r="E851" s="118"/>
      <c r="F851" s="19"/>
      <c r="G851" s="19"/>
      <c r="H851" s="19"/>
      <c r="I851" s="19"/>
      <c r="J851" s="19"/>
      <c r="K851" s="118"/>
      <c r="L851" s="19"/>
      <c r="M851" s="19"/>
      <c r="N851" s="19"/>
      <c r="O851" s="19"/>
      <c r="P851" s="118"/>
      <c r="Q851" s="19"/>
      <c r="R851" s="19"/>
      <c r="S851" s="19"/>
      <c r="T851" s="19"/>
      <c r="U851" s="19"/>
      <c r="V851" s="19"/>
      <c r="W851" s="19"/>
      <c r="X851" s="19"/>
      <c r="Y851" s="19"/>
      <c r="Z851" s="19"/>
      <c r="AA851" s="19"/>
      <c r="AB851" s="19"/>
    </row>
    <row r="852">
      <c r="A852" s="19"/>
      <c r="B852" s="19"/>
      <c r="C852" s="19"/>
      <c r="D852" s="19"/>
      <c r="E852" s="118"/>
      <c r="F852" s="19"/>
      <c r="G852" s="19"/>
      <c r="H852" s="19"/>
      <c r="I852" s="19"/>
      <c r="J852" s="19"/>
      <c r="K852" s="118"/>
      <c r="L852" s="19"/>
      <c r="M852" s="19"/>
      <c r="N852" s="19"/>
      <c r="O852" s="19"/>
      <c r="P852" s="118"/>
      <c r="Q852" s="19"/>
      <c r="R852" s="19"/>
      <c r="S852" s="19"/>
      <c r="T852" s="19"/>
      <c r="U852" s="19"/>
      <c r="V852" s="19"/>
      <c r="W852" s="19"/>
      <c r="X852" s="19"/>
      <c r="Y852" s="19"/>
      <c r="Z852" s="19"/>
      <c r="AA852" s="19"/>
      <c r="AB852" s="19"/>
    </row>
    <row r="853">
      <c r="A853" s="19"/>
      <c r="B853" s="19"/>
      <c r="C853" s="19"/>
      <c r="D853" s="19"/>
      <c r="E853" s="118"/>
      <c r="F853" s="19"/>
      <c r="G853" s="19"/>
      <c r="H853" s="19"/>
      <c r="I853" s="19"/>
      <c r="J853" s="19"/>
      <c r="K853" s="118"/>
      <c r="L853" s="19"/>
      <c r="M853" s="19"/>
      <c r="N853" s="19"/>
      <c r="O853" s="19"/>
      <c r="P853" s="118"/>
      <c r="Q853" s="19"/>
      <c r="R853" s="19"/>
      <c r="S853" s="19"/>
      <c r="T853" s="19"/>
      <c r="U853" s="19"/>
      <c r="V853" s="19"/>
      <c r="W853" s="19"/>
      <c r="X853" s="19"/>
      <c r="Y853" s="19"/>
      <c r="Z853" s="19"/>
      <c r="AA853" s="19"/>
      <c r="AB853" s="19"/>
    </row>
    <row r="854">
      <c r="A854" s="19"/>
      <c r="B854" s="19"/>
      <c r="C854" s="19"/>
      <c r="D854" s="19"/>
      <c r="E854" s="118"/>
      <c r="F854" s="19"/>
      <c r="G854" s="19"/>
      <c r="H854" s="19"/>
      <c r="I854" s="19"/>
      <c r="J854" s="19"/>
      <c r="K854" s="118"/>
      <c r="L854" s="19"/>
      <c r="M854" s="19"/>
      <c r="N854" s="19"/>
      <c r="O854" s="19"/>
      <c r="P854" s="118"/>
      <c r="Q854" s="19"/>
      <c r="R854" s="19"/>
      <c r="S854" s="19"/>
      <c r="T854" s="19"/>
      <c r="U854" s="19"/>
      <c r="V854" s="19"/>
      <c r="W854" s="19"/>
      <c r="X854" s="19"/>
      <c r="Y854" s="19"/>
      <c r="Z854" s="19"/>
      <c r="AA854" s="19"/>
      <c r="AB854" s="19"/>
    </row>
    <row r="855">
      <c r="A855" s="19"/>
      <c r="B855" s="19"/>
      <c r="C855" s="19"/>
      <c r="D855" s="19"/>
      <c r="E855" s="118"/>
      <c r="F855" s="19"/>
      <c r="G855" s="19"/>
      <c r="H855" s="19"/>
      <c r="I855" s="19"/>
      <c r="J855" s="19"/>
      <c r="K855" s="118"/>
      <c r="L855" s="19"/>
      <c r="M855" s="19"/>
      <c r="N855" s="19"/>
      <c r="O855" s="19"/>
      <c r="P855" s="118"/>
      <c r="Q855" s="19"/>
      <c r="R855" s="19"/>
      <c r="S855" s="19"/>
      <c r="T855" s="19"/>
      <c r="U855" s="19"/>
      <c r="V855" s="19"/>
      <c r="W855" s="19"/>
      <c r="X855" s="19"/>
      <c r="Y855" s="19"/>
      <c r="Z855" s="19"/>
      <c r="AA855" s="19"/>
      <c r="AB855" s="19"/>
    </row>
    <row r="856">
      <c r="A856" s="19"/>
      <c r="B856" s="19"/>
      <c r="C856" s="19"/>
      <c r="D856" s="19"/>
      <c r="E856" s="118"/>
      <c r="F856" s="19"/>
      <c r="G856" s="19"/>
      <c r="H856" s="19"/>
      <c r="I856" s="19"/>
      <c r="J856" s="19"/>
      <c r="K856" s="118"/>
      <c r="L856" s="19"/>
      <c r="M856" s="19"/>
      <c r="N856" s="19"/>
      <c r="O856" s="19"/>
      <c r="P856" s="118"/>
      <c r="Q856" s="19"/>
      <c r="R856" s="19"/>
      <c r="S856" s="19"/>
      <c r="T856" s="19"/>
      <c r="U856" s="19"/>
      <c r="V856" s="19"/>
      <c r="W856" s="19"/>
      <c r="X856" s="19"/>
      <c r="Y856" s="19"/>
      <c r="Z856" s="19"/>
      <c r="AA856" s="19"/>
      <c r="AB856" s="19"/>
    </row>
    <row r="857">
      <c r="A857" s="19"/>
      <c r="B857" s="19"/>
      <c r="C857" s="19"/>
      <c r="D857" s="19"/>
      <c r="E857" s="118"/>
      <c r="F857" s="19"/>
      <c r="G857" s="19"/>
      <c r="H857" s="19"/>
      <c r="I857" s="19"/>
      <c r="J857" s="19"/>
      <c r="K857" s="118"/>
      <c r="L857" s="19"/>
      <c r="M857" s="19"/>
      <c r="N857" s="19"/>
      <c r="O857" s="19"/>
      <c r="P857" s="118"/>
      <c r="Q857" s="19"/>
      <c r="R857" s="19"/>
      <c r="S857" s="19"/>
      <c r="T857" s="19"/>
      <c r="U857" s="19"/>
      <c r="V857" s="19"/>
      <c r="W857" s="19"/>
      <c r="X857" s="19"/>
      <c r="Y857" s="19"/>
      <c r="Z857" s="19"/>
      <c r="AA857" s="19"/>
      <c r="AB857" s="19"/>
    </row>
    <row r="858">
      <c r="A858" s="19"/>
      <c r="B858" s="19"/>
      <c r="C858" s="19"/>
      <c r="D858" s="19"/>
      <c r="E858" s="118"/>
      <c r="F858" s="19"/>
      <c r="G858" s="19"/>
      <c r="H858" s="19"/>
      <c r="I858" s="19"/>
      <c r="J858" s="19"/>
      <c r="K858" s="118"/>
      <c r="L858" s="19"/>
      <c r="M858" s="19"/>
      <c r="N858" s="19"/>
      <c r="O858" s="19"/>
      <c r="P858" s="118"/>
      <c r="Q858" s="19"/>
      <c r="R858" s="19"/>
      <c r="S858" s="19"/>
      <c r="T858" s="19"/>
      <c r="U858" s="19"/>
      <c r="V858" s="19"/>
      <c r="W858" s="19"/>
      <c r="X858" s="19"/>
      <c r="Y858" s="19"/>
      <c r="Z858" s="19"/>
      <c r="AA858" s="19"/>
      <c r="AB858" s="19"/>
    </row>
    <row r="859">
      <c r="A859" s="19"/>
      <c r="B859" s="19"/>
      <c r="C859" s="19"/>
      <c r="D859" s="19"/>
      <c r="E859" s="118"/>
      <c r="F859" s="19"/>
      <c r="G859" s="19"/>
      <c r="H859" s="19"/>
      <c r="I859" s="19"/>
      <c r="J859" s="19"/>
      <c r="K859" s="118"/>
      <c r="L859" s="19"/>
      <c r="M859" s="19"/>
      <c r="N859" s="19"/>
      <c r="O859" s="19"/>
      <c r="P859" s="118"/>
      <c r="Q859" s="19"/>
      <c r="R859" s="19"/>
      <c r="S859" s="19"/>
      <c r="T859" s="19"/>
      <c r="U859" s="19"/>
      <c r="V859" s="19"/>
      <c r="W859" s="19"/>
      <c r="X859" s="19"/>
      <c r="Y859" s="19"/>
      <c r="Z859" s="19"/>
      <c r="AA859" s="19"/>
      <c r="AB859" s="19"/>
    </row>
    <row r="860">
      <c r="A860" s="19"/>
      <c r="B860" s="19"/>
      <c r="C860" s="19"/>
      <c r="D860" s="19"/>
      <c r="E860" s="118"/>
      <c r="F860" s="19"/>
      <c r="G860" s="19"/>
      <c r="H860" s="19"/>
      <c r="I860" s="19"/>
      <c r="J860" s="19"/>
      <c r="K860" s="118"/>
      <c r="L860" s="19"/>
      <c r="M860" s="19"/>
      <c r="N860" s="19"/>
      <c r="O860" s="19"/>
      <c r="P860" s="118"/>
      <c r="Q860" s="19"/>
      <c r="R860" s="19"/>
      <c r="S860" s="19"/>
      <c r="T860" s="19"/>
      <c r="U860" s="19"/>
      <c r="V860" s="19"/>
      <c r="W860" s="19"/>
      <c r="X860" s="19"/>
      <c r="Y860" s="19"/>
      <c r="Z860" s="19"/>
      <c r="AA860" s="19"/>
      <c r="AB860" s="19"/>
    </row>
    <row r="861">
      <c r="A861" s="19"/>
      <c r="B861" s="19"/>
      <c r="C861" s="19"/>
      <c r="D861" s="19"/>
      <c r="E861" s="118"/>
      <c r="F861" s="19"/>
      <c r="G861" s="19"/>
      <c r="H861" s="19"/>
      <c r="I861" s="19"/>
      <c r="J861" s="19"/>
      <c r="K861" s="118"/>
      <c r="L861" s="19"/>
      <c r="M861" s="19"/>
      <c r="N861" s="19"/>
      <c r="O861" s="19"/>
      <c r="P861" s="118"/>
      <c r="Q861" s="19"/>
      <c r="R861" s="19"/>
      <c r="S861" s="19"/>
      <c r="T861" s="19"/>
      <c r="U861" s="19"/>
      <c r="V861" s="19"/>
      <c r="W861" s="19"/>
      <c r="X861" s="19"/>
      <c r="Y861" s="19"/>
      <c r="Z861" s="19"/>
      <c r="AA861" s="19"/>
      <c r="AB861" s="19"/>
    </row>
    <row r="862">
      <c r="A862" s="19"/>
      <c r="B862" s="19"/>
      <c r="C862" s="19"/>
      <c r="D862" s="19"/>
      <c r="E862" s="118"/>
      <c r="F862" s="19"/>
      <c r="G862" s="19"/>
      <c r="H862" s="19"/>
      <c r="I862" s="19"/>
      <c r="J862" s="19"/>
      <c r="K862" s="118"/>
      <c r="L862" s="19"/>
      <c r="M862" s="19"/>
      <c r="N862" s="19"/>
      <c r="O862" s="19"/>
      <c r="P862" s="118"/>
      <c r="Q862" s="19"/>
      <c r="R862" s="19"/>
      <c r="S862" s="19"/>
      <c r="T862" s="19"/>
      <c r="U862" s="19"/>
      <c r="V862" s="19"/>
      <c r="W862" s="19"/>
      <c r="X862" s="19"/>
      <c r="Y862" s="19"/>
      <c r="Z862" s="19"/>
      <c r="AA862" s="19"/>
      <c r="AB862" s="19"/>
    </row>
    <row r="863">
      <c r="A863" s="19"/>
      <c r="B863" s="19"/>
      <c r="C863" s="19"/>
      <c r="D863" s="19"/>
      <c r="E863" s="118"/>
      <c r="F863" s="19"/>
      <c r="G863" s="19"/>
      <c r="H863" s="19"/>
      <c r="I863" s="19"/>
      <c r="J863" s="19"/>
      <c r="K863" s="118"/>
      <c r="L863" s="19"/>
      <c r="M863" s="19"/>
      <c r="N863" s="19"/>
      <c r="O863" s="19"/>
      <c r="P863" s="118"/>
      <c r="Q863" s="19"/>
      <c r="R863" s="19"/>
      <c r="S863" s="19"/>
      <c r="T863" s="19"/>
      <c r="U863" s="19"/>
      <c r="V863" s="19"/>
      <c r="W863" s="19"/>
      <c r="X863" s="19"/>
      <c r="Y863" s="19"/>
      <c r="Z863" s="19"/>
      <c r="AA863" s="19"/>
      <c r="AB863" s="19"/>
    </row>
    <row r="864">
      <c r="A864" s="19"/>
      <c r="B864" s="19"/>
      <c r="C864" s="19"/>
      <c r="D864" s="19"/>
      <c r="E864" s="118"/>
      <c r="F864" s="19"/>
      <c r="G864" s="19"/>
      <c r="H864" s="19"/>
      <c r="I864" s="19"/>
      <c r="J864" s="19"/>
      <c r="K864" s="118"/>
      <c r="L864" s="19"/>
      <c r="M864" s="19"/>
      <c r="N864" s="19"/>
      <c r="O864" s="19"/>
      <c r="P864" s="118"/>
      <c r="Q864" s="19"/>
      <c r="R864" s="19"/>
      <c r="S864" s="19"/>
      <c r="T864" s="19"/>
      <c r="U864" s="19"/>
      <c r="V864" s="19"/>
      <c r="W864" s="19"/>
      <c r="X864" s="19"/>
      <c r="Y864" s="19"/>
      <c r="Z864" s="19"/>
      <c r="AA864" s="19"/>
      <c r="AB864" s="19"/>
    </row>
    <row r="865">
      <c r="A865" s="19"/>
      <c r="B865" s="19"/>
      <c r="C865" s="19"/>
      <c r="D865" s="19"/>
      <c r="E865" s="118"/>
      <c r="F865" s="19"/>
      <c r="G865" s="19"/>
      <c r="H865" s="19"/>
      <c r="I865" s="19"/>
      <c r="J865" s="19"/>
      <c r="K865" s="118"/>
      <c r="L865" s="19"/>
      <c r="M865" s="19"/>
      <c r="N865" s="19"/>
      <c r="O865" s="19"/>
      <c r="P865" s="118"/>
      <c r="Q865" s="19"/>
      <c r="R865" s="19"/>
      <c r="S865" s="19"/>
      <c r="T865" s="19"/>
      <c r="U865" s="19"/>
      <c r="V865" s="19"/>
      <c r="W865" s="19"/>
      <c r="X865" s="19"/>
      <c r="Y865" s="19"/>
      <c r="Z865" s="19"/>
      <c r="AA865" s="19"/>
      <c r="AB865" s="19"/>
    </row>
    <row r="866">
      <c r="A866" s="19"/>
      <c r="B866" s="19"/>
      <c r="C866" s="19"/>
      <c r="D866" s="19"/>
      <c r="E866" s="118"/>
      <c r="F866" s="19"/>
      <c r="G866" s="19"/>
      <c r="H866" s="19"/>
      <c r="I866" s="19"/>
      <c r="J866" s="19"/>
      <c r="K866" s="118"/>
      <c r="L866" s="19"/>
      <c r="M866" s="19"/>
      <c r="N866" s="19"/>
      <c r="O866" s="19"/>
      <c r="P866" s="118"/>
      <c r="Q866" s="19"/>
      <c r="R866" s="19"/>
      <c r="S866" s="19"/>
      <c r="T866" s="19"/>
      <c r="U866" s="19"/>
      <c r="V866" s="19"/>
      <c r="W866" s="19"/>
      <c r="X866" s="19"/>
      <c r="Y866" s="19"/>
      <c r="Z866" s="19"/>
      <c r="AA866" s="19"/>
      <c r="AB866" s="19"/>
    </row>
    <row r="867">
      <c r="A867" s="19"/>
      <c r="B867" s="19"/>
      <c r="C867" s="19"/>
      <c r="D867" s="19"/>
      <c r="E867" s="118"/>
      <c r="F867" s="19"/>
      <c r="G867" s="19"/>
      <c r="H867" s="19"/>
      <c r="I867" s="19"/>
      <c r="J867" s="19"/>
      <c r="K867" s="118"/>
      <c r="L867" s="19"/>
      <c r="M867" s="19"/>
      <c r="N867" s="19"/>
      <c r="O867" s="19"/>
      <c r="P867" s="118"/>
      <c r="Q867" s="19"/>
      <c r="R867" s="19"/>
      <c r="S867" s="19"/>
      <c r="T867" s="19"/>
      <c r="U867" s="19"/>
      <c r="V867" s="19"/>
      <c r="W867" s="19"/>
      <c r="X867" s="19"/>
      <c r="Y867" s="19"/>
      <c r="Z867" s="19"/>
      <c r="AA867" s="19"/>
      <c r="AB867" s="19"/>
    </row>
    <row r="868">
      <c r="A868" s="19"/>
      <c r="B868" s="19"/>
      <c r="C868" s="19"/>
      <c r="D868" s="19"/>
      <c r="E868" s="118"/>
      <c r="F868" s="19"/>
      <c r="G868" s="19"/>
      <c r="H868" s="19"/>
      <c r="I868" s="19"/>
      <c r="J868" s="19"/>
      <c r="K868" s="118"/>
      <c r="L868" s="19"/>
      <c r="M868" s="19"/>
      <c r="N868" s="19"/>
      <c r="O868" s="19"/>
      <c r="P868" s="118"/>
      <c r="Q868" s="19"/>
      <c r="R868" s="19"/>
      <c r="S868" s="19"/>
      <c r="T868" s="19"/>
      <c r="U868" s="19"/>
      <c r="V868" s="19"/>
      <c r="W868" s="19"/>
      <c r="X868" s="19"/>
      <c r="Y868" s="19"/>
      <c r="Z868" s="19"/>
      <c r="AA868" s="19"/>
      <c r="AB868" s="19"/>
    </row>
    <row r="869">
      <c r="A869" s="19"/>
      <c r="B869" s="19"/>
      <c r="C869" s="19"/>
      <c r="D869" s="19"/>
      <c r="E869" s="118"/>
      <c r="F869" s="19"/>
      <c r="G869" s="19"/>
      <c r="H869" s="19"/>
      <c r="I869" s="19"/>
      <c r="J869" s="19"/>
      <c r="K869" s="118"/>
      <c r="L869" s="19"/>
      <c r="M869" s="19"/>
      <c r="N869" s="19"/>
      <c r="O869" s="19"/>
      <c r="P869" s="118"/>
      <c r="Q869" s="19"/>
      <c r="R869" s="19"/>
      <c r="S869" s="19"/>
      <c r="T869" s="19"/>
      <c r="U869" s="19"/>
      <c r="V869" s="19"/>
      <c r="W869" s="19"/>
      <c r="X869" s="19"/>
      <c r="Y869" s="19"/>
      <c r="Z869" s="19"/>
      <c r="AA869" s="19"/>
      <c r="AB869" s="19"/>
    </row>
    <row r="870">
      <c r="A870" s="19"/>
      <c r="B870" s="19"/>
      <c r="C870" s="19"/>
      <c r="D870" s="19"/>
      <c r="E870" s="118"/>
      <c r="F870" s="19"/>
      <c r="G870" s="19"/>
      <c r="H870" s="19"/>
      <c r="I870" s="19"/>
      <c r="J870" s="19"/>
      <c r="K870" s="118"/>
      <c r="L870" s="19"/>
      <c r="M870" s="19"/>
      <c r="N870" s="19"/>
      <c r="O870" s="19"/>
      <c r="P870" s="118"/>
      <c r="Q870" s="19"/>
      <c r="R870" s="19"/>
      <c r="S870" s="19"/>
      <c r="T870" s="19"/>
      <c r="U870" s="19"/>
      <c r="V870" s="19"/>
      <c r="W870" s="19"/>
      <c r="X870" s="19"/>
      <c r="Y870" s="19"/>
      <c r="Z870" s="19"/>
      <c r="AA870" s="19"/>
      <c r="AB870" s="19"/>
    </row>
    <row r="871">
      <c r="A871" s="19"/>
      <c r="B871" s="19"/>
      <c r="C871" s="19"/>
      <c r="D871" s="19"/>
      <c r="E871" s="118"/>
      <c r="F871" s="19"/>
      <c r="G871" s="19"/>
      <c r="H871" s="19"/>
      <c r="I871" s="19"/>
      <c r="J871" s="19"/>
      <c r="K871" s="118"/>
      <c r="L871" s="19"/>
      <c r="M871" s="19"/>
      <c r="N871" s="19"/>
      <c r="O871" s="19"/>
      <c r="P871" s="118"/>
      <c r="Q871" s="19"/>
      <c r="R871" s="19"/>
      <c r="S871" s="19"/>
      <c r="T871" s="19"/>
      <c r="U871" s="19"/>
      <c r="V871" s="19"/>
      <c r="W871" s="19"/>
      <c r="X871" s="19"/>
      <c r="Y871" s="19"/>
      <c r="Z871" s="19"/>
      <c r="AA871" s="19"/>
      <c r="AB871" s="19"/>
    </row>
    <row r="872">
      <c r="A872" s="19"/>
      <c r="B872" s="19"/>
      <c r="C872" s="19"/>
      <c r="D872" s="19"/>
      <c r="E872" s="118"/>
      <c r="F872" s="19"/>
      <c r="G872" s="19"/>
      <c r="H872" s="19"/>
      <c r="I872" s="19"/>
      <c r="J872" s="19"/>
      <c r="K872" s="118"/>
      <c r="L872" s="19"/>
      <c r="M872" s="19"/>
      <c r="N872" s="19"/>
      <c r="O872" s="19"/>
      <c r="P872" s="118"/>
      <c r="Q872" s="19"/>
      <c r="R872" s="19"/>
      <c r="S872" s="19"/>
      <c r="T872" s="19"/>
      <c r="U872" s="19"/>
      <c r="V872" s="19"/>
      <c r="W872" s="19"/>
      <c r="X872" s="19"/>
      <c r="Y872" s="19"/>
      <c r="Z872" s="19"/>
      <c r="AA872" s="19"/>
      <c r="AB872" s="19"/>
    </row>
    <row r="873">
      <c r="A873" s="19"/>
      <c r="B873" s="19"/>
      <c r="C873" s="19"/>
      <c r="D873" s="19"/>
      <c r="E873" s="118"/>
      <c r="F873" s="19"/>
      <c r="G873" s="19"/>
      <c r="H873" s="19"/>
      <c r="I873" s="19"/>
      <c r="J873" s="19"/>
      <c r="K873" s="118"/>
      <c r="L873" s="19"/>
      <c r="M873" s="19"/>
      <c r="N873" s="19"/>
      <c r="O873" s="19"/>
      <c r="P873" s="118"/>
      <c r="Q873" s="19"/>
      <c r="R873" s="19"/>
      <c r="S873" s="19"/>
      <c r="T873" s="19"/>
      <c r="U873" s="19"/>
      <c r="V873" s="19"/>
      <c r="W873" s="19"/>
      <c r="X873" s="19"/>
      <c r="Y873" s="19"/>
      <c r="Z873" s="19"/>
      <c r="AA873" s="19"/>
      <c r="AB873" s="19"/>
    </row>
    <row r="874">
      <c r="A874" s="19"/>
      <c r="B874" s="19"/>
      <c r="C874" s="19"/>
      <c r="D874" s="19"/>
      <c r="E874" s="118"/>
      <c r="F874" s="19"/>
      <c r="G874" s="19"/>
      <c r="H874" s="19"/>
      <c r="I874" s="19"/>
      <c r="J874" s="19"/>
      <c r="K874" s="118"/>
      <c r="L874" s="19"/>
      <c r="M874" s="19"/>
      <c r="N874" s="19"/>
      <c r="O874" s="19"/>
      <c r="P874" s="118"/>
      <c r="Q874" s="19"/>
      <c r="R874" s="19"/>
      <c r="S874" s="19"/>
      <c r="T874" s="19"/>
      <c r="U874" s="19"/>
      <c r="V874" s="19"/>
      <c r="W874" s="19"/>
      <c r="X874" s="19"/>
      <c r="Y874" s="19"/>
      <c r="Z874" s="19"/>
      <c r="AA874" s="19"/>
      <c r="AB874" s="19"/>
    </row>
    <row r="875">
      <c r="A875" s="19"/>
      <c r="B875" s="19"/>
      <c r="C875" s="19"/>
      <c r="D875" s="19"/>
      <c r="E875" s="118"/>
      <c r="F875" s="19"/>
      <c r="G875" s="19"/>
      <c r="H875" s="19"/>
      <c r="I875" s="19"/>
      <c r="J875" s="19"/>
      <c r="K875" s="118"/>
      <c r="L875" s="19"/>
      <c r="M875" s="19"/>
      <c r="N875" s="19"/>
      <c r="O875" s="19"/>
      <c r="P875" s="118"/>
      <c r="Q875" s="19"/>
      <c r="R875" s="19"/>
      <c r="S875" s="19"/>
      <c r="T875" s="19"/>
      <c r="U875" s="19"/>
      <c r="V875" s="19"/>
      <c r="W875" s="19"/>
      <c r="X875" s="19"/>
      <c r="Y875" s="19"/>
      <c r="Z875" s="19"/>
      <c r="AA875" s="19"/>
      <c r="AB875" s="19"/>
    </row>
    <row r="876">
      <c r="A876" s="19"/>
      <c r="B876" s="19"/>
      <c r="C876" s="19"/>
      <c r="D876" s="19"/>
      <c r="E876" s="118"/>
      <c r="F876" s="19"/>
      <c r="G876" s="19"/>
      <c r="H876" s="19"/>
      <c r="I876" s="19"/>
      <c r="J876" s="19"/>
      <c r="K876" s="118"/>
      <c r="L876" s="19"/>
      <c r="M876" s="19"/>
      <c r="N876" s="19"/>
      <c r="O876" s="19"/>
      <c r="P876" s="118"/>
      <c r="Q876" s="19"/>
      <c r="R876" s="19"/>
      <c r="S876" s="19"/>
      <c r="T876" s="19"/>
      <c r="U876" s="19"/>
      <c r="V876" s="19"/>
      <c r="W876" s="19"/>
      <c r="X876" s="19"/>
      <c r="Y876" s="19"/>
      <c r="Z876" s="19"/>
      <c r="AA876" s="19"/>
      <c r="AB876" s="19"/>
    </row>
    <row r="877">
      <c r="A877" s="19"/>
      <c r="B877" s="19"/>
      <c r="C877" s="19"/>
      <c r="D877" s="19"/>
      <c r="E877" s="118"/>
      <c r="F877" s="19"/>
      <c r="G877" s="19"/>
      <c r="H877" s="19"/>
      <c r="I877" s="19"/>
      <c r="J877" s="19"/>
      <c r="K877" s="118"/>
      <c r="L877" s="19"/>
      <c r="M877" s="19"/>
      <c r="N877" s="19"/>
      <c r="O877" s="19"/>
      <c r="P877" s="118"/>
      <c r="Q877" s="19"/>
      <c r="R877" s="19"/>
      <c r="S877" s="19"/>
      <c r="T877" s="19"/>
      <c r="U877" s="19"/>
      <c r="V877" s="19"/>
      <c r="W877" s="19"/>
      <c r="X877" s="19"/>
      <c r="Y877" s="19"/>
      <c r="Z877" s="19"/>
      <c r="AA877" s="19"/>
      <c r="AB877" s="19"/>
    </row>
    <row r="878">
      <c r="A878" s="19"/>
      <c r="B878" s="19"/>
      <c r="C878" s="19"/>
      <c r="D878" s="19"/>
      <c r="E878" s="118"/>
      <c r="F878" s="19"/>
      <c r="G878" s="19"/>
      <c r="H878" s="19"/>
      <c r="I878" s="19"/>
      <c r="J878" s="19"/>
      <c r="K878" s="118"/>
      <c r="L878" s="19"/>
      <c r="M878" s="19"/>
      <c r="N878" s="19"/>
      <c r="O878" s="19"/>
      <c r="P878" s="118"/>
      <c r="Q878" s="19"/>
      <c r="R878" s="19"/>
      <c r="S878" s="19"/>
      <c r="T878" s="19"/>
      <c r="U878" s="19"/>
      <c r="V878" s="19"/>
      <c r="W878" s="19"/>
      <c r="X878" s="19"/>
      <c r="Y878" s="19"/>
      <c r="Z878" s="19"/>
      <c r="AA878" s="19"/>
      <c r="AB878" s="19"/>
    </row>
    <row r="879">
      <c r="A879" s="19"/>
      <c r="B879" s="19"/>
      <c r="C879" s="19"/>
      <c r="D879" s="19"/>
      <c r="E879" s="118"/>
      <c r="F879" s="19"/>
      <c r="G879" s="19"/>
      <c r="H879" s="19"/>
      <c r="I879" s="19"/>
      <c r="J879" s="19"/>
      <c r="K879" s="118"/>
      <c r="L879" s="19"/>
      <c r="M879" s="19"/>
      <c r="N879" s="19"/>
      <c r="O879" s="19"/>
      <c r="P879" s="118"/>
      <c r="Q879" s="19"/>
      <c r="R879" s="19"/>
      <c r="S879" s="19"/>
      <c r="T879" s="19"/>
      <c r="U879" s="19"/>
      <c r="V879" s="19"/>
      <c r="W879" s="19"/>
      <c r="X879" s="19"/>
      <c r="Y879" s="19"/>
      <c r="Z879" s="19"/>
      <c r="AA879" s="19"/>
      <c r="AB879" s="19"/>
    </row>
    <row r="880">
      <c r="A880" s="19"/>
      <c r="B880" s="19"/>
      <c r="C880" s="19"/>
      <c r="D880" s="19"/>
      <c r="E880" s="118"/>
      <c r="F880" s="19"/>
      <c r="G880" s="19"/>
      <c r="H880" s="19"/>
      <c r="I880" s="19"/>
      <c r="J880" s="19"/>
      <c r="K880" s="118"/>
      <c r="L880" s="19"/>
      <c r="M880" s="19"/>
      <c r="N880" s="19"/>
      <c r="O880" s="19"/>
      <c r="P880" s="118"/>
      <c r="Q880" s="19"/>
      <c r="R880" s="19"/>
      <c r="S880" s="19"/>
      <c r="T880" s="19"/>
      <c r="U880" s="19"/>
      <c r="V880" s="19"/>
      <c r="W880" s="19"/>
      <c r="X880" s="19"/>
      <c r="Y880" s="19"/>
      <c r="Z880" s="19"/>
      <c r="AA880" s="19"/>
      <c r="AB880" s="19"/>
    </row>
    <row r="881">
      <c r="A881" s="19"/>
      <c r="B881" s="19"/>
      <c r="C881" s="19"/>
      <c r="D881" s="19"/>
      <c r="E881" s="118"/>
      <c r="F881" s="19"/>
      <c r="G881" s="19"/>
      <c r="H881" s="19"/>
      <c r="I881" s="19"/>
      <c r="J881" s="19"/>
      <c r="K881" s="118"/>
      <c r="L881" s="19"/>
      <c r="M881" s="19"/>
      <c r="N881" s="19"/>
      <c r="O881" s="19"/>
      <c r="P881" s="118"/>
      <c r="Q881" s="19"/>
      <c r="R881" s="19"/>
      <c r="S881" s="19"/>
      <c r="T881" s="19"/>
      <c r="U881" s="19"/>
      <c r="V881" s="19"/>
      <c r="W881" s="19"/>
      <c r="X881" s="19"/>
      <c r="Y881" s="19"/>
      <c r="Z881" s="19"/>
      <c r="AA881" s="19"/>
      <c r="AB881" s="19"/>
    </row>
    <row r="882">
      <c r="A882" s="19"/>
      <c r="B882" s="19"/>
      <c r="C882" s="19"/>
      <c r="D882" s="19"/>
      <c r="E882" s="118"/>
      <c r="F882" s="19"/>
      <c r="G882" s="19"/>
      <c r="H882" s="19"/>
      <c r="I882" s="19"/>
      <c r="J882" s="19"/>
      <c r="K882" s="118"/>
      <c r="L882" s="19"/>
      <c r="M882" s="19"/>
      <c r="N882" s="19"/>
      <c r="O882" s="19"/>
      <c r="P882" s="118"/>
      <c r="Q882" s="19"/>
      <c r="R882" s="19"/>
      <c r="S882" s="19"/>
      <c r="T882" s="19"/>
      <c r="U882" s="19"/>
      <c r="V882" s="19"/>
      <c r="W882" s="19"/>
      <c r="X882" s="19"/>
      <c r="Y882" s="19"/>
      <c r="Z882" s="19"/>
      <c r="AA882" s="19"/>
      <c r="AB882" s="19"/>
    </row>
    <row r="883">
      <c r="A883" s="19"/>
      <c r="B883" s="19"/>
      <c r="C883" s="19"/>
      <c r="D883" s="19"/>
      <c r="E883" s="118"/>
      <c r="F883" s="19"/>
      <c r="G883" s="19"/>
      <c r="H883" s="19"/>
      <c r="I883" s="19"/>
      <c r="J883" s="19"/>
      <c r="K883" s="118"/>
      <c r="L883" s="19"/>
      <c r="M883" s="19"/>
      <c r="N883" s="19"/>
      <c r="O883" s="19"/>
      <c r="P883" s="118"/>
      <c r="Q883" s="19"/>
      <c r="R883" s="19"/>
      <c r="S883" s="19"/>
      <c r="T883" s="19"/>
      <c r="U883" s="19"/>
      <c r="V883" s="19"/>
      <c r="W883" s="19"/>
      <c r="X883" s="19"/>
      <c r="Y883" s="19"/>
      <c r="Z883" s="19"/>
      <c r="AA883" s="19"/>
      <c r="AB883" s="19"/>
    </row>
    <row r="884">
      <c r="A884" s="19"/>
      <c r="B884" s="19"/>
      <c r="C884" s="19"/>
      <c r="D884" s="19"/>
      <c r="E884" s="118"/>
      <c r="F884" s="19"/>
      <c r="G884" s="19"/>
      <c r="H884" s="19"/>
      <c r="I884" s="19"/>
      <c r="J884" s="19"/>
      <c r="K884" s="118"/>
      <c r="L884" s="19"/>
      <c r="M884" s="19"/>
      <c r="N884" s="19"/>
      <c r="O884" s="19"/>
      <c r="P884" s="118"/>
      <c r="Q884" s="19"/>
      <c r="R884" s="19"/>
      <c r="S884" s="19"/>
      <c r="T884" s="19"/>
      <c r="U884" s="19"/>
      <c r="V884" s="19"/>
      <c r="W884" s="19"/>
      <c r="X884" s="19"/>
      <c r="Y884" s="19"/>
      <c r="Z884" s="19"/>
      <c r="AA884" s="19"/>
      <c r="AB884" s="19"/>
    </row>
    <row r="885">
      <c r="A885" s="19"/>
      <c r="B885" s="19"/>
      <c r="C885" s="19"/>
      <c r="D885" s="19"/>
      <c r="E885" s="118"/>
      <c r="F885" s="19"/>
      <c r="G885" s="19"/>
      <c r="H885" s="19"/>
      <c r="I885" s="19"/>
      <c r="J885" s="19"/>
      <c r="K885" s="118"/>
      <c r="L885" s="19"/>
      <c r="M885" s="19"/>
      <c r="N885" s="19"/>
      <c r="O885" s="19"/>
      <c r="P885" s="118"/>
      <c r="Q885" s="19"/>
      <c r="R885" s="19"/>
      <c r="S885" s="19"/>
      <c r="T885" s="19"/>
      <c r="U885" s="19"/>
      <c r="V885" s="19"/>
      <c r="W885" s="19"/>
      <c r="X885" s="19"/>
      <c r="Y885" s="19"/>
      <c r="Z885" s="19"/>
      <c r="AA885" s="19"/>
      <c r="AB885" s="19"/>
    </row>
    <row r="886">
      <c r="A886" s="19"/>
      <c r="B886" s="19"/>
      <c r="C886" s="19"/>
      <c r="D886" s="19"/>
      <c r="E886" s="118"/>
      <c r="F886" s="19"/>
      <c r="G886" s="19"/>
      <c r="H886" s="19"/>
      <c r="I886" s="19"/>
      <c r="J886" s="19"/>
      <c r="K886" s="118"/>
      <c r="L886" s="19"/>
      <c r="M886" s="19"/>
      <c r="N886" s="19"/>
      <c r="O886" s="19"/>
      <c r="P886" s="118"/>
      <c r="Q886" s="19"/>
      <c r="R886" s="19"/>
      <c r="S886" s="19"/>
      <c r="T886" s="19"/>
      <c r="U886" s="19"/>
      <c r="V886" s="19"/>
      <c r="W886" s="19"/>
      <c r="X886" s="19"/>
      <c r="Y886" s="19"/>
      <c r="Z886" s="19"/>
      <c r="AA886" s="19"/>
      <c r="AB886" s="19"/>
    </row>
    <row r="887">
      <c r="A887" s="19"/>
      <c r="B887" s="19"/>
      <c r="C887" s="19"/>
      <c r="D887" s="19"/>
      <c r="E887" s="118"/>
      <c r="F887" s="19"/>
      <c r="G887" s="19"/>
      <c r="H887" s="19"/>
      <c r="I887" s="19"/>
      <c r="J887" s="19"/>
      <c r="K887" s="118"/>
      <c r="L887" s="19"/>
      <c r="M887" s="19"/>
      <c r="N887" s="19"/>
      <c r="O887" s="19"/>
      <c r="P887" s="118"/>
      <c r="Q887" s="19"/>
      <c r="R887" s="19"/>
      <c r="S887" s="19"/>
      <c r="T887" s="19"/>
      <c r="U887" s="19"/>
      <c r="V887" s="19"/>
      <c r="W887" s="19"/>
      <c r="X887" s="19"/>
      <c r="Y887" s="19"/>
      <c r="Z887" s="19"/>
      <c r="AA887" s="19"/>
      <c r="AB887" s="19"/>
    </row>
    <row r="888">
      <c r="A888" s="19"/>
      <c r="B888" s="19"/>
      <c r="C888" s="19"/>
      <c r="D888" s="19"/>
      <c r="E888" s="118"/>
      <c r="F888" s="19"/>
      <c r="G888" s="19"/>
      <c r="H888" s="19"/>
      <c r="I888" s="19"/>
      <c r="J888" s="19"/>
      <c r="K888" s="118"/>
      <c r="L888" s="19"/>
      <c r="M888" s="19"/>
      <c r="N888" s="19"/>
      <c r="O888" s="19"/>
      <c r="P888" s="118"/>
      <c r="Q888" s="19"/>
      <c r="R888" s="19"/>
      <c r="S888" s="19"/>
      <c r="T888" s="19"/>
      <c r="U888" s="19"/>
      <c r="V888" s="19"/>
      <c r="W888" s="19"/>
      <c r="X888" s="19"/>
      <c r="Y888" s="19"/>
      <c r="Z888" s="19"/>
      <c r="AA888" s="19"/>
      <c r="AB888" s="19"/>
    </row>
    <row r="889">
      <c r="A889" s="19"/>
      <c r="B889" s="19"/>
      <c r="C889" s="19"/>
      <c r="D889" s="19"/>
      <c r="E889" s="118"/>
      <c r="F889" s="19"/>
      <c r="G889" s="19"/>
      <c r="H889" s="19"/>
      <c r="I889" s="19"/>
      <c r="J889" s="19"/>
      <c r="K889" s="118"/>
      <c r="L889" s="19"/>
      <c r="M889" s="19"/>
      <c r="N889" s="19"/>
      <c r="O889" s="19"/>
      <c r="P889" s="118"/>
      <c r="Q889" s="19"/>
      <c r="R889" s="19"/>
      <c r="S889" s="19"/>
      <c r="T889" s="19"/>
      <c r="U889" s="19"/>
      <c r="V889" s="19"/>
      <c r="W889" s="19"/>
      <c r="X889" s="19"/>
      <c r="Y889" s="19"/>
      <c r="Z889" s="19"/>
      <c r="AA889" s="19"/>
      <c r="AB889" s="19"/>
    </row>
    <row r="890">
      <c r="A890" s="19"/>
      <c r="B890" s="19"/>
      <c r="C890" s="19"/>
      <c r="D890" s="19"/>
      <c r="E890" s="118"/>
      <c r="F890" s="19"/>
      <c r="G890" s="19"/>
      <c r="H890" s="19"/>
      <c r="I890" s="19"/>
      <c r="J890" s="19"/>
      <c r="K890" s="118"/>
      <c r="L890" s="19"/>
      <c r="M890" s="19"/>
      <c r="N890" s="19"/>
      <c r="O890" s="19"/>
      <c r="P890" s="118"/>
      <c r="Q890" s="19"/>
      <c r="R890" s="19"/>
      <c r="S890" s="19"/>
      <c r="T890" s="19"/>
      <c r="U890" s="19"/>
      <c r="V890" s="19"/>
      <c r="W890" s="19"/>
      <c r="X890" s="19"/>
      <c r="Y890" s="19"/>
      <c r="Z890" s="19"/>
      <c r="AA890" s="19"/>
      <c r="AB890" s="19"/>
    </row>
    <row r="891">
      <c r="A891" s="19"/>
      <c r="B891" s="19"/>
      <c r="C891" s="19"/>
      <c r="D891" s="19"/>
      <c r="E891" s="118"/>
      <c r="F891" s="19"/>
      <c r="G891" s="19"/>
      <c r="H891" s="19"/>
      <c r="I891" s="19"/>
      <c r="J891" s="19"/>
      <c r="K891" s="118"/>
      <c r="L891" s="19"/>
      <c r="M891" s="19"/>
      <c r="N891" s="19"/>
      <c r="O891" s="19"/>
      <c r="P891" s="118"/>
      <c r="Q891" s="19"/>
      <c r="R891" s="19"/>
      <c r="S891" s="19"/>
      <c r="T891" s="19"/>
      <c r="U891" s="19"/>
      <c r="V891" s="19"/>
      <c r="W891" s="19"/>
      <c r="X891" s="19"/>
      <c r="Y891" s="19"/>
      <c r="Z891" s="19"/>
      <c r="AA891" s="19"/>
      <c r="AB891" s="19"/>
    </row>
    <row r="892">
      <c r="A892" s="19"/>
      <c r="B892" s="19"/>
      <c r="C892" s="19"/>
      <c r="D892" s="19"/>
      <c r="E892" s="118"/>
      <c r="F892" s="19"/>
      <c r="G892" s="19"/>
      <c r="H892" s="19"/>
      <c r="I892" s="19"/>
      <c r="J892" s="19"/>
      <c r="K892" s="118"/>
      <c r="L892" s="19"/>
      <c r="M892" s="19"/>
      <c r="N892" s="19"/>
      <c r="O892" s="19"/>
      <c r="P892" s="118"/>
      <c r="Q892" s="19"/>
      <c r="R892" s="19"/>
      <c r="S892" s="19"/>
      <c r="T892" s="19"/>
      <c r="U892" s="19"/>
      <c r="V892" s="19"/>
      <c r="W892" s="19"/>
      <c r="X892" s="19"/>
      <c r="Y892" s="19"/>
      <c r="Z892" s="19"/>
      <c r="AA892" s="19"/>
      <c r="AB892" s="19"/>
    </row>
    <row r="893">
      <c r="A893" s="19"/>
      <c r="B893" s="19"/>
      <c r="C893" s="19"/>
      <c r="D893" s="19"/>
      <c r="E893" s="118"/>
      <c r="F893" s="19"/>
      <c r="G893" s="19"/>
      <c r="H893" s="19"/>
      <c r="I893" s="19"/>
      <c r="J893" s="19"/>
      <c r="K893" s="118"/>
      <c r="L893" s="19"/>
      <c r="M893" s="19"/>
      <c r="N893" s="19"/>
      <c r="O893" s="19"/>
      <c r="P893" s="118"/>
      <c r="Q893" s="19"/>
      <c r="R893" s="19"/>
      <c r="S893" s="19"/>
      <c r="T893" s="19"/>
      <c r="U893" s="19"/>
      <c r="V893" s="19"/>
      <c r="W893" s="19"/>
      <c r="X893" s="19"/>
      <c r="Y893" s="19"/>
      <c r="Z893" s="19"/>
      <c r="AA893" s="19"/>
      <c r="AB893" s="19"/>
    </row>
    <row r="894">
      <c r="A894" s="19"/>
      <c r="B894" s="19"/>
      <c r="C894" s="19"/>
      <c r="D894" s="19"/>
      <c r="E894" s="118"/>
      <c r="F894" s="19"/>
      <c r="G894" s="19"/>
      <c r="H894" s="19"/>
      <c r="I894" s="19"/>
      <c r="J894" s="19"/>
      <c r="K894" s="118"/>
      <c r="L894" s="19"/>
      <c r="M894" s="19"/>
      <c r="N894" s="19"/>
      <c r="O894" s="19"/>
      <c r="P894" s="118"/>
      <c r="Q894" s="19"/>
      <c r="R894" s="19"/>
      <c r="S894" s="19"/>
      <c r="T894" s="19"/>
      <c r="U894" s="19"/>
      <c r="V894" s="19"/>
      <c r="W894" s="19"/>
      <c r="X894" s="19"/>
      <c r="Y894" s="19"/>
      <c r="Z894" s="19"/>
      <c r="AA894" s="19"/>
      <c r="AB894" s="19"/>
    </row>
    <row r="895">
      <c r="A895" s="19"/>
      <c r="B895" s="19"/>
      <c r="C895" s="19"/>
      <c r="D895" s="19"/>
      <c r="E895" s="118"/>
      <c r="F895" s="19"/>
      <c r="G895" s="19"/>
      <c r="H895" s="19"/>
      <c r="I895" s="19"/>
      <c r="J895" s="19"/>
      <c r="K895" s="118"/>
      <c r="L895" s="19"/>
      <c r="M895" s="19"/>
      <c r="N895" s="19"/>
      <c r="O895" s="19"/>
      <c r="P895" s="118"/>
      <c r="Q895" s="19"/>
      <c r="R895" s="19"/>
      <c r="S895" s="19"/>
      <c r="T895" s="19"/>
      <c r="U895" s="19"/>
      <c r="V895" s="19"/>
      <c r="W895" s="19"/>
      <c r="X895" s="19"/>
      <c r="Y895" s="19"/>
      <c r="Z895" s="19"/>
      <c r="AA895" s="19"/>
      <c r="AB895" s="19"/>
    </row>
    <row r="896">
      <c r="A896" s="19"/>
      <c r="B896" s="19"/>
      <c r="C896" s="19"/>
      <c r="D896" s="19"/>
      <c r="E896" s="118"/>
      <c r="F896" s="19"/>
      <c r="G896" s="19"/>
      <c r="H896" s="19"/>
      <c r="I896" s="19"/>
      <c r="J896" s="19"/>
      <c r="K896" s="118"/>
      <c r="L896" s="19"/>
      <c r="M896" s="19"/>
      <c r="N896" s="19"/>
      <c r="O896" s="19"/>
      <c r="P896" s="118"/>
      <c r="Q896" s="19"/>
      <c r="R896" s="19"/>
      <c r="S896" s="19"/>
      <c r="T896" s="19"/>
      <c r="U896" s="19"/>
      <c r="V896" s="19"/>
      <c r="W896" s="19"/>
      <c r="X896" s="19"/>
      <c r="Y896" s="19"/>
      <c r="Z896" s="19"/>
      <c r="AA896" s="19"/>
      <c r="AB896" s="19"/>
    </row>
    <row r="897">
      <c r="A897" s="19"/>
      <c r="B897" s="19"/>
      <c r="C897" s="19"/>
      <c r="D897" s="19"/>
      <c r="E897" s="118"/>
      <c r="F897" s="19"/>
      <c r="G897" s="19"/>
      <c r="H897" s="19"/>
      <c r="I897" s="19"/>
      <c r="J897" s="19"/>
      <c r="K897" s="118"/>
      <c r="L897" s="19"/>
      <c r="M897" s="19"/>
      <c r="N897" s="19"/>
      <c r="O897" s="19"/>
      <c r="P897" s="118"/>
      <c r="Q897" s="19"/>
      <c r="R897" s="19"/>
      <c r="S897" s="19"/>
      <c r="T897" s="19"/>
      <c r="U897" s="19"/>
      <c r="V897" s="19"/>
      <c r="W897" s="19"/>
      <c r="X897" s="19"/>
      <c r="Y897" s="19"/>
      <c r="Z897" s="19"/>
      <c r="AA897" s="19"/>
      <c r="AB897" s="19"/>
    </row>
    <row r="898">
      <c r="A898" s="19"/>
      <c r="B898" s="19"/>
      <c r="C898" s="19"/>
      <c r="D898" s="19"/>
      <c r="E898" s="118"/>
      <c r="F898" s="19"/>
      <c r="G898" s="19"/>
      <c r="H898" s="19"/>
      <c r="I898" s="19"/>
      <c r="J898" s="19"/>
      <c r="K898" s="118"/>
      <c r="L898" s="19"/>
      <c r="M898" s="19"/>
      <c r="N898" s="19"/>
      <c r="O898" s="19"/>
      <c r="P898" s="118"/>
      <c r="Q898" s="19"/>
      <c r="R898" s="19"/>
      <c r="S898" s="19"/>
      <c r="T898" s="19"/>
      <c r="U898" s="19"/>
      <c r="V898" s="19"/>
      <c r="W898" s="19"/>
      <c r="X898" s="19"/>
      <c r="Y898" s="19"/>
      <c r="Z898" s="19"/>
      <c r="AA898" s="19"/>
      <c r="AB898" s="19"/>
    </row>
    <row r="899">
      <c r="A899" s="19"/>
      <c r="B899" s="19"/>
      <c r="C899" s="19"/>
      <c r="D899" s="19"/>
      <c r="E899" s="118"/>
      <c r="F899" s="19"/>
      <c r="G899" s="19"/>
      <c r="H899" s="19"/>
      <c r="I899" s="19"/>
      <c r="J899" s="19"/>
      <c r="K899" s="118"/>
      <c r="L899" s="19"/>
      <c r="M899" s="19"/>
      <c r="N899" s="19"/>
      <c r="O899" s="19"/>
      <c r="P899" s="118"/>
      <c r="Q899" s="19"/>
      <c r="R899" s="19"/>
      <c r="S899" s="19"/>
      <c r="T899" s="19"/>
      <c r="U899" s="19"/>
      <c r="V899" s="19"/>
      <c r="W899" s="19"/>
      <c r="X899" s="19"/>
      <c r="Y899" s="19"/>
      <c r="Z899" s="19"/>
      <c r="AA899" s="19"/>
      <c r="AB899" s="19"/>
    </row>
    <row r="900">
      <c r="A900" s="19"/>
      <c r="B900" s="19"/>
      <c r="C900" s="19"/>
      <c r="D900" s="19"/>
      <c r="E900" s="118"/>
      <c r="F900" s="19"/>
      <c r="G900" s="19"/>
      <c r="H900" s="19"/>
      <c r="I900" s="19"/>
      <c r="J900" s="19"/>
      <c r="K900" s="118"/>
      <c r="L900" s="19"/>
      <c r="M900" s="19"/>
      <c r="N900" s="19"/>
      <c r="O900" s="19"/>
      <c r="P900" s="118"/>
      <c r="Q900" s="19"/>
      <c r="R900" s="19"/>
      <c r="S900" s="19"/>
      <c r="T900" s="19"/>
      <c r="U900" s="19"/>
      <c r="V900" s="19"/>
      <c r="W900" s="19"/>
      <c r="X900" s="19"/>
      <c r="Y900" s="19"/>
      <c r="Z900" s="19"/>
      <c r="AA900" s="19"/>
      <c r="AB900" s="19"/>
    </row>
    <row r="901">
      <c r="A901" s="19"/>
      <c r="B901" s="19"/>
      <c r="C901" s="19"/>
      <c r="D901" s="19"/>
      <c r="E901" s="118"/>
      <c r="F901" s="19"/>
      <c r="G901" s="19"/>
      <c r="H901" s="19"/>
      <c r="I901" s="19"/>
      <c r="J901" s="19"/>
      <c r="K901" s="118"/>
      <c r="L901" s="19"/>
      <c r="M901" s="19"/>
      <c r="N901" s="19"/>
      <c r="O901" s="19"/>
      <c r="P901" s="118"/>
      <c r="Q901" s="19"/>
      <c r="R901" s="19"/>
      <c r="S901" s="19"/>
      <c r="T901" s="19"/>
      <c r="U901" s="19"/>
      <c r="V901" s="19"/>
      <c r="W901" s="19"/>
      <c r="X901" s="19"/>
      <c r="Y901" s="19"/>
      <c r="Z901" s="19"/>
      <c r="AA901" s="19"/>
      <c r="AB901" s="19"/>
    </row>
    <row r="902">
      <c r="A902" s="19"/>
      <c r="B902" s="19"/>
      <c r="C902" s="19"/>
      <c r="D902" s="19"/>
      <c r="E902" s="118"/>
      <c r="F902" s="19"/>
      <c r="G902" s="19"/>
      <c r="H902" s="19"/>
      <c r="I902" s="19"/>
      <c r="J902" s="19"/>
      <c r="K902" s="118"/>
      <c r="L902" s="19"/>
      <c r="M902" s="19"/>
      <c r="N902" s="19"/>
      <c r="O902" s="19"/>
      <c r="P902" s="118"/>
      <c r="Q902" s="19"/>
      <c r="R902" s="19"/>
      <c r="S902" s="19"/>
      <c r="T902" s="19"/>
      <c r="U902" s="19"/>
      <c r="V902" s="19"/>
      <c r="W902" s="19"/>
      <c r="X902" s="19"/>
      <c r="Y902" s="19"/>
      <c r="Z902" s="19"/>
      <c r="AA902" s="19"/>
      <c r="AB902" s="19"/>
    </row>
    <row r="903">
      <c r="A903" s="19"/>
      <c r="B903" s="19"/>
      <c r="C903" s="19"/>
      <c r="D903" s="19"/>
      <c r="E903" s="118"/>
      <c r="F903" s="19"/>
      <c r="G903" s="19"/>
      <c r="H903" s="19"/>
      <c r="I903" s="19"/>
      <c r="J903" s="19"/>
      <c r="K903" s="118"/>
      <c r="L903" s="19"/>
      <c r="M903" s="19"/>
      <c r="N903" s="19"/>
      <c r="O903" s="19"/>
      <c r="P903" s="118"/>
      <c r="Q903" s="19"/>
      <c r="R903" s="19"/>
      <c r="S903" s="19"/>
      <c r="T903" s="19"/>
      <c r="U903" s="19"/>
      <c r="V903" s="19"/>
      <c r="W903" s="19"/>
      <c r="X903" s="19"/>
      <c r="Y903" s="19"/>
      <c r="Z903" s="19"/>
      <c r="AA903" s="19"/>
      <c r="AB903" s="19"/>
    </row>
    <row r="904">
      <c r="A904" s="19"/>
      <c r="B904" s="19"/>
      <c r="C904" s="19"/>
      <c r="D904" s="19"/>
      <c r="E904" s="118"/>
      <c r="F904" s="19"/>
      <c r="G904" s="19"/>
      <c r="H904" s="19"/>
      <c r="I904" s="19"/>
      <c r="J904" s="19"/>
      <c r="K904" s="118"/>
      <c r="L904" s="19"/>
      <c r="M904" s="19"/>
      <c r="N904" s="19"/>
      <c r="O904" s="19"/>
      <c r="P904" s="118"/>
      <c r="Q904" s="19"/>
      <c r="R904" s="19"/>
      <c r="S904" s="19"/>
      <c r="T904" s="19"/>
      <c r="U904" s="19"/>
      <c r="V904" s="19"/>
      <c r="W904" s="19"/>
      <c r="X904" s="19"/>
      <c r="Y904" s="19"/>
      <c r="Z904" s="19"/>
      <c r="AA904" s="19"/>
      <c r="AB904" s="19"/>
    </row>
    <row r="905">
      <c r="A905" s="19"/>
      <c r="B905" s="19"/>
      <c r="C905" s="19"/>
      <c r="D905" s="19"/>
      <c r="E905" s="118"/>
      <c r="F905" s="19"/>
      <c r="G905" s="19"/>
      <c r="H905" s="19"/>
      <c r="I905" s="19"/>
      <c r="J905" s="19"/>
      <c r="K905" s="118"/>
      <c r="L905" s="19"/>
      <c r="M905" s="19"/>
      <c r="N905" s="19"/>
      <c r="O905" s="19"/>
      <c r="P905" s="118"/>
      <c r="Q905" s="19"/>
      <c r="R905" s="19"/>
      <c r="S905" s="19"/>
      <c r="T905" s="19"/>
      <c r="U905" s="19"/>
      <c r="V905" s="19"/>
      <c r="W905" s="19"/>
      <c r="X905" s="19"/>
      <c r="Y905" s="19"/>
      <c r="Z905" s="19"/>
      <c r="AA905" s="19"/>
      <c r="AB905" s="19"/>
    </row>
    <row r="906">
      <c r="A906" s="19"/>
      <c r="B906" s="19"/>
      <c r="C906" s="19"/>
      <c r="D906" s="19"/>
      <c r="E906" s="118"/>
      <c r="F906" s="19"/>
      <c r="G906" s="19"/>
      <c r="H906" s="19"/>
      <c r="I906" s="19"/>
      <c r="J906" s="19"/>
      <c r="K906" s="118"/>
      <c r="L906" s="19"/>
      <c r="M906" s="19"/>
      <c r="N906" s="19"/>
      <c r="O906" s="19"/>
      <c r="P906" s="118"/>
      <c r="Q906" s="19"/>
      <c r="R906" s="19"/>
      <c r="S906" s="19"/>
      <c r="T906" s="19"/>
      <c r="U906" s="19"/>
      <c r="V906" s="19"/>
      <c r="W906" s="19"/>
      <c r="X906" s="19"/>
      <c r="Y906" s="19"/>
      <c r="Z906" s="19"/>
      <c r="AA906" s="19"/>
      <c r="AB906" s="19"/>
    </row>
    <row r="907">
      <c r="A907" s="19"/>
      <c r="B907" s="19"/>
      <c r="C907" s="19"/>
      <c r="D907" s="19"/>
      <c r="E907" s="118"/>
      <c r="F907" s="19"/>
      <c r="G907" s="19"/>
      <c r="H907" s="19"/>
      <c r="I907" s="19"/>
      <c r="J907" s="19"/>
      <c r="K907" s="118"/>
      <c r="L907" s="19"/>
      <c r="M907" s="19"/>
      <c r="N907" s="19"/>
      <c r="O907" s="19"/>
      <c r="P907" s="118"/>
      <c r="Q907" s="19"/>
      <c r="R907" s="19"/>
      <c r="S907" s="19"/>
      <c r="T907" s="19"/>
      <c r="U907" s="19"/>
      <c r="V907" s="19"/>
      <c r="W907" s="19"/>
      <c r="X907" s="19"/>
      <c r="Y907" s="19"/>
      <c r="Z907" s="19"/>
      <c r="AA907" s="19"/>
      <c r="AB907" s="19"/>
    </row>
    <row r="908">
      <c r="A908" s="19"/>
      <c r="B908" s="19"/>
      <c r="C908" s="19"/>
      <c r="D908" s="19"/>
      <c r="E908" s="118"/>
      <c r="F908" s="19"/>
      <c r="G908" s="19"/>
      <c r="H908" s="19"/>
      <c r="I908" s="19"/>
      <c r="J908" s="19"/>
      <c r="K908" s="118"/>
      <c r="L908" s="19"/>
      <c r="M908" s="19"/>
      <c r="N908" s="19"/>
      <c r="O908" s="19"/>
      <c r="P908" s="118"/>
      <c r="Q908" s="19"/>
      <c r="R908" s="19"/>
      <c r="S908" s="19"/>
      <c r="T908" s="19"/>
      <c r="U908" s="19"/>
      <c r="V908" s="19"/>
      <c r="W908" s="19"/>
      <c r="X908" s="19"/>
      <c r="Y908" s="19"/>
      <c r="Z908" s="19"/>
      <c r="AA908" s="19"/>
      <c r="AB908" s="19"/>
    </row>
    <row r="909">
      <c r="A909" s="19"/>
      <c r="B909" s="19"/>
      <c r="C909" s="19"/>
      <c r="D909" s="19"/>
      <c r="E909" s="118"/>
      <c r="F909" s="19"/>
      <c r="G909" s="19"/>
      <c r="H909" s="19"/>
      <c r="I909" s="19"/>
      <c r="J909" s="19"/>
      <c r="K909" s="118"/>
      <c r="L909" s="19"/>
      <c r="M909" s="19"/>
      <c r="N909" s="19"/>
      <c r="O909" s="19"/>
      <c r="P909" s="118"/>
      <c r="Q909" s="19"/>
      <c r="R909" s="19"/>
      <c r="S909" s="19"/>
      <c r="T909" s="19"/>
      <c r="U909" s="19"/>
      <c r="V909" s="19"/>
      <c r="W909" s="19"/>
      <c r="X909" s="19"/>
      <c r="Y909" s="19"/>
      <c r="Z909" s="19"/>
      <c r="AA909" s="19"/>
      <c r="AB909" s="19"/>
    </row>
    <row r="910">
      <c r="A910" s="19"/>
      <c r="B910" s="19"/>
      <c r="C910" s="19"/>
      <c r="D910" s="19"/>
      <c r="E910" s="118"/>
      <c r="F910" s="19"/>
      <c r="G910" s="19"/>
      <c r="H910" s="19"/>
      <c r="I910" s="19"/>
      <c r="J910" s="19"/>
      <c r="K910" s="118"/>
      <c r="L910" s="19"/>
      <c r="M910" s="19"/>
      <c r="N910" s="19"/>
      <c r="O910" s="19"/>
      <c r="P910" s="118"/>
      <c r="Q910" s="19"/>
      <c r="R910" s="19"/>
      <c r="S910" s="19"/>
      <c r="T910" s="19"/>
      <c r="U910" s="19"/>
      <c r="V910" s="19"/>
      <c r="W910" s="19"/>
      <c r="X910" s="19"/>
      <c r="Y910" s="19"/>
      <c r="Z910" s="19"/>
      <c r="AA910" s="19"/>
      <c r="AB910" s="19"/>
    </row>
    <row r="911">
      <c r="A911" s="19"/>
      <c r="B911" s="19"/>
      <c r="C911" s="19"/>
      <c r="D911" s="19"/>
      <c r="E911" s="118"/>
      <c r="F911" s="19"/>
      <c r="G911" s="19"/>
      <c r="H911" s="19"/>
      <c r="I911" s="19"/>
      <c r="J911" s="19"/>
      <c r="K911" s="118"/>
      <c r="L911" s="19"/>
      <c r="M911" s="19"/>
      <c r="N911" s="19"/>
      <c r="O911" s="19"/>
      <c r="P911" s="118"/>
      <c r="Q911" s="19"/>
      <c r="R911" s="19"/>
      <c r="S911" s="19"/>
      <c r="T911" s="19"/>
      <c r="U911" s="19"/>
      <c r="V911" s="19"/>
      <c r="W911" s="19"/>
      <c r="X911" s="19"/>
      <c r="Y911" s="19"/>
      <c r="Z911" s="19"/>
      <c r="AA911" s="19"/>
      <c r="AB911" s="19"/>
    </row>
    <row r="912">
      <c r="A912" s="19"/>
      <c r="B912" s="19"/>
      <c r="C912" s="19"/>
      <c r="D912" s="19"/>
      <c r="E912" s="118"/>
      <c r="F912" s="19"/>
      <c r="G912" s="19"/>
      <c r="H912" s="19"/>
      <c r="I912" s="19"/>
      <c r="J912" s="19"/>
      <c r="K912" s="118"/>
      <c r="L912" s="19"/>
      <c r="M912" s="19"/>
      <c r="N912" s="19"/>
      <c r="O912" s="19"/>
      <c r="P912" s="118"/>
      <c r="Q912" s="19"/>
      <c r="R912" s="19"/>
      <c r="S912" s="19"/>
      <c r="T912" s="19"/>
      <c r="U912" s="19"/>
      <c r="V912" s="19"/>
      <c r="W912" s="19"/>
      <c r="X912" s="19"/>
      <c r="Y912" s="19"/>
      <c r="Z912" s="19"/>
      <c r="AA912" s="19"/>
      <c r="AB912" s="19"/>
    </row>
    <row r="913">
      <c r="A913" s="19"/>
      <c r="B913" s="19"/>
      <c r="C913" s="19"/>
      <c r="D913" s="19"/>
      <c r="E913" s="118"/>
      <c r="F913" s="19"/>
      <c r="G913" s="19"/>
      <c r="H913" s="19"/>
      <c r="I913" s="19"/>
      <c r="J913" s="19"/>
      <c r="K913" s="118"/>
      <c r="L913" s="19"/>
      <c r="M913" s="19"/>
      <c r="N913" s="19"/>
      <c r="O913" s="19"/>
      <c r="P913" s="118"/>
      <c r="Q913" s="19"/>
      <c r="R913" s="19"/>
      <c r="S913" s="19"/>
      <c r="T913" s="19"/>
      <c r="U913" s="19"/>
      <c r="V913" s="19"/>
      <c r="W913" s="19"/>
      <c r="X913" s="19"/>
      <c r="Y913" s="19"/>
      <c r="Z913" s="19"/>
      <c r="AA913" s="19"/>
      <c r="AB913" s="19"/>
    </row>
    <row r="914">
      <c r="A914" s="19"/>
      <c r="B914" s="19"/>
      <c r="C914" s="19"/>
      <c r="D914" s="19"/>
      <c r="E914" s="118"/>
      <c r="F914" s="19"/>
      <c r="G914" s="19"/>
      <c r="H914" s="19"/>
      <c r="I914" s="19"/>
      <c r="J914" s="19"/>
      <c r="K914" s="118"/>
      <c r="L914" s="19"/>
      <c r="M914" s="19"/>
      <c r="N914" s="19"/>
      <c r="O914" s="19"/>
      <c r="P914" s="118"/>
      <c r="Q914" s="19"/>
      <c r="R914" s="19"/>
      <c r="S914" s="19"/>
      <c r="T914" s="19"/>
      <c r="U914" s="19"/>
      <c r="V914" s="19"/>
      <c r="W914" s="19"/>
      <c r="X914" s="19"/>
      <c r="Y914" s="19"/>
      <c r="Z914" s="19"/>
      <c r="AA914" s="19"/>
      <c r="AB914" s="19"/>
    </row>
    <row r="915">
      <c r="A915" s="19"/>
      <c r="B915" s="19"/>
      <c r="C915" s="19"/>
      <c r="D915" s="19"/>
      <c r="E915" s="118"/>
      <c r="F915" s="19"/>
      <c r="G915" s="19"/>
      <c r="H915" s="19"/>
      <c r="I915" s="19"/>
      <c r="J915" s="19"/>
      <c r="K915" s="118"/>
      <c r="L915" s="19"/>
      <c r="M915" s="19"/>
      <c r="N915" s="19"/>
      <c r="O915" s="19"/>
      <c r="P915" s="118"/>
      <c r="Q915" s="19"/>
      <c r="R915" s="19"/>
      <c r="S915" s="19"/>
      <c r="T915" s="19"/>
      <c r="U915" s="19"/>
      <c r="V915" s="19"/>
      <c r="W915" s="19"/>
      <c r="X915" s="19"/>
      <c r="Y915" s="19"/>
      <c r="Z915" s="19"/>
      <c r="AA915" s="19"/>
      <c r="AB915" s="19"/>
    </row>
    <row r="916">
      <c r="A916" s="19"/>
      <c r="B916" s="19"/>
      <c r="C916" s="19"/>
      <c r="D916" s="19"/>
      <c r="E916" s="118"/>
      <c r="F916" s="19"/>
      <c r="G916" s="19"/>
      <c r="H916" s="19"/>
      <c r="I916" s="19"/>
      <c r="J916" s="19"/>
      <c r="K916" s="118"/>
      <c r="L916" s="19"/>
      <c r="M916" s="19"/>
      <c r="N916" s="19"/>
      <c r="O916" s="19"/>
      <c r="P916" s="118"/>
      <c r="Q916" s="19"/>
      <c r="R916" s="19"/>
      <c r="S916" s="19"/>
      <c r="T916" s="19"/>
      <c r="U916" s="19"/>
      <c r="V916" s="19"/>
      <c r="W916" s="19"/>
      <c r="X916" s="19"/>
      <c r="Y916" s="19"/>
      <c r="Z916" s="19"/>
      <c r="AA916" s="19"/>
      <c r="AB916" s="19"/>
    </row>
    <row r="917">
      <c r="A917" s="19"/>
      <c r="B917" s="19"/>
      <c r="C917" s="19"/>
      <c r="D917" s="19"/>
      <c r="E917" s="118"/>
      <c r="F917" s="19"/>
      <c r="G917" s="19"/>
      <c r="H917" s="19"/>
      <c r="I917" s="19"/>
      <c r="J917" s="19"/>
      <c r="K917" s="118"/>
      <c r="L917" s="19"/>
      <c r="M917" s="19"/>
      <c r="N917" s="19"/>
      <c r="O917" s="19"/>
      <c r="P917" s="118"/>
      <c r="Q917" s="19"/>
      <c r="R917" s="19"/>
      <c r="S917" s="19"/>
      <c r="T917" s="19"/>
      <c r="U917" s="19"/>
      <c r="V917" s="19"/>
      <c r="W917" s="19"/>
      <c r="X917" s="19"/>
      <c r="Y917" s="19"/>
      <c r="Z917" s="19"/>
      <c r="AA917" s="19"/>
      <c r="AB917" s="19"/>
    </row>
    <row r="918">
      <c r="A918" s="19"/>
      <c r="B918" s="19"/>
      <c r="C918" s="19"/>
      <c r="D918" s="19"/>
      <c r="E918" s="118"/>
      <c r="F918" s="19"/>
      <c r="G918" s="19"/>
      <c r="H918" s="19"/>
      <c r="I918" s="19"/>
      <c r="J918" s="19"/>
      <c r="K918" s="118"/>
      <c r="L918" s="19"/>
      <c r="M918" s="19"/>
      <c r="N918" s="19"/>
      <c r="O918" s="19"/>
      <c r="P918" s="118"/>
      <c r="Q918" s="19"/>
      <c r="R918" s="19"/>
      <c r="S918" s="19"/>
      <c r="T918" s="19"/>
      <c r="U918" s="19"/>
      <c r="V918" s="19"/>
      <c r="W918" s="19"/>
      <c r="X918" s="19"/>
      <c r="Y918" s="19"/>
      <c r="Z918" s="19"/>
      <c r="AA918" s="19"/>
      <c r="AB918" s="19"/>
    </row>
    <row r="919">
      <c r="A919" s="19"/>
      <c r="B919" s="19"/>
      <c r="C919" s="19"/>
      <c r="D919" s="19"/>
      <c r="E919" s="118"/>
      <c r="F919" s="19"/>
      <c r="G919" s="19"/>
      <c r="H919" s="19"/>
      <c r="I919" s="19"/>
      <c r="J919" s="19"/>
      <c r="K919" s="118"/>
      <c r="L919" s="19"/>
      <c r="M919" s="19"/>
      <c r="N919" s="19"/>
      <c r="O919" s="19"/>
      <c r="P919" s="118"/>
      <c r="Q919" s="19"/>
      <c r="R919" s="19"/>
      <c r="S919" s="19"/>
      <c r="T919" s="19"/>
      <c r="U919" s="19"/>
      <c r="V919" s="19"/>
      <c r="W919" s="19"/>
      <c r="X919" s="19"/>
      <c r="Y919" s="19"/>
      <c r="Z919" s="19"/>
      <c r="AA919" s="19"/>
      <c r="AB919" s="19"/>
    </row>
    <row r="920">
      <c r="A920" s="19"/>
      <c r="B920" s="19"/>
      <c r="C920" s="19"/>
      <c r="D920" s="19"/>
      <c r="E920" s="118"/>
      <c r="F920" s="19"/>
      <c r="G920" s="19"/>
      <c r="H920" s="19"/>
      <c r="I920" s="19"/>
      <c r="J920" s="19"/>
      <c r="K920" s="118"/>
      <c r="L920" s="19"/>
      <c r="M920" s="19"/>
      <c r="N920" s="19"/>
      <c r="O920" s="19"/>
      <c r="P920" s="118"/>
      <c r="Q920" s="19"/>
      <c r="R920" s="19"/>
      <c r="S920" s="19"/>
      <c r="T920" s="19"/>
      <c r="U920" s="19"/>
      <c r="V920" s="19"/>
      <c r="W920" s="19"/>
      <c r="X920" s="19"/>
      <c r="Y920" s="19"/>
      <c r="Z920" s="19"/>
      <c r="AA920" s="19"/>
      <c r="AB920" s="19"/>
    </row>
    <row r="921">
      <c r="A921" s="19"/>
      <c r="B921" s="19"/>
      <c r="C921" s="19"/>
      <c r="D921" s="19"/>
      <c r="E921" s="118"/>
      <c r="F921" s="19"/>
      <c r="G921" s="19"/>
      <c r="H921" s="19"/>
      <c r="I921" s="19"/>
      <c r="J921" s="19"/>
      <c r="K921" s="118"/>
      <c r="L921" s="19"/>
      <c r="M921" s="19"/>
      <c r="N921" s="19"/>
      <c r="O921" s="19"/>
      <c r="P921" s="118"/>
      <c r="Q921" s="19"/>
      <c r="R921" s="19"/>
      <c r="S921" s="19"/>
      <c r="T921" s="19"/>
      <c r="U921" s="19"/>
      <c r="V921" s="19"/>
      <c r="W921" s="19"/>
      <c r="X921" s="19"/>
      <c r="Y921" s="19"/>
      <c r="Z921" s="19"/>
      <c r="AA921" s="19"/>
      <c r="AB921" s="19"/>
    </row>
    <row r="922">
      <c r="A922" s="19"/>
      <c r="B922" s="19"/>
      <c r="C922" s="19"/>
      <c r="D922" s="19"/>
      <c r="E922" s="118"/>
      <c r="F922" s="19"/>
      <c r="G922" s="19"/>
      <c r="H922" s="19"/>
      <c r="I922" s="19"/>
      <c r="J922" s="19"/>
      <c r="K922" s="118"/>
      <c r="L922" s="19"/>
      <c r="M922" s="19"/>
      <c r="N922" s="19"/>
      <c r="O922" s="19"/>
      <c r="P922" s="118"/>
      <c r="Q922" s="19"/>
      <c r="R922" s="19"/>
      <c r="S922" s="19"/>
      <c r="T922" s="19"/>
      <c r="U922" s="19"/>
      <c r="V922" s="19"/>
      <c r="W922" s="19"/>
      <c r="X922" s="19"/>
      <c r="Y922" s="19"/>
      <c r="Z922" s="19"/>
      <c r="AA922" s="19"/>
      <c r="AB922" s="19"/>
    </row>
    <row r="923">
      <c r="A923" s="19"/>
      <c r="B923" s="19"/>
      <c r="C923" s="19"/>
      <c r="D923" s="19"/>
      <c r="E923" s="118"/>
      <c r="F923" s="19"/>
      <c r="G923" s="19"/>
      <c r="H923" s="19"/>
      <c r="I923" s="19"/>
      <c r="J923" s="19"/>
      <c r="K923" s="118"/>
      <c r="L923" s="19"/>
      <c r="M923" s="19"/>
      <c r="N923" s="19"/>
      <c r="O923" s="19"/>
      <c r="P923" s="118"/>
      <c r="Q923" s="19"/>
      <c r="R923" s="19"/>
      <c r="S923" s="19"/>
      <c r="T923" s="19"/>
      <c r="U923" s="19"/>
      <c r="V923" s="19"/>
      <c r="W923" s="19"/>
      <c r="X923" s="19"/>
      <c r="Y923" s="19"/>
      <c r="Z923" s="19"/>
      <c r="AA923" s="19"/>
      <c r="AB923" s="19"/>
    </row>
    <row r="924">
      <c r="A924" s="19"/>
      <c r="B924" s="19"/>
      <c r="C924" s="19"/>
      <c r="D924" s="19"/>
      <c r="E924" s="118"/>
      <c r="F924" s="19"/>
      <c r="G924" s="19"/>
      <c r="H924" s="19"/>
      <c r="I924" s="19"/>
      <c r="J924" s="19"/>
      <c r="K924" s="118"/>
      <c r="L924" s="19"/>
      <c r="M924" s="19"/>
      <c r="N924" s="19"/>
      <c r="O924" s="19"/>
      <c r="P924" s="118"/>
      <c r="Q924" s="19"/>
      <c r="R924" s="19"/>
      <c r="S924" s="19"/>
      <c r="T924" s="19"/>
      <c r="U924" s="19"/>
      <c r="V924" s="19"/>
      <c r="W924" s="19"/>
      <c r="X924" s="19"/>
      <c r="Y924" s="19"/>
      <c r="Z924" s="19"/>
      <c r="AA924" s="19"/>
      <c r="AB924" s="19"/>
    </row>
    <row r="925">
      <c r="A925" s="19"/>
      <c r="B925" s="19"/>
      <c r="C925" s="19"/>
      <c r="D925" s="19"/>
      <c r="E925" s="118"/>
      <c r="F925" s="19"/>
      <c r="G925" s="19"/>
      <c r="H925" s="19"/>
      <c r="I925" s="19"/>
      <c r="J925" s="19"/>
      <c r="K925" s="118"/>
      <c r="L925" s="19"/>
      <c r="M925" s="19"/>
      <c r="N925" s="19"/>
      <c r="O925" s="19"/>
      <c r="P925" s="118"/>
      <c r="Q925" s="19"/>
      <c r="R925" s="19"/>
      <c r="S925" s="19"/>
      <c r="T925" s="19"/>
      <c r="U925" s="19"/>
      <c r="V925" s="19"/>
      <c r="W925" s="19"/>
      <c r="X925" s="19"/>
      <c r="Y925" s="19"/>
      <c r="Z925" s="19"/>
      <c r="AA925" s="19"/>
      <c r="AB925" s="19"/>
    </row>
    <row r="926">
      <c r="A926" s="19"/>
      <c r="B926" s="19"/>
      <c r="C926" s="19"/>
      <c r="D926" s="19"/>
      <c r="E926" s="118"/>
      <c r="F926" s="19"/>
      <c r="G926" s="19"/>
      <c r="H926" s="19"/>
      <c r="I926" s="19"/>
      <c r="J926" s="19"/>
      <c r="K926" s="118"/>
      <c r="L926" s="19"/>
      <c r="M926" s="19"/>
      <c r="N926" s="19"/>
      <c r="O926" s="19"/>
      <c r="P926" s="118"/>
      <c r="Q926" s="19"/>
      <c r="R926" s="19"/>
      <c r="S926" s="19"/>
      <c r="T926" s="19"/>
      <c r="U926" s="19"/>
      <c r="V926" s="19"/>
      <c r="W926" s="19"/>
      <c r="X926" s="19"/>
      <c r="Y926" s="19"/>
      <c r="Z926" s="19"/>
      <c r="AA926" s="19"/>
      <c r="AB926" s="19"/>
    </row>
    <row r="927">
      <c r="A927" s="19"/>
      <c r="B927" s="19"/>
      <c r="C927" s="19"/>
      <c r="D927" s="19"/>
      <c r="E927" s="118"/>
      <c r="F927" s="19"/>
      <c r="G927" s="19"/>
      <c r="H927" s="19"/>
      <c r="I927" s="19"/>
      <c r="J927" s="19"/>
      <c r="K927" s="118"/>
      <c r="L927" s="19"/>
      <c r="M927" s="19"/>
      <c r="N927" s="19"/>
      <c r="O927" s="19"/>
      <c r="P927" s="118"/>
      <c r="Q927" s="19"/>
      <c r="R927" s="19"/>
      <c r="S927" s="19"/>
      <c r="T927" s="19"/>
      <c r="U927" s="19"/>
      <c r="V927" s="19"/>
      <c r="W927" s="19"/>
      <c r="X927" s="19"/>
      <c r="Y927" s="19"/>
      <c r="Z927" s="19"/>
      <c r="AA927" s="19"/>
      <c r="AB927" s="19"/>
    </row>
    <row r="928">
      <c r="A928" s="19"/>
      <c r="B928" s="19"/>
      <c r="C928" s="19"/>
      <c r="D928" s="19"/>
      <c r="E928" s="118"/>
      <c r="F928" s="19"/>
      <c r="G928" s="19"/>
      <c r="H928" s="19"/>
      <c r="I928" s="19"/>
      <c r="J928" s="19"/>
      <c r="K928" s="118"/>
      <c r="L928" s="19"/>
      <c r="M928" s="19"/>
      <c r="N928" s="19"/>
      <c r="O928" s="19"/>
      <c r="P928" s="118"/>
      <c r="Q928" s="19"/>
      <c r="R928" s="19"/>
      <c r="S928" s="19"/>
      <c r="T928" s="19"/>
      <c r="U928" s="19"/>
      <c r="V928" s="19"/>
      <c r="W928" s="19"/>
      <c r="X928" s="19"/>
      <c r="Y928" s="19"/>
      <c r="Z928" s="19"/>
      <c r="AA928" s="19"/>
      <c r="AB928" s="19"/>
    </row>
    <row r="929">
      <c r="A929" s="19"/>
      <c r="B929" s="19"/>
      <c r="C929" s="19"/>
      <c r="D929" s="19"/>
      <c r="E929" s="118"/>
      <c r="F929" s="19"/>
      <c r="G929" s="19"/>
      <c r="H929" s="19"/>
      <c r="I929" s="19"/>
      <c r="J929" s="19"/>
      <c r="K929" s="118"/>
      <c r="L929" s="19"/>
      <c r="M929" s="19"/>
      <c r="N929" s="19"/>
      <c r="O929" s="19"/>
      <c r="P929" s="118"/>
      <c r="Q929" s="19"/>
      <c r="R929" s="19"/>
      <c r="S929" s="19"/>
      <c r="T929" s="19"/>
      <c r="U929" s="19"/>
      <c r="V929" s="19"/>
      <c r="W929" s="19"/>
      <c r="X929" s="19"/>
      <c r="Y929" s="19"/>
      <c r="Z929" s="19"/>
      <c r="AA929" s="19"/>
      <c r="AB929" s="19"/>
    </row>
    <row r="930">
      <c r="A930" s="19"/>
      <c r="B930" s="19"/>
      <c r="C930" s="19"/>
      <c r="D930" s="19"/>
      <c r="E930" s="118"/>
      <c r="F930" s="19"/>
      <c r="G930" s="19"/>
      <c r="H930" s="19"/>
      <c r="I930" s="19"/>
      <c r="J930" s="19"/>
      <c r="K930" s="118"/>
      <c r="L930" s="19"/>
      <c r="M930" s="19"/>
      <c r="N930" s="19"/>
      <c r="O930" s="19"/>
      <c r="P930" s="118"/>
      <c r="Q930" s="19"/>
      <c r="R930" s="19"/>
      <c r="S930" s="19"/>
      <c r="T930" s="19"/>
      <c r="U930" s="19"/>
      <c r="V930" s="19"/>
      <c r="W930" s="19"/>
      <c r="X930" s="19"/>
      <c r="Y930" s="19"/>
      <c r="Z930" s="19"/>
      <c r="AA930" s="19"/>
      <c r="AB930" s="19"/>
    </row>
    <row r="931">
      <c r="A931" s="19"/>
      <c r="B931" s="19"/>
      <c r="C931" s="19"/>
      <c r="D931" s="19"/>
      <c r="E931" s="118"/>
      <c r="F931" s="19"/>
      <c r="G931" s="19"/>
      <c r="H931" s="19"/>
      <c r="I931" s="19"/>
      <c r="J931" s="19"/>
      <c r="K931" s="118"/>
      <c r="L931" s="19"/>
      <c r="M931" s="19"/>
      <c r="N931" s="19"/>
      <c r="O931" s="19"/>
      <c r="P931" s="118"/>
      <c r="Q931" s="19"/>
      <c r="R931" s="19"/>
      <c r="S931" s="19"/>
      <c r="T931" s="19"/>
      <c r="U931" s="19"/>
      <c r="V931" s="19"/>
      <c r="W931" s="19"/>
      <c r="X931" s="19"/>
      <c r="Y931" s="19"/>
      <c r="Z931" s="19"/>
      <c r="AA931" s="19"/>
      <c r="AB931" s="19"/>
    </row>
    <row r="932">
      <c r="A932" s="19"/>
      <c r="B932" s="19"/>
      <c r="C932" s="19"/>
      <c r="D932" s="19"/>
      <c r="E932" s="118"/>
      <c r="F932" s="19"/>
      <c r="G932" s="19"/>
      <c r="H932" s="19"/>
      <c r="I932" s="19"/>
      <c r="J932" s="19"/>
      <c r="K932" s="118"/>
      <c r="L932" s="19"/>
      <c r="M932" s="19"/>
      <c r="N932" s="19"/>
      <c r="O932" s="19"/>
      <c r="P932" s="118"/>
      <c r="Q932" s="19"/>
      <c r="R932" s="19"/>
      <c r="S932" s="19"/>
      <c r="T932" s="19"/>
      <c r="U932" s="19"/>
      <c r="V932" s="19"/>
      <c r="W932" s="19"/>
      <c r="X932" s="19"/>
      <c r="Y932" s="19"/>
      <c r="Z932" s="19"/>
      <c r="AA932" s="19"/>
      <c r="AB932" s="19"/>
    </row>
    <row r="933">
      <c r="A933" s="19"/>
      <c r="B933" s="19"/>
      <c r="C933" s="19"/>
      <c r="D933" s="19"/>
      <c r="E933" s="118"/>
      <c r="F933" s="19"/>
      <c r="G933" s="19"/>
      <c r="H933" s="19"/>
      <c r="I933" s="19"/>
      <c r="J933" s="19"/>
      <c r="K933" s="118"/>
      <c r="L933" s="19"/>
      <c r="M933" s="19"/>
      <c r="N933" s="19"/>
      <c r="O933" s="19"/>
      <c r="P933" s="118"/>
      <c r="Q933" s="19"/>
      <c r="R933" s="19"/>
      <c r="S933" s="19"/>
      <c r="T933" s="19"/>
      <c r="U933" s="19"/>
      <c r="V933" s="19"/>
      <c r="W933" s="19"/>
      <c r="X933" s="19"/>
      <c r="Y933" s="19"/>
      <c r="Z933" s="19"/>
      <c r="AA933" s="19"/>
      <c r="AB933" s="19"/>
    </row>
    <row r="934">
      <c r="A934" s="19"/>
      <c r="B934" s="19"/>
      <c r="C934" s="19"/>
      <c r="D934" s="19"/>
      <c r="E934" s="118"/>
      <c r="F934" s="19"/>
      <c r="G934" s="19"/>
      <c r="H934" s="19"/>
      <c r="I934" s="19"/>
      <c r="J934" s="19"/>
      <c r="K934" s="118"/>
      <c r="L934" s="19"/>
      <c r="M934" s="19"/>
      <c r="N934" s="19"/>
      <c r="O934" s="19"/>
      <c r="P934" s="118"/>
      <c r="Q934" s="19"/>
      <c r="R934" s="19"/>
      <c r="S934" s="19"/>
      <c r="T934" s="19"/>
      <c r="U934" s="19"/>
      <c r="V934" s="19"/>
      <c r="W934" s="19"/>
      <c r="X934" s="19"/>
      <c r="Y934" s="19"/>
      <c r="Z934" s="19"/>
      <c r="AA934" s="19"/>
      <c r="AB934" s="19"/>
    </row>
    <row r="935">
      <c r="A935" s="19"/>
      <c r="B935" s="19"/>
      <c r="C935" s="19"/>
      <c r="D935" s="19"/>
      <c r="E935" s="118"/>
      <c r="F935" s="19"/>
      <c r="G935" s="19"/>
      <c r="H935" s="19"/>
      <c r="I935" s="19"/>
      <c r="J935" s="19"/>
      <c r="K935" s="118"/>
      <c r="L935" s="19"/>
      <c r="M935" s="19"/>
      <c r="N935" s="19"/>
      <c r="O935" s="19"/>
      <c r="P935" s="118"/>
      <c r="Q935" s="19"/>
      <c r="R935" s="19"/>
      <c r="S935" s="19"/>
      <c r="T935" s="19"/>
      <c r="U935" s="19"/>
      <c r="V935" s="19"/>
      <c r="W935" s="19"/>
      <c r="X935" s="19"/>
      <c r="Y935" s="19"/>
      <c r="Z935" s="19"/>
      <c r="AA935" s="19"/>
      <c r="AB935" s="19"/>
    </row>
    <row r="936">
      <c r="A936" s="19"/>
      <c r="B936" s="19"/>
      <c r="C936" s="19"/>
      <c r="D936" s="19"/>
      <c r="E936" s="118"/>
      <c r="F936" s="19"/>
      <c r="G936" s="19"/>
      <c r="H936" s="19"/>
      <c r="I936" s="19"/>
      <c r="J936" s="19"/>
      <c r="K936" s="118"/>
      <c r="L936" s="19"/>
      <c r="M936" s="19"/>
      <c r="N936" s="19"/>
      <c r="O936" s="19"/>
      <c r="P936" s="118"/>
      <c r="Q936" s="19"/>
      <c r="R936" s="19"/>
      <c r="S936" s="19"/>
      <c r="T936" s="19"/>
      <c r="U936" s="19"/>
      <c r="V936" s="19"/>
      <c r="W936" s="19"/>
      <c r="X936" s="19"/>
      <c r="Y936" s="19"/>
      <c r="Z936" s="19"/>
      <c r="AA936" s="19"/>
      <c r="AB936" s="19"/>
    </row>
    <row r="937">
      <c r="A937" s="19"/>
      <c r="B937" s="19"/>
      <c r="C937" s="19"/>
      <c r="D937" s="19"/>
      <c r="E937" s="118"/>
      <c r="F937" s="19"/>
      <c r="G937" s="19"/>
      <c r="H937" s="19"/>
      <c r="I937" s="19"/>
      <c r="J937" s="19"/>
      <c r="K937" s="118"/>
      <c r="L937" s="19"/>
      <c r="M937" s="19"/>
      <c r="N937" s="19"/>
      <c r="O937" s="19"/>
      <c r="P937" s="118"/>
      <c r="Q937" s="19"/>
      <c r="R937" s="19"/>
      <c r="S937" s="19"/>
      <c r="T937" s="19"/>
      <c r="U937" s="19"/>
      <c r="V937" s="19"/>
      <c r="W937" s="19"/>
      <c r="X937" s="19"/>
      <c r="Y937" s="19"/>
      <c r="Z937" s="19"/>
      <c r="AA937" s="19"/>
      <c r="AB937" s="19"/>
    </row>
    <row r="938">
      <c r="A938" s="19"/>
      <c r="B938" s="19"/>
      <c r="C938" s="19"/>
      <c r="D938" s="19"/>
      <c r="E938" s="118"/>
      <c r="F938" s="19"/>
      <c r="G938" s="19"/>
      <c r="H938" s="19"/>
      <c r="I938" s="19"/>
      <c r="J938" s="19"/>
      <c r="K938" s="118"/>
      <c r="L938" s="19"/>
      <c r="M938" s="19"/>
      <c r="N938" s="19"/>
      <c r="O938" s="19"/>
      <c r="P938" s="118"/>
      <c r="Q938" s="19"/>
      <c r="R938" s="19"/>
      <c r="S938" s="19"/>
      <c r="T938" s="19"/>
      <c r="U938" s="19"/>
      <c r="V938" s="19"/>
      <c r="W938" s="19"/>
      <c r="X938" s="19"/>
      <c r="Y938" s="19"/>
      <c r="Z938" s="19"/>
      <c r="AA938" s="19"/>
      <c r="AB938" s="19"/>
    </row>
    <row r="939">
      <c r="A939" s="19"/>
      <c r="B939" s="19"/>
      <c r="C939" s="19"/>
      <c r="D939" s="19"/>
      <c r="E939" s="118"/>
      <c r="F939" s="19"/>
      <c r="G939" s="19"/>
      <c r="H939" s="19"/>
      <c r="I939" s="19"/>
      <c r="J939" s="19"/>
      <c r="K939" s="118"/>
      <c r="L939" s="19"/>
      <c r="M939" s="19"/>
      <c r="N939" s="19"/>
      <c r="O939" s="19"/>
      <c r="P939" s="118"/>
      <c r="Q939" s="19"/>
      <c r="R939" s="19"/>
      <c r="S939" s="19"/>
      <c r="T939" s="19"/>
      <c r="U939" s="19"/>
      <c r="V939" s="19"/>
      <c r="W939" s="19"/>
      <c r="X939" s="19"/>
      <c r="Y939" s="19"/>
      <c r="Z939" s="19"/>
      <c r="AA939" s="19"/>
      <c r="AB939" s="19"/>
    </row>
    <row r="940">
      <c r="A940" s="19"/>
      <c r="B940" s="19"/>
      <c r="C940" s="19"/>
      <c r="D940" s="19"/>
      <c r="E940" s="118"/>
      <c r="F940" s="19"/>
      <c r="G940" s="19"/>
      <c r="H940" s="19"/>
      <c r="I940" s="19"/>
      <c r="J940" s="19"/>
      <c r="K940" s="118"/>
      <c r="L940" s="19"/>
      <c r="M940" s="19"/>
      <c r="N940" s="19"/>
      <c r="O940" s="19"/>
      <c r="P940" s="118"/>
      <c r="Q940" s="19"/>
      <c r="R940" s="19"/>
      <c r="S940" s="19"/>
      <c r="T940" s="19"/>
      <c r="U940" s="19"/>
      <c r="V940" s="19"/>
      <c r="W940" s="19"/>
      <c r="X940" s="19"/>
      <c r="Y940" s="19"/>
      <c r="Z940" s="19"/>
      <c r="AA940" s="19"/>
      <c r="AB940" s="19"/>
    </row>
    <row r="941">
      <c r="A941" s="19"/>
      <c r="B941" s="19"/>
      <c r="C941" s="19"/>
      <c r="D941" s="19"/>
      <c r="E941" s="118"/>
      <c r="F941" s="19"/>
      <c r="G941" s="19"/>
      <c r="H941" s="19"/>
      <c r="I941" s="19"/>
      <c r="J941" s="19"/>
      <c r="K941" s="118"/>
      <c r="L941" s="19"/>
      <c r="M941" s="19"/>
      <c r="N941" s="19"/>
      <c r="O941" s="19"/>
      <c r="P941" s="118"/>
      <c r="Q941" s="19"/>
      <c r="R941" s="19"/>
      <c r="S941" s="19"/>
      <c r="T941" s="19"/>
      <c r="U941" s="19"/>
      <c r="V941" s="19"/>
      <c r="W941" s="19"/>
      <c r="X941" s="19"/>
      <c r="Y941" s="19"/>
      <c r="Z941" s="19"/>
      <c r="AA941" s="19"/>
      <c r="AB941" s="19"/>
    </row>
    <row r="942">
      <c r="A942" s="19"/>
      <c r="B942" s="19"/>
      <c r="C942" s="19"/>
      <c r="D942" s="19"/>
      <c r="E942" s="118"/>
      <c r="F942" s="19"/>
      <c r="G942" s="19"/>
      <c r="H942" s="19"/>
      <c r="I942" s="19"/>
      <c r="J942" s="19"/>
      <c r="K942" s="118"/>
      <c r="L942" s="19"/>
      <c r="M942" s="19"/>
      <c r="N942" s="19"/>
      <c r="O942" s="19"/>
      <c r="P942" s="118"/>
      <c r="Q942" s="19"/>
      <c r="R942" s="19"/>
      <c r="S942" s="19"/>
      <c r="T942" s="19"/>
      <c r="U942" s="19"/>
      <c r="V942" s="19"/>
      <c r="W942" s="19"/>
      <c r="X942" s="19"/>
      <c r="Y942" s="19"/>
      <c r="Z942" s="19"/>
      <c r="AA942" s="19"/>
      <c r="AB942" s="19"/>
    </row>
    <row r="943">
      <c r="A943" s="19"/>
      <c r="B943" s="19"/>
      <c r="C943" s="19"/>
      <c r="D943" s="19"/>
      <c r="E943" s="118"/>
      <c r="F943" s="19"/>
      <c r="G943" s="19"/>
      <c r="H943" s="19"/>
      <c r="I943" s="19"/>
      <c r="J943" s="19"/>
      <c r="K943" s="118"/>
      <c r="L943" s="19"/>
      <c r="M943" s="19"/>
      <c r="N943" s="19"/>
      <c r="O943" s="19"/>
      <c r="P943" s="118"/>
      <c r="Q943" s="19"/>
      <c r="R943" s="19"/>
      <c r="S943" s="19"/>
      <c r="T943" s="19"/>
      <c r="U943" s="19"/>
      <c r="V943" s="19"/>
      <c r="W943" s="19"/>
      <c r="X943" s="19"/>
      <c r="Y943" s="19"/>
      <c r="Z943" s="19"/>
      <c r="AA943" s="19"/>
      <c r="AB943" s="19"/>
    </row>
    <row r="944">
      <c r="A944" s="19"/>
      <c r="B944" s="19"/>
      <c r="C944" s="19"/>
      <c r="D944" s="19"/>
      <c r="E944" s="118"/>
      <c r="F944" s="19"/>
      <c r="G944" s="19"/>
      <c r="H944" s="19"/>
      <c r="I944" s="19"/>
      <c r="J944" s="19"/>
      <c r="K944" s="118"/>
      <c r="L944" s="19"/>
      <c r="M944" s="19"/>
      <c r="N944" s="19"/>
      <c r="O944" s="19"/>
      <c r="P944" s="118"/>
      <c r="Q944" s="19"/>
      <c r="R944" s="19"/>
      <c r="S944" s="19"/>
      <c r="T944" s="19"/>
      <c r="U944" s="19"/>
      <c r="V944" s="19"/>
      <c r="W944" s="19"/>
      <c r="X944" s="19"/>
      <c r="Y944" s="19"/>
      <c r="Z944" s="19"/>
      <c r="AA944" s="19"/>
      <c r="AB944" s="19"/>
    </row>
    <row r="945">
      <c r="A945" s="19"/>
      <c r="B945" s="19"/>
      <c r="C945" s="19"/>
      <c r="D945" s="19"/>
      <c r="E945" s="118"/>
      <c r="F945" s="19"/>
      <c r="G945" s="19"/>
      <c r="H945" s="19"/>
      <c r="I945" s="19"/>
      <c r="J945" s="19"/>
      <c r="K945" s="118"/>
      <c r="L945" s="19"/>
      <c r="M945" s="19"/>
      <c r="N945" s="19"/>
      <c r="O945" s="19"/>
      <c r="P945" s="118"/>
      <c r="Q945" s="19"/>
      <c r="R945" s="19"/>
      <c r="S945" s="19"/>
      <c r="T945" s="19"/>
      <c r="U945" s="19"/>
      <c r="V945" s="19"/>
      <c r="W945" s="19"/>
      <c r="X945" s="19"/>
      <c r="Y945" s="19"/>
      <c r="Z945" s="19"/>
      <c r="AA945" s="19"/>
      <c r="AB945" s="19"/>
    </row>
    <row r="946">
      <c r="A946" s="19"/>
      <c r="B946" s="19"/>
      <c r="C946" s="19"/>
      <c r="D946" s="19"/>
      <c r="E946" s="118"/>
      <c r="F946" s="19"/>
      <c r="G946" s="19"/>
      <c r="H946" s="19"/>
      <c r="I946" s="19"/>
      <c r="J946" s="19"/>
      <c r="K946" s="118"/>
      <c r="L946" s="19"/>
      <c r="M946" s="19"/>
      <c r="N946" s="19"/>
      <c r="O946" s="19"/>
      <c r="P946" s="118"/>
      <c r="Q946" s="19"/>
      <c r="R946" s="19"/>
      <c r="S946" s="19"/>
      <c r="T946" s="19"/>
      <c r="U946" s="19"/>
      <c r="V946" s="19"/>
      <c r="W946" s="19"/>
      <c r="X946" s="19"/>
      <c r="Y946" s="19"/>
      <c r="Z946" s="19"/>
      <c r="AA946" s="19"/>
      <c r="AB946" s="19"/>
    </row>
    <row r="947">
      <c r="A947" s="19"/>
      <c r="B947" s="19"/>
      <c r="C947" s="19"/>
      <c r="D947" s="19"/>
      <c r="E947" s="118"/>
      <c r="F947" s="19"/>
      <c r="G947" s="19"/>
      <c r="H947" s="19"/>
      <c r="I947" s="19"/>
      <c r="J947" s="19"/>
      <c r="K947" s="118"/>
      <c r="L947" s="19"/>
      <c r="M947" s="19"/>
      <c r="N947" s="19"/>
      <c r="O947" s="19"/>
      <c r="P947" s="118"/>
      <c r="Q947" s="19"/>
      <c r="R947" s="19"/>
      <c r="S947" s="19"/>
      <c r="T947" s="19"/>
      <c r="U947" s="19"/>
      <c r="V947" s="19"/>
      <c r="W947" s="19"/>
      <c r="X947" s="19"/>
      <c r="Y947" s="19"/>
      <c r="Z947" s="19"/>
      <c r="AA947" s="19"/>
      <c r="AB947" s="19"/>
    </row>
    <row r="948">
      <c r="A948" s="19"/>
      <c r="B948" s="19"/>
      <c r="C948" s="19"/>
      <c r="D948" s="19"/>
      <c r="E948" s="118"/>
      <c r="F948" s="19"/>
      <c r="G948" s="19"/>
      <c r="H948" s="19"/>
      <c r="I948" s="19"/>
      <c r="J948" s="19"/>
      <c r="K948" s="118"/>
      <c r="L948" s="19"/>
      <c r="M948" s="19"/>
      <c r="N948" s="19"/>
      <c r="O948" s="19"/>
      <c r="P948" s="118"/>
      <c r="Q948" s="19"/>
      <c r="R948" s="19"/>
      <c r="S948" s="19"/>
      <c r="T948" s="19"/>
      <c r="U948" s="19"/>
      <c r="V948" s="19"/>
      <c r="W948" s="19"/>
      <c r="X948" s="19"/>
      <c r="Y948" s="19"/>
      <c r="Z948" s="19"/>
      <c r="AA948" s="19"/>
      <c r="AB948" s="19"/>
    </row>
    <row r="949">
      <c r="A949" s="19"/>
      <c r="B949" s="19"/>
      <c r="C949" s="19"/>
      <c r="D949" s="19"/>
      <c r="E949" s="118"/>
      <c r="F949" s="19"/>
      <c r="G949" s="19"/>
      <c r="H949" s="19"/>
      <c r="I949" s="19"/>
      <c r="J949" s="19"/>
      <c r="K949" s="118"/>
      <c r="L949" s="19"/>
      <c r="M949" s="19"/>
      <c r="N949" s="19"/>
      <c r="O949" s="19"/>
      <c r="P949" s="118"/>
      <c r="Q949" s="19"/>
      <c r="R949" s="19"/>
      <c r="S949" s="19"/>
      <c r="T949" s="19"/>
      <c r="U949" s="19"/>
      <c r="V949" s="19"/>
      <c r="W949" s="19"/>
      <c r="X949" s="19"/>
      <c r="Y949" s="19"/>
      <c r="Z949" s="19"/>
      <c r="AA949" s="19"/>
      <c r="AB949" s="19"/>
    </row>
    <row r="950">
      <c r="A950" s="19"/>
      <c r="B950" s="19"/>
      <c r="C950" s="19"/>
      <c r="D950" s="19"/>
      <c r="E950" s="118"/>
      <c r="F950" s="19"/>
      <c r="G950" s="19"/>
      <c r="H950" s="19"/>
      <c r="I950" s="19"/>
      <c r="J950" s="19"/>
      <c r="K950" s="118"/>
      <c r="L950" s="19"/>
      <c r="M950" s="19"/>
      <c r="N950" s="19"/>
      <c r="O950" s="19"/>
      <c r="P950" s="118"/>
      <c r="Q950" s="19"/>
      <c r="R950" s="19"/>
      <c r="S950" s="19"/>
      <c r="T950" s="19"/>
      <c r="U950" s="19"/>
      <c r="V950" s="19"/>
      <c r="W950" s="19"/>
      <c r="X950" s="19"/>
      <c r="Y950" s="19"/>
      <c r="Z950" s="19"/>
      <c r="AA950" s="19"/>
      <c r="AB950" s="19"/>
    </row>
    <row r="951">
      <c r="A951" s="19"/>
      <c r="B951" s="19"/>
      <c r="C951" s="19"/>
      <c r="D951" s="19"/>
      <c r="E951" s="118"/>
      <c r="F951" s="19"/>
      <c r="G951" s="19"/>
      <c r="H951" s="19"/>
      <c r="I951" s="19"/>
      <c r="J951" s="19"/>
      <c r="K951" s="118"/>
      <c r="L951" s="19"/>
      <c r="M951" s="19"/>
      <c r="N951" s="19"/>
      <c r="O951" s="19"/>
      <c r="P951" s="118"/>
      <c r="Q951" s="19"/>
      <c r="R951" s="19"/>
      <c r="S951" s="19"/>
      <c r="T951" s="19"/>
      <c r="U951" s="19"/>
      <c r="V951" s="19"/>
      <c r="W951" s="19"/>
      <c r="X951" s="19"/>
      <c r="Y951" s="19"/>
      <c r="Z951" s="19"/>
      <c r="AA951" s="19"/>
      <c r="AB951" s="19"/>
    </row>
    <row r="952">
      <c r="A952" s="19"/>
      <c r="B952" s="19"/>
      <c r="C952" s="19"/>
      <c r="D952" s="19"/>
      <c r="E952" s="118"/>
      <c r="F952" s="19"/>
      <c r="G952" s="19"/>
      <c r="H952" s="19"/>
      <c r="I952" s="19"/>
      <c r="J952" s="19"/>
      <c r="K952" s="118"/>
      <c r="L952" s="19"/>
      <c r="M952" s="19"/>
      <c r="N952" s="19"/>
      <c r="O952" s="19"/>
      <c r="P952" s="118"/>
      <c r="Q952" s="19"/>
      <c r="R952" s="19"/>
      <c r="S952" s="19"/>
      <c r="T952" s="19"/>
      <c r="U952" s="19"/>
      <c r="V952" s="19"/>
      <c r="W952" s="19"/>
      <c r="X952" s="19"/>
      <c r="Y952" s="19"/>
      <c r="Z952" s="19"/>
      <c r="AA952" s="19"/>
      <c r="AB952" s="19"/>
    </row>
    <row r="953">
      <c r="A953" s="19"/>
      <c r="B953" s="19"/>
      <c r="C953" s="19"/>
      <c r="D953" s="19"/>
      <c r="E953" s="118"/>
      <c r="F953" s="19"/>
      <c r="G953" s="19"/>
      <c r="H953" s="19"/>
      <c r="I953" s="19"/>
      <c r="J953" s="19"/>
      <c r="K953" s="118"/>
      <c r="L953" s="19"/>
      <c r="M953" s="19"/>
      <c r="N953" s="19"/>
      <c r="O953" s="19"/>
      <c r="P953" s="118"/>
      <c r="Q953" s="19"/>
      <c r="R953" s="19"/>
      <c r="S953" s="19"/>
      <c r="T953" s="19"/>
      <c r="U953" s="19"/>
      <c r="V953" s="19"/>
      <c r="W953" s="19"/>
      <c r="X953" s="19"/>
      <c r="Y953" s="19"/>
      <c r="Z953" s="19"/>
      <c r="AA953" s="19"/>
      <c r="AB953" s="19"/>
    </row>
    <row r="954">
      <c r="A954" s="19"/>
      <c r="B954" s="19"/>
      <c r="C954" s="19"/>
      <c r="D954" s="19"/>
      <c r="E954" s="118"/>
      <c r="F954" s="19"/>
      <c r="G954" s="19"/>
      <c r="H954" s="19"/>
      <c r="I954" s="19"/>
      <c r="J954" s="19"/>
      <c r="K954" s="118"/>
      <c r="L954" s="19"/>
      <c r="M954" s="19"/>
      <c r="N954" s="19"/>
      <c r="O954" s="19"/>
      <c r="P954" s="118"/>
      <c r="Q954" s="19"/>
      <c r="R954" s="19"/>
      <c r="S954" s="19"/>
      <c r="T954" s="19"/>
      <c r="U954" s="19"/>
      <c r="V954" s="19"/>
      <c r="W954" s="19"/>
      <c r="X954" s="19"/>
      <c r="Y954" s="19"/>
      <c r="Z954" s="19"/>
      <c r="AA954" s="19"/>
      <c r="AB954" s="19"/>
    </row>
    <row r="955">
      <c r="A955" s="19"/>
      <c r="B955" s="19"/>
      <c r="C955" s="19"/>
      <c r="D955" s="19"/>
      <c r="E955" s="118"/>
      <c r="F955" s="19"/>
      <c r="G955" s="19"/>
      <c r="H955" s="19"/>
      <c r="I955" s="19"/>
      <c r="J955" s="19"/>
      <c r="K955" s="118"/>
      <c r="L955" s="19"/>
      <c r="M955" s="19"/>
      <c r="N955" s="19"/>
      <c r="O955" s="19"/>
      <c r="P955" s="118"/>
      <c r="Q955" s="19"/>
      <c r="R955" s="19"/>
      <c r="S955" s="19"/>
      <c r="T955" s="19"/>
      <c r="U955" s="19"/>
      <c r="V955" s="19"/>
      <c r="W955" s="19"/>
      <c r="X955" s="19"/>
      <c r="Y955" s="19"/>
      <c r="Z955" s="19"/>
      <c r="AA955" s="19"/>
      <c r="AB955" s="19"/>
    </row>
    <row r="956">
      <c r="A956" s="19"/>
      <c r="B956" s="19"/>
      <c r="C956" s="19"/>
      <c r="D956" s="19"/>
      <c r="E956" s="118"/>
      <c r="F956" s="19"/>
      <c r="G956" s="19"/>
      <c r="H956" s="19"/>
      <c r="I956" s="19"/>
      <c r="J956" s="19"/>
      <c r="K956" s="118"/>
      <c r="L956" s="19"/>
      <c r="M956" s="19"/>
      <c r="N956" s="19"/>
      <c r="O956" s="19"/>
      <c r="P956" s="118"/>
      <c r="Q956" s="19"/>
      <c r="R956" s="19"/>
      <c r="S956" s="19"/>
      <c r="T956" s="19"/>
      <c r="U956" s="19"/>
      <c r="V956" s="19"/>
      <c r="W956" s="19"/>
      <c r="X956" s="19"/>
      <c r="Y956" s="19"/>
      <c r="Z956" s="19"/>
      <c r="AA956" s="19"/>
      <c r="AB956" s="19"/>
    </row>
    <row r="957">
      <c r="A957" s="19"/>
      <c r="B957" s="19"/>
      <c r="C957" s="19"/>
      <c r="D957" s="19"/>
      <c r="E957" s="118"/>
      <c r="F957" s="19"/>
      <c r="G957" s="19"/>
      <c r="H957" s="19"/>
      <c r="I957" s="19"/>
      <c r="J957" s="19"/>
      <c r="K957" s="118"/>
      <c r="L957" s="19"/>
      <c r="M957" s="19"/>
      <c r="N957" s="19"/>
      <c r="O957" s="19"/>
      <c r="P957" s="118"/>
      <c r="Q957" s="19"/>
      <c r="R957" s="19"/>
      <c r="S957" s="19"/>
      <c r="T957" s="19"/>
      <c r="U957" s="19"/>
      <c r="V957" s="19"/>
      <c r="W957" s="19"/>
      <c r="X957" s="19"/>
      <c r="Y957" s="19"/>
      <c r="Z957" s="19"/>
      <c r="AA957" s="19"/>
      <c r="AB957" s="19"/>
    </row>
    <row r="958">
      <c r="A958" s="19"/>
      <c r="B958" s="19"/>
      <c r="C958" s="19"/>
      <c r="D958" s="19"/>
      <c r="E958" s="118"/>
      <c r="F958" s="19"/>
      <c r="G958" s="19"/>
      <c r="H958" s="19"/>
      <c r="I958" s="19"/>
      <c r="J958" s="19"/>
      <c r="K958" s="118"/>
      <c r="L958" s="19"/>
      <c r="M958" s="19"/>
      <c r="N958" s="19"/>
      <c r="O958" s="19"/>
      <c r="P958" s="118"/>
      <c r="Q958" s="19"/>
      <c r="R958" s="19"/>
      <c r="S958" s="19"/>
      <c r="T958" s="19"/>
      <c r="U958" s="19"/>
      <c r="V958" s="19"/>
      <c r="W958" s="19"/>
      <c r="X958" s="19"/>
      <c r="Y958" s="19"/>
      <c r="Z958" s="19"/>
      <c r="AA958" s="19"/>
      <c r="AB958" s="19"/>
    </row>
    <row r="959">
      <c r="A959" s="19"/>
      <c r="B959" s="19"/>
      <c r="C959" s="19"/>
      <c r="D959" s="19"/>
      <c r="E959" s="118"/>
      <c r="F959" s="19"/>
      <c r="G959" s="19"/>
      <c r="H959" s="19"/>
      <c r="I959" s="19"/>
      <c r="J959" s="19"/>
      <c r="K959" s="118"/>
      <c r="L959" s="19"/>
      <c r="M959" s="19"/>
      <c r="N959" s="19"/>
      <c r="O959" s="19"/>
      <c r="P959" s="118"/>
      <c r="Q959" s="19"/>
      <c r="R959" s="19"/>
      <c r="S959" s="19"/>
      <c r="T959" s="19"/>
      <c r="U959" s="19"/>
      <c r="V959" s="19"/>
      <c r="W959" s="19"/>
      <c r="X959" s="19"/>
      <c r="Y959" s="19"/>
      <c r="Z959" s="19"/>
      <c r="AA959" s="19"/>
      <c r="AB959" s="19"/>
    </row>
    <row r="960">
      <c r="A960" s="19"/>
      <c r="B960" s="19"/>
      <c r="C960" s="19"/>
      <c r="D960" s="19"/>
      <c r="E960" s="118"/>
      <c r="F960" s="19"/>
      <c r="G960" s="19"/>
      <c r="H960" s="19"/>
      <c r="I960" s="19"/>
      <c r="J960" s="19"/>
      <c r="K960" s="118"/>
      <c r="L960" s="19"/>
      <c r="M960" s="19"/>
      <c r="N960" s="19"/>
      <c r="O960" s="19"/>
      <c r="P960" s="118"/>
      <c r="Q960" s="19"/>
      <c r="R960" s="19"/>
      <c r="S960" s="19"/>
      <c r="T960" s="19"/>
      <c r="U960" s="19"/>
      <c r="V960" s="19"/>
      <c r="W960" s="19"/>
      <c r="X960" s="19"/>
      <c r="Y960" s="19"/>
      <c r="Z960" s="19"/>
      <c r="AA960" s="19"/>
      <c r="AB960" s="19"/>
    </row>
    <row r="961">
      <c r="A961" s="19"/>
      <c r="B961" s="19"/>
      <c r="C961" s="19"/>
      <c r="D961" s="19"/>
      <c r="E961" s="118"/>
      <c r="F961" s="19"/>
      <c r="G961" s="19"/>
      <c r="H961" s="19"/>
      <c r="I961" s="19"/>
      <c r="J961" s="19"/>
      <c r="K961" s="118"/>
      <c r="L961" s="19"/>
      <c r="M961" s="19"/>
      <c r="N961" s="19"/>
      <c r="O961" s="19"/>
      <c r="P961" s="118"/>
      <c r="Q961" s="19"/>
      <c r="R961" s="19"/>
      <c r="S961" s="19"/>
      <c r="T961" s="19"/>
      <c r="U961" s="19"/>
      <c r="V961" s="19"/>
      <c r="W961" s="19"/>
      <c r="X961" s="19"/>
      <c r="Y961" s="19"/>
      <c r="Z961" s="19"/>
      <c r="AA961" s="19"/>
      <c r="AB961" s="19"/>
    </row>
    <row r="962">
      <c r="A962" s="19"/>
      <c r="B962" s="19"/>
      <c r="C962" s="19"/>
      <c r="D962" s="19"/>
      <c r="E962" s="118"/>
      <c r="F962" s="19"/>
      <c r="G962" s="19"/>
      <c r="H962" s="19"/>
      <c r="I962" s="19"/>
      <c r="J962" s="19"/>
      <c r="K962" s="118"/>
      <c r="L962" s="19"/>
      <c r="M962" s="19"/>
      <c r="N962" s="19"/>
      <c r="O962" s="19"/>
      <c r="P962" s="118"/>
      <c r="Q962" s="19"/>
      <c r="R962" s="19"/>
      <c r="S962" s="19"/>
      <c r="T962" s="19"/>
      <c r="U962" s="19"/>
      <c r="V962" s="19"/>
      <c r="W962" s="19"/>
      <c r="X962" s="19"/>
      <c r="Y962" s="19"/>
      <c r="Z962" s="19"/>
      <c r="AA962" s="19"/>
      <c r="AB962" s="19"/>
    </row>
    <row r="963">
      <c r="A963" s="19"/>
      <c r="B963" s="19"/>
      <c r="C963" s="19"/>
      <c r="D963" s="19"/>
      <c r="E963" s="118"/>
      <c r="F963" s="19"/>
      <c r="G963" s="19"/>
      <c r="H963" s="19"/>
      <c r="I963" s="19"/>
      <c r="J963" s="19"/>
      <c r="K963" s="118"/>
      <c r="L963" s="19"/>
      <c r="M963" s="19"/>
      <c r="N963" s="19"/>
      <c r="O963" s="19"/>
      <c r="P963" s="118"/>
      <c r="Q963" s="19"/>
      <c r="R963" s="19"/>
      <c r="S963" s="19"/>
      <c r="T963" s="19"/>
      <c r="U963" s="19"/>
      <c r="V963" s="19"/>
      <c r="W963" s="19"/>
      <c r="X963" s="19"/>
      <c r="Y963" s="19"/>
      <c r="Z963" s="19"/>
      <c r="AA963" s="19"/>
      <c r="AB963" s="19"/>
    </row>
    <row r="964">
      <c r="A964" s="19"/>
      <c r="B964" s="19"/>
      <c r="C964" s="19"/>
      <c r="D964" s="19"/>
      <c r="E964" s="118"/>
      <c r="F964" s="19"/>
      <c r="G964" s="19"/>
      <c r="H964" s="19"/>
      <c r="I964" s="19"/>
      <c r="J964" s="19"/>
      <c r="K964" s="118"/>
      <c r="L964" s="19"/>
      <c r="M964" s="19"/>
      <c r="N964" s="19"/>
      <c r="O964" s="19"/>
      <c r="P964" s="118"/>
      <c r="Q964" s="19"/>
      <c r="R964" s="19"/>
      <c r="S964" s="19"/>
      <c r="T964" s="19"/>
      <c r="U964" s="19"/>
      <c r="V964" s="19"/>
      <c r="W964" s="19"/>
      <c r="X964" s="19"/>
      <c r="Y964" s="19"/>
      <c r="Z964" s="19"/>
      <c r="AA964" s="19"/>
      <c r="AB964" s="19"/>
    </row>
    <row r="965">
      <c r="A965" s="19"/>
      <c r="B965" s="19"/>
      <c r="C965" s="19"/>
      <c r="D965" s="19"/>
      <c r="E965" s="118"/>
      <c r="F965" s="19"/>
      <c r="G965" s="19"/>
      <c r="H965" s="19"/>
      <c r="I965" s="19"/>
      <c r="J965" s="19"/>
      <c r="K965" s="118"/>
      <c r="L965" s="19"/>
      <c r="M965" s="19"/>
      <c r="N965" s="19"/>
      <c r="O965" s="19"/>
      <c r="P965" s="118"/>
      <c r="Q965" s="19"/>
      <c r="R965" s="19"/>
      <c r="S965" s="19"/>
      <c r="T965" s="19"/>
      <c r="U965" s="19"/>
      <c r="V965" s="19"/>
      <c r="W965" s="19"/>
      <c r="X965" s="19"/>
      <c r="Y965" s="19"/>
      <c r="Z965" s="19"/>
      <c r="AA965" s="19"/>
      <c r="AB965" s="19"/>
    </row>
    <row r="966">
      <c r="A966" s="19"/>
      <c r="B966" s="19"/>
      <c r="C966" s="19"/>
      <c r="D966" s="19"/>
      <c r="E966" s="118"/>
      <c r="F966" s="19"/>
      <c r="G966" s="19"/>
      <c r="H966" s="19"/>
      <c r="I966" s="19"/>
      <c r="J966" s="19"/>
      <c r="K966" s="118"/>
      <c r="L966" s="19"/>
      <c r="M966" s="19"/>
      <c r="N966" s="19"/>
      <c r="O966" s="19"/>
      <c r="P966" s="118"/>
      <c r="Q966" s="19"/>
      <c r="R966" s="19"/>
      <c r="S966" s="19"/>
      <c r="T966" s="19"/>
      <c r="U966" s="19"/>
      <c r="V966" s="19"/>
      <c r="W966" s="19"/>
      <c r="X966" s="19"/>
      <c r="Y966" s="19"/>
      <c r="Z966" s="19"/>
      <c r="AA966" s="19"/>
      <c r="AB966" s="19"/>
    </row>
    <row r="967">
      <c r="A967" s="19"/>
      <c r="B967" s="19"/>
      <c r="C967" s="19"/>
      <c r="D967" s="19"/>
      <c r="E967" s="118"/>
      <c r="F967" s="19"/>
      <c r="G967" s="19"/>
      <c r="H967" s="19"/>
      <c r="I967" s="19"/>
      <c r="J967" s="19"/>
      <c r="K967" s="118"/>
      <c r="L967" s="19"/>
      <c r="M967" s="19"/>
      <c r="N967" s="19"/>
      <c r="O967" s="19"/>
      <c r="P967" s="118"/>
      <c r="Q967" s="19"/>
      <c r="R967" s="19"/>
      <c r="S967" s="19"/>
      <c r="T967" s="19"/>
      <c r="U967" s="19"/>
      <c r="V967" s="19"/>
      <c r="W967" s="19"/>
      <c r="X967" s="19"/>
      <c r="Y967" s="19"/>
      <c r="Z967" s="19"/>
      <c r="AA967" s="19"/>
      <c r="AB967" s="19"/>
    </row>
    <row r="968">
      <c r="A968" s="19"/>
      <c r="B968" s="19"/>
      <c r="C968" s="19"/>
      <c r="D968" s="19"/>
      <c r="E968" s="118"/>
      <c r="F968" s="19"/>
      <c r="G968" s="19"/>
      <c r="H968" s="19"/>
      <c r="I968" s="19"/>
      <c r="J968" s="19"/>
      <c r="K968" s="118"/>
      <c r="L968" s="19"/>
      <c r="M968" s="19"/>
      <c r="N968" s="19"/>
      <c r="O968" s="19"/>
      <c r="P968" s="118"/>
      <c r="Q968" s="19"/>
      <c r="R968" s="19"/>
      <c r="S968" s="19"/>
      <c r="T968" s="19"/>
      <c r="U968" s="19"/>
      <c r="V968" s="19"/>
      <c r="W968" s="19"/>
      <c r="X968" s="19"/>
      <c r="Y968" s="19"/>
      <c r="Z968" s="19"/>
      <c r="AA968" s="19"/>
      <c r="AB968" s="19"/>
    </row>
    <row r="969">
      <c r="A969" s="19"/>
      <c r="B969" s="19"/>
      <c r="C969" s="19"/>
      <c r="D969" s="19"/>
      <c r="E969" s="118"/>
      <c r="F969" s="19"/>
      <c r="G969" s="19"/>
      <c r="H969" s="19"/>
      <c r="I969" s="19"/>
      <c r="J969" s="19"/>
      <c r="K969" s="118"/>
      <c r="L969" s="19"/>
      <c r="M969" s="19"/>
      <c r="N969" s="19"/>
      <c r="O969" s="19"/>
      <c r="P969" s="118"/>
      <c r="Q969" s="19"/>
      <c r="R969" s="19"/>
      <c r="S969" s="19"/>
      <c r="T969" s="19"/>
      <c r="U969" s="19"/>
      <c r="V969" s="19"/>
      <c r="W969" s="19"/>
      <c r="X969" s="19"/>
      <c r="Y969" s="19"/>
      <c r="Z969" s="19"/>
      <c r="AA969" s="19"/>
      <c r="AB969" s="19"/>
    </row>
    <row r="970">
      <c r="A970" s="19"/>
      <c r="B970" s="19"/>
      <c r="C970" s="19"/>
      <c r="D970" s="19"/>
      <c r="E970" s="118"/>
      <c r="F970" s="19"/>
      <c r="G970" s="19"/>
      <c r="H970" s="19"/>
      <c r="I970" s="19"/>
      <c r="J970" s="19"/>
      <c r="K970" s="118"/>
      <c r="L970" s="19"/>
      <c r="M970" s="19"/>
      <c r="N970" s="19"/>
      <c r="O970" s="19"/>
      <c r="P970" s="118"/>
      <c r="Q970" s="19"/>
      <c r="R970" s="19"/>
      <c r="S970" s="19"/>
      <c r="T970" s="19"/>
      <c r="U970" s="19"/>
      <c r="V970" s="19"/>
      <c r="W970" s="19"/>
      <c r="X970" s="19"/>
      <c r="Y970" s="19"/>
      <c r="Z970" s="19"/>
      <c r="AA970" s="19"/>
      <c r="AB970" s="19"/>
    </row>
    <row r="971">
      <c r="A971" s="19"/>
      <c r="B971" s="19"/>
      <c r="C971" s="19"/>
      <c r="D971" s="19"/>
      <c r="E971" s="118"/>
      <c r="F971" s="19"/>
      <c r="G971" s="19"/>
      <c r="H971" s="19"/>
      <c r="I971" s="19"/>
      <c r="J971" s="19"/>
      <c r="K971" s="118"/>
      <c r="L971" s="19"/>
      <c r="M971" s="19"/>
      <c r="N971" s="19"/>
      <c r="O971" s="19"/>
      <c r="P971" s="118"/>
      <c r="Q971" s="19"/>
      <c r="R971" s="19"/>
      <c r="S971" s="19"/>
      <c r="T971" s="19"/>
      <c r="U971" s="19"/>
      <c r="V971" s="19"/>
      <c r="W971" s="19"/>
      <c r="X971" s="19"/>
      <c r="Y971" s="19"/>
      <c r="Z971" s="19"/>
      <c r="AA971" s="19"/>
      <c r="AB971" s="19"/>
    </row>
    <row r="972">
      <c r="A972" s="19"/>
      <c r="B972" s="19"/>
      <c r="C972" s="19"/>
      <c r="D972" s="19"/>
      <c r="E972" s="118"/>
      <c r="F972" s="19"/>
      <c r="G972" s="19"/>
      <c r="H972" s="19"/>
      <c r="I972" s="19"/>
      <c r="J972" s="19"/>
      <c r="K972" s="118"/>
      <c r="L972" s="19"/>
      <c r="M972" s="19"/>
      <c r="N972" s="19"/>
      <c r="O972" s="19"/>
      <c r="P972" s="118"/>
      <c r="Q972" s="19"/>
      <c r="R972" s="19"/>
      <c r="S972" s="19"/>
      <c r="T972" s="19"/>
      <c r="U972" s="19"/>
      <c r="V972" s="19"/>
      <c r="W972" s="19"/>
      <c r="X972" s="19"/>
      <c r="Y972" s="19"/>
      <c r="Z972" s="19"/>
      <c r="AA972" s="19"/>
      <c r="AB972" s="19"/>
    </row>
    <row r="973">
      <c r="A973" s="19"/>
      <c r="B973" s="19"/>
      <c r="C973" s="19"/>
      <c r="D973" s="19"/>
      <c r="E973" s="118"/>
      <c r="F973" s="19"/>
      <c r="G973" s="19"/>
      <c r="H973" s="19"/>
      <c r="I973" s="19"/>
      <c r="J973" s="19"/>
      <c r="K973" s="118"/>
      <c r="L973" s="19"/>
      <c r="M973" s="19"/>
      <c r="N973" s="19"/>
      <c r="O973" s="19"/>
      <c r="P973" s="118"/>
      <c r="Q973" s="19"/>
      <c r="R973" s="19"/>
      <c r="S973" s="19"/>
      <c r="T973" s="19"/>
      <c r="U973" s="19"/>
      <c r="V973" s="19"/>
      <c r="W973" s="19"/>
      <c r="X973" s="19"/>
      <c r="Y973" s="19"/>
      <c r="Z973" s="19"/>
      <c r="AA973" s="19"/>
      <c r="AB973" s="19"/>
    </row>
    <row r="974">
      <c r="A974" s="19"/>
      <c r="B974" s="19"/>
      <c r="C974" s="19"/>
      <c r="D974" s="19"/>
      <c r="E974" s="118"/>
      <c r="F974" s="19"/>
      <c r="G974" s="19"/>
      <c r="H974" s="19"/>
      <c r="I974" s="19"/>
      <c r="J974" s="19"/>
      <c r="K974" s="118"/>
      <c r="L974" s="19"/>
      <c r="M974" s="19"/>
      <c r="N974" s="19"/>
      <c r="O974" s="19"/>
      <c r="P974" s="118"/>
      <c r="Q974" s="19"/>
      <c r="R974" s="19"/>
      <c r="S974" s="19"/>
      <c r="T974" s="19"/>
      <c r="U974" s="19"/>
      <c r="V974" s="19"/>
      <c r="W974" s="19"/>
      <c r="X974" s="19"/>
      <c r="Y974" s="19"/>
      <c r="Z974" s="19"/>
      <c r="AA974" s="19"/>
      <c r="AB974" s="19"/>
    </row>
    <row r="975">
      <c r="A975" s="19"/>
      <c r="B975" s="19"/>
      <c r="C975" s="19"/>
      <c r="D975" s="19"/>
      <c r="E975" s="118"/>
      <c r="F975" s="19"/>
      <c r="G975" s="19"/>
      <c r="H975" s="19"/>
      <c r="I975" s="19"/>
      <c r="J975" s="19"/>
      <c r="K975" s="118"/>
      <c r="L975" s="19"/>
      <c r="M975" s="19"/>
      <c r="N975" s="19"/>
      <c r="O975" s="19"/>
      <c r="P975" s="118"/>
      <c r="Q975" s="19"/>
      <c r="R975" s="19"/>
      <c r="S975" s="19"/>
      <c r="T975" s="19"/>
      <c r="U975" s="19"/>
      <c r="V975" s="19"/>
      <c r="W975" s="19"/>
      <c r="X975" s="19"/>
      <c r="Y975" s="19"/>
      <c r="Z975" s="19"/>
      <c r="AA975" s="19"/>
      <c r="AB975" s="19"/>
    </row>
    <row r="976">
      <c r="A976" s="19"/>
      <c r="B976" s="19"/>
      <c r="C976" s="19"/>
      <c r="D976" s="19"/>
      <c r="E976" s="118"/>
      <c r="F976" s="19"/>
      <c r="G976" s="19"/>
      <c r="H976" s="19"/>
      <c r="I976" s="19"/>
      <c r="J976" s="19"/>
      <c r="K976" s="118"/>
      <c r="L976" s="19"/>
      <c r="M976" s="19"/>
      <c r="N976" s="19"/>
      <c r="O976" s="19"/>
      <c r="P976" s="118"/>
      <c r="Q976" s="19"/>
      <c r="R976" s="19"/>
      <c r="S976" s="19"/>
      <c r="T976" s="19"/>
      <c r="U976" s="19"/>
      <c r="V976" s="19"/>
      <c r="W976" s="19"/>
      <c r="X976" s="19"/>
      <c r="Y976" s="19"/>
      <c r="Z976" s="19"/>
      <c r="AA976" s="19"/>
      <c r="AB976" s="19"/>
    </row>
    <row r="977">
      <c r="A977" s="19"/>
      <c r="B977" s="19"/>
      <c r="C977" s="19"/>
      <c r="D977" s="19"/>
      <c r="E977" s="118"/>
      <c r="F977" s="19"/>
      <c r="G977" s="19"/>
      <c r="H977" s="19"/>
      <c r="I977" s="19"/>
      <c r="J977" s="19"/>
      <c r="K977" s="118"/>
      <c r="L977" s="19"/>
      <c r="M977" s="19"/>
      <c r="N977" s="19"/>
      <c r="O977" s="19"/>
      <c r="P977" s="118"/>
      <c r="Q977" s="19"/>
      <c r="R977" s="19"/>
      <c r="S977" s="19"/>
      <c r="T977" s="19"/>
      <c r="U977" s="19"/>
      <c r="V977" s="19"/>
      <c r="W977" s="19"/>
      <c r="X977" s="19"/>
      <c r="Y977" s="19"/>
      <c r="Z977" s="19"/>
      <c r="AA977" s="19"/>
      <c r="AB977" s="19"/>
    </row>
    <row r="978">
      <c r="A978" s="19"/>
      <c r="B978" s="19"/>
      <c r="C978" s="19"/>
      <c r="D978" s="19"/>
      <c r="E978" s="118"/>
      <c r="F978" s="19"/>
      <c r="G978" s="19"/>
      <c r="H978" s="19"/>
      <c r="I978" s="19"/>
      <c r="J978" s="19"/>
      <c r="K978" s="118"/>
      <c r="L978" s="19"/>
      <c r="M978" s="19"/>
      <c r="N978" s="19"/>
      <c r="O978" s="19"/>
      <c r="P978" s="118"/>
      <c r="Q978" s="19"/>
      <c r="R978" s="19"/>
      <c r="S978" s="19"/>
      <c r="T978" s="19"/>
      <c r="U978" s="19"/>
      <c r="V978" s="19"/>
      <c r="W978" s="19"/>
      <c r="X978" s="19"/>
      <c r="Y978" s="19"/>
      <c r="Z978" s="19"/>
      <c r="AA978" s="19"/>
      <c r="AB978" s="19"/>
    </row>
    <row r="979">
      <c r="A979" s="19"/>
      <c r="B979" s="19"/>
      <c r="C979" s="19"/>
      <c r="D979" s="19"/>
      <c r="E979" s="118"/>
      <c r="F979" s="19"/>
      <c r="G979" s="19"/>
      <c r="H979" s="19"/>
      <c r="I979" s="19"/>
      <c r="J979" s="19"/>
      <c r="K979" s="118"/>
      <c r="L979" s="19"/>
      <c r="M979" s="19"/>
      <c r="N979" s="19"/>
      <c r="O979" s="19"/>
      <c r="P979" s="118"/>
      <c r="Q979" s="19"/>
      <c r="R979" s="19"/>
      <c r="S979" s="19"/>
      <c r="T979" s="19"/>
      <c r="U979" s="19"/>
      <c r="V979" s="19"/>
      <c r="W979" s="19"/>
      <c r="X979" s="19"/>
      <c r="Y979" s="19"/>
      <c r="Z979" s="19"/>
      <c r="AA979" s="19"/>
      <c r="AB979" s="19"/>
    </row>
    <row r="980">
      <c r="A980" s="19"/>
      <c r="B980" s="19"/>
      <c r="C980" s="19"/>
      <c r="D980" s="19"/>
      <c r="E980" s="118"/>
      <c r="F980" s="19"/>
      <c r="G980" s="19"/>
      <c r="H980" s="19"/>
      <c r="I980" s="19"/>
      <c r="J980" s="19"/>
      <c r="K980" s="118"/>
      <c r="L980" s="19"/>
      <c r="M980" s="19"/>
      <c r="N980" s="19"/>
      <c r="O980" s="19"/>
      <c r="P980" s="118"/>
      <c r="Q980" s="19"/>
      <c r="R980" s="19"/>
      <c r="S980" s="19"/>
      <c r="T980" s="19"/>
      <c r="U980" s="19"/>
      <c r="V980" s="19"/>
      <c r="W980" s="19"/>
      <c r="X980" s="19"/>
      <c r="Y980" s="19"/>
      <c r="Z980" s="19"/>
      <c r="AA980" s="19"/>
      <c r="AB980" s="19"/>
    </row>
    <row r="981">
      <c r="A981" s="19"/>
      <c r="B981" s="19"/>
      <c r="C981" s="19"/>
      <c r="D981" s="19"/>
      <c r="E981" s="118"/>
      <c r="F981" s="19"/>
      <c r="G981" s="19"/>
      <c r="H981" s="19"/>
      <c r="I981" s="19"/>
      <c r="J981" s="19"/>
      <c r="K981" s="118"/>
      <c r="L981" s="19"/>
      <c r="M981" s="19"/>
      <c r="N981" s="19"/>
      <c r="O981" s="19"/>
      <c r="P981" s="118"/>
      <c r="Q981" s="19"/>
      <c r="R981" s="19"/>
      <c r="S981" s="19"/>
      <c r="T981" s="19"/>
      <c r="U981" s="19"/>
      <c r="V981" s="19"/>
      <c r="W981" s="19"/>
      <c r="X981" s="19"/>
      <c r="Y981" s="19"/>
      <c r="Z981" s="19"/>
      <c r="AA981" s="19"/>
      <c r="AB981" s="19"/>
    </row>
    <row r="982">
      <c r="A982" s="19"/>
      <c r="B982" s="19"/>
      <c r="C982" s="19"/>
      <c r="D982" s="19"/>
      <c r="E982" s="118"/>
      <c r="F982" s="19"/>
      <c r="G982" s="19"/>
      <c r="H982" s="19"/>
      <c r="I982" s="19"/>
      <c r="J982" s="19"/>
      <c r="K982" s="118"/>
      <c r="L982" s="19"/>
      <c r="M982" s="19"/>
      <c r="N982" s="19"/>
      <c r="O982" s="19"/>
      <c r="P982" s="118"/>
      <c r="Q982" s="19"/>
      <c r="R982" s="19"/>
      <c r="S982" s="19"/>
      <c r="T982" s="19"/>
      <c r="U982" s="19"/>
      <c r="V982" s="19"/>
      <c r="W982" s="19"/>
      <c r="X982" s="19"/>
      <c r="Y982" s="19"/>
      <c r="Z982" s="19"/>
      <c r="AA982" s="19"/>
      <c r="AB982" s="19"/>
    </row>
    <row r="983">
      <c r="A983" s="19"/>
      <c r="B983" s="19"/>
      <c r="C983" s="19"/>
      <c r="D983" s="19"/>
      <c r="E983" s="118"/>
      <c r="F983" s="19"/>
      <c r="G983" s="19"/>
      <c r="H983" s="19"/>
      <c r="I983" s="19"/>
      <c r="J983" s="19"/>
      <c r="K983" s="118"/>
      <c r="L983" s="19"/>
      <c r="M983" s="19"/>
      <c r="N983" s="19"/>
      <c r="O983" s="19"/>
      <c r="P983" s="118"/>
      <c r="Q983" s="19"/>
      <c r="R983" s="19"/>
      <c r="S983" s="19"/>
      <c r="T983" s="19"/>
      <c r="U983" s="19"/>
      <c r="V983" s="19"/>
      <c r="W983" s="19"/>
      <c r="X983" s="19"/>
      <c r="Y983" s="19"/>
      <c r="Z983" s="19"/>
      <c r="AA983" s="19"/>
      <c r="AB983" s="19"/>
    </row>
    <row r="984">
      <c r="A984" s="19"/>
      <c r="B984" s="19"/>
      <c r="C984" s="19"/>
      <c r="D984" s="19"/>
      <c r="E984" s="118"/>
      <c r="F984" s="19"/>
      <c r="G984" s="19"/>
      <c r="H984" s="19"/>
      <c r="I984" s="19"/>
      <c r="J984" s="19"/>
      <c r="K984" s="118"/>
      <c r="L984" s="19"/>
      <c r="M984" s="19"/>
      <c r="N984" s="19"/>
      <c r="O984" s="19"/>
      <c r="P984" s="118"/>
      <c r="Q984" s="19"/>
      <c r="R984" s="19"/>
      <c r="S984" s="19"/>
      <c r="T984" s="19"/>
      <c r="U984" s="19"/>
      <c r="V984" s="19"/>
      <c r="W984" s="19"/>
      <c r="X984" s="19"/>
      <c r="Y984" s="19"/>
      <c r="Z984" s="19"/>
      <c r="AA984" s="19"/>
      <c r="AB984" s="19"/>
    </row>
    <row r="985">
      <c r="A985" s="19"/>
      <c r="B985" s="19"/>
      <c r="C985" s="19"/>
      <c r="D985" s="19"/>
      <c r="E985" s="118"/>
      <c r="F985" s="19"/>
      <c r="G985" s="19"/>
      <c r="H985" s="19"/>
      <c r="I985" s="19"/>
      <c r="J985" s="19"/>
      <c r="K985" s="118"/>
      <c r="L985" s="19"/>
      <c r="M985" s="19"/>
      <c r="N985" s="19"/>
      <c r="O985" s="19"/>
      <c r="P985" s="118"/>
      <c r="Q985" s="19"/>
      <c r="R985" s="19"/>
      <c r="S985" s="19"/>
      <c r="T985" s="19"/>
      <c r="U985" s="19"/>
      <c r="V985" s="19"/>
      <c r="W985" s="19"/>
      <c r="X985" s="19"/>
      <c r="Y985" s="19"/>
      <c r="Z985" s="19"/>
      <c r="AA985" s="19"/>
      <c r="AB985" s="19"/>
    </row>
    <row r="986">
      <c r="A986" s="19"/>
      <c r="B986" s="19"/>
      <c r="C986" s="19"/>
      <c r="D986" s="19"/>
      <c r="E986" s="118"/>
      <c r="F986" s="19"/>
      <c r="G986" s="19"/>
      <c r="H986" s="19"/>
      <c r="I986" s="19"/>
      <c r="J986" s="19"/>
      <c r="K986" s="118"/>
      <c r="L986" s="19"/>
      <c r="M986" s="19"/>
      <c r="N986" s="19"/>
      <c r="O986" s="19"/>
      <c r="P986" s="118"/>
      <c r="Q986" s="19"/>
      <c r="R986" s="19"/>
      <c r="S986" s="19"/>
      <c r="T986" s="19"/>
      <c r="U986" s="19"/>
      <c r="V986" s="19"/>
      <c r="W986" s="19"/>
      <c r="X986" s="19"/>
      <c r="Y986" s="19"/>
      <c r="Z986" s="19"/>
      <c r="AA986" s="19"/>
      <c r="AB986" s="19"/>
    </row>
    <row r="987">
      <c r="A987" s="19"/>
      <c r="B987" s="19"/>
      <c r="C987" s="19"/>
      <c r="D987" s="19"/>
      <c r="E987" s="118"/>
      <c r="F987" s="19"/>
      <c r="G987" s="19"/>
      <c r="H987" s="19"/>
      <c r="I987" s="19"/>
      <c r="J987" s="19"/>
      <c r="K987" s="118"/>
      <c r="L987" s="19"/>
      <c r="M987" s="19"/>
      <c r="N987" s="19"/>
      <c r="O987" s="19"/>
      <c r="P987" s="118"/>
      <c r="Q987" s="19"/>
      <c r="R987" s="19"/>
      <c r="S987" s="19"/>
      <c r="T987" s="19"/>
      <c r="U987" s="19"/>
      <c r="V987" s="19"/>
      <c r="W987" s="19"/>
      <c r="X987" s="19"/>
      <c r="Y987" s="19"/>
      <c r="Z987" s="19"/>
      <c r="AA987" s="19"/>
      <c r="AB987" s="19"/>
    </row>
    <row r="988">
      <c r="A988" s="19"/>
      <c r="B988" s="19"/>
      <c r="C988" s="19"/>
      <c r="D988" s="19"/>
      <c r="E988" s="118"/>
      <c r="F988" s="19"/>
      <c r="G988" s="19"/>
      <c r="H988" s="19"/>
      <c r="I988" s="19"/>
      <c r="J988" s="19"/>
      <c r="K988" s="118"/>
      <c r="L988" s="19"/>
      <c r="M988" s="19"/>
      <c r="N988" s="19"/>
      <c r="O988" s="19"/>
      <c r="P988" s="118"/>
      <c r="Q988" s="19"/>
      <c r="R988" s="19"/>
      <c r="S988" s="19"/>
      <c r="T988" s="19"/>
      <c r="U988" s="19"/>
      <c r="V988" s="19"/>
      <c r="W988" s="19"/>
      <c r="X988" s="19"/>
      <c r="Y988" s="19"/>
      <c r="Z988" s="19"/>
      <c r="AA988" s="19"/>
      <c r="AB988" s="19"/>
    </row>
    <row r="989">
      <c r="A989" s="19"/>
      <c r="B989" s="19"/>
      <c r="C989" s="19"/>
      <c r="D989" s="19"/>
      <c r="E989" s="118"/>
      <c r="F989" s="19"/>
      <c r="G989" s="19"/>
      <c r="H989" s="19"/>
      <c r="I989" s="19"/>
      <c r="J989" s="19"/>
      <c r="K989" s="118"/>
      <c r="L989" s="19"/>
      <c r="M989" s="19"/>
      <c r="N989" s="19"/>
      <c r="O989" s="19"/>
      <c r="P989" s="118"/>
      <c r="Q989" s="19"/>
      <c r="R989" s="19"/>
      <c r="S989" s="19"/>
      <c r="T989" s="19"/>
      <c r="U989" s="19"/>
      <c r="V989" s="19"/>
      <c r="W989" s="19"/>
      <c r="X989" s="19"/>
      <c r="Y989" s="19"/>
      <c r="Z989" s="19"/>
      <c r="AA989" s="19"/>
      <c r="AB989" s="19"/>
    </row>
    <row r="990">
      <c r="A990" s="19"/>
      <c r="B990" s="19"/>
      <c r="C990" s="19"/>
      <c r="D990" s="19"/>
      <c r="E990" s="118"/>
      <c r="F990" s="19"/>
      <c r="G990" s="19"/>
      <c r="H990" s="19"/>
      <c r="I990" s="19"/>
      <c r="J990" s="19"/>
      <c r="K990" s="118"/>
      <c r="L990" s="19"/>
      <c r="M990" s="19"/>
      <c r="N990" s="19"/>
      <c r="O990" s="19"/>
      <c r="P990" s="118"/>
      <c r="Q990" s="19"/>
      <c r="R990" s="19"/>
      <c r="S990" s="19"/>
      <c r="T990" s="19"/>
      <c r="U990" s="19"/>
      <c r="V990" s="19"/>
      <c r="W990" s="19"/>
      <c r="X990" s="19"/>
      <c r="Y990" s="19"/>
      <c r="Z990" s="19"/>
      <c r="AA990" s="19"/>
      <c r="AB990" s="19"/>
    </row>
    <row r="991">
      <c r="A991" s="19"/>
      <c r="B991" s="19"/>
      <c r="C991" s="19"/>
      <c r="D991" s="19"/>
      <c r="E991" s="118"/>
      <c r="F991" s="19"/>
      <c r="G991" s="19"/>
      <c r="H991" s="19"/>
      <c r="I991" s="19"/>
      <c r="J991" s="19"/>
      <c r="K991" s="118"/>
      <c r="L991" s="19"/>
      <c r="M991" s="19"/>
      <c r="N991" s="19"/>
      <c r="O991" s="19"/>
      <c r="P991" s="118"/>
      <c r="Q991" s="19"/>
      <c r="R991" s="19"/>
      <c r="S991" s="19"/>
      <c r="T991" s="19"/>
      <c r="U991" s="19"/>
      <c r="V991" s="19"/>
      <c r="W991" s="19"/>
      <c r="X991" s="19"/>
      <c r="Y991" s="19"/>
      <c r="Z991" s="19"/>
      <c r="AA991" s="19"/>
      <c r="AB991" s="19"/>
    </row>
    <row r="992">
      <c r="A992" s="19"/>
      <c r="B992" s="19"/>
      <c r="C992" s="19"/>
      <c r="D992" s="19"/>
      <c r="E992" s="118"/>
      <c r="F992" s="19"/>
      <c r="G992" s="19"/>
      <c r="H992" s="19"/>
      <c r="I992" s="19"/>
      <c r="J992" s="19"/>
      <c r="K992" s="118"/>
      <c r="L992" s="19"/>
      <c r="M992" s="19"/>
      <c r="N992" s="19"/>
      <c r="O992" s="19"/>
      <c r="P992" s="118"/>
      <c r="Q992" s="19"/>
      <c r="R992" s="19"/>
      <c r="S992" s="19"/>
      <c r="T992" s="19"/>
      <c r="U992" s="19"/>
      <c r="V992" s="19"/>
      <c r="W992" s="19"/>
      <c r="X992" s="19"/>
      <c r="Y992" s="19"/>
      <c r="Z992" s="19"/>
      <c r="AA992" s="19"/>
      <c r="AB992" s="19"/>
    </row>
    <row r="993">
      <c r="A993" s="19"/>
      <c r="B993" s="19"/>
      <c r="C993" s="19"/>
      <c r="D993" s="19"/>
      <c r="E993" s="118"/>
      <c r="F993" s="19"/>
      <c r="G993" s="19"/>
      <c r="H993" s="19"/>
      <c r="I993" s="19"/>
      <c r="J993" s="19"/>
      <c r="K993" s="118"/>
      <c r="L993" s="19"/>
      <c r="M993" s="19"/>
      <c r="N993" s="19"/>
      <c r="O993" s="19"/>
      <c r="P993" s="118"/>
      <c r="Q993" s="19"/>
      <c r="R993" s="19"/>
      <c r="S993" s="19"/>
      <c r="T993" s="19"/>
      <c r="U993" s="19"/>
      <c r="V993" s="19"/>
      <c r="W993" s="19"/>
      <c r="X993" s="19"/>
      <c r="Y993" s="19"/>
      <c r="Z993" s="19"/>
      <c r="AA993" s="19"/>
      <c r="AB993" s="19"/>
    </row>
    <row r="994">
      <c r="A994" s="19"/>
      <c r="B994" s="19"/>
      <c r="C994" s="19"/>
      <c r="D994" s="19"/>
      <c r="E994" s="118"/>
      <c r="F994" s="19"/>
      <c r="G994" s="19"/>
      <c r="H994" s="19"/>
      <c r="I994" s="19"/>
      <c r="J994" s="19"/>
      <c r="K994" s="118"/>
      <c r="L994" s="19"/>
      <c r="M994" s="19"/>
      <c r="N994" s="19"/>
      <c r="O994" s="19"/>
      <c r="P994" s="118"/>
      <c r="Q994" s="19"/>
      <c r="R994" s="19"/>
      <c r="S994" s="19"/>
      <c r="T994" s="19"/>
      <c r="U994" s="19"/>
      <c r="V994" s="19"/>
      <c r="W994" s="19"/>
      <c r="X994" s="19"/>
      <c r="Y994" s="19"/>
      <c r="Z994" s="19"/>
      <c r="AA994" s="19"/>
      <c r="AB994" s="19"/>
    </row>
    <row r="995">
      <c r="A995" s="19"/>
      <c r="B995" s="19"/>
      <c r="C995" s="19"/>
      <c r="D995" s="19"/>
      <c r="E995" s="118"/>
      <c r="F995" s="19"/>
      <c r="G995" s="19"/>
      <c r="H995" s="19"/>
      <c r="I995" s="19"/>
      <c r="J995" s="19"/>
      <c r="K995" s="118"/>
      <c r="L995" s="19"/>
      <c r="M995" s="19"/>
      <c r="N995" s="19"/>
      <c r="O995" s="19"/>
      <c r="P995" s="118"/>
      <c r="Q995" s="19"/>
      <c r="R995" s="19"/>
      <c r="S995" s="19"/>
      <c r="T995" s="19"/>
      <c r="U995" s="19"/>
      <c r="V995" s="19"/>
      <c r="W995" s="19"/>
      <c r="X995" s="19"/>
      <c r="Y995" s="19"/>
      <c r="Z995" s="19"/>
      <c r="AA995" s="19"/>
      <c r="AB995" s="19"/>
    </row>
    <row r="996">
      <c r="A996" s="19"/>
      <c r="B996" s="19"/>
      <c r="C996" s="19"/>
      <c r="D996" s="19"/>
      <c r="E996" s="118"/>
      <c r="F996" s="19"/>
      <c r="G996" s="19"/>
      <c r="H996" s="19"/>
      <c r="I996" s="19"/>
      <c r="J996" s="19"/>
      <c r="K996" s="118"/>
      <c r="L996" s="19"/>
      <c r="M996" s="19"/>
      <c r="N996" s="19"/>
      <c r="O996" s="19"/>
      <c r="P996" s="118"/>
      <c r="Q996" s="19"/>
      <c r="R996" s="19"/>
      <c r="S996" s="19"/>
      <c r="T996" s="19"/>
      <c r="U996" s="19"/>
      <c r="V996" s="19"/>
      <c r="W996" s="19"/>
      <c r="X996" s="19"/>
      <c r="Y996" s="19"/>
      <c r="Z996" s="19"/>
      <c r="AA996" s="19"/>
      <c r="AB996" s="19"/>
    </row>
    <row r="997">
      <c r="A997" s="19"/>
      <c r="B997" s="19"/>
      <c r="C997" s="19"/>
      <c r="D997" s="19"/>
      <c r="E997" s="118"/>
      <c r="F997" s="19"/>
      <c r="G997" s="19"/>
      <c r="H997" s="19"/>
      <c r="I997" s="19"/>
      <c r="J997" s="19"/>
      <c r="K997" s="118"/>
      <c r="L997" s="19"/>
      <c r="M997" s="19"/>
      <c r="N997" s="19"/>
      <c r="O997" s="19"/>
      <c r="P997" s="118"/>
      <c r="Q997" s="19"/>
      <c r="R997" s="19"/>
      <c r="S997" s="19"/>
      <c r="T997" s="19"/>
      <c r="U997" s="19"/>
      <c r="V997" s="19"/>
      <c r="W997" s="19"/>
      <c r="X997" s="19"/>
      <c r="Y997" s="19"/>
      <c r="Z997" s="19"/>
      <c r="AA997" s="19"/>
      <c r="AB997" s="19"/>
    </row>
    <row r="998">
      <c r="A998" s="19"/>
      <c r="B998" s="19"/>
      <c r="C998" s="19"/>
      <c r="D998" s="19"/>
      <c r="E998" s="118"/>
      <c r="F998" s="19"/>
      <c r="G998" s="19"/>
      <c r="H998" s="19"/>
      <c r="I998" s="19"/>
      <c r="J998" s="19"/>
      <c r="K998" s="118"/>
      <c r="L998" s="19"/>
      <c r="M998" s="19"/>
      <c r="N998" s="19"/>
      <c r="O998" s="19"/>
      <c r="P998" s="118"/>
      <c r="Q998" s="19"/>
      <c r="R998" s="19"/>
      <c r="S998" s="19"/>
      <c r="T998" s="19"/>
      <c r="U998" s="19"/>
      <c r="V998" s="19"/>
      <c r="W998" s="19"/>
      <c r="X998" s="19"/>
      <c r="Y998" s="19"/>
      <c r="Z998" s="19"/>
      <c r="AA998" s="19"/>
      <c r="AB998" s="19"/>
    </row>
    <row r="999">
      <c r="A999" s="19"/>
      <c r="B999" s="19"/>
      <c r="C999" s="19"/>
      <c r="D999" s="19"/>
      <c r="E999" s="118"/>
      <c r="F999" s="19"/>
      <c r="G999" s="19"/>
      <c r="H999" s="19"/>
      <c r="I999" s="19"/>
      <c r="J999" s="19"/>
      <c r="K999" s="118"/>
      <c r="L999" s="19"/>
      <c r="M999" s="19"/>
      <c r="N999" s="19"/>
      <c r="O999" s="19"/>
      <c r="P999" s="118"/>
      <c r="Q999" s="19"/>
      <c r="R999" s="19"/>
      <c r="S999" s="19"/>
      <c r="T999" s="19"/>
      <c r="U999" s="19"/>
      <c r="V999" s="19"/>
      <c r="W999" s="19"/>
      <c r="X999" s="19"/>
      <c r="Y999" s="19"/>
      <c r="Z999" s="19"/>
      <c r="AA999" s="19"/>
      <c r="AB999" s="19"/>
    </row>
    <row r="1000">
      <c r="A1000" s="19"/>
      <c r="B1000" s="19"/>
      <c r="C1000" s="19"/>
      <c r="D1000" s="19"/>
      <c r="E1000" s="118"/>
      <c r="F1000" s="19"/>
      <c r="G1000" s="19"/>
      <c r="H1000" s="19"/>
      <c r="I1000" s="19"/>
      <c r="J1000" s="19"/>
      <c r="K1000" s="118"/>
      <c r="L1000" s="19"/>
      <c r="M1000" s="19"/>
      <c r="N1000" s="19"/>
      <c r="O1000" s="19"/>
      <c r="P1000" s="118"/>
      <c r="Q1000" s="19"/>
      <c r="R1000" s="19"/>
      <c r="S1000" s="19"/>
      <c r="T1000" s="19"/>
      <c r="U1000" s="19"/>
      <c r="V1000" s="19"/>
      <c r="W1000" s="19"/>
      <c r="X1000" s="19"/>
      <c r="Y1000" s="19"/>
      <c r="Z1000" s="19"/>
      <c r="AA1000" s="19"/>
      <c r="AB1000" s="19"/>
    </row>
  </sheetData>
  <mergeCells count="24">
    <mergeCell ref="H6:H7"/>
    <mergeCell ref="I6:I7"/>
    <mergeCell ref="A1:U1"/>
    <mergeCell ref="A2:U2"/>
    <mergeCell ref="A6:A7"/>
    <mergeCell ref="E6:E7"/>
    <mergeCell ref="F6:F7"/>
    <mergeCell ref="G6:G7"/>
    <mergeCell ref="J6:U6"/>
    <mergeCell ref="C391:D391"/>
    <mergeCell ref="C729:D729"/>
    <mergeCell ref="C737:D737"/>
    <mergeCell ref="C742:D742"/>
    <mergeCell ref="C746:D746"/>
    <mergeCell ref="C752:D752"/>
    <mergeCell ref="C754:D754"/>
    <mergeCell ref="C756:D756"/>
    <mergeCell ref="B6:D6"/>
    <mergeCell ref="B7:D7"/>
    <mergeCell ref="C31:D31"/>
    <mergeCell ref="C34:D34"/>
    <mergeCell ref="C36:D36"/>
    <mergeCell ref="C350:D350"/>
    <mergeCell ref="C351:D351"/>
  </mergeCells>
  <printOptions horizontalCentered="1"/>
  <pageMargins bottom="0.75" footer="0.0" header="0.0" left="0.25" right="0.25" top="0.75"/>
  <pageSetup fitToHeight="0" orientation="landscape"/>
  <headerFooter>
    <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fitToPage="1"/>
  </sheetPr>
  <sheetViews>
    <sheetView workbookViewId="0"/>
  </sheetViews>
  <sheetFormatPr customHeight="1" defaultColWidth="14.43" defaultRowHeight="15.0"/>
  <cols>
    <col customWidth="1" min="1" max="1" width="19.57"/>
    <col customWidth="1" min="2" max="2" width="3.0"/>
    <col customWidth="1" min="3" max="3" width="33.71"/>
    <col customWidth="1" min="4" max="4" width="32.86"/>
    <col customWidth="1" min="5" max="5" width="10.0"/>
    <col customWidth="1" min="6" max="6" width="9.0"/>
    <col customWidth="1" hidden="1" min="7" max="7" width="13.29"/>
    <col customWidth="1" min="8" max="8" width="24.14"/>
    <col customWidth="1" min="9" max="9" width="18.71"/>
    <col customWidth="1" min="10" max="21" width="7.86"/>
    <col customWidth="1" min="22" max="22" width="26.43"/>
    <col customWidth="1" min="23" max="23" width="15.43"/>
    <col customWidth="1" min="24" max="24" width="13.14"/>
    <col customWidth="1" min="25" max="27" width="9.14"/>
    <col customWidth="1" min="28" max="28" width="16.57"/>
  </cols>
  <sheetData>
    <row r="1" ht="97.5" customHeight="1">
      <c r="A1" s="16" t="s">
        <v>886</v>
      </c>
      <c r="V1" s="17"/>
      <c r="W1" s="17"/>
      <c r="X1" s="17"/>
      <c r="Y1" s="17"/>
      <c r="Z1" s="17"/>
      <c r="AA1" s="17"/>
      <c r="AB1" s="17"/>
    </row>
    <row r="2" ht="44.25" customHeight="1">
      <c r="A2" s="18" t="s">
        <v>72</v>
      </c>
      <c r="V2" s="19"/>
      <c r="W2" s="19"/>
      <c r="X2" s="19"/>
      <c r="Y2" s="19"/>
      <c r="Z2" s="19"/>
      <c r="AA2" s="19"/>
      <c r="AB2" s="19"/>
    </row>
    <row r="3">
      <c r="A3" s="20" t="s">
        <v>73</v>
      </c>
      <c r="B3" s="21"/>
      <c r="C3" s="20" t="s">
        <v>887</v>
      </c>
      <c r="D3" s="22"/>
      <c r="E3" s="20"/>
      <c r="F3" s="20"/>
      <c r="G3" s="20"/>
      <c r="H3" s="130"/>
      <c r="I3" s="20"/>
      <c r="J3" s="20"/>
      <c r="K3" s="20"/>
      <c r="L3" s="20"/>
      <c r="M3" s="20"/>
      <c r="N3" s="20"/>
      <c r="O3" s="20"/>
      <c r="P3" s="20"/>
      <c r="Q3" s="20"/>
      <c r="R3" s="20"/>
      <c r="S3" s="20"/>
      <c r="T3" s="20"/>
      <c r="U3" s="20"/>
      <c r="V3" s="21"/>
      <c r="W3" s="21"/>
      <c r="X3" s="21"/>
      <c r="Y3" s="21"/>
      <c r="Z3" s="21"/>
      <c r="AA3" s="21"/>
      <c r="AB3" s="21"/>
    </row>
    <row r="4">
      <c r="A4" s="20" t="s">
        <v>74</v>
      </c>
      <c r="B4" s="21"/>
      <c r="C4" s="20" t="s">
        <v>888</v>
      </c>
      <c r="D4" s="20"/>
      <c r="E4" s="21"/>
      <c r="F4" s="21"/>
      <c r="G4" s="21"/>
      <c r="H4" s="131"/>
      <c r="I4" s="21"/>
      <c r="J4" s="21"/>
      <c r="K4" s="21"/>
      <c r="L4" s="21"/>
      <c r="M4" s="21"/>
      <c r="N4" s="21"/>
      <c r="O4" s="21"/>
      <c r="P4" s="21"/>
      <c r="Q4" s="21"/>
      <c r="R4" s="21"/>
      <c r="S4" s="21"/>
      <c r="T4" s="21"/>
      <c r="U4" s="21"/>
      <c r="V4" s="25"/>
      <c r="W4" s="25"/>
      <c r="X4" s="25"/>
      <c r="Y4" s="25"/>
      <c r="Z4" s="25"/>
      <c r="AA4" s="25"/>
      <c r="AB4" s="21"/>
    </row>
    <row r="5">
      <c r="A5" s="21"/>
      <c r="B5" s="21"/>
      <c r="C5" s="21"/>
      <c r="D5" s="21"/>
      <c r="E5" s="21"/>
      <c r="F5" s="21"/>
      <c r="G5" s="21"/>
      <c r="H5" s="131"/>
      <c r="I5" s="21"/>
      <c r="J5" s="21"/>
      <c r="K5" s="21"/>
      <c r="L5" s="21"/>
      <c r="M5" s="21"/>
      <c r="N5" s="21"/>
      <c r="O5" s="21"/>
      <c r="P5" s="21"/>
      <c r="Q5" s="21"/>
      <c r="R5" s="21"/>
      <c r="S5" s="21"/>
      <c r="T5" s="21"/>
      <c r="U5" s="21"/>
      <c r="V5" s="21"/>
      <c r="W5" s="21"/>
      <c r="X5" s="21"/>
      <c r="Y5" s="21"/>
      <c r="Z5" s="21"/>
      <c r="AA5" s="21"/>
      <c r="AB5" s="21"/>
    </row>
    <row r="6">
      <c r="A6" s="27" t="s">
        <v>76</v>
      </c>
      <c r="B6" s="132" t="s">
        <v>77</v>
      </c>
      <c r="C6" s="29"/>
      <c r="D6" s="30"/>
      <c r="E6" s="133" t="s">
        <v>78</v>
      </c>
      <c r="F6" s="32" t="s">
        <v>79</v>
      </c>
      <c r="G6" s="32" t="s">
        <v>80</v>
      </c>
      <c r="H6" s="134" t="s">
        <v>81</v>
      </c>
      <c r="I6" s="135" t="s">
        <v>82</v>
      </c>
      <c r="J6" s="36" t="s">
        <v>83</v>
      </c>
      <c r="K6" s="37"/>
      <c r="L6" s="37"/>
      <c r="M6" s="37"/>
      <c r="N6" s="37"/>
      <c r="O6" s="37"/>
      <c r="P6" s="37"/>
      <c r="Q6" s="37"/>
      <c r="R6" s="37"/>
      <c r="S6" s="37"/>
      <c r="T6" s="37"/>
      <c r="U6" s="38"/>
      <c r="V6" s="25"/>
      <c r="W6" s="25"/>
      <c r="X6" s="25"/>
      <c r="Y6" s="25"/>
      <c r="Z6" s="25"/>
      <c r="AA6" s="25"/>
      <c r="AB6" s="21"/>
    </row>
    <row r="7">
      <c r="A7" s="39"/>
      <c r="B7" s="136"/>
      <c r="C7" s="41"/>
      <c r="D7" s="42"/>
      <c r="E7" s="42"/>
      <c r="F7" s="39"/>
      <c r="G7" s="39"/>
      <c r="H7" s="39"/>
      <c r="I7" s="43"/>
      <c r="J7" s="44" t="s">
        <v>84</v>
      </c>
      <c r="K7" s="44" t="s">
        <v>85</v>
      </c>
      <c r="L7" s="44" t="s">
        <v>86</v>
      </c>
      <c r="M7" s="44" t="s">
        <v>87</v>
      </c>
      <c r="N7" s="44" t="s">
        <v>88</v>
      </c>
      <c r="O7" s="44" t="s">
        <v>89</v>
      </c>
      <c r="P7" s="44" t="s">
        <v>90</v>
      </c>
      <c r="Q7" s="44" t="s">
        <v>91</v>
      </c>
      <c r="R7" s="44" t="s">
        <v>92</v>
      </c>
      <c r="S7" s="44" t="s">
        <v>93</v>
      </c>
      <c r="T7" s="44" t="s">
        <v>94</v>
      </c>
      <c r="U7" s="44" t="s">
        <v>95</v>
      </c>
      <c r="V7" s="25"/>
      <c r="W7" s="25"/>
      <c r="X7" s="25"/>
      <c r="Y7" s="25"/>
      <c r="Z7" s="25"/>
      <c r="AA7" s="25"/>
      <c r="AB7" s="21"/>
    </row>
    <row r="8">
      <c r="A8" s="51"/>
      <c r="B8" s="136"/>
      <c r="C8" s="47" t="s">
        <v>96</v>
      </c>
      <c r="D8" s="48"/>
      <c r="E8" s="49"/>
      <c r="F8" s="50"/>
      <c r="G8" s="50"/>
      <c r="H8" s="137"/>
      <c r="I8" s="46"/>
      <c r="J8" s="45"/>
      <c r="K8" s="45"/>
      <c r="L8" s="45"/>
      <c r="M8" s="45"/>
      <c r="N8" s="45"/>
      <c r="O8" s="45"/>
      <c r="P8" s="45"/>
      <c r="Q8" s="45"/>
      <c r="R8" s="45"/>
      <c r="S8" s="45"/>
      <c r="T8" s="45"/>
      <c r="U8" s="45"/>
      <c r="V8" s="25"/>
      <c r="W8" s="25"/>
      <c r="X8" s="25"/>
      <c r="Y8" s="25"/>
      <c r="Z8" s="25"/>
      <c r="AA8" s="25"/>
      <c r="AB8" s="21"/>
    </row>
    <row r="9" ht="15.75" customHeight="1">
      <c r="A9" s="51"/>
      <c r="B9" s="119"/>
      <c r="C9" s="138"/>
      <c r="D9" s="139"/>
      <c r="E9" s="49"/>
      <c r="F9" s="50"/>
      <c r="G9" s="50"/>
      <c r="H9" s="140"/>
      <c r="I9" s="46"/>
      <c r="J9" s="45"/>
      <c r="K9" s="45"/>
      <c r="L9" s="45"/>
      <c r="M9" s="45"/>
      <c r="N9" s="45"/>
      <c r="O9" s="45"/>
      <c r="P9" s="45"/>
      <c r="Q9" s="45"/>
      <c r="R9" s="45"/>
      <c r="S9" s="45"/>
      <c r="T9" s="45"/>
      <c r="U9" s="45"/>
      <c r="V9" s="25"/>
      <c r="W9" s="25"/>
      <c r="X9" s="25"/>
      <c r="Y9" s="25"/>
      <c r="Z9" s="25"/>
      <c r="AA9" s="25"/>
      <c r="AB9" s="21"/>
    </row>
    <row r="10">
      <c r="A10" s="141" t="s">
        <v>68</v>
      </c>
      <c r="B10" s="142"/>
      <c r="C10" s="143" t="s">
        <v>69</v>
      </c>
      <c r="D10" s="38"/>
      <c r="E10" s="85"/>
      <c r="F10" s="58"/>
      <c r="G10" s="80"/>
      <c r="H10" s="137">
        <v>1.0142E8</v>
      </c>
      <c r="I10" s="144"/>
      <c r="J10" s="58"/>
      <c r="K10" s="58"/>
      <c r="L10" s="58"/>
      <c r="M10" s="58"/>
      <c r="N10" s="58"/>
      <c r="O10" s="58"/>
      <c r="P10" s="58"/>
      <c r="Q10" s="58"/>
      <c r="R10" s="58"/>
      <c r="S10" s="58"/>
      <c r="T10" s="58"/>
      <c r="U10" s="58"/>
      <c r="V10" s="25"/>
      <c r="W10" s="25"/>
      <c r="X10" s="25"/>
      <c r="Y10" s="25"/>
      <c r="Z10" s="25"/>
      <c r="AA10" s="25"/>
      <c r="AB10" s="21"/>
    </row>
    <row r="11">
      <c r="A11" s="44"/>
      <c r="B11" s="142"/>
      <c r="C11" s="71" t="s">
        <v>889</v>
      </c>
      <c r="D11" s="38"/>
      <c r="E11" s="85"/>
      <c r="F11" s="58"/>
      <c r="G11" s="80"/>
      <c r="H11" s="145"/>
      <c r="I11" s="144"/>
      <c r="J11" s="58"/>
      <c r="K11" s="58"/>
      <c r="L11" s="58"/>
      <c r="M11" s="58"/>
      <c r="N11" s="58"/>
      <c r="O11" s="58"/>
      <c r="P11" s="58"/>
      <c r="Q11" s="58"/>
      <c r="R11" s="58"/>
      <c r="S11" s="58"/>
      <c r="T11" s="58"/>
      <c r="U11" s="58"/>
      <c r="V11" s="25"/>
      <c r="W11" s="25"/>
      <c r="X11" s="25"/>
      <c r="Y11" s="25"/>
      <c r="Z11" s="25"/>
      <c r="AA11" s="25"/>
      <c r="AB11" s="21"/>
    </row>
    <row r="12">
      <c r="A12" s="44"/>
      <c r="B12" s="142"/>
      <c r="C12" s="92" t="s">
        <v>890</v>
      </c>
      <c r="D12" s="38"/>
      <c r="E12" s="85"/>
      <c r="F12" s="58"/>
      <c r="G12" s="80"/>
      <c r="H12" s="146">
        <v>7.2E7</v>
      </c>
      <c r="I12" s="144"/>
      <c r="J12" s="58"/>
      <c r="K12" s="58"/>
      <c r="L12" s="65" t="s">
        <v>97</v>
      </c>
      <c r="M12" s="58"/>
      <c r="N12" s="58"/>
      <c r="O12" s="65" t="s">
        <v>97</v>
      </c>
      <c r="P12" s="58"/>
      <c r="Q12" s="58"/>
      <c r="R12" s="65" t="s">
        <v>97</v>
      </c>
      <c r="S12" s="58"/>
      <c r="T12" s="58"/>
      <c r="U12" s="65" t="s">
        <v>97</v>
      </c>
      <c r="V12" s="25"/>
      <c r="W12" s="25"/>
      <c r="X12" s="25"/>
      <c r="Y12" s="25"/>
      <c r="Z12" s="25"/>
      <c r="AA12" s="25"/>
      <c r="AB12" s="21"/>
    </row>
    <row r="13">
      <c r="A13" s="44"/>
      <c r="B13" s="142"/>
      <c r="C13" s="92" t="s">
        <v>891</v>
      </c>
      <c r="D13" s="38"/>
      <c r="E13" s="85"/>
      <c r="F13" s="58"/>
      <c r="G13" s="80"/>
      <c r="H13" s="146">
        <v>1.8E7</v>
      </c>
      <c r="I13" s="144"/>
      <c r="J13" s="58"/>
      <c r="K13" s="58"/>
      <c r="L13" s="65" t="s">
        <v>97</v>
      </c>
      <c r="M13" s="58"/>
      <c r="N13" s="58"/>
      <c r="O13" s="65" t="s">
        <v>97</v>
      </c>
      <c r="P13" s="58"/>
      <c r="Q13" s="58"/>
      <c r="R13" s="65" t="s">
        <v>97</v>
      </c>
      <c r="S13" s="58"/>
      <c r="T13" s="58"/>
      <c r="U13" s="65" t="s">
        <v>97</v>
      </c>
      <c r="V13" s="25"/>
      <c r="W13" s="25"/>
      <c r="X13" s="25"/>
      <c r="Y13" s="25"/>
      <c r="Z13" s="25"/>
      <c r="AA13" s="25"/>
      <c r="AB13" s="21"/>
    </row>
    <row r="14">
      <c r="A14" s="44"/>
      <c r="B14" s="142"/>
      <c r="C14" s="78"/>
      <c r="D14" s="147"/>
      <c r="E14" s="85"/>
      <c r="F14" s="58"/>
      <c r="G14" s="80"/>
      <c r="H14" s="146"/>
      <c r="I14" s="144"/>
      <c r="J14" s="58"/>
      <c r="K14" s="58"/>
      <c r="L14" s="58"/>
      <c r="M14" s="58"/>
      <c r="N14" s="58"/>
      <c r="O14" s="58"/>
      <c r="P14" s="58"/>
      <c r="Q14" s="58"/>
      <c r="R14" s="58"/>
      <c r="S14" s="58"/>
      <c r="T14" s="58"/>
      <c r="U14" s="58"/>
      <c r="V14" s="25"/>
      <c r="W14" s="25"/>
      <c r="X14" s="25"/>
      <c r="Y14" s="25"/>
      <c r="Z14" s="25"/>
      <c r="AA14" s="25"/>
      <c r="AB14" s="21"/>
    </row>
    <row r="15">
      <c r="A15" s="44"/>
      <c r="B15" s="142"/>
      <c r="C15" s="78"/>
      <c r="D15" s="147"/>
      <c r="E15" s="85"/>
      <c r="F15" s="58"/>
      <c r="G15" s="80"/>
      <c r="H15" s="146"/>
      <c r="I15" s="144"/>
      <c r="J15" s="58"/>
      <c r="K15" s="58"/>
      <c r="L15" s="58"/>
      <c r="M15" s="58"/>
      <c r="N15" s="58"/>
      <c r="O15" s="58"/>
      <c r="P15" s="58"/>
      <c r="Q15" s="58"/>
      <c r="R15" s="58"/>
      <c r="S15" s="58"/>
      <c r="T15" s="58"/>
      <c r="U15" s="58"/>
      <c r="V15" s="25"/>
      <c r="W15" s="25"/>
      <c r="X15" s="25"/>
      <c r="Y15" s="25"/>
      <c r="Z15" s="25"/>
      <c r="AA15" s="25"/>
      <c r="AB15" s="21"/>
    </row>
    <row r="16">
      <c r="A16" s="44"/>
      <c r="B16" s="142"/>
      <c r="C16" s="92" t="s">
        <v>892</v>
      </c>
      <c r="D16" s="38"/>
      <c r="E16" s="85"/>
      <c r="F16" s="58"/>
      <c r="G16" s="80"/>
      <c r="H16" s="146">
        <v>852000.0</v>
      </c>
      <c r="I16" s="144"/>
      <c r="J16" s="58"/>
      <c r="K16" s="58"/>
      <c r="L16" s="58" t="s">
        <v>97</v>
      </c>
      <c r="M16" s="58"/>
      <c r="N16" s="58"/>
      <c r="O16" s="58" t="s">
        <v>97</v>
      </c>
      <c r="P16" s="58"/>
      <c r="Q16" s="58"/>
      <c r="R16" s="58" t="s">
        <v>97</v>
      </c>
      <c r="S16" s="58"/>
      <c r="T16" s="58"/>
      <c r="U16" s="58" t="s">
        <v>97</v>
      </c>
      <c r="V16" s="25"/>
      <c r="W16" s="25"/>
      <c r="X16" s="25"/>
      <c r="Y16" s="25"/>
      <c r="Z16" s="25"/>
      <c r="AA16" s="25"/>
      <c r="AB16" s="21"/>
    </row>
    <row r="17">
      <c r="A17" s="44"/>
      <c r="B17" s="142"/>
      <c r="C17" s="78"/>
      <c r="D17" s="147"/>
      <c r="E17" s="85"/>
      <c r="F17" s="58"/>
      <c r="G17" s="80"/>
      <c r="H17" s="146"/>
      <c r="I17" s="144"/>
      <c r="J17" s="58"/>
      <c r="K17" s="58"/>
      <c r="L17" s="58"/>
      <c r="M17" s="58"/>
      <c r="N17" s="58"/>
      <c r="O17" s="58"/>
      <c r="P17" s="58"/>
      <c r="Q17" s="58"/>
      <c r="R17" s="58"/>
      <c r="S17" s="58"/>
      <c r="T17" s="58"/>
      <c r="U17" s="58"/>
      <c r="V17" s="25"/>
      <c r="W17" s="25"/>
      <c r="X17" s="25"/>
      <c r="Y17" s="25"/>
      <c r="Z17" s="25"/>
      <c r="AA17" s="25"/>
      <c r="AB17" s="21"/>
    </row>
    <row r="18">
      <c r="A18" s="44"/>
      <c r="B18" s="86"/>
      <c r="C18" s="92" t="s">
        <v>893</v>
      </c>
      <c r="D18" s="38"/>
      <c r="E18" s="85"/>
      <c r="F18" s="58"/>
      <c r="G18" s="80"/>
      <c r="H18" s="146">
        <v>815400.0</v>
      </c>
      <c r="I18" s="116"/>
      <c r="J18" s="58" t="s">
        <v>97</v>
      </c>
      <c r="K18" s="58" t="s">
        <v>97</v>
      </c>
      <c r="L18" s="58" t="s">
        <v>97</v>
      </c>
      <c r="M18" s="58" t="s">
        <v>97</v>
      </c>
      <c r="N18" s="58" t="s">
        <v>97</v>
      </c>
      <c r="O18" s="58" t="s">
        <v>97</v>
      </c>
      <c r="P18" s="58" t="s">
        <v>97</v>
      </c>
      <c r="Q18" s="58" t="s">
        <v>97</v>
      </c>
      <c r="R18" s="58" t="s">
        <v>97</v>
      </c>
      <c r="S18" s="58" t="s">
        <v>97</v>
      </c>
      <c r="T18" s="58" t="s">
        <v>97</v>
      </c>
      <c r="U18" s="58" t="s">
        <v>97</v>
      </c>
      <c r="V18" s="21"/>
      <c r="W18" s="21"/>
      <c r="X18" s="21"/>
      <c r="Y18" s="21"/>
      <c r="Z18" s="21"/>
      <c r="AA18" s="21"/>
      <c r="AB18" s="21"/>
    </row>
    <row r="19">
      <c r="A19" s="44"/>
      <c r="B19" s="86"/>
      <c r="C19" s="92"/>
      <c r="D19" s="66"/>
      <c r="E19" s="85"/>
      <c r="F19" s="58"/>
      <c r="G19" s="80"/>
      <c r="H19" s="146"/>
      <c r="I19" s="116"/>
      <c r="J19" s="58"/>
      <c r="K19" s="58"/>
      <c r="L19" s="65"/>
      <c r="M19" s="58"/>
      <c r="N19" s="58"/>
      <c r="O19" s="65"/>
      <c r="P19" s="83"/>
      <c r="Q19" s="83"/>
      <c r="R19" s="65"/>
      <c r="S19" s="58"/>
      <c r="T19" s="58"/>
      <c r="U19" s="65"/>
      <c r="V19" s="21"/>
      <c r="W19" s="21"/>
      <c r="X19" s="21"/>
      <c r="Y19" s="21"/>
      <c r="Z19" s="21"/>
      <c r="AA19" s="21"/>
      <c r="AB19" s="21"/>
    </row>
    <row r="20">
      <c r="A20" s="44"/>
      <c r="B20" s="86"/>
      <c r="C20" s="92" t="s">
        <v>894</v>
      </c>
      <c r="D20" s="38"/>
      <c r="E20" s="85"/>
      <c r="F20" s="58"/>
      <c r="G20" s="80"/>
      <c r="H20" s="146">
        <v>3750000.0</v>
      </c>
      <c r="I20" s="116" t="s">
        <v>895</v>
      </c>
      <c r="J20" s="58"/>
      <c r="K20" s="58"/>
      <c r="L20" s="65" t="s">
        <v>97</v>
      </c>
      <c r="M20" s="58"/>
      <c r="N20" s="58"/>
      <c r="O20" s="65"/>
      <c r="P20" s="83"/>
      <c r="Q20" s="83"/>
      <c r="R20" s="65"/>
      <c r="S20" s="58"/>
      <c r="T20" s="58"/>
      <c r="U20" s="65"/>
      <c r="V20" s="21"/>
      <c r="W20" s="21"/>
      <c r="X20" s="21"/>
      <c r="Y20" s="21"/>
      <c r="Z20" s="21"/>
      <c r="AA20" s="21"/>
      <c r="AB20" s="21"/>
    </row>
    <row r="21" ht="15.75" customHeight="1">
      <c r="A21" s="44"/>
      <c r="B21" s="86"/>
      <c r="C21" s="92" t="s">
        <v>896</v>
      </c>
      <c r="D21" s="38"/>
      <c r="E21" s="85"/>
      <c r="F21" s="58"/>
      <c r="G21" s="80"/>
      <c r="H21" s="146">
        <v>6000000.0</v>
      </c>
      <c r="I21" s="116"/>
      <c r="J21" s="58"/>
      <c r="K21" s="58"/>
      <c r="L21" s="65" t="s">
        <v>97</v>
      </c>
      <c r="M21" s="58"/>
      <c r="N21" s="58"/>
      <c r="O21" s="65" t="s">
        <v>97</v>
      </c>
      <c r="P21" s="83"/>
      <c r="Q21" s="83"/>
      <c r="R21" s="65" t="s">
        <v>97</v>
      </c>
      <c r="S21" s="58"/>
      <c r="T21" s="58"/>
      <c r="U21" s="65" t="s">
        <v>97</v>
      </c>
      <c r="V21" s="21"/>
      <c r="W21" s="21"/>
      <c r="X21" s="21"/>
      <c r="Y21" s="21"/>
      <c r="Z21" s="21"/>
      <c r="AA21" s="21"/>
      <c r="AB21" s="21"/>
    </row>
    <row r="22" ht="15.75" customHeight="1">
      <c r="A22" s="44"/>
      <c r="B22" s="86"/>
      <c r="C22" s="148"/>
      <c r="D22" s="149"/>
      <c r="E22" s="150"/>
      <c r="F22" s="68"/>
      <c r="G22" s="80"/>
      <c r="H22" s="151"/>
      <c r="I22" s="116"/>
      <c r="J22" s="58"/>
      <c r="K22" s="58"/>
      <c r="L22" s="58"/>
      <c r="M22" s="58"/>
      <c r="N22" s="58"/>
      <c r="O22" s="58"/>
      <c r="P22" s="58"/>
      <c r="Q22" s="58"/>
      <c r="R22" s="58"/>
      <c r="S22" s="58"/>
      <c r="T22" s="58"/>
      <c r="U22" s="58"/>
      <c r="V22" s="21"/>
      <c r="W22" s="21"/>
      <c r="X22" s="21"/>
      <c r="Y22" s="21"/>
      <c r="Z22" s="21"/>
      <c r="AA22" s="21"/>
      <c r="AB22" s="21"/>
    </row>
    <row r="23" ht="15.75" customHeight="1">
      <c r="A23" s="90"/>
      <c r="B23" s="152"/>
      <c r="C23" s="153"/>
      <c r="D23" s="153"/>
      <c r="E23" s="72" t="s">
        <v>876</v>
      </c>
      <c r="F23" s="154"/>
      <c r="G23" s="125"/>
      <c r="H23" s="155">
        <f>SUM(H12:H21)</f>
        <v>101417400</v>
      </c>
      <c r="I23" s="156"/>
      <c r="J23" s="157"/>
      <c r="K23" s="157"/>
      <c r="L23" s="157"/>
      <c r="M23" s="157"/>
      <c r="N23" s="157"/>
      <c r="O23" s="157"/>
      <c r="P23" s="157"/>
      <c r="Q23" s="157"/>
      <c r="R23" s="157"/>
      <c r="S23" s="157"/>
      <c r="T23" s="157"/>
      <c r="U23" s="157"/>
      <c r="V23" s="21"/>
      <c r="W23" s="21"/>
      <c r="X23" s="21"/>
      <c r="Y23" s="21"/>
      <c r="Z23" s="21"/>
      <c r="AA23" s="21"/>
      <c r="AB23" s="21"/>
    </row>
    <row r="24" ht="15.75" customHeight="1">
      <c r="A24" s="25"/>
      <c r="B24" s="119"/>
      <c r="C24" s="158"/>
      <c r="D24" s="158"/>
      <c r="E24" s="20"/>
      <c r="F24" s="158"/>
      <c r="G24" s="158"/>
      <c r="H24" s="159"/>
      <c r="I24" s="160"/>
      <c r="J24" s="161"/>
      <c r="K24" s="161"/>
      <c r="L24" s="161"/>
      <c r="M24" s="161"/>
      <c r="N24" s="161"/>
      <c r="O24" s="161"/>
      <c r="P24" s="161"/>
      <c r="Q24" s="161"/>
      <c r="R24" s="161"/>
      <c r="S24" s="161"/>
      <c r="T24" s="161"/>
      <c r="U24" s="161"/>
      <c r="V24" s="21"/>
      <c r="W24" s="21"/>
      <c r="X24" s="21"/>
      <c r="Y24" s="21"/>
      <c r="Z24" s="21"/>
      <c r="AA24" s="21"/>
      <c r="AB24" s="21"/>
    </row>
    <row r="25" ht="15.0" customHeight="1">
      <c r="A25" s="25"/>
      <c r="B25" s="119"/>
      <c r="C25" s="162"/>
      <c r="D25" s="162"/>
      <c r="E25" s="119"/>
      <c r="F25" s="119"/>
      <c r="G25" s="163"/>
      <c r="H25" s="164"/>
      <c r="I25" s="160"/>
      <c r="J25" s="162"/>
      <c r="K25" s="162"/>
      <c r="L25" s="162"/>
      <c r="M25" s="162"/>
      <c r="N25" s="162"/>
      <c r="O25" s="162"/>
      <c r="P25" s="162"/>
      <c r="Q25" s="162"/>
      <c r="R25" s="162"/>
      <c r="S25" s="162"/>
      <c r="T25" s="162"/>
      <c r="U25" s="162"/>
      <c r="V25" s="21"/>
      <c r="W25" s="21"/>
      <c r="X25" s="21"/>
      <c r="Y25" s="21"/>
      <c r="Z25" s="21"/>
      <c r="AA25" s="21"/>
      <c r="AB25" s="21"/>
    </row>
    <row r="26" ht="15.0" customHeight="1">
      <c r="A26" s="25"/>
      <c r="B26" s="119"/>
      <c r="C26" s="162"/>
      <c r="D26" s="162"/>
      <c r="E26" s="119"/>
      <c r="F26" s="119"/>
      <c r="G26" s="163"/>
      <c r="H26" s="164"/>
      <c r="I26" s="160"/>
      <c r="J26" s="162"/>
      <c r="K26" s="162"/>
      <c r="L26" s="162"/>
      <c r="M26" s="162"/>
      <c r="N26" s="162"/>
      <c r="O26" s="162"/>
      <c r="P26" s="162"/>
      <c r="Q26" s="162"/>
      <c r="R26" s="162"/>
      <c r="S26" s="162"/>
      <c r="T26" s="162"/>
      <c r="U26" s="162"/>
      <c r="V26" s="21"/>
      <c r="W26" s="21"/>
      <c r="X26" s="21"/>
      <c r="Y26" s="21"/>
      <c r="Z26" s="21"/>
      <c r="AA26" s="21"/>
      <c r="AB26" s="21"/>
    </row>
    <row r="27" ht="15.75" customHeight="1">
      <c r="A27" s="127" t="s">
        <v>877</v>
      </c>
      <c r="B27" s="19"/>
      <c r="C27" s="19"/>
      <c r="D27" s="19"/>
      <c r="E27" s="19"/>
      <c r="F27" s="127" t="s">
        <v>878</v>
      </c>
      <c r="G27" s="19"/>
      <c r="H27" s="165"/>
      <c r="I27" s="19"/>
      <c r="J27" s="19"/>
      <c r="K27" s="19"/>
      <c r="L27" s="19"/>
      <c r="M27" s="19"/>
      <c r="N27" s="19"/>
      <c r="O27" s="19"/>
      <c r="P27" s="127" t="s">
        <v>879</v>
      </c>
      <c r="Q27" s="19"/>
      <c r="R27" s="19"/>
      <c r="S27" s="19"/>
      <c r="T27" s="19"/>
      <c r="U27" s="19"/>
      <c r="V27" s="19"/>
      <c r="W27" s="19"/>
      <c r="X27" s="19"/>
      <c r="Y27" s="19"/>
      <c r="Z27" s="19"/>
      <c r="AA27" s="19"/>
      <c r="AB27" s="19"/>
    </row>
    <row r="28" ht="15.75" customHeight="1">
      <c r="A28" s="19"/>
      <c r="B28" s="19"/>
      <c r="C28" s="19"/>
      <c r="D28" s="19"/>
      <c r="E28" s="19"/>
      <c r="F28" s="19"/>
      <c r="G28" s="19"/>
      <c r="H28" s="165"/>
      <c r="I28" s="19"/>
      <c r="J28" s="19"/>
      <c r="K28" s="19"/>
      <c r="L28" s="19"/>
      <c r="M28" s="19"/>
      <c r="N28" s="19"/>
      <c r="O28" s="19"/>
      <c r="P28" s="21"/>
      <c r="Q28" s="19"/>
      <c r="R28" s="19"/>
      <c r="S28" s="19"/>
      <c r="T28" s="19"/>
      <c r="U28" s="19"/>
      <c r="V28" s="19"/>
      <c r="W28" s="19"/>
      <c r="X28" s="19"/>
      <c r="Y28" s="19"/>
      <c r="Z28" s="19"/>
      <c r="AA28" s="19"/>
      <c r="AB28" s="19"/>
    </row>
    <row r="29" ht="15.75" customHeight="1">
      <c r="A29" s="19"/>
      <c r="B29" s="19"/>
      <c r="C29" s="19"/>
      <c r="D29" s="19"/>
      <c r="E29" s="19"/>
      <c r="F29" s="19"/>
      <c r="G29" s="19"/>
      <c r="H29" s="165"/>
      <c r="I29" s="19"/>
      <c r="J29" s="19"/>
      <c r="K29" s="19"/>
      <c r="L29" s="19"/>
      <c r="M29" s="19"/>
      <c r="N29" s="19"/>
      <c r="O29" s="19"/>
      <c r="P29" s="21"/>
      <c r="Q29" s="19"/>
      <c r="R29" s="19"/>
      <c r="S29" s="19"/>
      <c r="T29" s="19"/>
      <c r="U29" s="19"/>
      <c r="V29" s="19"/>
      <c r="W29" s="19"/>
      <c r="X29" s="19"/>
      <c r="Y29" s="19"/>
      <c r="Z29" s="19"/>
      <c r="AA29" s="19"/>
      <c r="AB29" s="19"/>
    </row>
    <row r="30" ht="15.75" customHeight="1">
      <c r="A30" s="19"/>
      <c r="B30" s="19"/>
      <c r="C30" s="19"/>
      <c r="D30" s="19"/>
      <c r="E30" s="19"/>
      <c r="F30" s="19"/>
      <c r="G30" s="19"/>
      <c r="H30" s="165"/>
      <c r="I30" s="19"/>
      <c r="J30" s="19"/>
      <c r="K30" s="19"/>
      <c r="L30" s="19"/>
      <c r="M30" s="19"/>
      <c r="N30" s="19"/>
      <c r="O30" s="19"/>
      <c r="P30" s="21"/>
      <c r="Q30" s="19"/>
      <c r="R30" s="19"/>
      <c r="S30" s="19"/>
      <c r="T30" s="19"/>
      <c r="U30" s="19"/>
      <c r="V30" s="19"/>
      <c r="W30" s="19"/>
      <c r="X30" s="19"/>
      <c r="Y30" s="19"/>
      <c r="Z30" s="19"/>
      <c r="AA30" s="19"/>
      <c r="AB30" s="19"/>
    </row>
    <row r="31" ht="15.75" customHeight="1">
      <c r="A31" s="166" t="s">
        <v>897</v>
      </c>
      <c r="B31" s="19"/>
      <c r="C31" s="19"/>
      <c r="D31" s="19"/>
      <c r="E31" s="19"/>
      <c r="F31" s="166" t="s">
        <v>881</v>
      </c>
      <c r="G31" s="19"/>
      <c r="H31" s="165"/>
      <c r="I31" s="19"/>
      <c r="J31" s="19"/>
      <c r="K31" s="19"/>
      <c r="L31" s="19"/>
      <c r="M31" s="19"/>
      <c r="N31" s="19"/>
      <c r="O31" s="19"/>
      <c r="P31" s="166" t="s">
        <v>882</v>
      </c>
      <c r="Q31" s="19"/>
      <c r="R31" s="19"/>
      <c r="S31" s="19"/>
      <c r="T31" s="19"/>
      <c r="U31" s="19"/>
      <c r="V31" s="19"/>
      <c r="W31" s="19"/>
      <c r="X31" s="19"/>
      <c r="Y31" s="19"/>
      <c r="Z31" s="19"/>
      <c r="AA31" s="19"/>
      <c r="AB31" s="19"/>
    </row>
    <row r="32" ht="15.75" customHeight="1">
      <c r="A32" s="167" t="s">
        <v>898</v>
      </c>
      <c r="B32" s="19"/>
      <c r="C32" s="19"/>
      <c r="D32" s="19"/>
      <c r="E32" s="19"/>
      <c r="F32" s="167" t="s">
        <v>884</v>
      </c>
      <c r="G32" s="19"/>
      <c r="H32" s="165"/>
      <c r="I32" s="19"/>
      <c r="J32" s="19"/>
      <c r="K32" s="19"/>
      <c r="L32" s="19"/>
      <c r="M32" s="19"/>
      <c r="N32" s="19"/>
      <c r="O32" s="19"/>
      <c r="P32" s="167" t="s">
        <v>885</v>
      </c>
      <c r="Q32" s="19"/>
      <c r="R32" s="19"/>
      <c r="S32" s="19"/>
      <c r="T32" s="19"/>
      <c r="U32" s="19"/>
      <c r="V32" s="19"/>
      <c r="W32" s="19"/>
      <c r="X32" s="19"/>
      <c r="Y32" s="19"/>
      <c r="Z32" s="19"/>
      <c r="AA32" s="19"/>
      <c r="AB32" s="19"/>
    </row>
    <row r="33" ht="15.75" customHeight="1">
      <c r="A33" s="19"/>
      <c r="B33" s="19"/>
      <c r="C33" s="19"/>
      <c r="D33" s="19"/>
      <c r="E33" s="19"/>
      <c r="F33" s="19"/>
      <c r="G33" s="19"/>
      <c r="H33" s="165"/>
      <c r="I33" s="19"/>
      <c r="J33" s="19"/>
      <c r="K33" s="19"/>
      <c r="L33" s="19"/>
      <c r="M33" s="19"/>
      <c r="N33" s="19"/>
      <c r="O33" s="19"/>
      <c r="P33" s="19"/>
      <c r="Q33" s="19"/>
      <c r="R33" s="19"/>
      <c r="S33" s="19"/>
      <c r="T33" s="19"/>
      <c r="U33" s="19"/>
      <c r="V33" s="19"/>
      <c r="W33" s="19"/>
      <c r="X33" s="19"/>
      <c r="Y33" s="19"/>
      <c r="Z33" s="19"/>
      <c r="AA33" s="19"/>
      <c r="AB33" s="19"/>
    </row>
    <row r="34" ht="15.75" customHeight="1">
      <c r="A34" s="19"/>
      <c r="B34" s="19"/>
      <c r="C34" s="19"/>
      <c r="D34" s="19"/>
      <c r="E34" s="19"/>
      <c r="F34" s="19"/>
      <c r="G34" s="19"/>
      <c r="H34" s="165"/>
      <c r="I34" s="19"/>
      <c r="J34" s="19"/>
      <c r="K34" s="19"/>
      <c r="L34" s="19"/>
      <c r="M34" s="19"/>
      <c r="N34" s="19"/>
      <c r="O34" s="19"/>
      <c r="P34" s="19"/>
      <c r="Q34" s="19"/>
      <c r="R34" s="19"/>
      <c r="S34" s="19"/>
      <c r="T34" s="19"/>
      <c r="U34" s="19"/>
      <c r="V34" s="19"/>
      <c r="W34" s="19"/>
      <c r="X34" s="19"/>
      <c r="Y34" s="19"/>
      <c r="Z34" s="19"/>
      <c r="AA34" s="19"/>
      <c r="AB34" s="19"/>
    </row>
    <row r="35" ht="15.0" customHeight="1">
      <c r="A35" s="25"/>
      <c r="B35" s="119"/>
      <c r="C35" s="21"/>
      <c r="D35" s="21"/>
      <c r="E35" s="119"/>
      <c r="F35" s="119"/>
      <c r="G35" s="168"/>
      <c r="H35" s="164"/>
      <c r="I35" s="21"/>
      <c r="J35" s="21"/>
      <c r="K35" s="21"/>
      <c r="L35" s="21"/>
      <c r="M35" s="21"/>
      <c r="N35" s="21"/>
      <c r="O35" s="21"/>
      <c r="P35" s="21"/>
      <c r="Q35" s="21"/>
      <c r="R35" s="21"/>
      <c r="S35" s="21"/>
      <c r="T35" s="21"/>
      <c r="U35" s="21"/>
      <c r="V35" s="21"/>
      <c r="W35" s="21"/>
      <c r="X35" s="21"/>
      <c r="Y35" s="21"/>
      <c r="Z35" s="21"/>
      <c r="AA35" s="21"/>
      <c r="AB35" s="21"/>
    </row>
    <row r="36" ht="15.0" customHeight="1">
      <c r="A36" s="25"/>
      <c r="B36" s="119"/>
      <c r="C36" s="21"/>
      <c r="D36" s="21"/>
      <c r="E36" s="119"/>
      <c r="F36" s="119"/>
      <c r="G36" s="168"/>
      <c r="H36" s="164"/>
      <c r="I36" s="21"/>
      <c r="J36" s="21"/>
      <c r="K36" s="21"/>
      <c r="L36" s="21"/>
      <c r="M36" s="21"/>
      <c r="N36" s="21"/>
      <c r="O36" s="21"/>
      <c r="P36" s="21"/>
      <c r="Q36" s="21"/>
      <c r="R36" s="21"/>
      <c r="S36" s="21"/>
      <c r="T36" s="21"/>
      <c r="U36" s="21"/>
      <c r="V36" s="21"/>
      <c r="W36" s="21"/>
      <c r="X36" s="21"/>
      <c r="Y36" s="21"/>
      <c r="Z36" s="21"/>
      <c r="AA36" s="21"/>
      <c r="AB36" s="21"/>
    </row>
    <row r="37" ht="15.0" customHeight="1">
      <c r="A37" s="25"/>
      <c r="B37" s="119"/>
      <c r="C37" s="21"/>
      <c r="D37" s="21"/>
      <c r="E37" s="119"/>
      <c r="F37" s="119"/>
      <c r="G37" s="168"/>
      <c r="H37" s="164"/>
      <c r="I37" s="21"/>
      <c r="J37" s="21"/>
      <c r="K37" s="21"/>
      <c r="L37" s="21"/>
      <c r="M37" s="21"/>
      <c r="N37" s="21"/>
      <c r="O37" s="21"/>
      <c r="P37" s="21"/>
      <c r="Q37" s="21"/>
      <c r="R37" s="21"/>
      <c r="S37" s="21"/>
      <c r="T37" s="21"/>
      <c r="U37" s="21"/>
      <c r="V37" s="21"/>
      <c r="W37" s="21"/>
      <c r="X37" s="21"/>
      <c r="Y37" s="21"/>
      <c r="Z37" s="21"/>
      <c r="AA37" s="21"/>
      <c r="AB37" s="21"/>
    </row>
    <row r="38" ht="15.0" customHeight="1">
      <c r="A38" s="25"/>
      <c r="B38" s="119"/>
      <c r="C38" s="21"/>
      <c r="D38" s="21"/>
      <c r="E38" s="21"/>
      <c r="F38" s="21"/>
      <c r="G38" s="168"/>
      <c r="H38" s="164"/>
      <c r="I38" s="21"/>
      <c r="J38" s="21"/>
      <c r="K38" s="21"/>
      <c r="L38" s="21"/>
      <c r="M38" s="21"/>
      <c r="N38" s="21"/>
      <c r="O38" s="21"/>
      <c r="P38" s="21"/>
      <c r="Q38" s="21"/>
      <c r="R38" s="21"/>
      <c r="S38" s="21"/>
      <c r="T38" s="21"/>
      <c r="U38" s="21"/>
      <c r="V38" s="21"/>
      <c r="W38" s="21"/>
      <c r="X38" s="21"/>
      <c r="Y38" s="21"/>
      <c r="Z38" s="21"/>
      <c r="AA38" s="21"/>
      <c r="AB38" s="21"/>
    </row>
    <row r="39" ht="15.0" customHeight="1">
      <c r="A39" s="25"/>
      <c r="B39" s="119"/>
      <c r="C39" s="21"/>
      <c r="D39" s="21"/>
      <c r="E39" s="119"/>
      <c r="F39" s="119"/>
      <c r="G39" s="168"/>
      <c r="H39" s="164"/>
      <c r="I39" s="21"/>
      <c r="J39" s="21"/>
      <c r="K39" s="21"/>
      <c r="L39" s="21"/>
      <c r="M39" s="21"/>
      <c r="N39" s="21"/>
      <c r="O39" s="21"/>
      <c r="P39" s="21"/>
      <c r="Q39" s="21"/>
      <c r="R39" s="21"/>
      <c r="S39" s="21"/>
      <c r="T39" s="21"/>
      <c r="U39" s="21"/>
      <c r="V39" s="21"/>
      <c r="W39" s="21"/>
      <c r="X39" s="21"/>
      <c r="Y39" s="21"/>
      <c r="Z39" s="21"/>
      <c r="AA39" s="21"/>
      <c r="AB39" s="21"/>
    </row>
    <row r="40" ht="15.0" customHeight="1">
      <c r="A40" s="25"/>
      <c r="B40" s="119"/>
      <c r="C40" s="21"/>
      <c r="D40" s="21"/>
      <c r="E40" s="119"/>
      <c r="F40" s="119"/>
      <c r="G40" s="168"/>
      <c r="H40" s="164"/>
      <c r="I40" s="21"/>
      <c r="J40" s="21"/>
      <c r="K40" s="21"/>
      <c r="L40" s="21"/>
      <c r="M40" s="21"/>
      <c r="N40" s="21"/>
      <c r="O40" s="21"/>
      <c r="P40" s="21"/>
      <c r="Q40" s="21"/>
      <c r="R40" s="21"/>
      <c r="S40" s="21"/>
      <c r="T40" s="21"/>
      <c r="U40" s="21"/>
      <c r="V40" s="21"/>
      <c r="W40" s="21"/>
      <c r="X40" s="21"/>
      <c r="Y40" s="21"/>
      <c r="Z40" s="21"/>
      <c r="AA40" s="21"/>
      <c r="AB40" s="21"/>
    </row>
    <row r="41" ht="15.0" customHeight="1">
      <c r="A41" s="25"/>
      <c r="B41" s="119"/>
      <c r="C41" s="21"/>
      <c r="D41" s="21"/>
      <c r="E41" s="119"/>
      <c r="F41" s="119"/>
      <c r="G41" s="168"/>
      <c r="H41" s="164"/>
      <c r="I41" s="21"/>
      <c r="J41" s="21"/>
      <c r="K41" s="21"/>
      <c r="L41" s="21"/>
      <c r="M41" s="21"/>
      <c r="N41" s="21"/>
      <c r="O41" s="21"/>
      <c r="P41" s="21"/>
      <c r="Q41" s="21"/>
      <c r="R41" s="21"/>
      <c r="S41" s="21"/>
      <c r="T41" s="21"/>
      <c r="U41" s="21"/>
      <c r="V41" s="21"/>
      <c r="W41" s="21"/>
      <c r="X41" s="21"/>
      <c r="Y41" s="21"/>
      <c r="Z41" s="21"/>
      <c r="AA41" s="21"/>
      <c r="AB41" s="21"/>
    </row>
    <row r="42" ht="15.0" customHeight="1">
      <c r="A42" s="25"/>
      <c r="B42" s="119"/>
      <c r="C42" s="21"/>
      <c r="D42" s="21"/>
      <c r="E42" s="119"/>
      <c r="F42" s="119"/>
      <c r="G42" s="168"/>
      <c r="H42" s="164"/>
      <c r="I42" s="21"/>
      <c r="J42" s="21"/>
      <c r="K42" s="21"/>
      <c r="L42" s="21"/>
      <c r="M42" s="21"/>
      <c r="N42" s="21"/>
      <c r="O42" s="21"/>
      <c r="P42" s="21"/>
      <c r="Q42" s="21"/>
      <c r="R42" s="21"/>
      <c r="S42" s="21"/>
      <c r="T42" s="21"/>
      <c r="U42" s="21"/>
      <c r="V42" s="21"/>
      <c r="W42" s="21"/>
      <c r="X42" s="21"/>
      <c r="Y42" s="21"/>
      <c r="Z42" s="21"/>
      <c r="AA42" s="21"/>
      <c r="AB42" s="21"/>
    </row>
    <row r="43" ht="15.0" customHeight="1">
      <c r="A43" s="25"/>
      <c r="B43" s="119"/>
      <c r="C43" s="21"/>
      <c r="D43" s="21"/>
      <c r="E43" s="119"/>
      <c r="F43" s="119"/>
      <c r="G43" s="168"/>
      <c r="H43" s="164"/>
      <c r="I43" s="21"/>
      <c r="J43" s="21"/>
      <c r="K43" s="21"/>
      <c r="L43" s="21"/>
      <c r="M43" s="21"/>
      <c r="N43" s="21"/>
      <c r="O43" s="21"/>
      <c r="P43" s="21"/>
      <c r="Q43" s="21"/>
      <c r="R43" s="21"/>
      <c r="S43" s="21"/>
      <c r="T43" s="21"/>
      <c r="U43" s="21"/>
      <c r="V43" s="21"/>
      <c r="W43" s="21"/>
      <c r="X43" s="21"/>
      <c r="Y43" s="21"/>
      <c r="Z43" s="21"/>
      <c r="AA43" s="21"/>
      <c r="AB43" s="21"/>
    </row>
    <row r="44" ht="15.0" customHeight="1">
      <c r="A44" s="25"/>
      <c r="B44" s="119"/>
      <c r="C44" s="21"/>
      <c r="D44" s="21"/>
      <c r="E44" s="119"/>
      <c r="F44" s="119"/>
      <c r="G44" s="168"/>
      <c r="H44" s="164"/>
      <c r="I44" s="21"/>
      <c r="J44" s="21"/>
      <c r="K44" s="21"/>
      <c r="L44" s="21"/>
      <c r="M44" s="21"/>
      <c r="N44" s="21"/>
      <c r="O44" s="21"/>
      <c r="P44" s="21"/>
      <c r="Q44" s="21"/>
      <c r="R44" s="21"/>
      <c r="S44" s="21"/>
      <c r="T44" s="21"/>
      <c r="U44" s="21"/>
      <c r="V44" s="21"/>
      <c r="W44" s="21"/>
      <c r="X44" s="21"/>
      <c r="Y44" s="21"/>
      <c r="Z44" s="21"/>
      <c r="AA44" s="21"/>
      <c r="AB44" s="21"/>
    </row>
    <row r="45" ht="15.0" customHeight="1">
      <c r="A45" s="25"/>
      <c r="B45" s="119"/>
      <c r="C45" s="21"/>
      <c r="D45" s="21"/>
      <c r="E45" s="119"/>
      <c r="F45" s="119"/>
      <c r="G45" s="168"/>
      <c r="H45" s="164"/>
      <c r="I45" s="21"/>
      <c r="J45" s="21"/>
      <c r="K45" s="21"/>
      <c r="L45" s="21"/>
      <c r="M45" s="21"/>
      <c r="N45" s="21"/>
      <c r="O45" s="21"/>
      <c r="P45" s="21"/>
      <c r="Q45" s="21"/>
      <c r="R45" s="21"/>
      <c r="S45" s="21"/>
      <c r="T45" s="21"/>
      <c r="U45" s="21"/>
      <c r="V45" s="21"/>
      <c r="W45" s="21"/>
      <c r="X45" s="21"/>
      <c r="Y45" s="21"/>
      <c r="Z45" s="21"/>
      <c r="AA45" s="21"/>
      <c r="AB45" s="21"/>
    </row>
    <row r="46" ht="15.0" customHeight="1">
      <c r="A46" s="25"/>
      <c r="B46" s="119"/>
      <c r="C46" s="21"/>
      <c r="D46" s="21"/>
      <c r="E46" s="119"/>
      <c r="F46" s="119"/>
      <c r="G46" s="168"/>
      <c r="H46" s="164"/>
      <c r="I46" s="21"/>
      <c r="J46" s="21"/>
      <c r="K46" s="21"/>
      <c r="L46" s="21"/>
      <c r="M46" s="21"/>
      <c r="N46" s="21"/>
      <c r="O46" s="21"/>
      <c r="P46" s="21"/>
      <c r="Q46" s="21"/>
      <c r="R46" s="21"/>
      <c r="S46" s="21"/>
      <c r="T46" s="21"/>
      <c r="U46" s="21"/>
      <c r="V46" s="21"/>
      <c r="W46" s="21"/>
      <c r="X46" s="21"/>
      <c r="Y46" s="21"/>
      <c r="Z46" s="21"/>
      <c r="AA46" s="21"/>
      <c r="AB46" s="21"/>
    </row>
    <row r="47" ht="15.0" customHeight="1">
      <c r="A47" s="25"/>
      <c r="B47" s="119"/>
      <c r="C47" s="21"/>
      <c r="D47" s="21"/>
      <c r="E47" s="119"/>
      <c r="F47" s="119"/>
      <c r="G47" s="168"/>
      <c r="H47" s="164"/>
      <c r="I47" s="21"/>
      <c r="J47" s="21"/>
      <c r="K47" s="21"/>
      <c r="L47" s="21"/>
      <c r="M47" s="21"/>
      <c r="N47" s="21"/>
      <c r="O47" s="21"/>
      <c r="P47" s="21"/>
      <c r="Q47" s="21"/>
      <c r="R47" s="21"/>
      <c r="S47" s="21"/>
      <c r="T47" s="21"/>
      <c r="U47" s="21"/>
      <c r="V47" s="21"/>
      <c r="W47" s="21"/>
      <c r="X47" s="21"/>
      <c r="Y47" s="21"/>
      <c r="Z47" s="21"/>
      <c r="AA47" s="21"/>
      <c r="AB47" s="21"/>
    </row>
    <row r="48" ht="15.0" customHeight="1">
      <c r="A48" s="25"/>
      <c r="B48" s="119"/>
      <c r="C48" s="21"/>
      <c r="D48" s="21"/>
      <c r="E48" s="119"/>
      <c r="F48" s="119"/>
      <c r="G48" s="168"/>
      <c r="H48" s="164"/>
      <c r="I48" s="21"/>
      <c r="J48" s="21"/>
      <c r="K48" s="21"/>
      <c r="L48" s="21"/>
      <c r="M48" s="21"/>
      <c r="N48" s="21"/>
      <c r="O48" s="21"/>
      <c r="P48" s="21"/>
      <c r="Q48" s="21"/>
      <c r="R48" s="21"/>
      <c r="S48" s="21"/>
      <c r="T48" s="21"/>
      <c r="U48" s="21"/>
      <c r="V48" s="21"/>
      <c r="W48" s="21"/>
      <c r="X48" s="21"/>
      <c r="Y48" s="21"/>
      <c r="Z48" s="21"/>
      <c r="AA48" s="21"/>
      <c r="AB48" s="21"/>
    </row>
    <row r="49" ht="15.0" customHeight="1">
      <c r="A49" s="25"/>
      <c r="B49" s="119"/>
      <c r="C49" s="21"/>
      <c r="D49" s="21"/>
      <c r="E49" s="119"/>
      <c r="F49" s="119"/>
      <c r="G49" s="168"/>
      <c r="H49" s="164"/>
      <c r="I49" s="21"/>
      <c r="J49" s="21"/>
      <c r="K49" s="21"/>
      <c r="L49" s="21"/>
      <c r="M49" s="21"/>
      <c r="N49" s="21"/>
      <c r="O49" s="21"/>
      <c r="P49" s="21"/>
      <c r="Q49" s="21"/>
      <c r="R49" s="21"/>
      <c r="S49" s="21"/>
      <c r="T49" s="21"/>
      <c r="U49" s="21"/>
      <c r="V49" s="21"/>
      <c r="W49" s="21"/>
      <c r="X49" s="21"/>
      <c r="Y49" s="21"/>
      <c r="Z49" s="21"/>
      <c r="AA49" s="21"/>
      <c r="AB49" s="21"/>
    </row>
    <row r="50" ht="15.0" customHeight="1">
      <c r="A50" s="25"/>
      <c r="B50" s="119"/>
      <c r="C50" s="21"/>
      <c r="D50" s="21"/>
      <c r="E50" s="119"/>
      <c r="F50" s="119"/>
      <c r="G50" s="168"/>
      <c r="H50" s="164"/>
      <c r="I50" s="21"/>
      <c r="J50" s="21"/>
      <c r="K50" s="21"/>
      <c r="L50" s="21"/>
      <c r="M50" s="21"/>
      <c r="N50" s="21"/>
      <c r="O50" s="21"/>
      <c r="P50" s="21"/>
      <c r="Q50" s="21"/>
      <c r="R50" s="21"/>
      <c r="S50" s="21"/>
      <c r="T50" s="21"/>
      <c r="U50" s="21"/>
      <c r="V50" s="21"/>
      <c r="W50" s="21"/>
      <c r="X50" s="21"/>
      <c r="Y50" s="21"/>
      <c r="Z50" s="21"/>
      <c r="AA50" s="21"/>
      <c r="AB50" s="21"/>
    </row>
    <row r="51" ht="15.0" customHeight="1">
      <c r="A51" s="25"/>
      <c r="B51" s="119"/>
      <c r="C51" s="21"/>
      <c r="D51" s="21"/>
      <c r="E51" s="119"/>
      <c r="F51" s="119"/>
      <c r="G51" s="168"/>
      <c r="H51" s="164"/>
      <c r="I51" s="21"/>
      <c r="J51" s="21"/>
      <c r="K51" s="21"/>
      <c r="L51" s="21"/>
      <c r="M51" s="21"/>
      <c r="N51" s="21"/>
      <c r="O51" s="21"/>
      <c r="P51" s="21"/>
      <c r="Q51" s="21"/>
      <c r="R51" s="21"/>
      <c r="S51" s="21"/>
      <c r="T51" s="21"/>
      <c r="U51" s="21"/>
      <c r="V51" s="21"/>
      <c r="W51" s="21"/>
      <c r="X51" s="21"/>
      <c r="Y51" s="21"/>
      <c r="Z51" s="21"/>
      <c r="AA51" s="21"/>
      <c r="AB51" s="21"/>
    </row>
    <row r="52" ht="15.0" customHeight="1">
      <c r="A52" s="25"/>
      <c r="B52" s="119"/>
      <c r="C52" s="21"/>
      <c r="D52" s="21"/>
      <c r="E52" s="119"/>
      <c r="F52" s="119"/>
      <c r="G52" s="168"/>
      <c r="H52" s="164"/>
      <c r="I52" s="21"/>
      <c r="J52" s="21"/>
      <c r="K52" s="21"/>
      <c r="L52" s="21"/>
      <c r="M52" s="21"/>
      <c r="N52" s="21"/>
      <c r="O52" s="21"/>
      <c r="P52" s="21"/>
      <c r="Q52" s="21"/>
      <c r="R52" s="21"/>
      <c r="S52" s="21"/>
      <c r="T52" s="21"/>
      <c r="U52" s="21"/>
      <c r="V52" s="21"/>
      <c r="W52" s="21"/>
      <c r="X52" s="21"/>
      <c r="Y52" s="21"/>
      <c r="Z52" s="21"/>
      <c r="AA52" s="21"/>
      <c r="AB52" s="21"/>
    </row>
    <row r="53" ht="15.0" customHeight="1">
      <c r="A53" s="25"/>
      <c r="B53" s="119"/>
      <c r="C53" s="21"/>
      <c r="D53" s="21"/>
      <c r="E53" s="119"/>
      <c r="F53" s="119"/>
      <c r="G53" s="168"/>
      <c r="H53" s="164"/>
      <c r="I53" s="21"/>
      <c r="J53" s="21"/>
      <c r="K53" s="21"/>
      <c r="L53" s="21"/>
      <c r="M53" s="21"/>
      <c r="N53" s="21"/>
      <c r="O53" s="21"/>
      <c r="P53" s="21"/>
      <c r="Q53" s="21"/>
      <c r="R53" s="21"/>
      <c r="S53" s="21"/>
      <c r="T53" s="21"/>
      <c r="U53" s="21"/>
      <c r="V53" s="21"/>
      <c r="W53" s="21"/>
      <c r="X53" s="21"/>
      <c r="Y53" s="21"/>
      <c r="Z53" s="21"/>
      <c r="AA53" s="21"/>
      <c r="AB53" s="21"/>
    </row>
    <row r="54" ht="15.0" customHeight="1">
      <c r="A54" s="25"/>
      <c r="B54" s="119"/>
      <c r="C54" s="21"/>
      <c r="D54" s="21"/>
      <c r="E54" s="119"/>
      <c r="F54" s="119"/>
      <c r="G54" s="168"/>
      <c r="H54" s="164"/>
      <c r="I54" s="21"/>
      <c r="J54" s="21"/>
      <c r="K54" s="21"/>
      <c r="L54" s="21"/>
      <c r="M54" s="21"/>
      <c r="N54" s="21"/>
      <c r="O54" s="21"/>
      <c r="P54" s="21"/>
      <c r="Q54" s="21"/>
      <c r="R54" s="21"/>
      <c r="S54" s="21"/>
      <c r="T54" s="21"/>
      <c r="U54" s="21"/>
      <c r="V54" s="21"/>
      <c r="W54" s="21"/>
      <c r="X54" s="21"/>
      <c r="Y54" s="21"/>
      <c r="Z54" s="21"/>
      <c r="AA54" s="21"/>
      <c r="AB54" s="21"/>
    </row>
    <row r="55" ht="15.0" customHeight="1">
      <c r="A55" s="25"/>
      <c r="B55" s="119"/>
      <c r="C55" s="21"/>
      <c r="D55" s="21"/>
      <c r="E55" s="119"/>
      <c r="F55" s="119"/>
      <c r="G55" s="168"/>
      <c r="H55" s="164"/>
      <c r="I55" s="21"/>
      <c r="J55" s="21"/>
      <c r="K55" s="21"/>
      <c r="L55" s="21"/>
      <c r="M55" s="21"/>
      <c r="N55" s="21"/>
      <c r="O55" s="21"/>
      <c r="P55" s="21"/>
      <c r="Q55" s="21"/>
      <c r="R55" s="21"/>
      <c r="S55" s="21"/>
      <c r="T55" s="21"/>
      <c r="U55" s="21"/>
      <c r="V55" s="21"/>
      <c r="W55" s="21"/>
      <c r="X55" s="21"/>
      <c r="Y55" s="21"/>
      <c r="Z55" s="21"/>
      <c r="AA55" s="21"/>
      <c r="AB55" s="21"/>
    </row>
    <row r="56" ht="15.0" customHeight="1">
      <c r="A56" s="25"/>
      <c r="B56" s="119"/>
      <c r="C56" s="21"/>
      <c r="D56" s="21"/>
      <c r="E56" s="119"/>
      <c r="F56" s="119"/>
      <c r="G56" s="168"/>
      <c r="H56" s="164"/>
      <c r="I56" s="21"/>
      <c r="J56" s="21"/>
      <c r="K56" s="21"/>
      <c r="L56" s="21"/>
      <c r="M56" s="21"/>
      <c r="N56" s="21"/>
      <c r="O56" s="21"/>
      <c r="P56" s="21"/>
      <c r="Q56" s="21"/>
      <c r="R56" s="21"/>
      <c r="S56" s="21"/>
      <c r="T56" s="21"/>
      <c r="U56" s="21"/>
      <c r="V56" s="21"/>
      <c r="W56" s="21"/>
      <c r="X56" s="21"/>
      <c r="Y56" s="21"/>
      <c r="Z56" s="21"/>
      <c r="AA56" s="21"/>
      <c r="AB56" s="21"/>
    </row>
    <row r="57" ht="15.0" customHeight="1">
      <c r="A57" s="25"/>
      <c r="B57" s="119"/>
      <c r="C57" s="21"/>
      <c r="D57" s="21"/>
      <c r="E57" s="119"/>
      <c r="F57" s="119"/>
      <c r="G57" s="168"/>
      <c r="H57" s="164"/>
      <c r="I57" s="21"/>
      <c r="J57" s="21"/>
      <c r="K57" s="21"/>
      <c r="L57" s="21"/>
      <c r="M57" s="21"/>
      <c r="N57" s="21"/>
      <c r="O57" s="21"/>
      <c r="P57" s="21"/>
      <c r="Q57" s="21"/>
      <c r="R57" s="21"/>
      <c r="S57" s="21"/>
      <c r="T57" s="21"/>
      <c r="U57" s="21"/>
      <c r="V57" s="21"/>
      <c r="W57" s="21"/>
      <c r="X57" s="21"/>
      <c r="Y57" s="21"/>
      <c r="Z57" s="21"/>
      <c r="AA57" s="21"/>
      <c r="AB57" s="21"/>
    </row>
    <row r="58" ht="15.0" customHeight="1">
      <c r="A58" s="25"/>
      <c r="B58" s="119"/>
      <c r="C58" s="21"/>
      <c r="D58" s="21"/>
      <c r="E58" s="119"/>
      <c r="F58" s="119"/>
      <c r="G58" s="168"/>
      <c r="H58" s="164"/>
      <c r="I58" s="21"/>
      <c r="J58" s="21"/>
      <c r="K58" s="21"/>
      <c r="L58" s="21"/>
      <c r="M58" s="21"/>
      <c r="N58" s="21"/>
      <c r="O58" s="21"/>
      <c r="P58" s="21"/>
      <c r="Q58" s="21"/>
      <c r="R58" s="21"/>
      <c r="S58" s="21"/>
      <c r="T58" s="21"/>
      <c r="U58" s="21"/>
      <c r="V58" s="21"/>
      <c r="W58" s="21"/>
      <c r="X58" s="21"/>
      <c r="Y58" s="21"/>
      <c r="Z58" s="21"/>
      <c r="AA58" s="21"/>
      <c r="AB58" s="21"/>
    </row>
    <row r="59" ht="15.0" customHeight="1">
      <c r="A59" s="25"/>
      <c r="B59" s="119"/>
      <c r="C59" s="21"/>
      <c r="D59" s="21"/>
      <c r="E59" s="119"/>
      <c r="F59" s="119"/>
      <c r="G59" s="168"/>
      <c r="H59" s="164"/>
      <c r="I59" s="21"/>
      <c r="J59" s="21"/>
      <c r="K59" s="21"/>
      <c r="L59" s="21"/>
      <c r="M59" s="21"/>
      <c r="N59" s="21"/>
      <c r="O59" s="21"/>
      <c r="P59" s="21"/>
      <c r="Q59" s="21"/>
      <c r="R59" s="21"/>
      <c r="S59" s="21"/>
      <c r="T59" s="21"/>
      <c r="U59" s="21"/>
      <c r="V59" s="21"/>
      <c r="W59" s="21"/>
      <c r="X59" s="21"/>
      <c r="Y59" s="21"/>
      <c r="Z59" s="21"/>
      <c r="AA59" s="21"/>
      <c r="AB59" s="21"/>
    </row>
    <row r="60" ht="15.0" customHeight="1">
      <c r="A60" s="25"/>
      <c r="B60" s="119"/>
      <c r="C60" s="21"/>
      <c r="D60" s="21"/>
      <c r="E60" s="119"/>
      <c r="F60" s="119"/>
      <c r="G60" s="168"/>
      <c r="H60" s="164"/>
      <c r="I60" s="21"/>
      <c r="J60" s="21"/>
      <c r="K60" s="21"/>
      <c r="L60" s="21"/>
      <c r="M60" s="21"/>
      <c r="N60" s="21"/>
      <c r="O60" s="21"/>
      <c r="P60" s="21"/>
      <c r="Q60" s="21"/>
      <c r="R60" s="21"/>
      <c r="S60" s="21"/>
      <c r="T60" s="21"/>
      <c r="U60" s="21"/>
      <c r="V60" s="21"/>
      <c r="W60" s="21"/>
      <c r="X60" s="21"/>
      <c r="Y60" s="21"/>
      <c r="Z60" s="21"/>
      <c r="AA60" s="21"/>
      <c r="AB60" s="21"/>
    </row>
    <row r="61" ht="15.0" customHeight="1">
      <c r="A61" s="25"/>
      <c r="B61" s="119"/>
      <c r="C61" s="21"/>
      <c r="D61" s="21"/>
      <c r="E61" s="119"/>
      <c r="F61" s="119"/>
      <c r="G61" s="168"/>
      <c r="H61" s="164"/>
      <c r="I61" s="21"/>
      <c r="J61" s="21"/>
      <c r="K61" s="21"/>
      <c r="L61" s="21"/>
      <c r="M61" s="21"/>
      <c r="N61" s="21"/>
      <c r="O61" s="21"/>
      <c r="P61" s="21"/>
      <c r="Q61" s="21"/>
      <c r="R61" s="21"/>
      <c r="S61" s="21"/>
      <c r="T61" s="21"/>
      <c r="U61" s="21"/>
      <c r="V61" s="21"/>
      <c r="W61" s="21"/>
      <c r="X61" s="21"/>
      <c r="Y61" s="21"/>
      <c r="Z61" s="21"/>
      <c r="AA61" s="21"/>
      <c r="AB61" s="21"/>
    </row>
    <row r="62" ht="15.0" customHeight="1">
      <c r="A62" s="25"/>
      <c r="B62" s="119"/>
      <c r="C62" s="21"/>
      <c r="D62" s="21"/>
      <c r="E62" s="119"/>
      <c r="F62" s="119"/>
      <c r="G62" s="168"/>
      <c r="H62" s="164"/>
      <c r="I62" s="21"/>
      <c r="J62" s="21"/>
      <c r="K62" s="21"/>
      <c r="L62" s="21"/>
      <c r="M62" s="21"/>
      <c r="N62" s="21"/>
      <c r="O62" s="21"/>
      <c r="P62" s="21"/>
      <c r="Q62" s="21"/>
      <c r="R62" s="21"/>
      <c r="S62" s="21"/>
      <c r="T62" s="21"/>
      <c r="U62" s="21"/>
      <c r="V62" s="21"/>
      <c r="W62" s="21"/>
      <c r="X62" s="21"/>
      <c r="Y62" s="21"/>
      <c r="Z62" s="21"/>
      <c r="AA62" s="21"/>
      <c r="AB62" s="21"/>
    </row>
    <row r="63" ht="15.0" customHeight="1">
      <c r="A63" s="25"/>
      <c r="B63" s="119"/>
      <c r="C63" s="21"/>
      <c r="D63" s="21"/>
      <c r="E63" s="119"/>
      <c r="F63" s="119"/>
      <c r="G63" s="168"/>
      <c r="H63" s="164"/>
      <c r="I63" s="21"/>
      <c r="J63" s="21"/>
      <c r="K63" s="21"/>
      <c r="L63" s="21"/>
      <c r="M63" s="21"/>
      <c r="N63" s="21"/>
      <c r="O63" s="21"/>
      <c r="P63" s="21"/>
      <c r="Q63" s="21"/>
      <c r="R63" s="21"/>
      <c r="S63" s="21"/>
      <c r="T63" s="21"/>
      <c r="U63" s="21"/>
      <c r="V63" s="21"/>
      <c r="W63" s="21"/>
      <c r="X63" s="21"/>
      <c r="Y63" s="21"/>
      <c r="Z63" s="21"/>
      <c r="AA63" s="21"/>
      <c r="AB63" s="21"/>
    </row>
    <row r="64" ht="15.0" customHeight="1">
      <c r="A64" s="25"/>
      <c r="B64" s="119"/>
      <c r="C64" s="21"/>
      <c r="D64" s="21"/>
      <c r="E64" s="119"/>
      <c r="F64" s="119"/>
      <c r="G64" s="168"/>
      <c r="H64" s="164"/>
      <c r="I64" s="21"/>
      <c r="J64" s="21"/>
      <c r="K64" s="21"/>
      <c r="L64" s="21"/>
      <c r="M64" s="21"/>
      <c r="N64" s="21"/>
      <c r="O64" s="21"/>
      <c r="P64" s="21"/>
      <c r="Q64" s="21"/>
      <c r="R64" s="21"/>
      <c r="S64" s="21"/>
      <c r="T64" s="21"/>
      <c r="U64" s="21"/>
      <c r="V64" s="21"/>
      <c r="W64" s="21"/>
      <c r="X64" s="21"/>
      <c r="Y64" s="21"/>
      <c r="Z64" s="21"/>
      <c r="AA64" s="21"/>
      <c r="AB64" s="21"/>
    </row>
    <row r="65" ht="15.0" customHeight="1">
      <c r="A65" s="25"/>
      <c r="B65" s="119"/>
      <c r="C65" s="21"/>
      <c r="D65" s="21"/>
      <c r="E65" s="119"/>
      <c r="F65" s="119"/>
      <c r="G65" s="168"/>
      <c r="H65" s="164"/>
      <c r="I65" s="21"/>
      <c r="J65" s="21"/>
      <c r="K65" s="21"/>
      <c r="L65" s="21"/>
      <c r="M65" s="21"/>
      <c r="N65" s="21"/>
      <c r="O65" s="21"/>
      <c r="P65" s="21"/>
      <c r="Q65" s="21"/>
      <c r="R65" s="21"/>
      <c r="S65" s="21"/>
      <c r="T65" s="21"/>
      <c r="U65" s="21"/>
      <c r="V65" s="21"/>
      <c r="W65" s="21"/>
      <c r="X65" s="21"/>
      <c r="Y65" s="21"/>
      <c r="Z65" s="21"/>
      <c r="AA65" s="21"/>
      <c r="AB65" s="21"/>
    </row>
    <row r="66" ht="15.0" customHeight="1">
      <c r="A66" s="25"/>
      <c r="B66" s="119"/>
      <c r="C66" s="21"/>
      <c r="D66" s="21"/>
      <c r="E66" s="119"/>
      <c r="F66" s="119"/>
      <c r="G66" s="168"/>
      <c r="H66" s="164"/>
      <c r="I66" s="21"/>
      <c r="J66" s="21"/>
      <c r="K66" s="21"/>
      <c r="L66" s="21"/>
      <c r="M66" s="21"/>
      <c r="N66" s="21"/>
      <c r="O66" s="21"/>
      <c r="P66" s="21"/>
      <c r="Q66" s="21"/>
      <c r="R66" s="21"/>
      <c r="S66" s="21"/>
      <c r="T66" s="21"/>
      <c r="U66" s="21"/>
      <c r="V66" s="21"/>
      <c r="W66" s="21"/>
      <c r="X66" s="21"/>
      <c r="Y66" s="21"/>
      <c r="Z66" s="21"/>
      <c r="AA66" s="21"/>
      <c r="AB66" s="21"/>
    </row>
    <row r="67" ht="15.0" customHeight="1">
      <c r="A67" s="25"/>
      <c r="B67" s="119"/>
      <c r="C67" s="21"/>
      <c r="D67" s="21"/>
      <c r="E67" s="119"/>
      <c r="F67" s="119"/>
      <c r="G67" s="168"/>
      <c r="H67" s="164"/>
      <c r="I67" s="21"/>
      <c r="J67" s="21"/>
      <c r="K67" s="21"/>
      <c r="L67" s="21"/>
      <c r="M67" s="21"/>
      <c r="N67" s="21"/>
      <c r="O67" s="21"/>
      <c r="P67" s="21"/>
      <c r="Q67" s="21"/>
      <c r="R67" s="21"/>
      <c r="S67" s="21"/>
      <c r="T67" s="21"/>
      <c r="U67" s="21"/>
      <c r="V67" s="21"/>
      <c r="W67" s="21"/>
      <c r="X67" s="21"/>
      <c r="Y67" s="21"/>
      <c r="Z67" s="21"/>
      <c r="AA67" s="21"/>
      <c r="AB67" s="21"/>
    </row>
    <row r="68" ht="15.0" customHeight="1">
      <c r="A68" s="25"/>
      <c r="B68" s="119"/>
      <c r="C68" s="21"/>
      <c r="D68" s="21"/>
      <c r="E68" s="119"/>
      <c r="F68" s="119"/>
      <c r="G68" s="168"/>
      <c r="H68" s="164"/>
      <c r="I68" s="21"/>
      <c r="J68" s="21"/>
      <c r="K68" s="21"/>
      <c r="L68" s="21"/>
      <c r="M68" s="21"/>
      <c r="N68" s="21"/>
      <c r="O68" s="21"/>
      <c r="P68" s="21"/>
      <c r="Q68" s="21"/>
      <c r="R68" s="21"/>
      <c r="S68" s="21"/>
      <c r="T68" s="21"/>
      <c r="U68" s="21"/>
      <c r="V68" s="21"/>
      <c r="W68" s="21"/>
      <c r="X68" s="21"/>
      <c r="Y68" s="21"/>
      <c r="Z68" s="21"/>
      <c r="AA68" s="21"/>
      <c r="AB68" s="21"/>
    </row>
    <row r="69" ht="15.0" customHeight="1">
      <c r="A69" s="25"/>
      <c r="B69" s="119"/>
      <c r="C69" s="21"/>
      <c r="D69" s="21"/>
      <c r="E69" s="119"/>
      <c r="F69" s="119"/>
      <c r="G69" s="168"/>
      <c r="H69" s="164"/>
      <c r="I69" s="21"/>
      <c r="J69" s="21"/>
      <c r="K69" s="21"/>
      <c r="L69" s="21"/>
      <c r="M69" s="21"/>
      <c r="N69" s="21"/>
      <c r="O69" s="21"/>
      <c r="P69" s="21"/>
      <c r="Q69" s="21"/>
      <c r="R69" s="21"/>
      <c r="S69" s="21"/>
      <c r="T69" s="21"/>
      <c r="U69" s="21"/>
      <c r="V69" s="21"/>
      <c r="W69" s="21"/>
      <c r="X69" s="21"/>
      <c r="Y69" s="21"/>
      <c r="Z69" s="21"/>
      <c r="AA69" s="21"/>
      <c r="AB69" s="21"/>
    </row>
    <row r="70" ht="15.0" customHeight="1">
      <c r="A70" s="25"/>
      <c r="B70" s="119"/>
      <c r="C70" s="21"/>
      <c r="D70" s="21"/>
      <c r="E70" s="119"/>
      <c r="F70" s="119"/>
      <c r="G70" s="168"/>
      <c r="H70" s="164"/>
      <c r="I70" s="21"/>
      <c r="J70" s="21"/>
      <c r="K70" s="21"/>
      <c r="L70" s="21"/>
      <c r="M70" s="21"/>
      <c r="N70" s="21"/>
      <c r="O70" s="21"/>
      <c r="P70" s="21"/>
      <c r="Q70" s="21"/>
      <c r="R70" s="21"/>
      <c r="S70" s="21"/>
      <c r="T70" s="21"/>
      <c r="U70" s="21"/>
      <c r="V70" s="21"/>
      <c r="W70" s="21"/>
      <c r="X70" s="21"/>
      <c r="Y70" s="21"/>
      <c r="Z70" s="21"/>
      <c r="AA70" s="21"/>
      <c r="AB70" s="21"/>
    </row>
    <row r="71" ht="15.0" customHeight="1">
      <c r="A71" s="25"/>
      <c r="B71" s="119"/>
      <c r="C71" s="21"/>
      <c r="D71" s="21"/>
      <c r="E71" s="119"/>
      <c r="F71" s="119"/>
      <c r="G71" s="168"/>
      <c r="H71" s="164"/>
      <c r="I71" s="21"/>
      <c r="J71" s="21"/>
      <c r="K71" s="21"/>
      <c r="L71" s="21"/>
      <c r="M71" s="21"/>
      <c r="N71" s="21"/>
      <c r="O71" s="21"/>
      <c r="P71" s="21"/>
      <c r="Q71" s="21"/>
      <c r="R71" s="21"/>
      <c r="S71" s="21"/>
      <c r="T71" s="21"/>
      <c r="U71" s="21"/>
      <c r="V71" s="21"/>
      <c r="W71" s="21"/>
      <c r="X71" s="21"/>
      <c r="Y71" s="21"/>
      <c r="Z71" s="21"/>
      <c r="AA71" s="21"/>
      <c r="AB71" s="21"/>
    </row>
    <row r="72" ht="15.0" customHeight="1">
      <c r="A72" s="25"/>
      <c r="B72" s="119"/>
      <c r="C72" s="21"/>
      <c r="D72" s="21"/>
      <c r="E72" s="119"/>
      <c r="F72" s="119"/>
      <c r="G72" s="168"/>
      <c r="H72" s="164"/>
      <c r="I72" s="21"/>
      <c r="J72" s="21"/>
      <c r="K72" s="21"/>
      <c r="L72" s="21"/>
      <c r="M72" s="21"/>
      <c r="N72" s="21"/>
      <c r="O72" s="21"/>
      <c r="P72" s="21"/>
      <c r="Q72" s="21"/>
      <c r="R72" s="21"/>
      <c r="S72" s="21"/>
      <c r="T72" s="21"/>
      <c r="U72" s="21"/>
      <c r="V72" s="21"/>
      <c r="W72" s="21"/>
      <c r="X72" s="21"/>
      <c r="Y72" s="21"/>
      <c r="Z72" s="21"/>
      <c r="AA72" s="21"/>
      <c r="AB72" s="21"/>
    </row>
    <row r="73" ht="15.0" customHeight="1">
      <c r="A73" s="25"/>
      <c r="B73" s="119"/>
      <c r="C73" s="21"/>
      <c r="D73" s="21"/>
      <c r="E73" s="119"/>
      <c r="F73" s="119"/>
      <c r="G73" s="168"/>
      <c r="H73" s="164"/>
      <c r="I73" s="21"/>
      <c r="J73" s="21"/>
      <c r="K73" s="21"/>
      <c r="L73" s="21"/>
      <c r="M73" s="21"/>
      <c r="N73" s="21"/>
      <c r="O73" s="21"/>
      <c r="P73" s="21"/>
      <c r="Q73" s="21"/>
      <c r="R73" s="21"/>
      <c r="S73" s="21"/>
      <c r="T73" s="21"/>
      <c r="U73" s="21"/>
      <c r="V73" s="21"/>
      <c r="W73" s="21"/>
      <c r="X73" s="21"/>
      <c r="Y73" s="21"/>
      <c r="Z73" s="21"/>
      <c r="AA73" s="21"/>
      <c r="AB73" s="21"/>
    </row>
    <row r="74" ht="15.0" customHeight="1">
      <c r="A74" s="25"/>
      <c r="B74" s="119"/>
      <c r="C74" s="21"/>
      <c r="D74" s="21"/>
      <c r="E74" s="119"/>
      <c r="F74" s="119"/>
      <c r="G74" s="168"/>
      <c r="H74" s="164"/>
      <c r="I74" s="21"/>
      <c r="J74" s="21"/>
      <c r="K74" s="21"/>
      <c r="L74" s="21"/>
      <c r="M74" s="21"/>
      <c r="N74" s="21"/>
      <c r="O74" s="21"/>
      <c r="P74" s="21"/>
      <c r="Q74" s="21"/>
      <c r="R74" s="21"/>
      <c r="S74" s="21"/>
      <c r="T74" s="21"/>
      <c r="U74" s="21"/>
      <c r="V74" s="21"/>
      <c r="W74" s="21"/>
      <c r="X74" s="21"/>
      <c r="Y74" s="21"/>
      <c r="Z74" s="21"/>
      <c r="AA74" s="21"/>
      <c r="AB74" s="21"/>
    </row>
    <row r="75" ht="15.0" customHeight="1">
      <c r="A75" s="25"/>
      <c r="B75" s="119"/>
      <c r="C75" s="21"/>
      <c r="D75" s="21"/>
      <c r="E75" s="119"/>
      <c r="F75" s="119"/>
      <c r="G75" s="168"/>
      <c r="H75" s="164"/>
      <c r="I75" s="21"/>
      <c r="J75" s="21"/>
      <c r="K75" s="21"/>
      <c r="L75" s="21"/>
      <c r="M75" s="21"/>
      <c r="N75" s="21"/>
      <c r="O75" s="21"/>
      <c r="P75" s="21"/>
      <c r="Q75" s="21"/>
      <c r="R75" s="21"/>
      <c r="S75" s="21"/>
      <c r="T75" s="21"/>
      <c r="U75" s="21"/>
      <c r="V75" s="21"/>
      <c r="W75" s="21"/>
      <c r="X75" s="21"/>
      <c r="Y75" s="21"/>
      <c r="Z75" s="21"/>
      <c r="AA75" s="21"/>
      <c r="AB75" s="21"/>
    </row>
    <row r="76" ht="15.0" customHeight="1">
      <c r="A76" s="25"/>
      <c r="B76" s="119"/>
      <c r="C76" s="21"/>
      <c r="D76" s="21"/>
      <c r="E76" s="119"/>
      <c r="F76" s="119"/>
      <c r="G76" s="168"/>
      <c r="H76" s="164"/>
      <c r="I76" s="21"/>
      <c r="J76" s="21"/>
      <c r="K76" s="21"/>
      <c r="L76" s="21"/>
      <c r="M76" s="21"/>
      <c r="N76" s="21"/>
      <c r="O76" s="21"/>
      <c r="P76" s="21"/>
      <c r="Q76" s="21"/>
      <c r="R76" s="21"/>
      <c r="S76" s="21"/>
      <c r="T76" s="21"/>
      <c r="U76" s="21"/>
      <c r="V76" s="21"/>
      <c r="W76" s="21"/>
      <c r="X76" s="21"/>
      <c r="Y76" s="21"/>
      <c r="Z76" s="21"/>
      <c r="AA76" s="21"/>
      <c r="AB76" s="21"/>
    </row>
    <row r="77" ht="15.0" customHeight="1">
      <c r="A77" s="25"/>
      <c r="B77" s="119"/>
      <c r="C77" s="21"/>
      <c r="D77" s="21"/>
      <c r="E77" s="119"/>
      <c r="F77" s="119"/>
      <c r="G77" s="168"/>
      <c r="H77" s="164"/>
      <c r="I77" s="21"/>
      <c r="J77" s="21"/>
      <c r="K77" s="21"/>
      <c r="L77" s="21"/>
      <c r="M77" s="21"/>
      <c r="N77" s="21"/>
      <c r="O77" s="21"/>
      <c r="P77" s="21"/>
      <c r="Q77" s="21"/>
      <c r="R77" s="21"/>
      <c r="S77" s="21"/>
      <c r="T77" s="21"/>
      <c r="U77" s="21"/>
      <c r="V77" s="21"/>
      <c r="W77" s="21"/>
      <c r="X77" s="21"/>
      <c r="Y77" s="21"/>
      <c r="Z77" s="21"/>
      <c r="AA77" s="21"/>
      <c r="AB77" s="21"/>
    </row>
    <row r="78" ht="15.0" customHeight="1">
      <c r="A78" s="25"/>
      <c r="B78" s="119"/>
      <c r="C78" s="21"/>
      <c r="D78" s="21"/>
      <c r="E78" s="119"/>
      <c r="F78" s="119"/>
      <c r="G78" s="168"/>
      <c r="H78" s="164"/>
      <c r="I78" s="21"/>
      <c r="J78" s="21"/>
      <c r="K78" s="21"/>
      <c r="L78" s="21"/>
      <c r="M78" s="21"/>
      <c r="N78" s="21"/>
      <c r="O78" s="21"/>
      <c r="P78" s="21"/>
      <c r="Q78" s="21"/>
      <c r="R78" s="21"/>
      <c r="S78" s="21"/>
      <c r="T78" s="21"/>
      <c r="U78" s="21"/>
      <c r="V78" s="21"/>
      <c r="W78" s="21"/>
      <c r="X78" s="21"/>
      <c r="Y78" s="21"/>
      <c r="Z78" s="21"/>
      <c r="AA78" s="21"/>
      <c r="AB78" s="21"/>
    </row>
    <row r="79" ht="15.0" customHeight="1">
      <c r="A79" s="25"/>
      <c r="B79" s="119"/>
      <c r="C79" s="21"/>
      <c r="D79" s="21"/>
      <c r="E79" s="119"/>
      <c r="F79" s="119"/>
      <c r="G79" s="168"/>
      <c r="H79" s="164"/>
      <c r="I79" s="21"/>
      <c r="J79" s="21"/>
      <c r="K79" s="21"/>
      <c r="L79" s="21"/>
      <c r="M79" s="21"/>
      <c r="N79" s="21"/>
      <c r="O79" s="21"/>
      <c r="P79" s="21"/>
      <c r="Q79" s="21"/>
      <c r="R79" s="21"/>
      <c r="S79" s="21"/>
      <c r="T79" s="21"/>
      <c r="U79" s="21"/>
      <c r="V79" s="21"/>
      <c r="W79" s="21"/>
      <c r="X79" s="21"/>
      <c r="Y79" s="21"/>
      <c r="Z79" s="21"/>
      <c r="AA79" s="21"/>
      <c r="AB79" s="21"/>
    </row>
    <row r="80" ht="15.0" customHeight="1">
      <c r="A80" s="25"/>
      <c r="B80" s="119"/>
      <c r="C80" s="21"/>
      <c r="D80" s="21"/>
      <c r="E80" s="119"/>
      <c r="F80" s="119"/>
      <c r="G80" s="168"/>
      <c r="H80" s="164"/>
      <c r="I80" s="21"/>
      <c r="J80" s="21"/>
      <c r="K80" s="21"/>
      <c r="L80" s="21"/>
      <c r="M80" s="21"/>
      <c r="N80" s="21"/>
      <c r="O80" s="21"/>
      <c r="P80" s="21"/>
      <c r="Q80" s="21"/>
      <c r="R80" s="21"/>
      <c r="S80" s="21"/>
      <c r="T80" s="21"/>
      <c r="U80" s="21"/>
      <c r="V80" s="21"/>
      <c r="W80" s="21"/>
      <c r="X80" s="21"/>
      <c r="Y80" s="21"/>
      <c r="Z80" s="21"/>
      <c r="AA80" s="21"/>
      <c r="AB80" s="21"/>
    </row>
    <row r="81" ht="15.0" customHeight="1">
      <c r="A81" s="25"/>
      <c r="B81" s="119"/>
      <c r="C81" s="21"/>
      <c r="D81" s="21"/>
      <c r="E81" s="119"/>
      <c r="F81" s="119"/>
      <c r="G81" s="168"/>
      <c r="H81" s="164"/>
      <c r="I81" s="21"/>
      <c r="J81" s="21"/>
      <c r="K81" s="21"/>
      <c r="L81" s="21"/>
      <c r="M81" s="21"/>
      <c r="N81" s="21"/>
      <c r="O81" s="21"/>
      <c r="P81" s="21"/>
      <c r="Q81" s="21"/>
      <c r="R81" s="21"/>
      <c r="S81" s="21"/>
      <c r="T81" s="21"/>
      <c r="U81" s="21"/>
      <c r="V81" s="21"/>
      <c r="W81" s="21"/>
      <c r="X81" s="21"/>
      <c r="Y81" s="21"/>
      <c r="Z81" s="21"/>
      <c r="AA81" s="21"/>
      <c r="AB81" s="21"/>
    </row>
    <row r="82" ht="15.0" customHeight="1">
      <c r="A82" s="25"/>
      <c r="B82" s="119"/>
      <c r="C82" s="21"/>
      <c r="D82" s="21"/>
      <c r="E82" s="21"/>
      <c r="F82" s="21"/>
      <c r="G82" s="168"/>
      <c r="H82" s="164"/>
      <c r="I82" s="21"/>
      <c r="J82" s="21"/>
      <c r="K82" s="21"/>
      <c r="L82" s="21"/>
      <c r="M82" s="21"/>
      <c r="N82" s="21"/>
      <c r="O82" s="21"/>
      <c r="P82" s="21"/>
      <c r="Q82" s="21"/>
      <c r="R82" s="21"/>
      <c r="S82" s="21"/>
      <c r="T82" s="21"/>
      <c r="U82" s="21"/>
      <c r="V82" s="21"/>
      <c r="W82" s="21"/>
      <c r="X82" s="21"/>
      <c r="Y82" s="21"/>
      <c r="Z82" s="21"/>
      <c r="AA82" s="21"/>
      <c r="AB82" s="21"/>
    </row>
    <row r="83" ht="15.0" customHeight="1">
      <c r="A83" s="25"/>
      <c r="B83" s="119"/>
      <c r="C83" s="21"/>
      <c r="D83" s="21"/>
      <c r="E83" s="119"/>
      <c r="F83" s="119"/>
      <c r="G83" s="168"/>
      <c r="H83" s="164"/>
      <c r="I83" s="21"/>
      <c r="J83" s="21"/>
      <c r="K83" s="21"/>
      <c r="L83" s="21"/>
      <c r="M83" s="21"/>
      <c r="N83" s="21"/>
      <c r="O83" s="21"/>
      <c r="P83" s="21"/>
      <c r="Q83" s="21"/>
      <c r="R83" s="21"/>
      <c r="S83" s="21"/>
      <c r="T83" s="21"/>
      <c r="U83" s="21"/>
      <c r="V83" s="21"/>
      <c r="W83" s="21"/>
      <c r="X83" s="21"/>
      <c r="Y83" s="21"/>
      <c r="Z83" s="21"/>
      <c r="AA83" s="21"/>
      <c r="AB83" s="21"/>
    </row>
    <row r="84" ht="15.0" customHeight="1">
      <c r="A84" s="25"/>
      <c r="B84" s="119"/>
      <c r="C84" s="21"/>
      <c r="D84" s="21"/>
      <c r="E84" s="119"/>
      <c r="F84" s="119"/>
      <c r="G84" s="168"/>
      <c r="H84" s="164"/>
      <c r="I84" s="21"/>
      <c r="J84" s="21"/>
      <c r="K84" s="21"/>
      <c r="L84" s="21"/>
      <c r="M84" s="21"/>
      <c r="N84" s="21"/>
      <c r="O84" s="21"/>
      <c r="P84" s="21"/>
      <c r="Q84" s="21"/>
      <c r="R84" s="21"/>
      <c r="S84" s="21"/>
      <c r="T84" s="21"/>
      <c r="U84" s="21"/>
      <c r="V84" s="21"/>
      <c r="W84" s="21"/>
      <c r="X84" s="21"/>
      <c r="Y84" s="21"/>
      <c r="Z84" s="21"/>
      <c r="AA84" s="21"/>
      <c r="AB84" s="21"/>
    </row>
    <row r="85" ht="15.0" customHeight="1">
      <c r="A85" s="25"/>
      <c r="B85" s="119"/>
      <c r="C85" s="21"/>
      <c r="D85" s="21"/>
      <c r="E85" s="119"/>
      <c r="F85" s="119"/>
      <c r="G85" s="168"/>
      <c r="H85" s="164"/>
      <c r="I85" s="21"/>
      <c r="J85" s="21"/>
      <c r="K85" s="21"/>
      <c r="L85" s="21"/>
      <c r="M85" s="21"/>
      <c r="N85" s="21"/>
      <c r="O85" s="21"/>
      <c r="P85" s="21"/>
      <c r="Q85" s="21"/>
      <c r="R85" s="21"/>
      <c r="S85" s="21"/>
      <c r="T85" s="21"/>
      <c r="U85" s="21"/>
      <c r="V85" s="21"/>
      <c r="W85" s="21"/>
      <c r="X85" s="21"/>
      <c r="Y85" s="21"/>
      <c r="Z85" s="21"/>
      <c r="AA85" s="21"/>
      <c r="AB85" s="21"/>
    </row>
    <row r="86" ht="15.0" customHeight="1">
      <c r="A86" s="25"/>
      <c r="B86" s="119"/>
      <c r="C86" s="21"/>
      <c r="D86" s="21"/>
      <c r="E86" s="119"/>
      <c r="F86" s="119"/>
      <c r="G86" s="168"/>
      <c r="H86" s="164"/>
      <c r="I86" s="21"/>
      <c r="J86" s="21"/>
      <c r="K86" s="21"/>
      <c r="L86" s="21"/>
      <c r="M86" s="21"/>
      <c r="N86" s="21"/>
      <c r="O86" s="21"/>
      <c r="P86" s="21"/>
      <c r="Q86" s="21"/>
      <c r="R86" s="21"/>
      <c r="S86" s="21"/>
      <c r="T86" s="21"/>
      <c r="U86" s="21"/>
      <c r="V86" s="21"/>
      <c r="W86" s="21"/>
      <c r="X86" s="21"/>
      <c r="Y86" s="21"/>
      <c r="Z86" s="21"/>
      <c r="AA86" s="21"/>
      <c r="AB86" s="21"/>
    </row>
    <row r="87" ht="15.0" customHeight="1">
      <c r="A87" s="25"/>
      <c r="B87" s="119"/>
      <c r="C87" s="21"/>
      <c r="D87" s="21"/>
      <c r="E87" s="119"/>
      <c r="F87" s="119"/>
      <c r="G87" s="168"/>
      <c r="H87" s="164"/>
      <c r="I87" s="21"/>
      <c r="J87" s="21"/>
      <c r="K87" s="21"/>
      <c r="L87" s="21"/>
      <c r="M87" s="21"/>
      <c r="N87" s="21"/>
      <c r="O87" s="21"/>
      <c r="P87" s="21"/>
      <c r="Q87" s="21"/>
      <c r="R87" s="21"/>
      <c r="S87" s="21"/>
      <c r="T87" s="21"/>
      <c r="U87" s="21"/>
      <c r="V87" s="21"/>
      <c r="W87" s="21"/>
      <c r="X87" s="21"/>
      <c r="Y87" s="21"/>
      <c r="Z87" s="21"/>
      <c r="AA87" s="21"/>
      <c r="AB87" s="21"/>
    </row>
    <row r="88" ht="15.0" customHeight="1">
      <c r="A88" s="25"/>
      <c r="B88" s="119"/>
      <c r="C88" s="21"/>
      <c r="D88" s="21"/>
      <c r="E88" s="119"/>
      <c r="F88" s="119"/>
      <c r="G88" s="168"/>
      <c r="H88" s="164"/>
      <c r="I88" s="21"/>
      <c r="J88" s="21"/>
      <c r="K88" s="21"/>
      <c r="L88" s="21"/>
      <c r="M88" s="21"/>
      <c r="N88" s="21"/>
      <c r="O88" s="21"/>
      <c r="P88" s="21"/>
      <c r="Q88" s="21"/>
      <c r="R88" s="21"/>
      <c r="S88" s="21"/>
      <c r="T88" s="21"/>
      <c r="U88" s="21"/>
      <c r="V88" s="21"/>
      <c r="W88" s="21"/>
      <c r="X88" s="21"/>
      <c r="Y88" s="21"/>
      <c r="Z88" s="21"/>
      <c r="AA88" s="21"/>
      <c r="AB88" s="21"/>
    </row>
    <row r="89" ht="15.0" customHeight="1">
      <c r="A89" s="25"/>
      <c r="B89" s="119"/>
      <c r="C89" s="21"/>
      <c r="D89" s="21"/>
      <c r="E89" s="119"/>
      <c r="F89" s="119"/>
      <c r="G89" s="168"/>
      <c r="H89" s="164"/>
      <c r="I89" s="21"/>
      <c r="J89" s="21"/>
      <c r="K89" s="21"/>
      <c r="L89" s="21"/>
      <c r="M89" s="21"/>
      <c r="N89" s="21"/>
      <c r="O89" s="21"/>
      <c r="P89" s="21"/>
      <c r="Q89" s="21"/>
      <c r="R89" s="21"/>
      <c r="S89" s="21"/>
      <c r="T89" s="21"/>
      <c r="U89" s="21"/>
      <c r="V89" s="21"/>
      <c r="W89" s="21"/>
      <c r="X89" s="21"/>
      <c r="Y89" s="21"/>
      <c r="Z89" s="21"/>
      <c r="AA89" s="21"/>
      <c r="AB89" s="21"/>
    </row>
    <row r="90" ht="15.0" customHeight="1">
      <c r="A90" s="25"/>
      <c r="B90" s="119"/>
      <c r="C90" s="21"/>
      <c r="D90" s="21"/>
      <c r="E90" s="119"/>
      <c r="F90" s="119"/>
      <c r="G90" s="168"/>
      <c r="H90" s="164"/>
      <c r="I90" s="21"/>
      <c r="J90" s="21"/>
      <c r="K90" s="21"/>
      <c r="L90" s="21"/>
      <c r="M90" s="21"/>
      <c r="N90" s="21"/>
      <c r="O90" s="21"/>
      <c r="P90" s="21"/>
      <c r="Q90" s="21"/>
      <c r="R90" s="21"/>
      <c r="S90" s="21"/>
      <c r="T90" s="21"/>
      <c r="U90" s="21"/>
      <c r="V90" s="21"/>
      <c r="W90" s="21"/>
      <c r="X90" s="21"/>
      <c r="Y90" s="21"/>
      <c r="Z90" s="21"/>
      <c r="AA90" s="21"/>
      <c r="AB90" s="21"/>
    </row>
    <row r="91" ht="15.0" customHeight="1">
      <c r="A91" s="25"/>
      <c r="B91" s="119"/>
      <c r="C91" s="21"/>
      <c r="D91" s="21"/>
      <c r="E91" s="119"/>
      <c r="F91" s="119"/>
      <c r="G91" s="168"/>
      <c r="H91" s="164"/>
      <c r="I91" s="21"/>
      <c r="J91" s="21"/>
      <c r="K91" s="21"/>
      <c r="L91" s="21"/>
      <c r="M91" s="21"/>
      <c r="N91" s="21"/>
      <c r="O91" s="21"/>
      <c r="P91" s="21"/>
      <c r="Q91" s="21"/>
      <c r="R91" s="21"/>
      <c r="S91" s="21"/>
      <c r="T91" s="21"/>
      <c r="U91" s="21"/>
      <c r="V91" s="21"/>
      <c r="W91" s="21"/>
      <c r="X91" s="21"/>
      <c r="Y91" s="21"/>
      <c r="Z91" s="21"/>
      <c r="AA91" s="21"/>
      <c r="AB91" s="21"/>
    </row>
    <row r="92" ht="15.0" customHeight="1">
      <c r="A92" s="25"/>
      <c r="B92" s="119"/>
      <c r="C92" s="21"/>
      <c r="D92" s="21"/>
      <c r="E92" s="119"/>
      <c r="F92" s="119"/>
      <c r="G92" s="168"/>
      <c r="H92" s="164"/>
      <c r="I92" s="21"/>
      <c r="J92" s="21"/>
      <c r="K92" s="21"/>
      <c r="L92" s="21"/>
      <c r="M92" s="21"/>
      <c r="N92" s="21"/>
      <c r="O92" s="21"/>
      <c r="P92" s="21"/>
      <c r="Q92" s="21"/>
      <c r="R92" s="21"/>
      <c r="S92" s="21"/>
      <c r="T92" s="21"/>
      <c r="U92" s="21"/>
      <c r="V92" s="21"/>
      <c r="W92" s="21"/>
      <c r="X92" s="21"/>
      <c r="Y92" s="21"/>
      <c r="Z92" s="21"/>
      <c r="AA92" s="21"/>
      <c r="AB92" s="21"/>
    </row>
    <row r="93" ht="15.0" customHeight="1">
      <c r="A93" s="25"/>
      <c r="B93" s="119"/>
      <c r="C93" s="21"/>
      <c r="D93" s="21"/>
      <c r="E93" s="119"/>
      <c r="F93" s="119"/>
      <c r="G93" s="168"/>
      <c r="H93" s="164"/>
      <c r="I93" s="21"/>
      <c r="J93" s="21"/>
      <c r="K93" s="21"/>
      <c r="L93" s="21"/>
      <c r="M93" s="21"/>
      <c r="N93" s="21"/>
      <c r="O93" s="21"/>
      <c r="P93" s="21"/>
      <c r="Q93" s="21"/>
      <c r="R93" s="21"/>
      <c r="S93" s="21"/>
      <c r="T93" s="21"/>
      <c r="U93" s="21"/>
      <c r="V93" s="21"/>
      <c r="W93" s="21"/>
      <c r="X93" s="21"/>
      <c r="Y93" s="21"/>
      <c r="Z93" s="21"/>
      <c r="AA93" s="21"/>
      <c r="AB93" s="21"/>
    </row>
    <row r="94" ht="15.0" customHeight="1">
      <c r="A94" s="25"/>
      <c r="B94" s="119"/>
      <c r="C94" s="21"/>
      <c r="D94" s="21"/>
      <c r="E94" s="119"/>
      <c r="F94" s="119"/>
      <c r="G94" s="168"/>
      <c r="H94" s="164"/>
      <c r="I94" s="21"/>
      <c r="J94" s="21"/>
      <c r="K94" s="21"/>
      <c r="L94" s="21"/>
      <c r="M94" s="21"/>
      <c r="N94" s="21"/>
      <c r="O94" s="21"/>
      <c r="P94" s="21"/>
      <c r="Q94" s="21"/>
      <c r="R94" s="21"/>
      <c r="S94" s="21"/>
      <c r="T94" s="21"/>
      <c r="U94" s="21"/>
      <c r="V94" s="21"/>
      <c r="W94" s="21"/>
      <c r="X94" s="21"/>
      <c r="Y94" s="21"/>
      <c r="Z94" s="21"/>
      <c r="AA94" s="21"/>
      <c r="AB94" s="21"/>
    </row>
    <row r="95" ht="15.0" customHeight="1">
      <c r="A95" s="25"/>
      <c r="B95" s="119"/>
      <c r="C95" s="21"/>
      <c r="D95" s="21"/>
      <c r="E95" s="119"/>
      <c r="F95" s="119"/>
      <c r="G95" s="168"/>
      <c r="H95" s="164"/>
      <c r="I95" s="21"/>
      <c r="J95" s="21"/>
      <c r="K95" s="21"/>
      <c r="L95" s="21"/>
      <c r="M95" s="21"/>
      <c r="N95" s="21"/>
      <c r="O95" s="21"/>
      <c r="P95" s="21"/>
      <c r="Q95" s="21"/>
      <c r="R95" s="21"/>
      <c r="S95" s="21"/>
      <c r="T95" s="21"/>
      <c r="U95" s="21"/>
      <c r="V95" s="21"/>
      <c r="W95" s="21"/>
      <c r="X95" s="21"/>
      <c r="Y95" s="21"/>
      <c r="Z95" s="21"/>
      <c r="AA95" s="21"/>
      <c r="AB95" s="21"/>
    </row>
    <row r="96" ht="15.0" customHeight="1">
      <c r="A96" s="25"/>
      <c r="B96" s="119"/>
      <c r="C96" s="21"/>
      <c r="D96" s="21"/>
      <c r="E96" s="119"/>
      <c r="F96" s="119"/>
      <c r="G96" s="168"/>
      <c r="H96" s="164"/>
      <c r="I96" s="21"/>
      <c r="J96" s="21"/>
      <c r="K96" s="21"/>
      <c r="L96" s="21"/>
      <c r="M96" s="21"/>
      <c r="N96" s="21"/>
      <c r="O96" s="21"/>
      <c r="P96" s="21"/>
      <c r="Q96" s="21"/>
      <c r="R96" s="21"/>
      <c r="S96" s="21"/>
      <c r="T96" s="21"/>
      <c r="U96" s="21"/>
      <c r="V96" s="21"/>
      <c r="W96" s="21"/>
      <c r="X96" s="21"/>
      <c r="Y96" s="21"/>
      <c r="Z96" s="21"/>
      <c r="AA96" s="21"/>
      <c r="AB96" s="21"/>
    </row>
    <row r="97" ht="15.0" customHeight="1">
      <c r="A97" s="25"/>
      <c r="B97" s="119"/>
      <c r="C97" s="21"/>
      <c r="D97" s="21"/>
      <c r="E97" s="119"/>
      <c r="F97" s="119"/>
      <c r="G97" s="168"/>
      <c r="H97" s="164"/>
      <c r="I97" s="21"/>
      <c r="J97" s="21"/>
      <c r="K97" s="21"/>
      <c r="L97" s="21"/>
      <c r="M97" s="21"/>
      <c r="N97" s="21"/>
      <c r="O97" s="21"/>
      <c r="P97" s="21"/>
      <c r="Q97" s="21"/>
      <c r="R97" s="21"/>
      <c r="S97" s="21"/>
      <c r="T97" s="21"/>
      <c r="U97" s="21"/>
      <c r="V97" s="21"/>
      <c r="W97" s="21"/>
      <c r="X97" s="21"/>
      <c r="Y97" s="21"/>
      <c r="Z97" s="21"/>
      <c r="AA97" s="21"/>
      <c r="AB97" s="21"/>
    </row>
    <row r="98" ht="15.0" customHeight="1">
      <c r="A98" s="25"/>
      <c r="B98" s="119"/>
      <c r="C98" s="21"/>
      <c r="D98" s="21"/>
      <c r="E98" s="119"/>
      <c r="F98" s="119"/>
      <c r="G98" s="168"/>
      <c r="H98" s="164"/>
      <c r="I98" s="21"/>
      <c r="J98" s="21"/>
      <c r="K98" s="21"/>
      <c r="L98" s="21"/>
      <c r="M98" s="21"/>
      <c r="N98" s="21"/>
      <c r="O98" s="21"/>
      <c r="P98" s="21"/>
      <c r="Q98" s="21"/>
      <c r="R98" s="21"/>
      <c r="S98" s="21"/>
      <c r="T98" s="21"/>
      <c r="U98" s="21"/>
      <c r="V98" s="21"/>
      <c r="W98" s="21"/>
      <c r="X98" s="21"/>
      <c r="Y98" s="21"/>
      <c r="Z98" s="21"/>
      <c r="AA98" s="21"/>
      <c r="AB98" s="21"/>
    </row>
    <row r="99" ht="15.0" customHeight="1">
      <c r="A99" s="25"/>
      <c r="B99" s="119"/>
      <c r="C99" s="21"/>
      <c r="D99" s="21"/>
      <c r="E99" s="119"/>
      <c r="F99" s="119"/>
      <c r="G99" s="168"/>
      <c r="H99" s="164"/>
      <c r="I99" s="21"/>
      <c r="J99" s="21"/>
      <c r="K99" s="21"/>
      <c r="L99" s="21"/>
      <c r="M99" s="21"/>
      <c r="N99" s="21"/>
      <c r="O99" s="21"/>
      <c r="P99" s="21"/>
      <c r="Q99" s="21"/>
      <c r="R99" s="21"/>
      <c r="S99" s="21"/>
      <c r="T99" s="21"/>
      <c r="U99" s="21"/>
      <c r="V99" s="21"/>
      <c r="W99" s="21"/>
      <c r="X99" s="21"/>
      <c r="Y99" s="21"/>
      <c r="Z99" s="21"/>
      <c r="AA99" s="21"/>
      <c r="AB99" s="21"/>
    </row>
    <row r="100" ht="15.0" customHeight="1">
      <c r="A100" s="25"/>
      <c r="B100" s="119"/>
      <c r="C100" s="21"/>
      <c r="D100" s="21"/>
      <c r="E100" s="119"/>
      <c r="F100" s="119"/>
      <c r="G100" s="168"/>
      <c r="H100" s="164"/>
      <c r="I100" s="21"/>
      <c r="J100" s="21"/>
      <c r="K100" s="21"/>
      <c r="L100" s="21"/>
      <c r="M100" s="21"/>
      <c r="N100" s="21"/>
      <c r="O100" s="21"/>
      <c r="P100" s="21"/>
      <c r="Q100" s="21"/>
      <c r="R100" s="21"/>
      <c r="S100" s="21"/>
      <c r="T100" s="21"/>
      <c r="U100" s="21"/>
      <c r="V100" s="21"/>
      <c r="W100" s="21"/>
      <c r="X100" s="21"/>
      <c r="Y100" s="21"/>
      <c r="Z100" s="21"/>
      <c r="AA100" s="21"/>
      <c r="AB100" s="21"/>
    </row>
    <row r="101" ht="15.0" customHeight="1">
      <c r="A101" s="25"/>
      <c r="B101" s="119"/>
      <c r="C101" s="21"/>
      <c r="D101" s="21"/>
      <c r="E101" s="119"/>
      <c r="F101" s="119"/>
      <c r="G101" s="168"/>
      <c r="H101" s="164"/>
      <c r="I101" s="21"/>
      <c r="J101" s="21"/>
      <c r="K101" s="21"/>
      <c r="L101" s="21"/>
      <c r="M101" s="21"/>
      <c r="N101" s="21"/>
      <c r="O101" s="21"/>
      <c r="P101" s="21"/>
      <c r="Q101" s="21"/>
      <c r="R101" s="21"/>
      <c r="S101" s="21"/>
      <c r="T101" s="21"/>
      <c r="U101" s="21"/>
      <c r="V101" s="21"/>
      <c r="W101" s="21"/>
      <c r="X101" s="21"/>
      <c r="Y101" s="21"/>
      <c r="Z101" s="21"/>
      <c r="AA101" s="21"/>
      <c r="AB101" s="21"/>
    </row>
    <row r="102" ht="15.0" customHeight="1">
      <c r="A102" s="25"/>
      <c r="B102" s="119"/>
      <c r="C102" s="21"/>
      <c r="D102" s="21"/>
      <c r="E102" s="119"/>
      <c r="F102" s="119"/>
      <c r="G102" s="168"/>
      <c r="H102" s="164"/>
      <c r="I102" s="21"/>
      <c r="J102" s="21"/>
      <c r="K102" s="21"/>
      <c r="L102" s="21"/>
      <c r="M102" s="21"/>
      <c r="N102" s="21"/>
      <c r="O102" s="21"/>
      <c r="P102" s="21"/>
      <c r="Q102" s="21"/>
      <c r="R102" s="21"/>
      <c r="S102" s="21"/>
      <c r="T102" s="21"/>
      <c r="U102" s="21"/>
      <c r="V102" s="21"/>
      <c r="W102" s="21"/>
      <c r="X102" s="21"/>
      <c r="Y102" s="21"/>
      <c r="Z102" s="21"/>
      <c r="AA102" s="21"/>
      <c r="AB102" s="21"/>
    </row>
    <row r="103" ht="15.0" customHeight="1">
      <c r="A103" s="25"/>
      <c r="B103" s="119"/>
      <c r="C103" s="21"/>
      <c r="D103" s="21"/>
      <c r="E103" s="21"/>
      <c r="F103" s="21"/>
      <c r="G103" s="168"/>
      <c r="H103" s="164"/>
      <c r="I103" s="21"/>
      <c r="J103" s="21"/>
      <c r="K103" s="21"/>
      <c r="L103" s="21"/>
      <c r="M103" s="21"/>
      <c r="N103" s="21"/>
      <c r="O103" s="21"/>
      <c r="P103" s="21"/>
      <c r="Q103" s="21"/>
      <c r="R103" s="21"/>
      <c r="S103" s="21"/>
      <c r="T103" s="21"/>
      <c r="U103" s="21"/>
      <c r="V103" s="21"/>
      <c r="W103" s="21"/>
      <c r="X103" s="21"/>
      <c r="Y103" s="21"/>
      <c r="Z103" s="21"/>
      <c r="AA103" s="21"/>
      <c r="AB103" s="21"/>
    </row>
    <row r="104" ht="15.0" customHeight="1">
      <c r="A104" s="25"/>
      <c r="B104" s="119"/>
      <c r="C104" s="21"/>
      <c r="D104" s="21"/>
      <c r="E104" s="119"/>
      <c r="F104" s="119"/>
      <c r="G104" s="168"/>
      <c r="H104" s="164"/>
      <c r="I104" s="21"/>
      <c r="J104" s="21"/>
      <c r="K104" s="21"/>
      <c r="L104" s="21"/>
      <c r="M104" s="21"/>
      <c r="N104" s="21"/>
      <c r="O104" s="21"/>
      <c r="P104" s="21"/>
      <c r="Q104" s="21"/>
      <c r="R104" s="21"/>
      <c r="S104" s="21"/>
      <c r="T104" s="21"/>
      <c r="U104" s="21"/>
      <c r="V104" s="21"/>
      <c r="W104" s="21"/>
      <c r="X104" s="21"/>
      <c r="Y104" s="21"/>
      <c r="Z104" s="21"/>
      <c r="AA104" s="21"/>
      <c r="AB104" s="21"/>
    </row>
    <row r="105" ht="15.0" customHeight="1">
      <c r="A105" s="25"/>
      <c r="B105" s="119"/>
      <c r="C105" s="21"/>
      <c r="D105" s="21"/>
      <c r="E105" s="119"/>
      <c r="F105" s="119"/>
      <c r="G105" s="168"/>
      <c r="H105" s="164"/>
      <c r="I105" s="21"/>
      <c r="J105" s="21"/>
      <c r="K105" s="21"/>
      <c r="L105" s="21"/>
      <c r="M105" s="21"/>
      <c r="N105" s="21"/>
      <c r="O105" s="21"/>
      <c r="P105" s="21"/>
      <c r="Q105" s="21"/>
      <c r="R105" s="21"/>
      <c r="S105" s="21"/>
      <c r="T105" s="21"/>
      <c r="U105" s="21"/>
      <c r="V105" s="21"/>
      <c r="W105" s="21"/>
      <c r="X105" s="21"/>
      <c r="Y105" s="21"/>
      <c r="Z105" s="21"/>
      <c r="AA105" s="21"/>
      <c r="AB105" s="21"/>
    </row>
    <row r="106" ht="15.0" customHeight="1">
      <c r="A106" s="25"/>
      <c r="B106" s="119"/>
      <c r="C106" s="21"/>
      <c r="D106" s="21"/>
      <c r="E106" s="119"/>
      <c r="F106" s="119"/>
      <c r="G106" s="168"/>
      <c r="H106" s="164"/>
      <c r="I106" s="21"/>
      <c r="J106" s="21"/>
      <c r="K106" s="21"/>
      <c r="L106" s="21"/>
      <c r="M106" s="21"/>
      <c r="N106" s="21"/>
      <c r="O106" s="21"/>
      <c r="P106" s="21"/>
      <c r="Q106" s="21"/>
      <c r="R106" s="21"/>
      <c r="S106" s="21"/>
      <c r="T106" s="21"/>
      <c r="U106" s="21"/>
      <c r="V106" s="21"/>
      <c r="W106" s="21"/>
      <c r="X106" s="21"/>
      <c r="Y106" s="21"/>
      <c r="Z106" s="21"/>
      <c r="AA106" s="21"/>
      <c r="AB106" s="21"/>
    </row>
    <row r="107" ht="15.0" customHeight="1">
      <c r="A107" s="25"/>
      <c r="B107" s="119"/>
      <c r="C107" s="21"/>
      <c r="D107" s="21"/>
      <c r="E107" s="119"/>
      <c r="F107" s="119"/>
      <c r="G107" s="168"/>
      <c r="H107" s="164"/>
      <c r="I107" s="21"/>
      <c r="J107" s="21"/>
      <c r="K107" s="21"/>
      <c r="L107" s="21"/>
      <c r="M107" s="21"/>
      <c r="N107" s="21"/>
      <c r="O107" s="21"/>
      <c r="P107" s="21"/>
      <c r="Q107" s="21"/>
      <c r="R107" s="21"/>
      <c r="S107" s="21"/>
      <c r="T107" s="21"/>
      <c r="U107" s="21"/>
      <c r="V107" s="21"/>
      <c r="W107" s="21"/>
      <c r="X107" s="21"/>
      <c r="Y107" s="21"/>
      <c r="Z107" s="21"/>
      <c r="AA107" s="21"/>
      <c r="AB107" s="21"/>
    </row>
    <row r="108" ht="15.0" customHeight="1">
      <c r="A108" s="25"/>
      <c r="B108" s="119"/>
      <c r="C108" s="21"/>
      <c r="D108" s="21"/>
      <c r="E108" s="119"/>
      <c r="F108" s="119"/>
      <c r="G108" s="168"/>
      <c r="H108" s="164"/>
      <c r="I108" s="21"/>
      <c r="J108" s="21"/>
      <c r="K108" s="21"/>
      <c r="L108" s="21"/>
      <c r="M108" s="21"/>
      <c r="N108" s="21"/>
      <c r="O108" s="21"/>
      <c r="P108" s="21"/>
      <c r="Q108" s="21"/>
      <c r="R108" s="21"/>
      <c r="S108" s="21"/>
      <c r="T108" s="21"/>
      <c r="U108" s="21"/>
      <c r="V108" s="21"/>
      <c r="W108" s="21"/>
      <c r="X108" s="21"/>
      <c r="Y108" s="21"/>
      <c r="Z108" s="21"/>
      <c r="AA108" s="21"/>
      <c r="AB108" s="21"/>
    </row>
    <row r="109" ht="15.0" customHeight="1">
      <c r="A109" s="25"/>
      <c r="B109" s="119"/>
      <c r="C109" s="21"/>
      <c r="D109" s="21"/>
      <c r="E109" s="119"/>
      <c r="F109" s="119"/>
      <c r="G109" s="168"/>
      <c r="H109" s="164"/>
      <c r="I109" s="21"/>
      <c r="J109" s="21"/>
      <c r="K109" s="21"/>
      <c r="L109" s="21"/>
      <c r="M109" s="21"/>
      <c r="N109" s="21"/>
      <c r="O109" s="21"/>
      <c r="P109" s="21"/>
      <c r="Q109" s="21"/>
      <c r="R109" s="21"/>
      <c r="S109" s="21"/>
      <c r="T109" s="21"/>
      <c r="U109" s="21"/>
      <c r="V109" s="21"/>
      <c r="W109" s="21"/>
      <c r="X109" s="21"/>
      <c r="Y109" s="21"/>
      <c r="Z109" s="21"/>
      <c r="AA109" s="21"/>
      <c r="AB109" s="21"/>
    </row>
    <row r="110" ht="15.0" customHeight="1">
      <c r="A110" s="25"/>
      <c r="B110" s="119"/>
      <c r="C110" s="21"/>
      <c r="D110" s="21"/>
      <c r="E110" s="119"/>
      <c r="F110" s="119"/>
      <c r="G110" s="168"/>
      <c r="H110" s="164"/>
      <c r="I110" s="21"/>
      <c r="J110" s="21"/>
      <c r="K110" s="21"/>
      <c r="L110" s="21"/>
      <c r="M110" s="21"/>
      <c r="N110" s="21"/>
      <c r="O110" s="21"/>
      <c r="P110" s="21"/>
      <c r="Q110" s="21"/>
      <c r="R110" s="21"/>
      <c r="S110" s="21"/>
      <c r="T110" s="21"/>
      <c r="U110" s="21"/>
      <c r="V110" s="21"/>
      <c r="W110" s="21"/>
      <c r="X110" s="21"/>
      <c r="Y110" s="21"/>
      <c r="Z110" s="21"/>
      <c r="AA110" s="21"/>
      <c r="AB110" s="21"/>
    </row>
    <row r="111" ht="15.0" customHeight="1">
      <c r="A111" s="25"/>
      <c r="B111" s="119"/>
      <c r="C111" s="21"/>
      <c r="D111" s="21"/>
      <c r="E111" s="119"/>
      <c r="F111" s="119"/>
      <c r="G111" s="168"/>
      <c r="H111" s="164"/>
      <c r="I111" s="21"/>
      <c r="J111" s="21"/>
      <c r="K111" s="21"/>
      <c r="L111" s="21"/>
      <c r="M111" s="21"/>
      <c r="N111" s="21"/>
      <c r="O111" s="21"/>
      <c r="P111" s="21"/>
      <c r="Q111" s="21"/>
      <c r="R111" s="21"/>
      <c r="S111" s="21"/>
      <c r="T111" s="21"/>
      <c r="U111" s="21"/>
      <c r="V111" s="21"/>
      <c r="W111" s="21"/>
      <c r="X111" s="21"/>
      <c r="Y111" s="21"/>
      <c r="Z111" s="21"/>
      <c r="AA111" s="21"/>
      <c r="AB111" s="21"/>
    </row>
    <row r="112" ht="15.0" customHeight="1">
      <c r="A112" s="25"/>
      <c r="B112" s="119"/>
      <c r="C112" s="21"/>
      <c r="D112" s="21"/>
      <c r="E112" s="119"/>
      <c r="F112" s="119"/>
      <c r="G112" s="168"/>
      <c r="H112" s="164"/>
      <c r="I112" s="21"/>
      <c r="J112" s="21"/>
      <c r="K112" s="21"/>
      <c r="L112" s="21"/>
      <c r="M112" s="21"/>
      <c r="N112" s="21"/>
      <c r="O112" s="21"/>
      <c r="P112" s="21"/>
      <c r="Q112" s="21"/>
      <c r="R112" s="21"/>
      <c r="S112" s="21"/>
      <c r="T112" s="21"/>
      <c r="U112" s="21"/>
      <c r="V112" s="21"/>
      <c r="W112" s="21"/>
      <c r="X112" s="21"/>
      <c r="Y112" s="21"/>
      <c r="Z112" s="21"/>
      <c r="AA112" s="21"/>
      <c r="AB112" s="21"/>
    </row>
    <row r="113" ht="15.0" customHeight="1">
      <c r="A113" s="25"/>
      <c r="B113" s="119"/>
      <c r="C113" s="21"/>
      <c r="D113" s="21"/>
      <c r="E113" s="119"/>
      <c r="F113" s="119"/>
      <c r="G113" s="168"/>
      <c r="H113" s="164"/>
      <c r="I113" s="21"/>
      <c r="J113" s="21"/>
      <c r="K113" s="21"/>
      <c r="L113" s="21"/>
      <c r="M113" s="21"/>
      <c r="N113" s="21"/>
      <c r="O113" s="21"/>
      <c r="P113" s="21"/>
      <c r="Q113" s="21"/>
      <c r="R113" s="21"/>
      <c r="S113" s="21"/>
      <c r="T113" s="21"/>
      <c r="U113" s="21"/>
      <c r="V113" s="21"/>
      <c r="W113" s="21"/>
      <c r="X113" s="21"/>
      <c r="Y113" s="21"/>
      <c r="Z113" s="21"/>
      <c r="AA113" s="21"/>
      <c r="AB113" s="21"/>
    </row>
    <row r="114" ht="15.0" customHeight="1">
      <c r="A114" s="25"/>
      <c r="B114" s="119"/>
      <c r="C114" s="21"/>
      <c r="D114" s="21"/>
      <c r="E114" s="119"/>
      <c r="F114" s="119"/>
      <c r="G114" s="168"/>
      <c r="H114" s="164"/>
      <c r="I114" s="21"/>
      <c r="J114" s="21"/>
      <c r="K114" s="21"/>
      <c r="L114" s="21"/>
      <c r="M114" s="21"/>
      <c r="N114" s="21"/>
      <c r="O114" s="21"/>
      <c r="P114" s="21"/>
      <c r="Q114" s="21"/>
      <c r="R114" s="21"/>
      <c r="S114" s="21"/>
      <c r="T114" s="21"/>
      <c r="U114" s="21"/>
      <c r="V114" s="21"/>
      <c r="W114" s="21"/>
      <c r="X114" s="21"/>
      <c r="Y114" s="21"/>
      <c r="Z114" s="21"/>
      <c r="AA114" s="21"/>
      <c r="AB114" s="21"/>
    </row>
    <row r="115" ht="15.0" customHeight="1">
      <c r="A115" s="25"/>
      <c r="B115" s="119"/>
      <c r="C115" s="21"/>
      <c r="D115" s="21"/>
      <c r="E115" s="119"/>
      <c r="F115" s="119"/>
      <c r="G115" s="168"/>
      <c r="H115" s="164"/>
      <c r="I115" s="21"/>
      <c r="J115" s="21"/>
      <c r="K115" s="21"/>
      <c r="L115" s="21"/>
      <c r="M115" s="21"/>
      <c r="N115" s="21"/>
      <c r="O115" s="21"/>
      <c r="P115" s="21"/>
      <c r="Q115" s="21"/>
      <c r="R115" s="21"/>
      <c r="S115" s="21"/>
      <c r="T115" s="21"/>
      <c r="U115" s="21"/>
      <c r="V115" s="21"/>
      <c r="W115" s="21"/>
      <c r="X115" s="21"/>
      <c r="Y115" s="21"/>
      <c r="Z115" s="21"/>
      <c r="AA115" s="21"/>
      <c r="AB115" s="21"/>
    </row>
    <row r="116" ht="15.0" customHeight="1">
      <c r="A116" s="25"/>
      <c r="B116" s="119"/>
      <c r="C116" s="21"/>
      <c r="D116" s="21"/>
      <c r="E116" s="119"/>
      <c r="F116" s="119"/>
      <c r="G116" s="168"/>
      <c r="H116" s="164"/>
      <c r="I116" s="21"/>
      <c r="J116" s="21"/>
      <c r="K116" s="21"/>
      <c r="L116" s="21"/>
      <c r="M116" s="21"/>
      <c r="N116" s="21"/>
      <c r="O116" s="21"/>
      <c r="P116" s="21"/>
      <c r="Q116" s="21"/>
      <c r="R116" s="21"/>
      <c r="S116" s="21"/>
      <c r="T116" s="21"/>
      <c r="U116" s="21"/>
      <c r="V116" s="21"/>
      <c r="W116" s="21"/>
      <c r="X116" s="21"/>
      <c r="Y116" s="21"/>
      <c r="Z116" s="21"/>
      <c r="AA116" s="21"/>
      <c r="AB116" s="21"/>
    </row>
    <row r="117" ht="15.0" customHeight="1">
      <c r="A117" s="25"/>
      <c r="B117" s="119"/>
      <c r="C117" s="21"/>
      <c r="D117" s="21"/>
      <c r="E117" s="119"/>
      <c r="F117" s="119"/>
      <c r="G117" s="168"/>
      <c r="H117" s="164"/>
      <c r="I117" s="21"/>
      <c r="J117" s="21"/>
      <c r="K117" s="21"/>
      <c r="L117" s="21"/>
      <c r="M117" s="21"/>
      <c r="N117" s="21"/>
      <c r="O117" s="21"/>
      <c r="P117" s="21"/>
      <c r="Q117" s="21"/>
      <c r="R117" s="21"/>
      <c r="S117" s="21"/>
      <c r="T117" s="21"/>
      <c r="U117" s="21"/>
      <c r="V117" s="21"/>
      <c r="W117" s="21"/>
      <c r="X117" s="21"/>
      <c r="Y117" s="21"/>
      <c r="Z117" s="21"/>
      <c r="AA117" s="21"/>
      <c r="AB117" s="21"/>
    </row>
    <row r="118" ht="15.0" customHeight="1">
      <c r="A118" s="25"/>
      <c r="B118" s="119"/>
      <c r="C118" s="21"/>
      <c r="D118" s="21"/>
      <c r="E118" s="119"/>
      <c r="F118" s="119"/>
      <c r="G118" s="168"/>
      <c r="H118" s="164"/>
      <c r="I118" s="21"/>
      <c r="J118" s="21"/>
      <c r="K118" s="21"/>
      <c r="L118" s="21"/>
      <c r="M118" s="21"/>
      <c r="N118" s="21"/>
      <c r="O118" s="21"/>
      <c r="P118" s="21"/>
      <c r="Q118" s="21"/>
      <c r="R118" s="21"/>
      <c r="S118" s="21"/>
      <c r="T118" s="21"/>
      <c r="U118" s="21"/>
      <c r="V118" s="21"/>
      <c r="W118" s="21"/>
      <c r="X118" s="21"/>
      <c r="Y118" s="21"/>
      <c r="Z118" s="21"/>
      <c r="AA118" s="21"/>
      <c r="AB118" s="21"/>
    </row>
    <row r="119" ht="15.0" customHeight="1">
      <c r="A119" s="25"/>
      <c r="B119" s="119"/>
      <c r="C119" s="21"/>
      <c r="D119" s="21"/>
      <c r="E119" s="119"/>
      <c r="F119" s="119"/>
      <c r="G119" s="168"/>
      <c r="H119" s="164"/>
      <c r="I119" s="21"/>
      <c r="J119" s="21"/>
      <c r="K119" s="21"/>
      <c r="L119" s="21"/>
      <c r="M119" s="21"/>
      <c r="N119" s="21"/>
      <c r="O119" s="21"/>
      <c r="P119" s="21"/>
      <c r="Q119" s="21"/>
      <c r="R119" s="21"/>
      <c r="S119" s="21"/>
      <c r="T119" s="21"/>
      <c r="U119" s="21"/>
      <c r="V119" s="21"/>
      <c r="W119" s="21"/>
      <c r="X119" s="21"/>
      <c r="Y119" s="21"/>
      <c r="Z119" s="21"/>
      <c r="AA119" s="21"/>
      <c r="AB119" s="21"/>
    </row>
    <row r="120" ht="15.0" customHeight="1">
      <c r="A120" s="25"/>
      <c r="B120" s="119"/>
      <c r="C120" s="21"/>
      <c r="D120" s="21"/>
      <c r="E120" s="119"/>
      <c r="F120" s="119"/>
      <c r="G120" s="168"/>
      <c r="H120" s="164"/>
      <c r="I120" s="21"/>
      <c r="J120" s="21"/>
      <c r="K120" s="21"/>
      <c r="L120" s="21"/>
      <c r="M120" s="21"/>
      <c r="N120" s="21"/>
      <c r="O120" s="21"/>
      <c r="P120" s="21"/>
      <c r="Q120" s="21"/>
      <c r="R120" s="21"/>
      <c r="S120" s="21"/>
      <c r="T120" s="21"/>
      <c r="U120" s="21"/>
      <c r="V120" s="21"/>
      <c r="W120" s="21"/>
      <c r="X120" s="21"/>
      <c r="Y120" s="21"/>
      <c r="Z120" s="21"/>
      <c r="AA120" s="21"/>
      <c r="AB120" s="21"/>
    </row>
    <row r="121" ht="15.0" customHeight="1">
      <c r="A121" s="25"/>
      <c r="B121" s="119"/>
      <c r="C121" s="21"/>
      <c r="D121" s="21"/>
      <c r="E121" s="119"/>
      <c r="F121" s="119"/>
      <c r="G121" s="168"/>
      <c r="H121" s="164"/>
      <c r="I121" s="21"/>
      <c r="J121" s="21"/>
      <c r="K121" s="21"/>
      <c r="L121" s="21"/>
      <c r="M121" s="21"/>
      <c r="N121" s="21"/>
      <c r="O121" s="21"/>
      <c r="P121" s="21"/>
      <c r="Q121" s="21"/>
      <c r="R121" s="21"/>
      <c r="S121" s="21"/>
      <c r="T121" s="21"/>
      <c r="U121" s="21"/>
      <c r="V121" s="21"/>
      <c r="W121" s="21"/>
      <c r="X121" s="21"/>
      <c r="Y121" s="21"/>
      <c r="Z121" s="21"/>
      <c r="AA121" s="21"/>
      <c r="AB121" s="21"/>
    </row>
    <row r="122" ht="15.0" customHeight="1">
      <c r="A122" s="25"/>
      <c r="B122" s="119"/>
      <c r="C122" s="21"/>
      <c r="D122" s="21"/>
      <c r="E122" s="119"/>
      <c r="F122" s="119"/>
      <c r="G122" s="168"/>
      <c r="H122" s="164"/>
      <c r="I122" s="21"/>
      <c r="J122" s="21"/>
      <c r="K122" s="21"/>
      <c r="L122" s="21"/>
      <c r="M122" s="21"/>
      <c r="N122" s="21"/>
      <c r="O122" s="21"/>
      <c r="P122" s="21"/>
      <c r="Q122" s="21"/>
      <c r="R122" s="21"/>
      <c r="S122" s="21"/>
      <c r="T122" s="21"/>
      <c r="U122" s="21"/>
      <c r="V122" s="21"/>
      <c r="W122" s="21"/>
      <c r="X122" s="21"/>
      <c r="Y122" s="21"/>
      <c r="Z122" s="21"/>
      <c r="AA122" s="21"/>
      <c r="AB122" s="21"/>
    </row>
    <row r="123" ht="15.0" customHeight="1">
      <c r="A123" s="25"/>
      <c r="B123" s="119"/>
      <c r="C123" s="21"/>
      <c r="D123" s="21"/>
      <c r="E123" s="119"/>
      <c r="F123" s="119"/>
      <c r="G123" s="168"/>
      <c r="H123" s="164"/>
      <c r="I123" s="21"/>
      <c r="J123" s="21"/>
      <c r="K123" s="21"/>
      <c r="L123" s="21"/>
      <c r="M123" s="21"/>
      <c r="N123" s="21"/>
      <c r="O123" s="21"/>
      <c r="P123" s="21"/>
      <c r="Q123" s="21"/>
      <c r="R123" s="21"/>
      <c r="S123" s="21"/>
      <c r="T123" s="21"/>
      <c r="U123" s="21"/>
      <c r="V123" s="21"/>
      <c r="W123" s="21"/>
      <c r="X123" s="21"/>
      <c r="Y123" s="21"/>
      <c r="Z123" s="21"/>
      <c r="AA123" s="21"/>
      <c r="AB123" s="21"/>
    </row>
    <row r="124" ht="15.0" customHeight="1">
      <c r="A124" s="25"/>
      <c r="B124" s="119"/>
      <c r="C124" s="21"/>
      <c r="D124" s="21"/>
      <c r="E124" s="119"/>
      <c r="F124" s="119"/>
      <c r="G124" s="168"/>
      <c r="H124" s="164"/>
      <c r="I124" s="21"/>
      <c r="J124" s="21"/>
      <c r="K124" s="21"/>
      <c r="L124" s="21"/>
      <c r="M124" s="21"/>
      <c r="N124" s="21"/>
      <c r="O124" s="21"/>
      <c r="P124" s="21"/>
      <c r="Q124" s="21"/>
      <c r="R124" s="21"/>
      <c r="S124" s="21"/>
      <c r="T124" s="21"/>
      <c r="U124" s="21"/>
      <c r="V124" s="21"/>
      <c r="W124" s="21"/>
      <c r="X124" s="21"/>
      <c r="Y124" s="21"/>
      <c r="Z124" s="21"/>
      <c r="AA124" s="21"/>
      <c r="AB124" s="21"/>
    </row>
    <row r="125" ht="15.0" customHeight="1">
      <c r="A125" s="25"/>
      <c r="B125" s="119"/>
      <c r="C125" s="21"/>
      <c r="D125" s="21"/>
      <c r="E125" s="119"/>
      <c r="F125" s="119"/>
      <c r="G125" s="168"/>
      <c r="H125" s="164"/>
      <c r="I125" s="21"/>
      <c r="J125" s="21"/>
      <c r="K125" s="21"/>
      <c r="L125" s="21"/>
      <c r="M125" s="21"/>
      <c r="N125" s="21"/>
      <c r="O125" s="21"/>
      <c r="P125" s="21"/>
      <c r="Q125" s="21"/>
      <c r="R125" s="21"/>
      <c r="S125" s="21"/>
      <c r="T125" s="21"/>
      <c r="U125" s="21"/>
      <c r="V125" s="21"/>
      <c r="W125" s="21"/>
      <c r="X125" s="21"/>
      <c r="Y125" s="21"/>
      <c r="Z125" s="21"/>
      <c r="AA125" s="21"/>
      <c r="AB125" s="21"/>
    </row>
    <row r="126" ht="15.0" customHeight="1">
      <c r="A126" s="25"/>
      <c r="B126" s="119"/>
      <c r="C126" s="21"/>
      <c r="D126" s="21"/>
      <c r="E126" s="119"/>
      <c r="F126" s="119"/>
      <c r="G126" s="168"/>
      <c r="H126" s="164"/>
      <c r="I126" s="21"/>
      <c r="J126" s="21"/>
      <c r="K126" s="21"/>
      <c r="L126" s="21"/>
      <c r="M126" s="21"/>
      <c r="N126" s="21"/>
      <c r="O126" s="21"/>
      <c r="P126" s="21"/>
      <c r="Q126" s="21"/>
      <c r="R126" s="21"/>
      <c r="S126" s="21"/>
      <c r="T126" s="21"/>
      <c r="U126" s="21"/>
      <c r="V126" s="21"/>
      <c r="W126" s="21"/>
      <c r="X126" s="21"/>
      <c r="Y126" s="21"/>
      <c r="Z126" s="21"/>
      <c r="AA126" s="21"/>
      <c r="AB126" s="21"/>
    </row>
    <row r="127" ht="15.0" customHeight="1">
      <c r="A127" s="25"/>
      <c r="B127" s="119"/>
      <c r="C127" s="21"/>
      <c r="D127" s="21"/>
      <c r="E127" s="119"/>
      <c r="F127" s="119"/>
      <c r="G127" s="168"/>
      <c r="H127" s="164"/>
      <c r="I127" s="21"/>
      <c r="J127" s="21"/>
      <c r="K127" s="21"/>
      <c r="L127" s="21"/>
      <c r="M127" s="21"/>
      <c r="N127" s="21"/>
      <c r="O127" s="21"/>
      <c r="P127" s="21"/>
      <c r="Q127" s="21"/>
      <c r="R127" s="21"/>
      <c r="S127" s="21"/>
      <c r="T127" s="21"/>
      <c r="U127" s="21"/>
      <c r="V127" s="21"/>
      <c r="W127" s="21"/>
      <c r="X127" s="21"/>
      <c r="Y127" s="21"/>
      <c r="Z127" s="21"/>
      <c r="AA127" s="21"/>
      <c r="AB127" s="21"/>
    </row>
    <row r="128" ht="15.0" customHeight="1">
      <c r="A128" s="25"/>
      <c r="B128" s="119"/>
      <c r="C128" s="21"/>
      <c r="D128" s="21"/>
      <c r="E128" s="119"/>
      <c r="F128" s="119"/>
      <c r="G128" s="168"/>
      <c r="H128" s="164"/>
      <c r="I128" s="21"/>
      <c r="J128" s="21"/>
      <c r="K128" s="21"/>
      <c r="L128" s="21"/>
      <c r="M128" s="21"/>
      <c r="N128" s="21"/>
      <c r="O128" s="21"/>
      <c r="P128" s="21"/>
      <c r="Q128" s="21"/>
      <c r="R128" s="21"/>
      <c r="S128" s="21"/>
      <c r="T128" s="21"/>
      <c r="U128" s="21"/>
      <c r="V128" s="21"/>
      <c r="W128" s="21"/>
      <c r="X128" s="21"/>
      <c r="Y128" s="21"/>
      <c r="Z128" s="21"/>
      <c r="AA128" s="21"/>
      <c r="AB128" s="21"/>
    </row>
    <row r="129" ht="15.0" customHeight="1">
      <c r="A129" s="25"/>
      <c r="B129" s="119"/>
      <c r="C129" s="21"/>
      <c r="D129" s="21"/>
      <c r="E129" s="119"/>
      <c r="F129" s="119"/>
      <c r="G129" s="168"/>
      <c r="H129" s="164"/>
      <c r="I129" s="21"/>
      <c r="J129" s="21"/>
      <c r="K129" s="21"/>
      <c r="L129" s="21"/>
      <c r="M129" s="21"/>
      <c r="N129" s="21"/>
      <c r="O129" s="21"/>
      <c r="P129" s="21"/>
      <c r="Q129" s="21"/>
      <c r="R129" s="21"/>
      <c r="S129" s="21"/>
      <c r="T129" s="21"/>
      <c r="U129" s="21"/>
      <c r="V129" s="21"/>
      <c r="W129" s="21"/>
      <c r="X129" s="21"/>
      <c r="Y129" s="21"/>
      <c r="Z129" s="21"/>
      <c r="AA129" s="21"/>
      <c r="AB129" s="21"/>
    </row>
    <row r="130" ht="15.0" customHeight="1">
      <c r="A130" s="25"/>
      <c r="B130" s="119"/>
      <c r="C130" s="21"/>
      <c r="D130" s="21"/>
      <c r="E130" s="119"/>
      <c r="F130" s="119"/>
      <c r="G130" s="168"/>
      <c r="H130" s="164"/>
      <c r="I130" s="21"/>
      <c r="J130" s="21"/>
      <c r="K130" s="21"/>
      <c r="L130" s="21"/>
      <c r="M130" s="21"/>
      <c r="N130" s="21"/>
      <c r="O130" s="21"/>
      <c r="P130" s="21"/>
      <c r="Q130" s="21"/>
      <c r="R130" s="21"/>
      <c r="S130" s="21"/>
      <c r="T130" s="21"/>
      <c r="U130" s="21"/>
      <c r="V130" s="21"/>
      <c r="W130" s="21"/>
      <c r="X130" s="21"/>
      <c r="Y130" s="21"/>
      <c r="Z130" s="21"/>
      <c r="AA130" s="21"/>
      <c r="AB130" s="21"/>
    </row>
    <row r="131" ht="15.0" customHeight="1">
      <c r="A131" s="25"/>
      <c r="B131" s="119"/>
      <c r="C131" s="21"/>
      <c r="D131" s="21"/>
      <c r="E131" s="119"/>
      <c r="F131" s="119"/>
      <c r="G131" s="168"/>
      <c r="H131" s="164"/>
      <c r="I131" s="21"/>
      <c r="J131" s="21"/>
      <c r="K131" s="21"/>
      <c r="L131" s="21"/>
      <c r="M131" s="21"/>
      <c r="N131" s="21"/>
      <c r="O131" s="21"/>
      <c r="P131" s="21"/>
      <c r="Q131" s="21"/>
      <c r="R131" s="21"/>
      <c r="S131" s="21"/>
      <c r="T131" s="21"/>
      <c r="U131" s="21"/>
      <c r="V131" s="21"/>
      <c r="W131" s="21"/>
      <c r="X131" s="21"/>
      <c r="Y131" s="21"/>
      <c r="Z131" s="21"/>
      <c r="AA131" s="21"/>
      <c r="AB131" s="21"/>
    </row>
    <row r="132" ht="15.0" customHeight="1">
      <c r="A132" s="25"/>
      <c r="B132" s="119"/>
      <c r="C132" s="21"/>
      <c r="D132" s="21"/>
      <c r="E132" s="119"/>
      <c r="F132" s="119"/>
      <c r="G132" s="168"/>
      <c r="H132" s="164"/>
      <c r="I132" s="21"/>
      <c r="J132" s="21"/>
      <c r="K132" s="21"/>
      <c r="L132" s="21"/>
      <c r="M132" s="21"/>
      <c r="N132" s="21"/>
      <c r="O132" s="21"/>
      <c r="P132" s="21"/>
      <c r="Q132" s="21"/>
      <c r="R132" s="21"/>
      <c r="S132" s="21"/>
      <c r="T132" s="21"/>
      <c r="U132" s="21"/>
      <c r="V132" s="21"/>
      <c r="W132" s="21"/>
      <c r="X132" s="21"/>
      <c r="Y132" s="21"/>
      <c r="Z132" s="21"/>
      <c r="AA132" s="21"/>
      <c r="AB132" s="21"/>
    </row>
    <row r="133" ht="15.0" customHeight="1">
      <c r="A133" s="25"/>
      <c r="B133" s="119"/>
      <c r="C133" s="21"/>
      <c r="D133" s="21"/>
      <c r="E133" s="119"/>
      <c r="F133" s="119"/>
      <c r="G133" s="168"/>
      <c r="H133" s="164"/>
      <c r="I133" s="21"/>
      <c r="J133" s="21"/>
      <c r="K133" s="21"/>
      <c r="L133" s="21"/>
      <c r="M133" s="21"/>
      <c r="N133" s="21"/>
      <c r="O133" s="21"/>
      <c r="P133" s="21"/>
      <c r="Q133" s="21"/>
      <c r="R133" s="21"/>
      <c r="S133" s="21"/>
      <c r="T133" s="21"/>
      <c r="U133" s="21"/>
      <c r="V133" s="21"/>
      <c r="W133" s="21"/>
      <c r="X133" s="21"/>
      <c r="Y133" s="21"/>
      <c r="Z133" s="21"/>
      <c r="AA133" s="21"/>
      <c r="AB133" s="21"/>
    </row>
    <row r="134" ht="15.0" customHeight="1">
      <c r="A134" s="25"/>
      <c r="B134" s="119"/>
      <c r="C134" s="21"/>
      <c r="D134" s="21"/>
      <c r="E134" s="119"/>
      <c r="F134" s="119"/>
      <c r="G134" s="168"/>
      <c r="H134" s="164"/>
      <c r="I134" s="21"/>
      <c r="J134" s="21"/>
      <c r="K134" s="21"/>
      <c r="L134" s="21"/>
      <c r="M134" s="21"/>
      <c r="N134" s="21"/>
      <c r="O134" s="21"/>
      <c r="P134" s="21"/>
      <c r="Q134" s="21"/>
      <c r="R134" s="21"/>
      <c r="S134" s="21"/>
      <c r="T134" s="21"/>
      <c r="U134" s="21"/>
      <c r="V134" s="21"/>
      <c r="W134" s="21"/>
      <c r="X134" s="21"/>
      <c r="Y134" s="21"/>
      <c r="Z134" s="21"/>
      <c r="AA134" s="21"/>
      <c r="AB134" s="21"/>
    </row>
    <row r="135" ht="15.0" customHeight="1">
      <c r="A135" s="25"/>
      <c r="B135" s="119"/>
      <c r="C135" s="21"/>
      <c r="D135" s="21"/>
      <c r="E135" s="119"/>
      <c r="F135" s="119"/>
      <c r="G135" s="168"/>
      <c r="H135" s="164"/>
      <c r="I135" s="21"/>
      <c r="J135" s="21"/>
      <c r="K135" s="21"/>
      <c r="L135" s="21"/>
      <c r="M135" s="21"/>
      <c r="N135" s="21"/>
      <c r="O135" s="21"/>
      <c r="P135" s="21"/>
      <c r="Q135" s="21"/>
      <c r="R135" s="21"/>
      <c r="S135" s="21"/>
      <c r="T135" s="21"/>
      <c r="U135" s="21"/>
      <c r="V135" s="21"/>
      <c r="W135" s="21"/>
      <c r="X135" s="21"/>
      <c r="Y135" s="21"/>
      <c r="Z135" s="21"/>
      <c r="AA135" s="21"/>
      <c r="AB135" s="21"/>
    </row>
    <row r="136" ht="15.0" customHeight="1">
      <c r="A136" s="25"/>
      <c r="B136" s="119"/>
      <c r="C136" s="21"/>
      <c r="D136" s="21"/>
      <c r="E136" s="119"/>
      <c r="F136" s="119"/>
      <c r="G136" s="168"/>
      <c r="H136" s="164"/>
      <c r="I136" s="21"/>
      <c r="J136" s="21"/>
      <c r="K136" s="21"/>
      <c r="L136" s="21"/>
      <c r="M136" s="21"/>
      <c r="N136" s="21"/>
      <c r="O136" s="21"/>
      <c r="P136" s="21"/>
      <c r="Q136" s="21"/>
      <c r="R136" s="21"/>
      <c r="S136" s="21"/>
      <c r="T136" s="21"/>
      <c r="U136" s="21"/>
      <c r="V136" s="21"/>
      <c r="W136" s="21"/>
      <c r="X136" s="21"/>
      <c r="Y136" s="21"/>
      <c r="Z136" s="21"/>
      <c r="AA136" s="21"/>
      <c r="AB136" s="21"/>
    </row>
    <row r="137" ht="15.0" customHeight="1">
      <c r="A137" s="25"/>
      <c r="B137" s="119"/>
      <c r="C137" s="21"/>
      <c r="D137" s="21"/>
      <c r="E137" s="119"/>
      <c r="F137" s="119"/>
      <c r="G137" s="168"/>
      <c r="H137" s="164"/>
      <c r="I137" s="21"/>
      <c r="J137" s="21"/>
      <c r="K137" s="21"/>
      <c r="L137" s="21"/>
      <c r="M137" s="21"/>
      <c r="N137" s="21"/>
      <c r="O137" s="21"/>
      <c r="P137" s="21"/>
      <c r="Q137" s="21"/>
      <c r="R137" s="21"/>
      <c r="S137" s="21"/>
      <c r="T137" s="21"/>
      <c r="U137" s="21"/>
      <c r="V137" s="21"/>
      <c r="W137" s="21"/>
      <c r="X137" s="21"/>
      <c r="Y137" s="21"/>
      <c r="Z137" s="21"/>
      <c r="AA137" s="21"/>
      <c r="AB137" s="21"/>
    </row>
    <row r="138" ht="15.0" customHeight="1">
      <c r="A138" s="25"/>
      <c r="B138" s="119"/>
      <c r="C138" s="21"/>
      <c r="D138" s="21"/>
      <c r="E138" s="119"/>
      <c r="F138" s="119"/>
      <c r="G138" s="168"/>
      <c r="H138" s="164"/>
      <c r="I138" s="21"/>
      <c r="J138" s="21"/>
      <c r="K138" s="21"/>
      <c r="L138" s="21"/>
      <c r="M138" s="21"/>
      <c r="N138" s="21"/>
      <c r="O138" s="21"/>
      <c r="P138" s="21"/>
      <c r="Q138" s="21"/>
      <c r="R138" s="21"/>
      <c r="S138" s="21"/>
      <c r="T138" s="21"/>
      <c r="U138" s="21"/>
      <c r="V138" s="21"/>
      <c r="W138" s="21"/>
      <c r="X138" s="21"/>
      <c r="Y138" s="21"/>
      <c r="Z138" s="21"/>
      <c r="AA138" s="21"/>
      <c r="AB138" s="21"/>
    </row>
    <row r="139" ht="15.0" customHeight="1">
      <c r="A139" s="25"/>
      <c r="B139" s="119"/>
      <c r="C139" s="21"/>
      <c r="D139" s="21"/>
      <c r="E139" s="119"/>
      <c r="F139" s="119"/>
      <c r="G139" s="168"/>
      <c r="H139" s="164"/>
      <c r="I139" s="21"/>
      <c r="J139" s="21"/>
      <c r="K139" s="21"/>
      <c r="L139" s="21"/>
      <c r="M139" s="21"/>
      <c r="N139" s="21"/>
      <c r="O139" s="21"/>
      <c r="P139" s="21"/>
      <c r="Q139" s="21"/>
      <c r="R139" s="21"/>
      <c r="S139" s="21"/>
      <c r="T139" s="21"/>
      <c r="U139" s="21"/>
      <c r="V139" s="21"/>
      <c r="W139" s="21"/>
      <c r="X139" s="21"/>
      <c r="Y139" s="21"/>
      <c r="Z139" s="21"/>
      <c r="AA139" s="21"/>
      <c r="AB139" s="21"/>
    </row>
    <row r="140" ht="15.0" customHeight="1">
      <c r="A140" s="25"/>
      <c r="B140" s="119"/>
      <c r="C140" s="21"/>
      <c r="D140" s="21"/>
      <c r="E140" s="119"/>
      <c r="F140" s="119"/>
      <c r="G140" s="168"/>
      <c r="H140" s="164"/>
      <c r="I140" s="21"/>
      <c r="J140" s="21"/>
      <c r="K140" s="21"/>
      <c r="L140" s="21"/>
      <c r="M140" s="21"/>
      <c r="N140" s="21"/>
      <c r="O140" s="21"/>
      <c r="P140" s="21"/>
      <c r="Q140" s="21"/>
      <c r="R140" s="21"/>
      <c r="S140" s="21"/>
      <c r="T140" s="21"/>
      <c r="U140" s="21"/>
      <c r="V140" s="21"/>
      <c r="W140" s="21"/>
      <c r="X140" s="21"/>
      <c r="Y140" s="21"/>
      <c r="Z140" s="21"/>
      <c r="AA140" s="21"/>
      <c r="AB140" s="21"/>
    </row>
    <row r="141" ht="15.0" customHeight="1">
      <c r="A141" s="25"/>
      <c r="B141" s="119"/>
      <c r="C141" s="21"/>
      <c r="D141" s="21"/>
      <c r="E141" s="119"/>
      <c r="F141" s="119"/>
      <c r="G141" s="168"/>
      <c r="H141" s="164"/>
      <c r="I141" s="21"/>
      <c r="J141" s="21"/>
      <c r="K141" s="21"/>
      <c r="L141" s="21"/>
      <c r="M141" s="21"/>
      <c r="N141" s="21"/>
      <c r="O141" s="21"/>
      <c r="P141" s="21"/>
      <c r="Q141" s="21"/>
      <c r="R141" s="21"/>
      <c r="S141" s="21"/>
      <c r="T141" s="21"/>
      <c r="U141" s="21"/>
      <c r="V141" s="21"/>
      <c r="W141" s="21"/>
      <c r="X141" s="21"/>
      <c r="Y141" s="21"/>
      <c r="Z141" s="21"/>
      <c r="AA141" s="21"/>
      <c r="AB141" s="21"/>
    </row>
    <row r="142" ht="15.0" customHeight="1">
      <c r="A142" s="25"/>
      <c r="B142" s="119"/>
      <c r="C142" s="21"/>
      <c r="D142" s="21"/>
      <c r="E142" s="119"/>
      <c r="F142" s="119"/>
      <c r="G142" s="168"/>
      <c r="H142" s="164"/>
      <c r="I142" s="21"/>
      <c r="J142" s="21"/>
      <c r="K142" s="21"/>
      <c r="L142" s="21"/>
      <c r="M142" s="21"/>
      <c r="N142" s="21"/>
      <c r="O142" s="21"/>
      <c r="P142" s="21"/>
      <c r="Q142" s="21"/>
      <c r="R142" s="21"/>
      <c r="S142" s="21"/>
      <c r="T142" s="21"/>
      <c r="U142" s="21"/>
      <c r="V142" s="21"/>
      <c r="W142" s="21"/>
      <c r="X142" s="21"/>
      <c r="Y142" s="21"/>
      <c r="Z142" s="21"/>
      <c r="AA142" s="21"/>
      <c r="AB142" s="21"/>
    </row>
    <row r="143" ht="15.0" customHeight="1">
      <c r="A143" s="25"/>
      <c r="B143" s="119"/>
      <c r="C143" s="21"/>
      <c r="D143" s="21"/>
      <c r="E143" s="119"/>
      <c r="F143" s="119"/>
      <c r="G143" s="168"/>
      <c r="H143" s="164"/>
      <c r="I143" s="21"/>
      <c r="J143" s="21"/>
      <c r="K143" s="21"/>
      <c r="L143" s="21"/>
      <c r="M143" s="21"/>
      <c r="N143" s="21"/>
      <c r="O143" s="21"/>
      <c r="P143" s="21"/>
      <c r="Q143" s="21"/>
      <c r="R143" s="21"/>
      <c r="S143" s="21"/>
      <c r="T143" s="21"/>
      <c r="U143" s="21"/>
      <c r="V143" s="21"/>
      <c r="W143" s="21"/>
      <c r="X143" s="21"/>
      <c r="Y143" s="21"/>
      <c r="Z143" s="21"/>
      <c r="AA143" s="21"/>
      <c r="AB143" s="21"/>
    </row>
    <row r="144" ht="15.0" customHeight="1">
      <c r="A144" s="25"/>
      <c r="B144" s="119"/>
      <c r="C144" s="21"/>
      <c r="D144" s="21"/>
      <c r="E144" s="119"/>
      <c r="F144" s="119"/>
      <c r="G144" s="168"/>
      <c r="H144" s="164"/>
      <c r="I144" s="21"/>
      <c r="J144" s="21"/>
      <c r="K144" s="21"/>
      <c r="L144" s="21"/>
      <c r="M144" s="21"/>
      <c r="N144" s="21"/>
      <c r="O144" s="21"/>
      <c r="P144" s="21"/>
      <c r="Q144" s="21"/>
      <c r="R144" s="21"/>
      <c r="S144" s="21"/>
      <c r="T144" s="21"/>
      <c r="U144" s="21"/>
      <c r="V144" s="21"/>
      <c r="W144" s="21"/>
      <c r="X144" s="21"/>
      <c r="Y144" s="21"/>
      <c r="Z144" s="21"/>
      <c r="AA144" s="21"/>
      <c r="AB144" s="21"/>
    </row>
    <row r="145" ht="15.0" customHeight="1">
      <c r="A145" s="25"/>
      <c r="B145" s="119"/>
      <c r="C145" s="21"/>
      <c r="D145" s="21"/>
      <c r="E145" s="119"/>
      <c r="F145" s="119"/>
      <c r="G145" s="168"/>
      <c r="H145" s="164"/>
      <c r="I145" s="21"/>
      <c r="J145" s="21"/>
      <c r="K145" s="21"/>
      <c r="L145" s="21"/>
      <c r="M145" s="21"/>
      <c r="N145" s="21"/>
      <c r="O145" s="21"/>
      <c r="P145" s="21"/>
      <c r="Q145" s="21"/>
      <c r="R145" s="21"/>
      <c r="S145" s="21"/>
      <c r="T145" s="21"/>
      <c r="U145" s="21"/>
      <c r="V145" s="21"/>
      <c r="W145" s="21"/>
      <c r="X145" s="21"/>
      <c r="Y145" s="21"/>
      <c r="Z145" s="21"/>
      <c r="AA145" s="21"/>
      <c r="AB145" s="21"/>
    </row>
    <row r="146" ht="15.0" customHeight="1">
      <c r="A146" s="25"/>
      <c r="B146" s="119"/>
      <c r="C146" s="21"/>
      <c r="D146" s="21"/>
      <c r="E146" s="119"/>
      <c r="F146" s="119"/>
      <c r="G146" s="168"/>
      <c r="H146" s="164"/>
      <c r="I146" s="21"/>
      <c r="J146" s="21"/>
      <c r="K146" s="21"/>
      <c r="L146" s="21"/>
      <c r="M146" s="21"/>
      <c r="N146" s="21"/>
      <c r="O146" s="21"/>
      <c r="P146" s="21"/>
      <c r="Q146" s="21"/>
      <c r="R146" s="21"/>
      <c r="S146" s="21"/>
      <c r="T146" s="21"/>
      <c r="U146" s="21"/>
      <c r="V146" s="21"/>
      <c r="W146" s="21"/>
      <c r="X146" s="21"/>
      <c r="Y146" s="21"/>
      <c r="Z146" s="21"/>
      <c r="AA146" s="21"/>
      <c r="AB146" s="21"/>
    </row>
    <row r="147" ht="15.0" customHeight="1">
      <c r="A147" s="25"/>
      <c r="B147" s="119"/>
      <c r="C147" s="21"/>
      <c r="D147" s="21"/>
      <c r="E147" s="119"/>
      <c r="F147" s="119"/>
      <c r="G147" s="168"/>
      <c r="H147" s="164"/>
      <c r="I147" s="21"/>
      <c r="J147" s="21"/>
      <c r="K147" s="21"/>
      <c r="L147" s="21"/>
      <c r="M147" s="21"/>
      <c r="N147" s="21"/>
      <c r="O147" s="21"/>
      <c r="P147" s="21"/>
      <c r="Q147" s="21"/>
      <c r="R147" s="21"/>
      <c r="S147" s="21"/>
      <c r="T147" s="21"/>
      <c r="U147" s="21"/>
      <c r="V147" s="21"/>
      <c r="W147" s="21"/>
      <c r="X147" s="21"/>
      <c r="Y147" s="21"/>
      <c r="Z147" s="21"/>
      <c r="AA147" s="21"/>
      <c r="AB147" s="21"/>
    </row>
    <row r="148" ht="15.0" customHeight="1">
      <c r="A148" s="25"/>
      <c r="B148" s="119"/>
      <c r="C148" s="21"/>
      <c r="D148" s="21"/>
      <c r="E148" s="119"/>
      <c r="F148" s="119"/>
      <c r="G148" s="168"/>
      <c r="H148" s="164"/>
      <c r="I148" s="21"/>
      <c r="J148" s="21"/>
      <c r="K148" s="21"/>
      <c r="L148" s="21"/>
      <c r="M148" s="21"/>
      <c r="N148" s="21"/>
      <c r="O148" s="21"/>
      <c r="P148" s="21"/>
      <c r="Q148" s="21"/>
      <c r="R148" s="21"/>
      <c r="S148" s="21"/>
      <c r="T148" s="21"/>
      <c r="U148" s="21"/>
      <c r="V148" s="21"/>
      <c r="W148" s="21"/>
      <c r="X148" s="21"/>
      <c r="Y148" s="21"/>
      <c r="Z148" s="21"/>
      <c r="AA148" s="21"/>
      <c r="AB148" s="21"/>
    </row>
    <row r="149" ht="15.0" customHeight="1">
      <c r="A149" s="25"/>
      <c r="B149" s="119"/>
      <c r="C149" s="21"/>
      <c r="D149" s="21"/>
      <c r="E149" s="119"/>
      <c r="F149" s="119"/>
      <c r="G149" s="168"/>
      <c r="H149" s="164"/>
      <c r="I149" s="21"/>
      <c r="J149" s="21"/>
      <c r="K149" s="21"/>
      <c r="L149" s="21"/>
      <c r="M149" s="21"/>
      <c r="N149" s="21"/>
      <c r="O149" s="21"/>
      <c r="P149" s="21"/>
      <c r="Q149" s="21"/>
      <c r="R149" s="21"/>
      <c r="S149" s="21"/>
      <c r="T149" s="21"/>
      <c r="U149" s="21"/>
      <c r="V149" s="21"/>
      <c r="W149" s="21"/>
      <c r="X149" s="21"/>
      <c r="Y149" s="21"/>
      <c r="Z149" s="21"/>
      <c r="AA149" s="21"/>
      <c r="AB149" s="21"/>
    </row>
    <row r="150" ht="15.0" customHeight="1">
      <c r="A150" s="25"/>
      <c r="B150" s="119"/>
      <c r="C150" s="21"/>
      <c r="D150" s="21"/>
      <c r="E150" s="119"/>
      <c r="F150" s="119"/>
      <c r="G150" s="168"/>
      <c r="H150" s="164"/>
      <c r="I150" s="21"/>
      <c r="J150" s="21"/>
      <c r="K150" s="21"/>
      <c r="L150" s="21"/>
      <c r="M150" s="21"/>
      <c r="N150" s="21"/>
      <c r="O150" s="21"/>
      <c r="P150" s="21"/>
      <c r="Q150" s="21"/>
      <c r="R150" s="21"/>
      <c r="S150" s="21"/>
      <c r="T150" s="21"/>
      <c r="U150" s="21"/>
      <c r="V150" s="21"/>
      <c r="W150" s="21"/>
      <c r="X150" s="21"/>
      <c r="Y150" s="21"/>
      <c r="Z150" s="21"/>
      <c r="AA150" s="21"/>
      <c r="AB150" s="21"/>
    </row>
    <row r="151" ht="15.0" customHeight="1">
      <c r="A151" s="25"/>
      <c r="B151" s="119"/>
      <c r="C151" s="21"/>
      <c r="D151" s="21"/>
      <c r="E151" s="119"/>
      <c r="F151" s="119"/>
      <c r="G151" s="168"/>
      <c r="H151" s="164"/>
      <c r="I151" s="21"/>
      <c r="J151" s="21"/>
      <c r="K151" s="21"/>
      <c r="L151" s="21"/>
      <c r="M151" s="21"/>
      <c r="N151" s="21"/>
      <c r="O151" s="21"/>
      <c r="P151" s="21"/>
      <c r="Q151" s="21"/>
      <c r="R151" s="21"/>
      <c r="S151" s="21"/>
      <c r="T151" s="21"/>
      <c r="U151" s="21"/>
      <c r="V151" s="21"/>
      <c r="W151" s="21"/>
      <c r="X151" s="21"/>
      <c r="Y151" s="21"/>
      <c r="Z151" s="21"/>
      <c r="AA151" s="21"/>
      <c r="AB151" s="21"/>
    </row>
    <row r="152" ht="15.0" customHeight="1">
      <c r="A152" s="25"/>
      <c r="B152" s="119"/>
      <c r="C152" s="21"/>
      <c r="D152" s="21"/>
      <c r="E152" s="119"/>
      <c r="F152" s="119"/>
      <c r="G152" s="168"/>
      <c r="H152" s="164"/>
      <c r="I152" s="21"/>
      <c r="J152" s="21"/>
      <c r="K152" s="21"/>
      <c r="L152" s="21"/>
      <c r="M152" s="21"/>
      <c r="N152" s="21"/>
      <c r="O152" s="21"/>
      <c r="P152" s="21"/>
      <c r="Q152" s="21"/>
      <c r="R152" s="21"/>
      <c r="S152" s="21"/>
      <c r="T152" s="21"/>
      <c r="U152" s="21"/>
      <c r="V152" s="21"/>
      <c r="W152" s="21"/>
      <c r="X152" s="21"/>
      <c r="Y152" s="21"/>
      <c r="Z152" s="21"/>
      <c r="AA152" s="21"/>
      <c r="AB152" s="21"/>
    </row>
    <row r="153" ht="15.0" customHeight="1">
      <c r="A153" s="25"/>
      <c r="B153" s="119"/>
      <c r="C153" s="21"/>
      <c r="D153" s="21"/>
      <c r="E153" s="119"/>
      <c r="F153" s="119"/>
      <c r="G153" s="168"/>
      <c r="H153" s="164"/>
      <c r="I153" s="21"/>
      <c r="J153" s="21"/>
      <c r="K153" s="21"/>
      <c r="L153" s="21"/>
      <c r="M153" s="21"/>
      <c r="N153" s="21"/>
      <c r="O153" s="21"/>
      <c r="P153" s="21"/>
      <c r="Q153" s="21"/>
      <c r="R153" s="21"/>
      <c r="S153" s="21"/>
      <c r="T153" s="21"/>
      <c r="U153" s="21"/>
      <c r="V153" s="21"/>
      <c r="W153" s="21"/>
      <c r="X153" s="21"/>
      <c r="Y153" s="21"/>
      <c r="Z153" s="21"/>
      <c r="AA153" s="21"/>
      <c r="AB153" s="21"/>
    </row>
    <row r="154" ht="15.0" customHeight="1">
      <c r="A154" s="25"/>
      <c r="B154" s="119"/>
      <c r="C154" s="21"/>
      <c r="D154" s="21"/>
      <c r="E154" s="119"/>
      <c r="F154" s="119"/>
      <c r="G154" s="168"/>
      <c r="H154" s="164"/>
      <c r="I154" s="21"/>
      <c r="J154" s="21"/>
      <c r="K154" s="21"/>
      <c r="L154" s="21"/>
      <c r="M154" s="21"/>
      <c r="N154" s="21"/>
      <c r="O154" s="21"/>
      <c r="P154" s="21"/>
      <c r="Q154" s="21"/>
      <c r="R154" s="21"/>
      <c r="S154" s="21"/>
      <c r="T154" s="21"/>
      <c r="U154" s="21"/>
      <c r="V154" s="21"/>
      <c r="W154" s="21"/>
      <c r="X154" s="21"/>
      <c r="Y154" s="21"/>
      <c r="Z154" s="21"/>
      <c r="AA154" s="21"/>
      <c r="AB154" s="21"/>
    </row>
    <row r="155" ht="15.0" customHeight="1">
      <c r="A155" s="25"/>
      <c r="B155" s="119"/>
      <c r="C155" s="21"/>
      <c r="D155" s="21"/>
      <c r="E155" s="119"/>
      <c r="F155" s="119"/>
      <c r="G155" s="168"/>
      <c r="H155" s="164"/>
      <c r="I155" s="21"/>
      <c r="J155" s="21"/>
      <c r="K155" s="21"/>
      <c r="L155" s="21"/>
      <c r="M155" s="21"/>
      <c r="N155" s="21"/>
      <c r="O155" s="21"/>
      <c r="P155" s="21"/>
      <c r="Q155" s="21"/>
      <c r="R155" s="21"/>
      <c r="S155" s="21"/>
      <c r="T155" s="21"/>
      <c r="U155" s="21"/>
      <c r="V155" s="21"/>
      <c r="W155" s="21"/>
      <c r="X155" s="21"/>
      <c r="Y155" s="21"/>
      <c r="Z155" s="21"/>
      <c r="AA155" s="21"/>
      <c r="AB155" s="21"/>
    </row>
    <row r="156" ht="15.0" customHeight="1">
      <c r="A156" s="25"/>
      <c r="B156" s="119"/>
      <c r="C156" s="21"/>
      <c r="D156" s="21"/>
      <c r="E156" s="119"/>
      <c r="F156" s="119"/>
      <c r="G156" s="168"/>
      <c r="H156" s="164"/>
      <c r="I156" s="21"/>
      <c r="J156" s="21"/>
      <c r="K156" s="21"/>
      <c r="L156" s="21"/>
      <c r="M156" s="21"/>
      <c r="N156" s="21"/>
      <c r="O156" s="21"/>
      <c r="P156" s="21"/>
      <c r="Q156" s="21"/>
      <c r="R156" s="21"/>
      <c r="S156" s="21"/>
      <c r="T156" s="21"/>
      <c r="U156" s="21"/>
      <c r="V156" s="21"/>
      <c r="W156" s="21"/>
      <c r="X156" s="21"/>
      <c r="Y156" s="21"/>
      <c r="Z156" s="21"/>
      <c r="AA156" s="21"/>
      <c r="AB156" s="21"/>
    </row>
    <row r="157" ht="15.0" customHeight="1">
      <c r="A157" s="25"/>
      <c r="B157" s="119"/>
      <c r="C157" s="21"/>
      <c r="D157" s="21"/>
      <c r="E157" s="119"/>
      <c r="F157" s="119"/>
      <c r="G157" s="168"/>
      <c r="H157" s="164"/>
      <c r="I157" s="21"/>
      <c r="J157" s="21"/>
      <c r="K157" s="21"/>
      <c r="L157" s="21"/>
      <c r="M157" s="21"/>
      <c r="N157" s="21"/>
      <c r="O157" s="21"/>
      <c r="P157" s="21"/>
      <c r="Q157" s="21"/>
      <c r="R157" s="21"/>
      <c r="S157" s="21"/>
      <c r="T157" s="21"/>
      <c r="U157" s="21"/>
      <c r="V157" s="21"/>
      <c r="W157" s="21"/>
      <c r="X157" s="21"/>
      <c r="Y157" s="21"/>
      <c r="Z157" s="21"/>
      <c r="AA157" s="21"/>
      <c r="AB157" s="21"/>
    </row>
    <row r="158" ht="15.0" customHeight="1">
      <c r="A158" s="25"/>
      <c r="B158" s="119"/>
      <c r="C158" s="21"/>
      <c r="D158" s="21"/>
      <c r="E158" s="119"/>
      <c r="F158" s="119"/>
      <c r="G158" s="168"/>
      <c r="H158" s="164"/>
      <c r="I158" s="21"/>
      <c r="J158" s="21"/>
      <c r="K158" s="21"/>
      <c r="L158" s="21"/>
      <c r="M158" s="21"/>
      <c r="N158" s="21"/>
      <c r="O158" s="21"/>
      <c r="P158" s="21"/>
      <c r="Q158" s="21"/>
      <c r="R158" s="21"/>
      <c r="S158" s="21"/>
      <c r="T158" s="21"/>
      <c r="U158" s="21"/>
      <c r="V158" s="21"/>
      <c r="W158" s="21"/>
      <c r="X158" s="21"/>
      <c r="Y158" s="21"/>
      <c r="Z158" s="21"/>
      <c r="AA158" s="21"/>
      <c r="AB158" s="21"/>
    </row>
    <row r="159" ht="15.0" customHeight="1">
      <c r="A159" s="25"/>
      <c r="B159" s="119"/>
      <c r="C159" s="21"/>
      <c r="D159" s="21"/>
      <c r="E159" s="119"/>
      <c r="F159" s="119"/>
      <c r="G159" s="168"/>
      <c r="H159" s="164"/>
      <c r="I159" s="21"/>
      <c r="J159" s="21"/>
      <c r="K159" s="21"/>
      <c r="L159" s="21"/>
      <c r="M159" s="21"/>
      <c r="N159" s="21"/>
      <c r="O159" s="21"/>
      <c r="P159" s="21"/>
      <c r="Q159" s="21"/>
      <c r="R159" s="21"/>
      <c r="S159" s="21"/>
      <c r="T159" s="21"/>
      <c r="U159" s="21"/>
      <c r="V159" s="21"/>
      <c r="W159" s="21"/>
      <c r="X159" s="21"/>
      <c r="Y159" s="21"/>
      <c r="Z159" s="21"/>
      <c r="AA159" s="21"/>
      <c r="AB159" s="21"/>
    </row>
    <row r="160" ht="15.0" customHeight="1">
      <c r="A160" s="25"/>
      <c r="B160" s="119"/>
      <c r="C160" s="21"/>
      <c r="D160" s="21"/>
      <c r="E160" s="119"/>
      <c r="F160" s="119"/>
      <c r="G160" s="168"/>
      <c r="H160" s="164"/>
      <c r="I160" s="21"/>
      <c r="J160" s="21"/>
      <c r="K160" s="21"/>
      <c r="L160" s="21"/>
      <c r="M160" s="21"/>
      <c r="N160" s="21"/>
      <c r="O160" s="21"/>
      <c r="P160" s="21"/>
      <c r="Q160" s="21"/>
      <c r="R160" s="21"/>
      <c r="S160" s="21"/>
      <c r="T160" s="21"/>
      <c r="U160" s="21"/>
      <c r="V160" s="21"/>
      <c r="W160" s="21"/>
      <c r="X160" s="21"/>
      <c r="Y160" s="21"/>
      <c r="Z160" s="21"/>
      <c r="AA160" s="21"/>
      <c r="AB160" s="21"/>
    </row>
    <row r="161" ht="15.0" customHeight="1">
      <c r="A161" s="25"/>
      <c r="B161" s="119"/>
      <c r="C161" s="21"/>
      <c r="D161" s="21"/>
      <c r="E161" s="119"/>
      <c r="F161" s="119"/>
      <c r="G161" s="168"/>
      <c r="H161" s="164"/>
      <c r="I161" s="21"/>
      <c r="J161" s="21"/>
      <c r="K161" s="21"/>
      <c r="L161" s="21"/>
      <c r="M161" s="21"/>
      <c r="N161" s="21"/>
      <c r="O161" s="21"/>
      <c r="P161" s="21"/>
      <c r="Q161" s="21"/>
      <c r="R161" s="21"/>
      <c r="S161" s="21"/>
      <c r="T161" s="21"/>
      <c r="U161" s="21"/>
      <c r="V161" s="21"/>
      <c r="W161" s="21"/>
      <c r="X161" s="21"/>
      <c r="Y161" s="21"/>
      <c r="Z161" s="21"/>
      <c r="AA161" s="21"/>
      <c r="AB161" s="21"/>
    </row>
    <row r="162" ht="15.0" customHeight="1">
      <c r="A162" s="25"/>
      <c r="B162" s="119"/>
      <c r="C162" s="21"/>
      <c r="D162" s="21"/>
      <c r="E162" s="119"/>
      <c r="F162" s="119"/>
      <c r="G162" s="168"/>
      <c r="H162" s="164"/>
      <c r="I162" s="21"/>
      <c r="J162" s="21"/>
      <c r="K162" s="21"/>
      <c r="L162" s="21"/>
      <c r="M162" s="21"/>
      <c r="N162" s="21"/>
      <c r="O162" s="21"/>
      <c r="P162" s="21"/>
      <c r="Q162" s="21"/>
      <c r="R162" s="21"/>
      <c r="S162" s="21"/>
      <c r="T162" s="21"/>
      <c r="U162" s="21"/>
      <c r="V162" s="21"/>
      <c r="W162" s="21"/>
      <c r="X162" s="21"/>
      <c r="Y162" s="21"/>
      <c r="Z162" s="21"/>
      <c r="AA162" s="21"/>
      <c r="AB162" s="21"/>
    </row>
    <row r="163" ht="15.0" customHeight="1">
      <c r="A163" s="25"/>
      <c r="B163" s="119"/>
      <c r="C163" s="21"/>
      <c r="D163" s="21"/>
      <c r="E163" s="119"/>
      <c r="F163" s="119"/>
      <c r="G163" s="168"/>
      <c r="H163" s="164"/>
      <c r="I163" s="21"/>
      <c r="J163" s="21"/>
      <c r="K163" s="21"/>
      <c r="L163" s="21"/>
      <c r="M163" s="21"/>
      <c r="N163" s="21"/>
      <c r="O163" s="21"/>
      <c r="P163" s="21"/>
      <c r="Q163" s="21"/>
      <c r="R163" s="21"/>
      <c r="S163" s="21"/>
      <c r="T163" s="21"/>
      <c r="U163" s="21"/>
      <c r="V163" s="21"/>
      <c r="W163" s="21"/>
      <c r="X163" s="21"/>
      <c r="Y163" s="21"/>
      <c r="Z163" s="21"/>
      <c r="AA163" s="21"/>
      <c r="AB163" s="21"/>
    </row>
    <row r="164" ht="15.0" customHeight="1">
      <c r="A164" s="25"/>
      <c r="B164" s="119"/>
      <c r="C164" s="21"/>
      <c r="D164" s="21"/>
      <c r="E164" s="119"/>
      <c r="F164" s="119"/>
      <c r="G164" s="168"/>
      <c r="H164" s="164"/>
      <c r="I164" s="21"/>
      <c r="J164" s="21"/>
      <c r="K164" s="21"/>
      <c r="L164" s="21"/>
      <c r="M164" s="21"/>
      <c r="N164" s="21"/>
      <c r="O164" s="21"/>
      <c r="P164" s="21"/>
      <c r="Q164" s="21"/>
      <c r="R164" s="21"/>
      <c r="S164" s="21"/>
      <c r="T164" s="21"/>
      <c r="U164" s="21"/>
      <c r="V164" s="21"/>
      <c r="W164" s="21"/>
      <c r="X164" s="21"/>
      <c r="Y164" s="21"/>
      <c r="Z164" s="21"/>
      <c r="AA164" s="21"/>
      <c r="AB164" s="21"/>
    </row>
    <row r="165" ht="15.0" customHeight="1">
      <c r="A165" s="25"/>
      <c r="B165" s="119"/>
      <c r="C165" s="21"/>
      <c r="D165" s="21"/>
      <c r="E165" s="119"/>
      <c r="F165" s="119"/>
      <c r="G165" s="168"/>
      <c r="H165" s="164"/>
      <c r="I165" s="21"/>
      <c r="J165" s="21"/>
      <c r="K165" s="21"/>
      <c r="L165" s="21"/>
      <c r="M165" s="21"/>
      <c r="N165" s="21"/>
      <c r="O165" s="21"/>
      <c r="P165" s="21"/>
      <c r="Q165" s="21"/>
      <c r="R165" s="21"/>
      <c r="S165" s="21"/>
      <c r="T165" s="21"/>
      <c r="U165" s="21"/>
      <c r="V165" s="21"/>
      <c r="W165" s="21"/>
      <c r="X165" s="21"/>
      <c r="Y165" s="21"/>
      <c r="Z165" s="21"/>
      <c r="AA165" s="21"/>
      <c r="AB165" s="21"/>
    </row>
    <row r="166" ht="15.0" customHeight="1">
      <c r="A166" s="25"/>
      <c r="B166" s="119"/>
      <c r="C166" s="21"/>
      <c r="D166" s="21"/>
      <c r="E166" s="119"/>
      <c r="F166" s="119"/>
      <c r="G166" s="168"/>
      <c r="H166" s="164"/>
      <c r="I166" s="21"/>
      <c r="J166" s="21"/>
      <c r="K166" s="21"/>
      <c r="L166" s="21"/>
      <c r="M166" s="21"/>
      <c r="N166" s="21"/>
      <c r="O166" s="21"/>
      <c r="P166" s="21"/>
      <c r="Q166" s="21"/>
      <c r="R166" s="21"/>
      <c r="S166" s="21"/>
      <c r="T166" s="21"/>
      <c r="U166" s="21"/>
      <c r="V166" s="21"/>
      <c r="W166" s="21"/>
      <c r="X166" s="21"/>
      <c r="Y166" s="21"/>
      <c r="Z166" s="21"/>
      <c r="AA166" s="21"/>
      <c r="AB166" s="21"/>
    </row>
    <row r="167" ht="15.0" customHeight="1">
      <c r="A167" s="25"/>
      <c r="B167" s="119"/>
      <c r="C167" s="21"/>
      <c r="D167" s="21"/>
      <c r="E167" s="119"/>
      <c r="F167" s="119"/>
      <c r="G167" s="168"/>
      <c r="H167" s="164"/>
      <c r="I167" s="21"/>
      <c r="J167" s="21"/>
      <c r="K167" s="21"/>
      <c r="L167" s="21"/>
      <c r="M167" s="21"/>
      <c r="N167" s="21"/>
      <c r="O167" s="21"/>
      <c r="P167" s="21"/>
      <c r="Q167" s="21"/>
      <c r="R167" s="21"/>
      <c r="S167" s="21"/>
      <c r="T167" s="21"/>
      <c r="U167" s="21"/>
      <c r="V167" s="21"/>
      <c r="W167" s="21"/>
      <c r="X167" s="21"/>
      <c r="Y167" s="21"/>
      <c r="Z167" s="21"/>
      <c r="AA167" s="21"/>
      <c r="AB167" s="21"/>
    </row>
    <row r="168" ht="15.0" customHeight="1">
      <c r="A168" s="25"/>
      <c r="B168" s="119"/>
      <c r="C168" s="21"/>
      <c r="D168" s="21"/>
      <c r="E168" s="119"/>
      <c r="F168" s="119"/>
      <c r="G168" s="168"/>
      <c r="H168" s="164"/>
      <c r="I168" s="21"/>
      <c r="J168" s="21"/>
      <c r="K168" s="21"/>
      <c r="L168" s="21"/>
      <c r="M168" s="21"/>
      <c r="N168" s="21"/>
      <c r="O168" s="21"/>
      <c r="P168" s="21"/>
      <c r="Q168" s="21"/>
      <c r="R168" s="21"/>
      <c r="S168" s="21"/>
      <c r="T168" s="21"/>
      <c r="U168" s="21"/>
      <c r="V168" s="21"/>
      <c r="W168" s="21"/>
      <c r="X168" s="21"/>
      <c r="Y168" s="21"/>
      <c r="Z168" s="21"/>
      <c r="AA168" s="21"/>
      <c r="AB168" s="21"/>
    </row>
    <row r="169" ht="15.0" customHeight="1">
      <c r="A169" s="25"/>
      <c r="B169" s="119"/>
      <c r="C169" s="21"/>
      <c r="D169" s="21"/>
      <c r="E169" s="119"/>
      <c r="F169" s="119"/>
      <c r="G169" s="168"/>
      <c r="H169" s="164"/>
      <c r="I169" s="21"/>
      <c r="J169" s="21"/>
      <c r="K169" s="21"/>
      <c r="L169" s="21"/>
      <c r="M169" s="21"/>
      <c r="N169" s="21"/>
      <c r="O169" s="21"/>
      <c r="P169" s="21"/>
      <c r="Q169" s="21"/>
      <c r="R169" s="21"/>
      <c r="S169" s="21"/>
      <c r="T169" s="21"/>
      <c r="U169" s="21"/>
      <c r="V169" s="21"/>
      <c r="W169" s="21"/>
      <c r="X169" s="21"/>
      <c r="Y169" s="21"/>
      <c r="Z169" s="21"/>
      <c r="AA169" s="21"/>
      <c r="AB169" s="21"/>
    </row>
    <row r="170" ht="15.0" customHeight="1">
      <c r="A170" s="25"/>
      <c r="B170" s="119"/>
      <c r="C170" s="21"/>
      <c r="D170" s="21"/>
      <c r="E170" s="119"/>
      <c r="F170" s="119"/>
      <c r="G170" s="168"/>
      <c r="H170" s="164"/>
      <c r="I170" s="21"/>
      <c r="J170" s="21"/>
      <c r="K170" s="21"/>
      <c r="L170" s="21"/>
      <c r="M170" s="21"/>
      <c r="N170" s="21"/>
      <c r="O170" s="21"/>
      <c r="P170" s="21"/>
      <c r="Q170" s="21"/>
      <c r="R170" s="21"/>
      <c r="S170" s="21"/>
      <c r="T170" s="21"/>
      <c r="U170" s="21"/>
      <c r="V170" s="21"/>
      <c r="W170" s="21"/>
      <c r="X170" s="21"/>
      <c r="Y170" s="21"/>
      <c r="Z170" s="21"/>
      <c r="AA170" s="21"/>
      <c r="AB170" s="21"/>
    </row>
    <row r="171" ht="15.0" customHeight="1">
      <c r="A171" s="25"/>
      <c r="B171" s="119"/>
      <c r="C171" s="21"/>
      <c r="D171" s="21"/>
      <c r="E171" s="119"/>
      <c r="F171" s="119"/>
      <c r="G171" s="168"/>
      <c r="H171" s="164"/>
      <c r="I171" s="21"/>
      <c r="J171" s="21"/>
      <c r="K171" s="21"/>
      <c r="L171" s="21"/>
      <c r="M171" s="21"/>
      <c r="N171" s="21"/>
      <c r="O171" s="21"/>
      <c r="P171" s="21"/>
      <c r="Q171" s="21"/>
      <c r="R171" s="21"/>
      <c r="S171" s="21"/>
      <c r="T171" s="21"/>
      <c r="U171" s="21"/>
      <c r="V171" s="21"/>
      <c r="W171" s="21"/>
      <c r="X171" s="21"/>
      <c r="Y171" s="21"/>
      <c r="Z171" s="21"/>
      <c r="AA171" s="21"/>
      <c r="AB171" s="21"/>
    </row>
    <row r="172" ht="15.0" customHeight="1">
      <c r="A172" s="25"/>
      <c r="B172" s="119"/>
      <c r="C172" s="21"/>
      <c r="D172" s="21"/>
      <c r="E172" s="119"/>
      <c r="F172" s="119"/>
      <c r="G172" s="168"/>
      <c r="H172" s="164"/>
      <c r="I172" s="21"/>
      <c r="J172" s="21"/>
      <c r="K172" s="21"/>
      <c r="L172" s="21"/>
      <c r="M172" s="21"/>
      <c r="N172" s="21"/>
      <c r="O172" s="21"/>
      <c r="P172" s="21"/>
      <c r="Q172" s="21"/>
      <c r="R172" s="21"/>
      <c r="S172" s="21"/>
      <c r="T172" s="21"/>
      <c r="U172" s="21"/>
      <c r="V172" s="21"/>
      <c r="W172" s="21"/>
      <c r="X172" s="21"/>
      <c r="Y172" s="21"/>
      <c r="Z172" s="21"/>
      <c r="AA172" s="21"/>
      <c r="AB172" s="21"/>
    </row>
    <row r="173" ht="15.0" customHeight="1">
      <c r="A173" s="25"/>
      <c r="B173" s="119"/>
      <c r="C173" s="21"/>
      <c r="D173" s="21"/>
      <c r="E173" s="119"/>
      <c r="F173" s="119"/>
      <c r="G173" s="168"/>
      <c r="H173" s="164"/>
      <c r="I173" s="21"/>
      <c r="J173" s="21"/>
      <c r="K173" s="21"/>
      <c r="L173" s="21"/>
      <c r="M173" s="21"/>
      <c r="N173" s="21"/>
      <c r="O173" s="21"/>
      <c r="P173" s="21"/>
      <c r="Q173" s="21"/>
      <c r="R173" s="21"/>
      <c r="S173" s="21"/>
      <c r="T173" s="21"/>
      <c r="U173" s="21"/>
      <c r="V173" s="21"/>
      <c r="W173" s="21"/>
      <c r="X173" s="21"/>
      <c r="Y173" s="21"/>
      <c r="Z173" s="21"/>
      <c r="AA173" s="21"/>
      <c r="AB173" s="21"/>
    </row>
    <row r="174" ht="15.0" customHeight="1">
      <c r="A174" s="25"/>
      <c r="B174" s="119"/>
      <c r="C174" s="21"/>
      <c r="D174" s="21"/>
      <c r="E174" s="119"/>
      <c r="F174" s="119"/>
      <c r="G174" s="168"/>
      <c r="H174" s="164"/>
      <c r="I174" s="21"/>
      <c r="J174" s="21"/>
      <c r="K174" s="21"/>
      <c r="L174" s="21"/>
      <c r="M174" s="21"/>
      <c r="N174" s="21"/>
      <c r="O174" s="21"/>
      <c r="P174" s="21"/>
      <c r="Q174" s="21"/>
      <c r="R174" s="21"/>
      <c r="S174" s="21"/>
      <c r="T174" s="21"/>
      <c r="U174" s="21"/>
      <c r="V174" s="21"/>
      <c r="W174" s="21"/>
      <c r="X174" s="21"/>
      <c r="Y174" s="21"/>
      <c r="Z174" s="21"/>
      <c r="AA174" s="21"/>
      <c r="AB174" s="21"/>
    </row>
    <row r="175" ht="15.0" customHeight="1">
      <c r="A175" s="25"/>
      <c r="B175" s="119"/>
      <c r="C175" s="21"/>
      <c r="D175" s="21"/>
      <c r="E175" s="119"/>
      <c r="F175" s="119"/>
      <c r="G175" s="168"/>
      <c r="H175" s="164"/>
      <c r="I175" s="21"/>
      <c r="J175" s="21"/>
      <c r="K175" s="21"/>
      <c r="L175" s="21"/>
      <c r="M175" s="21"/>
      <c r="N175" s="21"/>
      <c r="O175" s="21"/>
      <c r="P175" s="21"/>
      <c r="Q175" s="21"/>
      <c r="R175" s="21"/>
      <c r="S175" s="21"/>
      <c r="T175" s="21"/>
      <c r="U175" s="21"/>
      <c r="V175" s="21"/>
      <c r="W175" s="21"/>
      <c r="X175" s="21"/>
      <c r="Y175" s="21"/>
      <c r="Z175" s="21"/>
      <c r="AA175" s="21"/>
      <c r="AB175" s="21"/>
    </row>
    <row r="176" ht="15.0" customHeight="1">
      <c r="A176" s="25"/>
      <c r="B176" s="119"/>
      <c r="C176" s="21"/>
      <c r="D176" s="21"/>
      <c r="E176" s="119"/>
      <c r="F176" s="119"/>
      <c r="G176" s="168"/>
      <c r="H176" s="164"/>
      <c r="I176" s="21"/>
      <c r="J176" s="21"/>
      <c r="K176" s="21"/>
      <c r="L176" s="21"/>
      <c r="M176" s="21"/>
      <c r="N176" s="21"/>
      <c r="O176" s="21"/>
      <c r="P176" s="21"/>
      <c r="Q176" s="21"/>
      <c r="R176" s="21"/>
      <c r="S176" s="21"/>
      <c r="T176" s="21"/>
      <c r="U176" s="21"/>
      <c r="V176" s="21"/>
      <c r="W176" s="21"/>
      <c r="X176" s="21"/>
      <c r="Y176" s="21"/>
      <c r="Z176" s="21"/>
      <c r="AA176" s="21"/>
      <c r="AB176" s="21"/>
    </row>
    <row r="177" ht="15.0" customHeight="1">
      <c r="A177" s="25"/>
      <c r="B177" s="119"/>
      <c r="C177" s="21"/>
      <c r="D177" s="21"/>
      <c r="E177" s="119"/>
      <c r="F177" s="119"/>
      <c r="G177" s="168"/>
      <c r="H177" s="164"/>
      <c r="I177" s="21"/>
      <c r="J177" s="21"/>
      <c r="K177" s="21"/>
      <c r="L177" s="21"/>
      <c r="M177" s="21"/>
      <c r="N177" s="21"/>
      <c r="O177" s="21"/>
      <c r="P177" s="21"/>
      <c r="Q177" s="21"/>
      <c r="R177" s="21"/>
      <c r="S177" s="21"/>
      <c r="T177" s="21"/>
      <c r="U177" s="21"/>
      <c r="V177" s="21"/>
      <c r="W177" s="21"/>
      <c r="X177" s="21"/>
      <c r="Y177" s="21"/>
      <c r="Z177" s="21"/>
      <c r="AA177" s="21"/>
      <c r="AB177" s="21"/>
    </row>
    <row r="178" ht="15.0" customHeight="1">
      <c r="A178" s="25"/>
      <c r="B178" s="119"/>
      <c r="C178" s="21"/>
      <c r="D178" s="21"/>
      <c r="E178" s="119"/>
      <c r="F178" s="119"/>
      <c r="G178" s="168"/>
      <c r="H178" s="164"/>
      <c r="I178" s="21"/>
      <c r="J178" s="21"/>
      <c r="K178" s="21"/>
      <c r="L178" s="21"/>
      <c r="M178" s="21"/>
      <c r="N178" s="21"/>
      <c r="O178" s="21"/>
      <c r="P178" s="21"/>
      <c r="Q178" s="21"/>
      <c r="R178" s="21"/>
      <c r="S178" s="21"/>
      <c r="T178" s="21"/>
      <c r="U178" s="21"/>
      <c r="V178" s="21"/>
      <c r="W178" s="21"/>
      <c r="X178" s="21"/>
      <c r="Y178" s="21"/>
      <c r="Z178" s="21"/>
      <c r="AA178" s="21"/>
      <c r="AB178" s="21"/>
    </row>
    <row r="179" ht="15.0" customHeight="1">
      <c r="A179" s="25"/>
      <c r="B179" s="119"/>
      <c r="C179" s="21"/>
      <c r="D179" s="21"/>
      <c r="E179" s="119"/>
      <c r="F179" s="119"/>
      <c r="G179" s="168"/>
      <c r="H179" s="164"/>
      <c r="I179" s="21"/>
      <c r="J179" s="21"/>
      <c r="K179" s="21"/>
      <c r="L179" s="21"/>
      <c r="M179" s="21"/>
      <c r="N179" s="21"/>
      <c r="O179" s="21"/>
      <c r="P179" s="21"/>
      <c r="Q179" s="21"/>
      <c r="R179" s="21"/>
      <c r="S179" s="21"/>
      <c r="T179" s="21"/>
      <c r="U179" s="21"/>
      <c r="V179" s="21"/>
      <c r="W179" s="21"/>
      <c r="X179" s="21"/>
      <c r="Y179" s="21"/>
      <c r="Z179" s="21"/>
      <c r="AA179" s="21"/>
      <c r="AB179" s="21"/>
    </row>
    <row r="180" ht="15.0" customHeight="1">
      <c r="A180" s="25"/>
      <c r="B180" s="119"/>
      <c r="C180" s="21"/>
      <c r="D180" s="21"/>
      <c r="E180" s="119"/>
      <c r="F180" s="119"/>
      <c r="G180" s="168"/>
      <c r="H180" s="164"/>
      <c r="I180" s="21"/>
      <c r="J180" s="21"/>
      <c r="K180" s="21"/>
      <c r="L180" s="21"/>
      <c r="M180" s="21"/>
      <c r="N180" s="21"/>
      <c r="O180" s="21"/>
      <c r="P180" s="21"/>
      <c r="Q180" s="21"/>
      <c r="R180" s="21"/>
      <c r="S180" s="21"/>
      <c r="T180" s="21"/>
      <c r="U180" s="21"/>
      <c r="V180" s="21"/>
      <c r="W180" s="21"/>
      <c r="X180" s="21"/>
      <c r="Y180" s="21"/>
      <c r="Z180" s="21"/>
      <c r="AA180" s="21"/>
      <c r="AB180" s="21"/>
    </row>
    <row r="181" ht="15.0" customHeight="1">
      <c r="A181" s="25"/>
      <c r="B181" s="119"/>
      <c r="C181" s="21"/>
      <c r="D181" s="21"/>
      <c r="E181" s="119"/>
      <c r="F181" s="119"/>
      <c r="G181" s="168"/>
      <c r="H181" s="164"/>
      <c r="I181" s="21"/>
      <c r="J181" s="21"/>
      <c r="K181" s="21"/>
      <c r="L181" s="21"/>
      <c r="M181" s="21"/>
      <c r="N181" s="21"/>
      <c r="O181" s="21"/>
      <c r="P181" s="21"/>
      <c r="Q181" s="21"/>
      <c r="R181" s="21"/>
      <c r="S181" s="21"/>
      <c r="T181" s="21"/>
      <c r="U181" s="21"/>
      <c r="V181" s="21"/>
      <c r="W181" s="21"/>
      <c r="X181" s="21"/>
      <c r="Y181" s="21"/>
      <c r="Z181" s="21"/>
      <c r="AA181" s="21"/>
      <c r="AB181" s="21"/>
    </row>
    <row r="182" ht="15.0" customHeight="1">
      <c r="A182" s="25"/>
      <c r="B182" s="119"/>
      <c r="C182" s="21"/>
      <c r="D182" s="21"/>
      <c r="E182" s="119"/>
      <c r="F182" s="119"/>
      <c r="G182" s="168"/>
      <c r="H182" s="164"/>
      <c r="I182" s="21"/>
      <c r="J182" s="21"/>
      <c r="K182" s="21"/>
      <c r="L182" s="21"/>
      <c r="M182" s="21"/>
      <c r="N182" s="21"/>
      <c r="O182" s="21"/>
      <c r="P182" s="21"/>
      <c r="Q182" s="21"/>
      <c r="R182" s="21"/>
      <c r="S182" s="21"/>
      <c r="T182" s="21"/>
      <c r="U182" s="21"/>
      <c r="V182" s="21"/>
      <c r="W182" s="21"/>
      <c r="X182" s="21"/>
      <c r="Y182" s="21"/>
      <c r="Z182" s="21"/>
      <c r="AA182" s="21"/>
      <c r="AB182" s="21"/>
    </row>
    <row r="183" ht="15.0" customHeight="1">
      <c r="A183" s="25"/>
      <c r="B183" s="119"/>
      <c r="C183" s="21"/>
      <c r="D183" s="21"/>
      <c r="E183" s="119"/>
      <c r="F183" s="119"/>
      <c r="G183" s="168"/>
      <c r="H183" s="164"/>
      <c r="I183" s="21"/>
      <c r="J183" s="21"/>
      <c r="K183" s="21"/>
      <c r="L183" s="21"/>
      <c r="M183" s="21"/>
      <c r="N183" s="21"/>
      <c r="O183" s="21"/>
      <c r="P183" s="21"/>
      <c r="Q183" s="21"/>
      <c r="R183" s="21"/>
      <c r="S183" s="21"/>
      <c r="T183" s="21"/>
      <c r="U183" s="21"/>
      <c r="V183" s="21"/>
      <c r="W183" s="21"/>
      <c r="X183" s="21"/>
      <c r="Y183" s="21"/>
      <c r="Z183" s="21"/>
      <c r="AA183" s="21"/>
      <c r="AB183" s="21"/>
    </row>
    <row r="184" ht="15.0" customHeight="1">
      <c r="A184" s="25"/>
      <c r="B184" s="119"/>
      <c r="C184" s="21"/>
      <c r="D184" s="21"/>
      <c r="E184" s="119"/>
      <c r="F184" s="119"/>
      <c r="G184" s="168"/>
      <c r="H184" s="164"/>
      <c r="I184" s="21"/>
      <c r="J184" s="21"/>
      <c r="K184" s="21"/>
      <c r="L184" s="21"/>
      <c r="M184" s="21"/>
      <c r="N184" s="21"/>
      <c r="O184" s="21"/>
      <c r="P184" s="21"/>
      <c r="Q184" s="21"/>
      <c r="R184" s="21"/>
      <c r="S184" s="21"/>
      <c r="T184" s="21"/>
      <c r="U184" s="21"/>
      <c r="V184" s="21"/>
      <c r="W184" s="21"/>
      <c r="X184" s="21"/>
      <c r="Y184" s="21"/>
      <c r="Z184" s="21"/>
      <c r="AA184" s="21"/>
      <c r="AB184" s="21"/>
    </row>
    <row r="185" ht="15.0" customHeight="1">
      <c r="A185" s="25"/>
      <c r="B185" s="119"/>
      <c r="C185" s="21"/>
      <c r="D185" s="21"/>
      <c r="E185" s="119"/>
      <c r="F185" s="119"/>
      <c r="G185" s="168"/>
      <c r="H185" s="164"/>
      <c r="I185" s="21"/>
      <c r="J185" s="21"/>
      <c r="K185" s="21"/>
      <c r="L185" s="21"/>
      <c r="M185" s="21"/>
      <c r="N185" s="21"/>
      <c r="O185" s="21"/>
      <c r="P185" s="21"/>
      <c r="Q185" s="21"/>
      <c r="R185" s="21"/>
      <c r="S185" s="21"/>
      <c r="T185" s="21"/>
      <c r="U185" s="21"/>
      <c r="V185" s="21"/>
      <c r="W185" s="21"/>
      <c r="X185" s="21"/>
      <c r="Y185" s="21"/>
      <c r="Z185" s="21"/>
      <c r="AA185" s="21"/>
      <c r="AB185" s="21"/>
    </row>
    <row r="186" ht="15.0" customHeight="1">
      <c r="A186" s="25"/>
      <c r="B186" s="119"/>
      <c r="C186" s="21"/>
      <c r="D186" s="21"/>
      <c r="E186" s="119"/>
      <c r="F186" s="119"/>
      <c r="G186" s="168"/>
      <c r="H186" s="164"/>
      <c r="I186" s="21"/>
      <c r="J186" s="21"/>
      <c r="K186" s="21"/>
      <c r="L186" s="21"/>
      <c r="M186" s="21"/>
      <c r="N186" s="21"/>
      <c r="O186" s="21"/>
      <c r="P186" s="21"/>
      <c r="Q186" s="21"/>
      <c r="R186" s="21"/>
      <c r="S186" s="21"/>
      <c r="T186" s="21"/>
      <c r="U186" s="21"/>
      <c r="V186" s="21"/>
      <c r="W186" s="21"/>
      <c r="X186" s="21"/>
      <c r="Y186" s="21"/>
      <c r="Z186" s="21"/>
      <c r="AA186" s="21"/>
      <c r="AB186" s="21"/>
    </row>
    <row r="187" ht="15.0" customHeight="1">
      <c r="A187" s="25"/>
      <c r="B187" s="119"/>
      <c r="C187" s="21"/>
      <c r="D187" s="21"/>
      <c r="E187" s="119"/>
      <c r="F187" s="119"/>
      <c r="G187" s="168"/>
      <c r="H187" s="164"/>
      <c r="I187" s="21"/>
      <c r="J187" s="21"/>
      <c r="K187" s="21"/>
      <c r="L187" s="21"/>
      <c r="M187" s="21"/>
      <c r="N187" s="21"/>
      <c r="O187" s="21"/>
      <c r="P187" s="21"/>
      <c r="Q187" s="21"/>
      <c r="R187" s="21"/>
      <c r="S187" s="21"/>
      <c r="T187" s="21"/>
      <c r="U187" s="21"/>
      <c r="V187" s="21"/>
      <c r="W187" s="21"/>
      <c r="X187" s="21"/>
      <c r="Y187" s="21"/>
      <c r="Z187" s="21"/>
      <c r="AA187" s="21"/>
      <c r="AB187" s="21"/>
    </row>
    <row r="188" ht="15.0" customHeight="1">
      <c r="A188" s="25"/>
      <c r="B188" s="119"/>
      <c r="C188" s="21"/>
      <c r="D188" s="21"/>
      <c r="E188" s="119"/>
      <c r="F188" s="119"/>
      <c r="G188" s="168"/>
      <c r="H188" s="164"/>
      <c r="I188" s="21"/>
      <c r="J188" s="21"/>
      <c r="K188" s="21"/>
      <c r="L188" s="21"/>
      <c r="M188" s="21"/>
      <c r="N188" s="21"/>
      <c r="O188" s="21"/>
      <c r="P188" s="21"/>
      <c r="Q188" s="21"/>
      <c r="R188" s="21"/>
      <c r="S188" s="21"/>
      <c r="T188" s="21"/>
      <c r="U188" s="21"/>
      <c r="V188" s="21"/>
      <c r="W188" s="21"/>
      <c r="X188" s="21"/>
      <c r="Y188" s="21"/>
      <c r="Z188" s="21"/>
      <c r="AA188" s="21"/>
      <c r="AB188" s="21"/>
    </row>
    <row r="189" ht="15.0" customHeight="1">
      <c r="A189" s="25"/>
      <c r="B189" s="119"/>
      <c r="C189" s="21"/>
      <c r="D189" s="21"/>
      <c r="E189" s="119"/>
      <c r="F189" s="119"/>
      <c r="G189" s="168"/>
      <c r="H189" s="164"/>
      <c r="I189" s="21"/>
      <c r="J189" s="21"/>
      <c r="K189" s="21"/>
      <c r="L189" s="21"/>
      <c r="M189" s="21"/>
      <c r="N189" s="21"/>
      <c r="O189" s="21"/>
      <c r="P189" s="21"/>
      <c r="Q189" s="21"/>
      <c r="R189" s="21"/>
      <c r="S189" s="21"/>
      <c r="T189" s="21"/>
      <c r="U189" s="21"/>
      <c r="V189" s="21"/>
      <c r="W189" s="21"/>
      <c r="X189" s="21"/>
      <c r="Y189" s="21"/>
      <c r="Z189" s="21"/>
      <c r="AA189" s="21"/>
      <c r="AB189" s="21"/>
    </row>
    <row r="190" ht="15.0" customHeight="1">
      <c r="A190" s="25"/>
      <c r="B190" s="119"/>
      <c r="C190" s="21"/>
      <c r="D190" s="21"/>
      <c r="E190" s="119"/>
      <c r="F190" s="119"/>
      <c r="G190" s="168"/>
      <c r="H190" s="164"/>
      <c r="I190" s="21"/>
      <c r="J190" s="21"/>
      <c r="K190" s="21"/>
      <c r="L190" s="21"/>
      <c r="M190" s="21"/>
      <c r="N190" s="21"/>
      <c r="O190" s="21"/>
      <c r="P190" s="21"/>
      <c r="Q190" s="21"/>
      <c r="R190" s="21"/>
      <c r="S190" s="21"/>
      <c r="T190" s="21"/>
      <c r="U190" s="21"/>
      <c r="V190" s="21"/>
      <c r="W190" s="21"/>
      <c r="X190" s="21"/>
      <c r="Y190" s="21"/>
      <c r="Z190" s="21"/>
      <c r="AA190" s="21"/>
      <c r="AB190" s="21"/>
    </row>
    <row r="191" ht="15.0" customHeight="1">
      <c r="A191" s="25"/>
      <c r="B191" s="119"/>
      <c r="C191" s="21"/>
      <c r="D191" s="21"/>
      <c r="E191" s="119"/>
      <c r="F191" s="119"/>
      <c r="G191" s="168"/>
      <c r="H191" s="164"/>
      <c r="I191" s="21"/>
      <c r="J191" s="21"/>
      <c r="K191" s="21"/>
      <c r="L191" s="21"/>
      <c r="M191" s="21"/>
      <c r="N191" s="21"/>
      <c r="O191" s="21"/>
      <c r="P191" s="21"/>
      <c r="Q191" s="21"/>
      <c r="R191" s="21"/>
      <c r="S191" s="21"/>
      <c r="T191" s="21"/>
      <c r="U191" s="21"/>
      <c r="V191" s="21"/>
      <c r="W191" s="21"/>
      <c r="X191" s="21"/>
      <c r="Y191" s="21"/>
      <c r="Z191" s="21"/>
      <c r="AA191" s="21"/>
      <c r="AB191" s="21"/>
    </row>
    <row r="192" ht="15.0" customHeight="1">
      <c r="A192" s="25"/>
      <c r="B192" s="119"/>
      <c r="C192" s="21"/>
      <c r="D192" s="21"/>
      <c r="E192" s="119"/>
      <c r="F192" s="119"/>
      <c r="G192" s="168"/>
      <c r="H192" s="164"/>
      <c r="I192" s="21"/>
      <c r="J192" s="21"/>
      <c r="K192" s="21"/>
      <c r="L192" s="21"/>
      <c r="M192" s="21"/>
      <c r="N192" s="21"/>
      <c r="O192" s="21"/>
      <c r="P192" s="21"/>
      <c r="Q192" s="21"/>
      <c r="R192" s="21"/>
      <c r="S192" s="21"/>
      <c r="T192" s="21"/>
      <c r="U192" s="21"/>
      <c r="V192" s="21"/>
      <c r="W192" s="21"/>
      <c r="X192" s="21"/>
      <c r="Y192" s="21"/>
      <c r="Z192" s="21"/>
      <c r="AA192" s="21"/>
      <c r="AB192" s="21"/>
    </row>
    <row r="193" ht="15.0" customHeight="1">
      <c r="A193" s="25"/>
      <c r="B193" s="119"/>
      <c r="C193" s="21"/>
      <c r="D193" s="21"/>
      <c r="E193" s="119"/>
      <c r="F193" s="119"/>
      <c r="G193" s="168"/>
      <c r="H193" s="164"/>
      <c r="I193" s="21"/>
      <c r="J193" s="21"/>
      <c r="K193" s="21"/>
      <c r="L193" s="21"/>
      <c r="M193" s="21"/>
      <c r="N193" s="21"/>
      <c r="O193" s="21"/>
      <c r="P193" s="21"/>
      <c r="Q193" s="21"/>
      <c r="R193" s="21"/>
      <c r="S193" s="21"/>
      <c r="T193" s="21"/>
      <c r="U193" s="21"/>
      <c r="V193" s="21"/>
      <c r="W193" s="21"/>
      <c r="X193" s="21"/>
      <c r="Y193" s="21"/>
      <c r="Z193" s="21"/>
      <c r="AA193" s="21"/>
      <c r="AB193" s="21"/>
    </row>
    <row r="194" ht="15.0" customHeight="1">
      <c r="A194" s="25"/>
      <c r="B194" s="119"/>
      <c r="C194" s="21"/>
      <c r="D194" s="21"/>
      <c r="E194" s="21"/>
      <c r="F194" s="21"/>
      <c r="G194" s="168"/>
      <c r="H194" s="164"/>
      <c r="I194" s="21"/>
      <c r="J194" s="21"/>
      <c r="K194" s="21"/>
      <c r="L194" s="21"/>
      <c r="M194" s="21"/>
      <c r="N194" s="21"/>
      <c r="O194" s="21"/>
      <c r="P194" s="21"/>
      <c r="Q194" s="21"/>
      <c r="R194" s="21"/>
      <c r="S194" s="21"/>
      <c r="T194" s="21"/>
      <c r="U194" s="21"/>
      <c r="V194" s="21"/>
      <c r="W194" s="21"/>
      <c r="X194" s="21"/>
      <c r="Y194" s="21"/>
      <c r="Z194" s="21"/>
      <c r="AA194" s="21"/>
      <c r="AB194" s="21"/>
    </row>
    <row r="195" ht="15.0" customHeight="1">
      <c r="A195" s="25"/>
      <c r="B195" s="119"/>
      <c r="C195" s="21"/>
      <c r="D195" s="21"/>
      <c r="E195" s="119"/>
      <c r="F195" s="119"/>
      <c r="G195" s="168"/>
      <c r="H195" s="164"/>
      <c r="I195" s="21"/>
      <c r="J195" s="21"/>
      <c r="K195" s="21"/>
      <c r="L195" s="21"/>
      <c r="M195" s="21"/>
      <c r="N195" s="21"/>
      <c r="O195" s="21"/>
      <c r="P195" s="21"/>
      <c r="Q195" s="21"/>
      <c r="R195" s="21"/>
      <c r="S195" s="21"/>
      <c r="T195" s="21"/>
      <c r="U195" s="21"/>
      <c r="V195" s="21"/>
      <c r="W195" s="21"/>
      <c r="X195" s="21"/>
      <c r="Y195" s="21"/>
      <c r="Z195" s="21"/>
      <c r="AA195" s="21"/>
      <c r="AB195" s="21"/>
    </row>
    <row r="196" ht="15.0" customHeight="1">
      <c r="A196" s="25"/>
      <c r="B196" s="119"/>
      <c r="C196" s="21"/>
      <c r="D196" s="21"/>
      <c r="E196" s="119"/>
      <c r="F196" s="119"/>
      <c r="G196" s="168"/>
      <c r="H196" s="164"/>
      <c r="I196" s="21"/>
      <c r="J196" s="21"/>
      <c r="K196" s="21"/>
      <c r="L196" s="21"/>
      <c r="M196" s="21"/>
      <c r="N196" s="21"/>
      <c r="O196" s="21"/>
      <c r="P196" s="21"/>
      <c r="Q196" s="21"/>
      <c r="R196" s="21"/>
      <c r="S196" s="21"/>
      <c r="T196" s="21"/>
      <c r="U196" s="21"/>
      <c r="V196" s="21"/>
      <c r="W196" s="21"/>
      <c r="X196" s="21"/>
      <c r="Y196" s="21"/>
      <c r="Z196" s="21"/>
      <c r="AA196" s="21"/>
      <c r="AB196" s="21"/>
    </row>
    <row r="197" ht="15.0" customHeight="1">
      <c r="A197" s="25"/>
      <c r="B197" s="119"/>
      <c r="C197" s="21"/>
      <c r="D197" s="21"/>
      <c r="E197" s="119"/>
      <c r="F197" s="119"/>
      <c r="G197" s="168"/>
      <c r="H197" s="164"/>
      <c r="I197" s="21"/>
      <c r="J197" s="21"/>
      <c r="K197" s="21"/>
      <c r="L197" s="21"/>
      <c r="M197" s="21"/>
      <c r="N197" s="21"/>
      <c r="O197" s="21"/>
      <c r="P197" s="21"/>
      <c r="Q197" s="21"/>
      <c r="R197" s="21"/>
      <c r="S197" s="21"/>
      <c r="T197" s="21"/>
      <c r="U197" s="21"/>
      <c r="V197" s="21"/>
      <c r="W197" s="21"/>
      <c r="X197" s="21"/>
      <c r="Y197" s="21"/>
      <c r="Z197" s="21"/>
      <c r="AA197" s="21"/>
      <c r="AB197" s="21"/>
    </row>
    <row r="198" ht="15.0" customHeight="1">
      <c r="A198" s="25"/>
      <c r="B198" s="119"/>
      <c r="C198" s="21"/>
      <c r="D198" s="21"/>
      <c r="E198" s="119"/>
      <c r="F198" s="119"/>
      <c r="G198" s="168"/>
      <c r="H198" s="164"/>
      <c r="I198" s="21"/>
      <c r="J198" s="21"/>
      <c r="K198" s="21"/>
      <c r="L198" s="21"/>
      <c r="M198" s="21"/>
      <c r="N198" s="21"/>
      <c r="O198" s="21"/>
      <c r="P198" s="21"/>
      <c r="Q198" s="21"/>
      <c r="R198" s="21"/>
      <c r="S198" s="21"/>
      <c r="T198" s="21"/>
      <c r="U198" s="21"/>
      <c r="V198" s="21"/>
      <c r="W198" s="21"/>
      <c r="X198" s="21"/>
      <c r="Y198" s="21"/>
      <c r="Z198" s="21"/>
      <c r="AA198" s="21"/>
      <c r="AB198" s="21"/>
    </row>
    <row r="199" ht="15.0" customHeight="1">
      <c r="A199" s="25"/>
      <c r="B199" s="119"/>
      <c r="C199" s="21"/>
      <c r="D199" s="21"/>
      <c r="E199" s="119"/>
      <c r="F199" s="119"/>
      <c r="G199" s="168"/>
      <c r="H199" s="164"/>
      <c r="I199" s="21"/>
      <c r="J199" s="21"/>
      <c r="K199" s="21"/>
      <c r="L199" s="21"/>
      <c r="M199" s="21"/>
      <c r="N199" s="21"/>
      <c r="O199" s="21"/>
      <c r="P199" s="21"/>
      <c r="Q199" s="21"/>
      <c r="R199" s="21"/>
      <c r="S199" s="21"/>
      <c r="T199" s="21"/>
      <c r="U199" s="21"/>
      <c r="V199" s="21"/>
      <c r="W199" s="21"/>
      <c r="X199" s="21"/>
      <c r="Y199" s="21"/>
      <c r="Z199" s="21"/>
      <c r="AA199" s="21"/>
      <c r="AB199" s="21"/>
    </row>
    <row r="200" ht="15.0" customHeight="1">
      <c r="A200" s="25"/>
      <c r="B200" s="119"/>
      <c r="C200" s="21"/>
      <c r="D200" s="21"/>
      <c r="E200" s="119"/>
      <c r="F200" s="119"/>
      <c r="G200" s="168"/>
      <c r="H200" s="164"/>
      <c r="I200" s="21"/>
      <c r="J200" s="21"/>
      <c r="K200" s="21"/>
      <c r="L200" s="21"/>
      <c r="M200" s="21"/>
      <c r="N200" s="21"/>
      <c r="O200" s="21"/>
      <c r="P200" s="21"/>
      <c r="Q200" s="21"/>
      <c r="R200" s="21"/>
      <c r="S200" s="21"/>
      <c r="T200" s="21"/>
      <c r="U200" s="21"/>
      <c r="V200" s="21"/>
      <c r="W200" s="21"/>
      <c r="X200" s="21"/>
      <c r="Y200" s="21"/>
      <c r="Z200" s="21"/>
      <c r="AA200" s="21"/>
      <c r="AB200" s="21"/>
    </row>
    <row r="201" ht="15.0" customHeight="1">
      <c r="A201" s="25"/>
      <c r="B201" s="119"/>
      <c r="C201" s="21"/>
      <c r="D201" s="21"/>
      <c r="E201" s="119"/>
      <c r="F201" s="119"/>
      <c r="G201" s="168"/>
      <c r="H201" s="164"/>
      <c r="I201" s="21"/>
      <c r="J201" s="21"/>
      <c r="K201" s="21"/>
      <c r="L201" s="21"/>
      <c r="M201" s="21"/>
      <c r="N201" s="21"/>
      <c r="O201" s="21"/>
      <c r="P201" s="21"/>
      <c r="Q201" s="21"/>
      <c r="R201" s="21"/>
      <c r="S201" s="21"/>
      <c r="T201" s="21"/>
      <c r="U201" s="21"/>
      <c r="V201" s="21"/>
      <c r="W201" s="21"/>
      <c r="X201" s="21"/>
      <c r="Y201" s="21"/>
      <c r="Z201" s="21"/>
      <c r="AA201" s="21"/>
      <c r="AB201" s="21"/>
    </row>
    <row r="202" ht="15.0" customHeight="1">
      <c r="A202" s="25"/>
      <c r="B202" s="119"/>
      <c r="C202" s="21"/>
      <c r="D202" s="21"/>
      <c r="E202" s="119"/>
      <c r="F202" s="119"/>
      <c r="G202" s="168"/>
      <c r="H202" s="164"/>
      <c r="I202" s="21"/>
      <c r="J202" s="21"/>
      <c r="K202" s="21"/>
      <c r="L202" s="21"/>
      <c r="M202" s="21"/>
      <c r="N202" s="21"/>
      <c r="O202" s="21"/>
      <c r="P202" s="21"/>
      <c r="Q202" s="21"/>
      <c r="R202" s="21"/>
      <c r="S202" s="21"/>
      <c r="T202" s="21"/>
      <c r="U202" s="21"/>
      <c r="V202" s="21"/>
      <c r="W202" s="21"/>
      <c r="X202" s="21"/>
      <c r="Y202" s="21"/>
      <c r="Z202" s="21"/>
      <c r="AA202" s="21"/>
      <c r="AB202" s="21"/>
    </row>
    <row r="203" ht="15.0" customHeight="1">
      <c r="A203" s="25"/>
      <c r="B203" s="119"/>
      <c r="C203" s="21"/>
      <c r="D203" s="21"/>
      <c r="E203" s="119"/>
      <c r="F203" s="119"/>
      <c r="G203" s="168"/>
      <c r="H203" s="164"/>
      <c r="I203" s="21"/>
      <c r="J203" s="21"/>
      <c r="K203" s="21"/>
      <c r="L203" s="21"/>
      <c r="M203" s="21"/>
      <c r="N203" s="21"/>
      <c r="O203" s="21"/>
      <c r="P203" s="21"/>
      <c r="Q203" s="21"/>
      <c r="R203" s="21"/>
      <c r="S203" s="21"/>
      <c r="T203" s="21"/>
      <c r="U203" s="21"/>
      <c r="V203" s="21"/>
      <c r="W203" s="21"/>
      <c r="X203" s="21"/>
      <c r="Y203" s="21"/>
      <c r="Z203" s="21"/>
      <c r="AA203" s="21"/>
      <c r="AB203" s="21"/>
    </row>
    <row r="204" ht="15.0" customHeight="1">
      <c r="A204" s="25"/>
      <c r="B204" s="119"/>
      <c r="C204" s="21"/>
      <c r="D204" s="21"/>
      <c r="E204" s="119"/>
      <c r="F204" s="119"/>
      <c r="G204" s="168"/>
      <c r="H204" s="164"/>
      <c r="I204" s="21"/>
      <c r="J204" s="21"/>
      <c r="K204" s="21"/>
      <c r="L204" s="21"/>
      <c r="M204" s="21"/>
      <c r="N204" s="21"/>
      <c r="O204" s="21"/>
      <c r="P204" s="21"/>
      <c r="Q204" s="21"/>
      <c r="R204" s="21"/>
      <c r="S204" s="21"/>
      <c r="T204" s="21"/>
      <c r="U204" s="21"/>
      <c r="V204" s="21"/>
      <c r="W204" s="21"/>
      <c r="X204" s="21"/>
      <c r="Y204" s="21"/>
      <c r="Z204" s="21"/>
      <c r="AA204" s="21"/>
      <c r="AB204" s="21"/>
    </row>
    <row r="205" ht="15.0" customHeight="1">
      <c r="A205" s="25"/>
      <c r="B205" s="119"/>
      <c r="C205" s="21"/>
      <c r="D205" s="21"/>
      <c r="E205" s="119"/>
      <c r="F205" s="119"/>
      <c r="G205" s="168"/>
      <c r="H205" s="164"/>
      <c r="I205" s="21"/>
      <c r="J205" s="21"/>
      <c r="K205" s="21"/>
      <c r="L205" s="21"/>
      <c r="M205" s="21"/>
      <c r="N205" s="21"/>
      <c r="O205" s="21"/>
      <c r="P205" s="21"/>
      <c r="Q205" s="21"/>
      <c r="R205" s="21"/>
      <c r="S205" s="21"/>
      <c r="T205" s="21"/>
      <c r="U205" s="21"/>
      <c r="V205" s="21"/>
      <c r="W205" s="21"/>
      <c r="X205" s="21"/>
      <c r="Y205" s="21"/>
      <c r="Z205" s="21"/>
      <c r="AA205" s="21"/>
      <c r="AB205" s="21"/>
    </row>
    <row r="206" ht="15.0" customHeight="1">
      <c r="A206" s="25"/>
      <c r="B206" s="119"/>
      <c r="C206" s="21"/>
      <c r="D206" s="21"/>
      <c r="E206" s="119"/>
      <c r="F206" s="119"/>
      <c r="G206" s="168"/>
      <c r="H206" s="164"/>
      <c r="I206" s="21"/>
      <c r="J206" s="21"/>
      <c r="K206" s="21"/>
      <c r="L206" s="21"/>
      <c r="M206" s="21"/>
      <c r="N206" s="21"/>
      <c r="O206" s="21"/>
      <c r="P206" s="21"/>
      <c r="Q206" s="21"/>
      <c r="R206" s="21"/>
      <c r="S206" s="21"/>
      <c r="T206" s="21"/>
      <c r="U206" s="21"/>
      <c r="V206" s="21"/>
      <c r="W206" s="21"/>
      <c r="X206" s="21"/>
      <c r="Y206" s="21"/>
      <c r="Z206" s="21"/>
      <c r="AA206" s="21"/>
      <c r="AB206" s="21"/>
    </row>
    <row r="207" ht="15.0" customHeight="1">
      <c r="A207" s="25"/>
      <c r="B207" s="119"/>
      <c r="C207" s="21"/>
      <c r="D207" s="21"/>
      <c r="E207" s="119"/>
      <c r="F207" s="119"/>
      <c r="G207" s="168"/>
      <c r="H207" s="164"/>
      <c r="I207" s="21"/>
      <c r="J207" s="21"/>
      <c r="K207" s="21"/>
      <c r="L207" s="21"/>
      <c r="M207" s="21"/>
      <c r="N207" s="21"/>
      <c r="O207" s="21"/>
      <c r="P207" s="21"/>
      <c r="Q207" s="21"/>
      <c r="R207" s="21"/>
      <c r="S207" s="21"/>
      <c r="T207" s="21"/>
      <c r="U207" s="21"/>
      <c r="V207" s="21"/>
      <c r="W207" s="21"/>
      <c r="X207" s="21"/>
      <c r="Y207" s="21"/>
      <c r="Z207" s="21"/>
      <c r="AA207" s="21"/>
      <c r="AB207" s="21"/>
    </row>
    <row r="208" ht="15.0" customHeight="1">
      <c r="A208" s="25"/>
      <c r="B208" s="119"/>
      <c r="C208" s="21"/>
      <c r="D208" s="21"/>
      <c r="E208" s="119"/>
      <c r="F208" s="119"/>
      <c r="G208" s="168"/>
      <c r="H208" s="164"/>
      <c r="I208" s="21"/>
      <c r="J208" s="21"/>
      <c r="K208" s="21"/>
      <c r="L208" s="21"/>
      <c r="M208" s="21"/>
      <c r="N208" s="21"/>
      <c r="O208" s="21"/>
      <c r="P208" s="21"/>
      <c r="Q208" s="21"/>
      <c r="R208" s="21"/>
      <c r="S208" s="21"/>
      <c r="T208" s="21"/>
      <c r="U208" s="21"/>
      <c r="V208" s="21"/>
      <c r="W208" s="21"/>
      <c r="X208" s="21"/>
      <c r="Y208" s="21"/>
      <c r="Z208" s="21"/>
      <c r="AA208" s="21"/>
      <c r="AB208" s="21"/>
    </row>
    <row r="209" ht="15.0" customHeight="1">
      <c r="A209" s="25"/>
      <c r="B209" s="119"/>
      <c r="C209" s="21"/>
      <c r="D209" s="21"/>
      <c r="E209" s="119"/>
      <c r="F209" s="119"/>
      <c r="G209" s="168"/>
      <c r="H209" s="164"/>
      <c r="I209" s="21"/>
      <c r="J209" s="21"/>
      <c r="K209" s="21"/>
      <c r="L209" s="21"/>
      <c r="M209" s="21"/>
      <c r="N209" s="21"/>
      <c r="O209" s="21"/>
      <c r="P209" s="21"/>
      <c r="Q209" s="21"/>
      <c r="R209" s="21"/>
      <c r="S209" s="21"/>
      <c r="T209" s="21"/>
      <c r="U209" s="21"/>
      <c r="V209" s="21"/>
      <c r="W209" s="21"/>
      <c r="X209" s="21"/>
      <c r="Y209" s="21"/>
      <c r="Z209" s="21"/>
      <c r="AA209" s="21"/>
      <c r="AB209" s="21"/>
    </row>
    <row r="210" ht="15.0" customHeight="1">
      <c r="A210" s="25"/>
      <c r="B210" s="119"/>
      <c r="C210" s="21"/>
      <c r="D210" s="21"/>
      <c r="E210" s="119"/>
      <c r="F210" s="119"/>
      <c r="G210" s="168"/>
      <c r="H210" s="164"/>
      <c r="I210" s="21"/>
      <c r="J210" s="21"/>
      <c r="K210" s="21"/>
      <c r="L210" s="21"/>
      <c r="M210" s="21"/>
      <c r="N210" s="21"/>
      <c r="O210" s="21"/>
      <c r="P210" s="21"/>
      <c r="Q210" s="21"/>
      <c r="R210" s="21"/>
      <c r="S210" s="21"/>
      <c r="T210" s="21"/>
      <c r="U210" s="21"/>
      <c r="V210" s="21"/>
      <c r="W210" s="21"/>
      <c r="X210" s="21"/>
      <c r="Y210" s="21"/>
      <c r="Z210" s="21"/>
      <c r="AA210" s="21"/>
      <c r="AB210" s="21"/>
    </row>
    <row r="211" ht="15.0" customHeight="1">
      <c r="A211" s="25"/>
      <c r="B211" s="119"/>
      <c r="C211" s="21"/>
      <c r="D211" s="21"/>
      <c r="E211" s="119"/>
      <c r="F211" s="119"/>
      <c r="G211" s="168"/>
      <c r="H211" s="164"/>
      <c r="I211" s="21"/>
      <c r="J211" s="21"/>
      <c r="K211" s="21"/>
      <c r="L211" s="21"/>
      <c r="M211" s="21"/>
      <c r="N211" s="21"/>
      <c r="O211" s="21"/>
      <c r="P211" s="21"/>
      <c r="Q211" s="21"/>
      <c r="R211" s="21"/>
      <c r="S211" s="21"/>
      <c r="T211" s="21"/>
      <c r="U211" s="21"/>
      <c r="V211" s="21"/>
      <c r="W211" s="21"/>
      <c r="X211" s="21"/>
      <c r="Y211" s="21"/>
      <c r="Z211" s="21"/>
      <c r="AA211" s="21"/>
      <c r="AB211" s="21"/>
    </row>
    <row r="212" ht="15.0" customHeight="1">
      <c r="A212" s="25"/>
      <c r="B212" s="119"/>
      <c r="C212" s="21"/>
      <c r="D212" s="21"/>
      <c r="E212" s="119"/>
      <c r="F212" s="119"/>
      <c r="G212" s="168"/>
      <c r="H212" s="164"/>
      <c r="I212" s="21"/>
      <c r="J212" s="21"/>
      <c r="K212" s="21"/>
      <c r="L212" s="21"/>
      <c r="M212" s="21"/>
      <c r="N212" s="21"/>
      <c r="O212" s="21"/>
      <c r="P212" s="21"/>
      <c r="Q212" s="21"/>
      <c r="R212" s="21"/>
      <c r="S212" s="21"/>
      <c r="T212" s="21"/>
      <c r="U212" s="21"/>
      <c r="V212" s="21"/>
      <c r="W212" s="21"/>
      <c r="X212" s="21"/>
      <c r="Y212" s="21"/>
      <c r="Z212" s="21"/>
      <c r="AA212" s="21"/>
      <c r="AB212" s="21"/>
    </row>
    <row r="213" ht="15.0" customHeight="1">
      <c r="A213" s="25"/>
      <c r="B213" s="119"/>
      <c r="C213" s="21"/>
      <c r="D213" s="21"/>
      <c r="E213" s="119"/>
      <c r="F213" s="119"/>
      <c r="G213" s="168"/>
      <c r="H213" s="164"/>
      <c r="I213" s="21"/>
      <c r="J213" s="21"/>
      <c r="K213" s="21"/>
      <c r="L213" s="21"/>
      <c r="M213" s="21"/>
      <c r="N213" s="21"/>
      <c r="O213" s="21"/>
      <c r="P213" s="21"/>
      <c r="Q213" s="21"/>
      <c r="R213" s="21"/>
      <c r="S213" s="21"/>
      <c r="T213" s="21"/>
      <c r="U213" s="21"/>
      <c r="V213" s="21"/>
      <c r="W213" s="21"/>
      <c r="X213" s="21"/>
      <c r="Y213" s="21"/>
      <c r="Z213" s="21"/>
      <c r="AA213" s="21"/>
      <c r="AB213" s="21"/>
    </row>
    <row r="214" ht="15.0" customHeight="1">
      <c r="A214" s="21"/>
      <c r="B214" s="21"/>
      <c r="C214" s="21"/>
      <c r="D214" s="21"/>
      <c r="E214" s="21"/>
      <c r="F214" s="21"/>
      <c r="G214" s="21"/>
      <c r="H214" s="131"/>
      <c r="I214" s="21"/>
      <c r="J214" s="21"/>
      <c r="K214" s="21"/>
      <c r="L214" s="21"/>
      <c r="M214" s="21"/>
      <c r="N214" s="21"/>
      <c r="O214" s="21"/>
      <c r="P214" s="21"/>
      <c r="Q214" s="21"/>
      <c r="R214" s="21"/>
      <c r="S214" s="21"/>
      <c r="T214" s="21"/>
      <c r="U214" s="21"/>
      <c r="V214" s="21"/>
      <c r="W214" s="21"/>
      <c r="X214" s="21"/>
      <c r="Y214" s="21"/>
      <c r="Z214" s="21"/>
      <c r="AA214" s="21"/>
      <c r="AB214" s="21"/>
    </row>
    <row r="215" ht="15.0" customHeight="1">
      <c r="A215" s="21"/>
      <c r="B215" s="21"/>
      <c r="C215" s="21"/>
      <c r="D215" s="21"/>
      <c r="E215" s="21"/>
      <c r="F215" s="21"/>
      <c r="G215" s="21"/>
      <c r="H215" s="131"/>
      <c r="I215" s="21"/>
      <c r="J215" s="21"/>
      <c r="K215" s="21"/>
      <c r="L215" s="21"/>
      <c r="M215" s="21"/>
      <c r="N215" s="21"/>
      <c r="O215" s="21"/>
      <c r="P215" s="21"/>
      <c r="Q215" s="21"/>
      <c r="R215" s="21"/>
      <c r="S215" s="21"/>
      <c r="T215" s="21"/>
      <c r="U215" s="21"/>
      <c r="V215" s="21"/>
      <c r="W215" s="21"/>
      <c r="X215" s="21"/>
      <c r="Y215" s="21"/>
      <c r="Z215" s="21"/>
      <c r="AA215" s="21"/>
      <c r="AB215" s="21"/>
    </row>
    <row r="216" ht="15.0" customHeight="1">
      <c r="A216" s="21"/>
      <c r="B216" s="21"/>
      <c r="C216" s="21"/>
      <c r="D216" s="21"/>
      <c r="E216" s="21"/>
      <c r="F216" s="21"/>
      <c r="G216" s="21"/>
      <c r="H216" s="131"/>
      <c r="I216" s="21"/>
      <c r="J216" s="21"/>
      <c r="K216" s="21"/>
      <c r="L216" s="21"/>
      <c r="M216" s="21"/>
      <c r="N216" s="21"/>
      <c r="O216" s="21"/>
      <c r="P216" s="21"/>
      <c r="Q216" s="21"/>
      <c r="R216" s="21"/>
      <c r="S216" s="21"/>
      <c r="T216" s="21"/>
      <c r="U216" s="21"/>
      <c r="V216" s="21"/>
      <c r="W216" s="21"/>
      <c r="X216" s="21"/>
      <c r="Y216" s="21"/>
      <c r="Z216" s="21"/>
      <c r="AA216" s="21"/>
      <c r="AB216" s="21"/>
    </row>
    <row r="217" ht="15.0" customHeight="1">
      <c r="A217" s="21"/>
      <c r="B217" s="21"/>
      <c r="C217" s="21"/>
      <c r="D217" s="21"/>
      <c r="E217" s="21"/>
      <c r="F217" s="21"/>
      <c r="G217" s="21"/>
      <c r="H217" s="131"/>
      <c r="I217" s="21"/>
      <c r="J217" s="21"/>
      <c r="K217" s="21"/>
      <c r="L217" s="21"/>
      <c r="M217" s="21"/>
      <c r="N217" s="21"/>
      <c r="O217" s="21"/>
      <c r="P217" s="21"/>
      <c r="Q217" s="21"/>
      <c r="R217" s="21"/>
      <c r="S217" s="21"/>
      <c r="T217" s="21"/>
      <c r="U217" s="21"/>
      <c r="V217" s="21"/>
      <c r="W217" s="21"/>
      <c r="X217" s="21"/>
      <c r="Y217" s="21"/>
      <c r="Z217" s="21"/>
      <c r="AA217" s="21"/>
      <c r="AB217" s="21"/>
    </row>
    <row r="218" ht="15.0" customHeight="1">
      <c r="A218" s="21"/>
      <c r="B218" s="21"/>
      <c r="C218" s="21"/>
      <c r="D218" s="21"/>
      <c r="E218" s="21"/>
      <c r="F218" s="21"/>
      <c r="G218" s="21"/>
      <c r="H218" s="131"/>
      <c r="I218" s="21"/>
      <c r="J218" s="21"/>
      <c r="K218" s="21"/>
      <c r="L218" s="21"/>
      <c r="M218" s="21"/>
      <c r="N218" s="21"/>
      <c r="O218" s="21"/>
      <c r="P218" s="21"/>
      <c r="Q218" s="21"/>
      <c r="R218" s="21"/>
      <c r="S218" s="21"/>
      <c r="T218" s="21"/>
      <c r="U218" s="21"/>
      <c r="V218" s="21"/>
      <c r="W218" s="21"/>
      <c r="X218" s="21"/>
      <c r="Y218" s="21"/>
      <c r="Z218" s="21"/>
      <c r="AA218" s="21"/>
      <c r="AB218" s="21"/>
    </row>
    <row r="219" ht="15.0" customHeight="1">
      <c r="A219" s="21"/>
      <c r="B219" s="21"/>
      <c r="C219" s="21"/>
      <c r="D219" s="21"/>
      <c r="E219" s="21"/>
      <c r="F219" s="21"/>
      <c r="G219" s="21"/>
      <c r="H219" s="131"/>
      <c r="I219" s="21"/>
      <c r="J219" s="21"/>
      <c r="K219" s="21"/>
      <c r="L219" s="21"/>
      <c r="M219" s="21"/>
      <c r="N219" s="21"/>
      <c r="O219" s="21"/>
      <c r="P219" s="21"/>
      <c r="Q219" s="21"/>
      <c r="R219" s="21"/>
      <c r="S219" s="21"/>
      <c r="T219" s="21"/>
      <c r="U219" s="21"/>
      <c r="V219" s="21"/>
      <c r="W219" s="21"/>
      <c r="X219" s="21"/>
      <c r="Y219" s="21"/>
      <c r="Z219" s="21"/>
      <c r="AA219" s="21"/>
      <c r="AB219" s="21"/>
    </row>
    <row r="220" ht="15.0" customHeight="1">
      <c r="A220" s="21"/>
      <c r="B220" s="21"/>
      <c r="C220" s="21"/>
      <c r="D220" s="21"/>
      <c r="E220" s="21"/>
      <c r="F220" s="21"/>
      <c r="G220" s="21"/>
      <c r="H220" s="131"/>
      <c r="I220" s="21"/>
      <c r="J220" s="21"/>
      <c r="K220" s="21"/>
      <c r="L220" s="21"/>
      <c r="M220" s="21"/>
      <c r="N220" s="21"/>
      <c r="O220" s="21"/>
      <c r="P220" s="21"/>
      <c r="Q220" s="21"/>
      <c r="R220" s="21"/>
      <c r="S220" s="21"/>
      <c r="T220" s="21"/>
      <c r="U220" s="21"/>
      <c r="V220" s="21"/>
      <c r="W220" s="21"/>
      <c r="X220" s="21"/>
      <c r="Y220" s="21"/>
      <c r="Z220" s="21"/>
      <c r="AA220" s="21"/>
      <c r="AB220" s="21"/>
    </row>
    <row r="221" ht="15.0" customHeight="1">
      <c r="A221" s="21"/>
      <c r="B221" s="21"/>
      <c r="C221" s="21"/>
      <c r="D221" s="21"/>
      <c r="E221" s="21"/>
      <c r="F221" s="21"/>
      <c r="G221" s="21"/>
      <c r="H221" s="131"/>
      <c r="I221" s="21"/>
      <c r="J221" s="21"/>
      <c r="K221" s="21"/>
      <c r="L221" s="21"/>
      <c r="M221" s="21"/>
      <c r="N221" s="21"/>
      <c r="O221" s="21"/>
      <c r="P221" s="21"/>
      <c r="Q221" s="21"/>
      <c r="R221" s="21"/>
      <c r="S221" s="21"/>
      <c r="T221" s="21"/>
      <c r="U221" s="21"/>
      <c r="V221" s="21"/>
      <c r="W221" s="21"/>
      <c r="X221" s="21"/>
      <c r="Y221" s="21"/>
      <c r="Z221" s="21"/>
      <c r="AA221" s="21"/>
      <c r="AB221" s="21"/>
    </row>
    <row r="222" ht="15.0" customHeight="1">
      <c r="A222" s="21"/>
      <c r="B222" s="21"/>
      <c r="C222" s="21"/>
      <c r="D222" s="21"/>
      <c r="E222" s="21"/>
      <c r="F222" s="21"/>
      <c r="G222" s="21"/>
      <c r="H222" s="131"/>
      <c r="I222" s="21"/>
      <c r="J222" s="21"/>
      <c r="K222" s="21"/>
      <c r="L222" s="21"/>
      <c r="M222" s="21"/>
      <c r="N222" s="21"/>
      <c r="O222" s="21"/>
      <c r="P222" s="21"/>
      <c r="Q222" s="21"/>
      <c r="R222" s="21"/>
      <c r="S222" s="21"/>
      <c r="T222" s="21"/>
      <c r="U222" s="21"/>
      <c r="V222" s="21"/>
      <c r="W222" s="21"/>
      <c r="X222" s="21"/>
      <c r="Y222" s="21"/>
      <c r="Z222" s="21"/>
      <c r="AA222" s="21"/>
      <c r="AB222" s="21"/>
    </row>
    <row r="223" ht="15.0" customHeight="1">
      <c r="A223" s="21"/>
      <c r="B223" s="21"/>
      <c r="C223" s="21"/>
      <c r="D223" s="21"/>
      <c r="E223" s="21"/>
      <c r="F223" s="21"/>
      <c r="G223" s="21"/>
      <c r="H223" s="131"/>
      <c r="I223" s="21"/>
      <c r="J223" s="21"/>
      <c r="K223" s="21"/>
      <c r="L223" s="21"/>
      <c r="M223" s="21"/>
      <c r="N223" s="21"/>
      <c r="O223" s="21"/>
      <c r="P223" s="21"/>
      <c r="Q223" s="21"/>
      <c r="R223" s="21"/>
      <c r="S223" s="21"/>
      <c r="T223" s="21"/>
      <c r="U223" s="21"/>
      <c r="V223" s="21"/>
      <c r="W223" s="21"/>
      <c r="X223" s="21"/>
      <c r="Y223" s="21"/>
      <c r="Z223" s="21"/>
      <c r="AA223" s="21"/>
      <c r="AB223" s="21"/>
    </row>
    <row r="224" ht="15.0" customHeight="1">
      <c r="A224" s="21"/>
      <c r="B224" s="21"/>
      <c r="C224" s="21"/>
      <c r="D224" s="21"/>
      <c r="E224" s="21"/>
      <c r="F224" s="21"/>
      <c r="G224" s="21"/>
      <c r="H224" s="131"/>
      <c r="I224" s="21"/>
      <c r="J224" s="21"/>
      <c r="K224" s="21"/>
      <c r="L224" s="21"/>
      <c r="M224" s="21"/>
      <c r="N224" s="21"/>
      <c r="O224" s="21"/>
      <c r="P224" s="21"/>
      <c r="Q224" s="21"/>
      <c r="R224" s="21"/>
      <c r="S224" s="21"/>
      <c r="T224" s="21"/>
      <c r="U224" s="21"/>
      <c r="V224" s="21"/>
      <c r="W224" s="21"/>
      <c r="X224" s="21"/>
      <c r="Y224" s="21"/>
      <c r="Z224" s="21"/>
      <c r="AA224" s="21"/>
      <c r="AB224" s="21"/>
    </row>
    <row r="225" ht="15.0" customHeight="1">
      <c r="A225" s="21"/>
      <c r="B225" s="21"/>
      <c r="C225" s="21"/>
      <c r="D225" s="21"/>
      <c r="E225" s="21"/>
      <c r="F225" s="21"/>
      <c r="G225" s="21"/>
      <c r="H225" s="131"/>
      <c r="I225" s="21"/>
      <c r="J225" s="21"/>
      <c r="K225" s="21"/>
      <c r="L225" s="21"/>
      <c r="M225" s="21"/>
      <c r="N225" s="21"/>
      <c r="O225" s="21"/>
      <c r="P225" s="21"/>
      <c r="Q225" s="21"/>
      <c r="R225" s="21"/>
      <c r="S225" s="21"/>
      <c r="T225" s="21"/>
      <c r="U225" s="21"/>
      <c r="V225" s="21"/>
      <c r="W225" s="21"/>
      <c r="X225" s="21"/>
      <c r="Y225" s="21"/>
      <c r="Z225" s="21"/>
      <c r="AA225" s="21"/>
      <c r="AB225" s="21"/>
    </row>
    <row r="226" ht="15.0" customHeight="1">
      <c r="A226" s="21"/>
      <c r="B226" s="21"/>
      <c r="C226" s="21"/>
      <c r="D226" s="21"/>
      <c r="E226" s="21"/>
      <c r="F226" s="21"/>
      <c r="G226" s="21"/>
      <c r="H226" s="131"/>
      <c r="I226" s="21"/>
      <c r="J226" s="21"/>
      <c r="K226" s="21"/>
      <c r="L226" s="21"/>
      <c r="M226" s="21"/>
      <c r="N226" s="21"/>
      <c r="O226" s="21"/>
      <c r="P226" s="21"/>
      <c r="Q226" s="21"/>
      <c r="R226" s="21"/>
      <c r="S226" s="21"/>
      <c r="T226" s="21"/>
      <c r="U226" s="21"/>
      <c r="V226" s="21"/>
      <c r="W226" s="21"/>
      <c r="X226" s="21"/>
      <c r="Y226" s="21"/>
      <c r="Z226" s="21"/>
      <c r="AA226" s="21"/>
      <c r="AB226" s="21"/>
    </row>
    <row r="227" ht="15.0" customHeight="1">
      <c r="A227" s="21"/>
      <c r="B227" s="21"/>
      <c r="C227" s="21"/>
      <c r="D227" s="21"/>
      <c r="E227" s="21"/>
      <c r="F227" s="21"/>
      <c r="G227" s="21"/>
      <c r="H227" s="131"/>
      <c r="I227" s="21"/>
      <c r="J227" s="21"/>
      <c r="K227" s="21"/>
      <c r="L227" s="21"/>
      <c r="M227" s="21"/>
      <c r="N227" s="21"/>
      <c r="O227" s="21"/>
      <c r="P227" s="21"/>
      <c r="Q227" s="21"/>
      <c r="R227" s="21"/>
      <c r="S227" s="21"/>
      <c r="T227" s="21"/>
      <c r="U227" s="21"/>
      <c r="V227" s="21"/>
      <c r="W227" s="21"/>
      <c r="X227" s="21"/>
      <c r="Y227" s="21"/>
      <c r="Z227" s="21"/>
      <c r="AA227" s="21"/>
      <c r="AB227" s="21"/>
    </row>
    <row r="228" ht="15.0" customHeight="1">
      <c r="A228" s="21"/>
      <c r="B228" s="21"/>
      <c r="C228" s="21"/>
      <c r="D228" s="21"/>
      <c r="E228" s="21"/>
      <c r="F228" s="21"/>
      <c r="G228" s="21"/>
      <c r="H228" s="131"/>
      <c r="I228" s="21"/>
      <c r="J228" s="21"/>
      <c r="K228" s="21"/>
      <c r="L228" s="21"/>
      <c r="M228" s="21"/>
      <c r="N228" s="21"/>
      <c r="O228" s="21"/>
      <c r="P228" s="21"/>
      <c r="Q228" s="21"/>
      <c r="R228" s="21"/>
      <c r="S228" s="21"/>
      <c r="T228" s="21"/>
      <c r="U228" s="21"/>
      <c r="V228" s="21"/>
      <c r="W228" s="21"/>
      <c r="X228" s="21"/>
      <c r="Y228" s="21"/>
      <c r="Z228" s="21"/>
      <c r="AA228" s="21"/>
      <c r="AB228" s="21"/>
    </row>
    <row r="229" ht="15.0" customHeight="1">
      <c r="A229" s="21"/>
      <c r="B229" s="21"/>
      <c r="C229" s="21"/>
      <c r="D229" s="21"/>
      <c r="E229" s="21"/>
      <c r="F229" s="21"/>
      <c r="G229" s="21"/>
      <c r="H229" s="131"/>
      <c r="I229" s="21"/>
      <c r="J229" s="21"/>
      <c r="K229" s="21"/>
      <c r="L229" s="21"/>
      <c r="M229" s="21"/>
      <c r="N229" s="21"/>
      <c r="O229" s="21"/>
      <c r="P229" s="21"/>
      <c r="Q229" s="21"/>
      <c r="R229" s="21"/>
      <c r="S229" s="21"/>
      <c r="T229" s="21"/>
      <c r="U229" s="21"/>
      <c r="V229" s="21"/>
      <c r="W229" s="21"/>
      <c r="X229" s="21"/>
      <c r="Y229" s="21"/>
      <c r="Z229" s="21"/>
      <c r="AA229" s="21"/>
      <c r="AB229" s="21"/>
    </row>
    <row r="230" ht="15.0" customHeight="1">
      <c r="A230" s="21"/>
      <c r="B230" s="21"/>
      <c r="C230" s="21"/>
      <c r="D230" s="21"/>
      <c r="E230" s="21"/>
      <c r="F230" s="21"/>
      <c r="G230" s="21"/>
      <c r="H230" s="131"/>
      <c r="I230" s="21"/>
      <c r="J230" s="21"/>
      <c r="K230" s="21"/>
      <c r="L230" s="21"/>
      <c r="M230" s="21"/>
      <c r="N230" s="21"/>
      <c r="O230" s="21"/>
      <c r="P230" s="21"/>
      <c r="Q230" s="21"/>
      <c r="R230" s="21"/>
      <c r="S230" s="21"/>
      <c r="T230" s="21"/>
      <c r="U230" s="21"/>
      <c r="V230" s="21"/>
      <c r="W230" s="21"/>
      <c r="X230" s="21"/>
      <c r="Y230" s="21"/>
      <c r="Z230" s="21"/>
      <c r="AA230" s="21"/>
      <c r="AB230" s="21"/>
    </row>
    <row r="231" ht="15.0" customHeight="1">
      <c r="A231" s="21"/>
      <c r="B231" s="21"/>
      <c r="C231" s="21"/>
      <c r="D231" s="21"/>
      <c r="E231" s="21"/>
      <c r="F231" s="21"/>
      <c r="G231" s="21"/>
      <c r="H231" s="131"/>
      <c r="I231" s="21"/>
      <c r="J231" s="21"/>
      <c r="K231" s="21"/>
      <c r="L231" s="21"/>
      <c r="M231" s="21"/>
      <c r="N231" s="21"/>
      <c r="O231" s="21"/>
      <c r="P231" s="21"/>
      <c r="Q231" s="21"/>
      <c r="R231" s="21"/>
      <c r="S231" s="21"/>
      <c r="T231" s="21"/>
      <c r="U231" s="21"/>
      <c r="V231" s="21"/>
      <c r="W231" s="21"/>
      <c r="X231" s="21"/>
      <c r="Y231" s="21"/>
      <c r="Z231" s="21"/>
      <c r="AA231" s="21"/>
      <c r="AB231" s="21"/>
    </row>
    <row r="232" ht="15.0" customHeight="1">
      <c r="A232" s="21"/>
      <c r="B232" s="21"/>
      <c r="C232" s="21"/>
      <c r="D232" s="21"/>
      <c r="E232" s="21"/>
      <c r="F232" s="21"/>
      <c r="G232" s="21"/>
      <c r="H232" s="131"/>
      <c r="I232" s="21"/>
      <c r="J232" s="21"/>
      <c r="K232" s="21"/>
      <c r="L232" s="21"/>
      <c r="M232" s="21"/>
      <c r="N232" s="21"/>
      <c r="O232" s="21"/>
      <c r="P232" s="21"/>
      <c r="Q232" s="21"/>
      <c r="R232" s="21"/>
      <c r="S232" s="21"/>
      <c r="T232" s="21"/>
      <c r="U232" s="21"/>
      <c r="V232" s="21"/>
      <c r="W232" s="21"/>
      <c r="X232" s="21"/>
      <c r="Y232" s="21"/>
      <c r="Z232" s="21"/>
      <c r="AA232" s="21"/>
      <c r="AB232" s="21"/>
    </row>
    <row r="233" ht="15.75" customHeight="1">
      <c r="A233" s="19"/>
      <c r="B233" s="19"/>
      <c r="C233" s="19"/>
      <c r="D233" s="19"/>
      <c r="E233" s="19"/>
      <c r="F233" s="19"/>
      <c r="G233" s="19"/>
      <c r="H233" s="165"/>
      <c r="I233" s="19"/>
      <c r="J233" s="19"/>
      <c r="K233" s="19"/>
      <c r="L233" s="19"/>
      <c r="M233" s="19"/>
      <c r="N233" s="19"/>
      <c r="O233" s="19"/>
      <c r="P233" s="19"/>
      <c r="Q233" s="19"/>
      <c r="R233" s="19"/>
      <c r="S233" s="19"/>
      <c r="T233" s="19"/>
      <c r="U233" s="19"/>
      <c r="V233" s="19"/>
      <c r="W233" s="19"/>
      <c r="X233" s="19"/>
      <c r="Y233" s="19"/>
      <c r="Z233" s="19"/>
      <c r="AA233" s="19"/>
      <c r="AB233" s="19"/>
    </row>
    <row r="234" ht="15.75" customHeight="1">
      <c r="A234" s="19"/>
      <c r="B234" s="19"/>
      <c r="C234" s="19"/>
      <c r="D234" s="19"/>
      <c r="E234" s="19"/>
      <c r="F234" s="19"/>
      <c r="G234" s="19"/>
      <c r="H234" s="165"/>
      <c r="I234" s="19"/>
      <c r="J234" s="19"/>
      <c r="K234" s="19"/>
      <c r="L234" s="19"/>
      <c r="M234" s="19"/>
      <c r="N234" s="19"/>
      <c r="O234" s="19"/>
      <c r="P234" s="19"/>
      <c r="Q234" s="19"/>
      <c r="R234" s="19"/>
      <c r="S234" s="19"/>
      <c r="T234" s="19"/>
      <c r="U234" s="19"/>
      <c r="V234" s="19"/>
      <c r="W234" s="19"/>
      <c r="X234" s="19"/>
      <c r="Y234" s="19"/>
      <c r="Z234" s="19"/>
      <c r="AA234" s="19"/>
      <c r="AB234" s="19"/>
    </row>
    <row r="235" ht="15.75" customHeight="1">
      <c r="A235" s="19"/>
      <c r="B235" s="19"/>
      <c r="C235" s="19"/>
      <c r="D235" s="19"/>
      <c r="E235" s="19"/>
      <c r="F235" s="19"/>
      <c r="G235" s="19"/>
      <c r="H235" s="165"/>
      <c r="I235" s="19"/>
      <c r="J235" s="19"/>
      <c r="K235" s="19"/>
      <c r="L235" s="19"/>
      <c r="M235" s="19"/>
      <c r="N235" s="19"/>
      <c r="O235" s="19"/>
      <c r="P235" s="19"/>
      <c r="Q235" s="19"/>
      <c r="R235" s="19"/>
      <c r="S235" s="19"/>
      <c r="T235" s="19"/>
      <c r="U235" s="19"/>
      <c r="V235" s="19"/>
      <c r="W235" s="19"/>
      <c r="X235" s="19"/>
      <c r="Y235" s="19"/>
      <c r="Z235" s="19"/>
      <c r="AA235" s="19"/>
      <c r="AB235" s="19"/>
    </row>
    <row r="236" ht="15.75" customHeight="1">
      <c r="A236" s="19"/>
      <c r="B236" s="19"/>
      <c r="C236" s="19"/>
      <c r="D236" s="19"/>
      <c r="E236" s="19"/>
      <c r="F236" s="19"/>
      <c r="G236" s="19"/>
      <c r="H236" s="165"/>
      <c r="I236" s="19"/>
      <c r="J236" s="19"/>
      <c r="K236" s="19"/>
      <c r="L236" s="19"/>
      <c r="M236" s="19"/>
      <c r="N236" s="19"/>
      <c r="O236" s="19"/>
      <c r="P236" s="19"/>
      <c r="Q236" s="19"/>
      <c r="R236" s="19"/>
      <c r="S236" s="19"/>
      <c r="T236" s="19"/>
      <c r="U236" s="19"/>
      <c r="V236" s="19"/>
      <c r="W236" s="19"/>
      <c r="X236" s="19"/>
      <c r="Y236" s="19"/>
      <c r="Z236" s="19"/>
      <c r="AA236" s="19"/>
      <c r="AB236" s="19"/>
    </row>
    <row r="237" ht="15.75" customHeight="1">
      <c r="A237" s="19"/>
      <c r="B237" s="19"/>
      <c r="C237" s="19"/>
      <c r="D237" s="19"/>
      <c r="E237" s="19"/>
      <c r="F237" s="19"/>
      <c r="G237" s="19"/>
      <c r="H237" s="165"/>
      <c r="I237" s="19"/>
      <c r="J237" s="19"/>
      <c r="K237" s="19"/>
      <c r="L237" s="19"/>
      <c r="M237" s="19"/>
      <c r="N237" s="19"/>
      <c r="O237" s="19"/>
      <c r="P237" s="19"/>
      <c r="Q237" s="19"/>
      <c r="R237" s="19"/>
      <c r="S237" s="19"/>
      <c r="T237" s="19"/>
      <c r="U237" s="19"/>
      <c r="V237" s="19"/>
      <c r="W237" s="19"/>
      <c r="X237" s="19"/>
      <c r="Y237" s="19"/>
      <c r="Z237" s="19"/>
      <c r="AA237" s="19"/>
      <c r="AB237" s="19"/>
    </row>
    <row r="238" ht="15.75" customHeight="1">
      <c r="A238" s="19"/>
      <c r="B238" s="19"/>
      <c r="C238" s="19"/>
      <c r="D238" s="19"/>
      <c r="E238" s="19"/>
      <c r="F238" s="19"/>
      <c r="G238" s="19"/>
      <c r="H238" s="165"/>
      <c r="I238" s="19"/>
      <c r="J238" s="19"/>
      <c r="K238" s="19"/>
      <c r="L238" s="19"/>
      <c r="M238" s="19"/>
      <c r="N238" s="19"/>
      <c r="O238" s="19"/>
      <c r="P238" s="19"/>
      <c r="Q238" s="19"/>
      <c r="R238" s="19"/>
      <c r="S238" s="19"/>
      <c r="T238" s="19"/>
      <c r="U238" s="19"/>
      <c r="V238" s="19"/>
      <c r="W238" s="19"/>
      <c r="X238" s="19"/>
      <c r="Y238" s="19"/>
      <c r="Z238" s="19"/>
      <c r="AA238" s="19"/>
      <c r="AB238" s="19"/>
    </row>
    <row r="239" ht="15.75" customHeight="1">
      <c r="A239" s="19"/>
      <c r="B239" s="19"/>
      <c r="C239" s="19"/>
      <c r="D239" s="19"/>
      <c r="E239" s="19"/>
      <c r="F239" s="19"/>
      <c r="G239" s="19"/>
      <c r="H239" s="165"/>
      <c r="I239" s="19"/>
      <c r="J239" s="19"/>
      <c r="K239" s="19"/>
      <c r="L239" s="19"/>
      <c r="M239" s="19"/>
      <c r="N239" s="19"/>
      <c r="O239" s="19"/>
      <c r="P239" s="19"/>
      <c r="Q239" s="19"/>
      <c r="R239" s="19"/>
      <c r="S239" s="19"/>
      <c r="T239" s="19"/>
      <c r="U239" s="19"/>
      <c r="V239" s="19"/>
      <c r="W239" s="19"/>
      <c r="X239" s="19"/>
      <c r="Y239" s="19"/>
      <c r="Z239" s="19"/>
      <c r="AA239" s="19"/>
      <c r="AB239" s="19"/>
    </row>
    <row r="240" ht="15.75" customHeight="1">
      <c r="A240" s="19"/>
      <c r="B240" s="19"/>
      <c r="C240" s="19"/>
      <c r="D240" s="19"/>
      <c r="E240" s="19"/>
      <c r="F240" s="19"/>
      <c r="G240" s="19"/>
      <c r="H240" s="165"/>
      <c r="I240" s="19"/>
      <c r="J240" s="19"/>
      <c r="K240" s="19"/>
      <c r="L240" s="19"/>
      <c r="M240" s="19"/>
      <c r="N240" s="19"/>
      <c r="O240" s="19"/>
      <c r="P240" s="19"/>
      <c r="Q240" s="19"/>
      <c r="R240" s="19"/>
      <c r="S240" s="19"/>
      <c r="T240" s="19"/>
      <c r="U240" s="19"/>
      <c r="V240" s="19"/>
      <c r="W240" s="19"/>
      <c r="X240" s="19"/>
      <c r="Y240" s="19"/>
      <c r="Z240" s="19"/>
      <c r="AA240" s="19"/>
      <c r="AB240" s="19"/>
    </row>
    <row r="241" ht="15.75" customHeight="1">
      <c r="A241" s="19"/>
      <c r="B241" s="19"/>
      <c r="C241" s="19"/>
      <c r="D241" s="19"/>
      <c r="E241" s="19"/>
      <c r="F241" s="19"/>
      <c r="G241" s="19"/>
      <c r="H241" s="165"/>
      <c r="I241" s="19"/>
      <c r="J241" s="19"/>
      <c r="K241" s="19"/>
      <c r="L241" s="19"/>
      <c r="M241" s="19"/>
      <c r="N241" s="19"/>
      <c r="O241" s="19"/>
      <c r="P241" s="19"/>
      <c r="Q241" s="19"/>
      <c r="R241" s="19"/>
      <c r="S241" s="19"/>
      <c r="T241" s="19"/>
      <c r="U241" s="19"/>
      <c r="V241" s="19"/>
      <c r="W241" s="19"/>
      <c r="X241" s="19"/>
      <c r="Y241" s="19"/>
      <c r="Z241" s="19"/>
      <c r="AA241" s="19"/>
      <c r="AB241" s="19"/>
    </row>
    <row r="242" ht="15.75" customHeight="1">
      <c r="A242" s="19"/>
      <c r="B242" s="19"/>
      <c r="C242" s="19"/>
      <c r="D242" s="19"/>
      <c r="E242" s="19"/>
      <c r="F242" s="19"/>
      <c r="G242" s="19"/>
      <c r="H242" s="165"/>
      <c r="I242" s="19"/>
      <c r="J242" s="19"/>
      <c r="K242" s="19"/>
      <c r="L242" s="19"/>
      <c r="M242" s="19"/>
      <c r="N242" s="19"/>
      <c r="O242" s="19"/>
      <c r="P242" s="19"/>
      <c r="Q242" s="19"/>
      <c r="R242" s="19"/>
      <c r="S242" s="19"/>
      <c r="T242" s="19"/>
      <c r="U242" s="19"/>
      <c r="V242" s="19"/>
      <c r="W242" s="19"/>
      <c r="X242" s="19"/>
      <c r="Y242" s="19"/>
      <c r="Z242" s="19"/>
      <c r="AA242" s="19"/>
      <c r="AB242" s="19"/>
    </row>
    <row r="243" ht="15.75" customHeight="1">
      <c r="A243" s="19"/>
      <c r="B243" s="19"/>
      <c r="C243" s="19"/>
      <c r="D243" s="19"/>
      <c r="E243" s="19"/>
      <c r="F243" s="19"/>
      <c r="G243" s="19"/>
      <c r="H243" s="165"/>
      <c r="I243" s="19"/>
      <c r="J243" s="19"/>
      <c r="K243" s="19"/>
      <c r="L243" s="19"/>
      <c r="M243" s="19"/>
      <c r="N243" s="19"/>
      <c r="O243" s="19"/>
      <c r="P243" s="19"/>
      <c r="Q243" s="19"/>
      <c r="R243" s="19"/>
      <c r="S243" s="19"/>
      <c r="T243" s="19"/>
      <c r="U243" s="19"/>
      <c r="V243" s="19"/>
      <c r="W243" s="19"/>
      <c r="X243" s="19"/>
      <c r="Y243" s="19"/>
      <c r="Z243" s="19"/>
      <c r="AA243" s="19"/>
      <c r="AB243" s="19"/>
    </row>
    <row r="244" ht="15.75" customHeight="1">
      <c r="A244" s="19"/>
      <c r="B244" s="19"/>
      <c r="C244" s="19"/>
      <c r="D244" s="19"/>
      <c r="E244" s="19"/>
      <c r="F244" s="19"/>
      <c r="G244" s="19"/>
      <c r="H244" s="165"/>
      <c r="I244" s="19"/>
      <c r="J244" s="19"/>
      <c r="K244" s="19"/>
      <c r="L244" s="19"/>
      <c r="M244" s="19"/>
      <c r="N244" s="19"/>
      <c r="O244" s="19"/>
      <c r="P244" s="19"/>
      <c r="Q244" s="19"/>
      <c r="R244" s="19"/>
      <c r="S244" s="19"/>
      <c r="T244" s="19"/>
      <c r="U244" s="19"/>
      <c r="V244" s="19"/>
      <c r="W244" s="19"/>
      <c r="X244" s="19"/>
      <c r="Y244" s="19"/>
      <c r="Z244" s="19"/>
      <c r="AA244" s="19"/>
      <c r="AB244" s="19"/>
    </row>
    <row r="245" ht="15.75" customHeight="1">
      <c r="A245" s="19"/>
      <c r="B245" s="19"/>
      <c r="C245" s="19"/>
      <c r="D245" s="19"/>
      <c r="E245" s="19"/>
      <c r="F245" s="19"/>
      <c r="G245" s="19"/>
      <c r="H245" s="165"/>
      <c r="I245" s="19"/>
      <c r="J245" s="19"/>
      <c r="K245" s="19"/>
      <c r="L245" s="19"/>
      <c r="M245" s="19"/>
      <c r="N245" s="19"/>
      <c r="O245" s="19"/>
      <c r="P245" s="19"/>
      <c r="Q245" s="19"/>
      <c r="R245" s="19"/>
      <c r="S245" s="19"/>
      <c r="T245" s="19"/>
      <c r="U245" s="19"/>
      <c r="V245" s="19"/>
      <c r="W245" s="19"/>
      <c r="X245" s="19"/>
      <c r="Y245" s="19"/>
      <c r="Z245" s="19"/>
      <c r="AA245" s="19"/>
      <c r="AB245" s="19"/>
    </row>
    <row r="246" ht="15.75" customHeight="1">
      <c r="A246" s="19"/>
      <c r="B246" s="19"/>
      <c r="C246" s="19"/>
      <c r="D246" s="19"/>
      <c r="E246" s="19"/>
      <c r="F246" s="19"/>
      <c r="G246" s="19"/>
      <c r="H246" s="165"/>
      <c r="I246" s="19"/>
      <c r="J246" s="19"/>
      <c r="K246" s="19"/>
      <c r="L246" s="19"/>
      <c r="M246" s="19"/>
      <c r="N246" s="19"/>
      <c r="O246" s="19"/>
      <c r="P246" s="19"/>
      <c r="Q246" s="19"/>
      <c r="R246" s="19"/>
      <c r="S246" s="19"/>
      <c r="T246" s="19"/>
      <c r="U246" s="19"/>
      <c r="V246" s="19"/>
      <c r="W246" s="19"/>
      <c r="X246" s="19"/>
      <c r="Y246" s="19"/>
      <c r="Z246" s="19"/>
      <c r="AA246" s="19"/>
      <c r="AB246" s="19"/>
    </row>
    <row r="247" ht="15.75" customHeight="1">
      <c r="A247" s="19"/>
      <c r="B247" s="19"/>
      <c r="C247" s="19"/>
      <c r="D247" s="19"/>
      <c r="E247" s="19"/>
      <c r="F247" s="19"/>
      <c r="G247" s="19"/>
      <c r="H247" s="165"/>
      <c r="I247" s="19"/>
      <c r="J247" s="19"/>
      <c r="K247" s="19"/>
      <c r="L247" s="19"/>
      <c r="M247" s="19"/>
      <c r="N247" s="19"/>
      <c r="O247" s="19"/>
      <c r="P247" s="19"/>
      <c r="Q247" s="19"/>
      <c r="R247" s="19"/>
      <c r="S247" s="19"/>
      <c r="T247" s="19"/>
      <c r="U247" s="19"/>
      <c r="V247" s="19"/>
      <c r="W247" s="19"/>
      <c r="X247" s="19"/>
      <c r="Y247" s="19"/>
      <c r="Z247" s="19"/>
      <c r="AA247" s="19"/>
      <c r="AB247" s="19"/>
    </row>
    <row r="248" ht="15.75" customHeight="1">
      <c r="A248" s="19"/>
      <c r="B248" s="19"/>
      <c r="C248" s="19"/>
      <c r="D248" s="19"/>
      <c r="E248" s="19"/>
      <c r="F248" s="19"/>
      <c r="G248" s="19"/>
      <c r="H248" s="165"/>
      <c r="I248" s="19"/>
      <c r="J248" s="19"/>
      <c r="K248" s="19"/>
      <c r="L248" s="19"/>
      <c r="M248" s="19"/>
      <c r="N248" s="19"/>
      <c r="O248" s="19"/>
      <c r="P248" s="19"/>
      <c r="Q248" s="19"/>
      <c r="R248" s="19"/>
      <c r="S248" s="19"/>
      <c r="T248" s="19"/>
      <c r="U248" s="19"/>
      <c r="V248" s="19"/>
      <c r="W248" s="19"/>
      <c r="X248" s="19"/>
      <c r="Y248" s="19"/>
      <c r="Z248" s="19"/>
      <c r="AA248" s="19"/>
      <c r="AB248" s="19"/>
    </row>
    <row r="249" ht="15.75" customHeight="1">
      <c r="A249" s="19"/>
      <c r="B249" s="19"/>
      <c r="C249" s="19"/>
      <c r="D249" s="19"/>
      <c r="E249" s="19"/>
      <c r="F249" s="19"/>
      <c r="G249" s="19"/>
      <c r="H249" s="165"/>
      <c r="I249" s="19"/>
      <c r="J249" s="19"/>
      <c r="K249" s="19"/>
      <c r="L249" s="19"/>
      <c r="M249" s="19"/>
      <c r="N249" s="19"/>
      <c r="O249" s="19"/>
      <c r="P249" s="19"/>
      <c r="Q249" s="19"/>
      <c r="R249" s="19"/>
      <c r="S249" s="19"/>
      <c r="T249" s="19"/>
      <c r="U249" s="19"/>
      <c r="V249" s="19"/>
      <c r="W249" s="19"/>
      <c r="X249" s="19"/>
      <c r="Y249" s="19"/>
      <c r="Z249" s="19"/>
      <c r="AA249" s="19"/>
      <c r="AB249" s="19"/>
    </row>
    <row r="250" ht="15.75" customHeight="1">
      <c r="A250" s="19"/>
      <c r="B250" s="19"/>
      <c r="C250" s="19"/>
      <c r="D250" s="19"/>
      <c r="E250" s="19"/>
      <c r="F250" s="19"/>
      <c r="G250" s="19"/>
      <c r="H250" s="165"/>
      <c r="I250" s="19"/>
      <c r="J250" s="19"/>
      <c r="K250" s="19"/>
      <c r="L250" s="19"/>
      <c r="M250" s="19"/>
      <c r="N250" s="19"/>
      <c r="O250" s="19"/>
      <c r="P250" s="19"/>
      <c r="Q250" s="19"/>
      <c r="R250" s="19"/>
      <c r="S250" s="19"/>
      <c r="T250" s="19"/>
      <c r="U250" s="19"/>
      <c r="V250" s="19"/>
      <c r="W250" s="19"/>
      <c r="X250" s="19"/>
      <c r="Y250" s="19"/>
      <c r="Z250" s="19"/>
      <c r="AA250" s="19"/>
      <c r="AB250" s="19"/>
    </row>
    <row r="251" ht="15.75" customHeight="1">
      <c r="A251" s="19"/>
      <c r="B251" s="19"/>
      <c r="C251" s="19"/>
      <c r="D251" s="19"/>
      <c r="E251" s="19"/>
      <c r="F251" s="19"/>
      <c r="G251" s="19"/>
      <c r="H251" s="165"/>
      <c r="I251" s="19"/>
      <c r="J251" s="19"/>
      <c r="K251" s="19"/>
      <c r="L251" s="19"/>
      <c r="M251" s="19"/>
      <c r="N251" s="19"/>
      <c r="O251" s="19"/>
      <c r="P251" s="19"/>
      <c r="Q251" s="19"/>
      <c r="R251" s="19"/>
      <c r="S251" s="19"/>
      <c r="T251" s="19"/>
      <c r="U251" s="19"/>
      <c r="V251" s="19"/>
      <c r="W251" s="19"/>
      <c r="X251" s="19"/>
      <c r="Y251" s="19"/>
      <c r="Z251" s="19"/>
      <c r="AA251" s="19"/>
      <c r="AB251" s="19"/>
    </row>
    <row r="252" ht="15.75" customHeight="1">
      <c r="A252" s="19"/>
      <c r="B252" s="19"/>
      <c r="C252" s="19"/>
      <c r="D252" s="19"/>
      <c r="E252" s="19"/>
      <c r="F252" s="19"/>
      <c r="G252" s="19"/>
      <c r="H252" s="165"/>
      <c r="I252" s="19"/>
      <c r="J252" s="19"/>
      <c r="K252" s="19"/>
      <c r="L252" s="19"/>
      <c r="M252" s="19"/>
      <c r="N252" s="19"/>
      <c r="O252" s="19"/>
      <c r="P252" s="19"/>
      <c r="Q252" s="19"/>
      <c r="R252" s="19"/>
      <c r="S252" s="19"/>
      <c r="T252" s="19"/>
      <c r="U252" s="19"/>
      <c r="V252" s="19"/>
      <c r="W252" s="19"/>
      <c r="X252" s="19"/>
      <c r="Y252" s="19"/>
      <c r="Z252" s="19"/>
      <c r="AA252" s="19"/>
      <c r="AB252" s="19"/>
    </row>
    <row r="253" ht="15.75" customHeight="1">
      <c r="A253" s="19"/>
      <c r="B253" s="19"/>
      <c r="C253" s="19"/>
      <c r="D253" s="19"/>
      <c r="E253" s="19"/>
      <c r="F253" s="19"/>
      <c r="G253" s="19"/>
      <c r="H253" s="165"/>
      <c r="I253" s="19"/>
      <c r="J253" s="19"/>
      <c r="K253" s="19"/>
      <c r="L253" s="19"/>
      <c r="M253" s="19"/>
      <c r="N253" s="19"/>
      <c r="O253" s="19"/>
      <c r="P253" s="19"/>
      <c r="Q253" s="19"/>
      <c r="R253" s="19"/>
      <c r="S253" s="19"/>
      <c r="T253" s="19"/>
      <c r="U253" s="19"/>
      <c r="V253" s="19"/>
      <c r="W253" s="19"/>
      <c r="X253" s="19"/>
      <c r="Y253" s="19"/>
      <c r="Z253" s="19"/>
      <c r="AA253" s="19"/>
      <c r="AB253" s="19"/>
    </row>
    <row r="254" ht="15.75" customHeight="1">
      <c r="A254" s="19"/>
      <c r="B254" s="19"/>
      <c r="C254" s="19"/>
      <c r="D254" s="19"/>
      <c r="E254" s="19"/>
      <c r="F254" s="19"/>
      <c r="G254" s="19"/>
      <c r="H254" s="165"/>
      <c r="I254" s="19"/>
      <c r="J254" s="19"/>
      <c r="K254" s="19"/>
      <c r="L254" s="19"/>
      <c r="M254" s="19"/>
      <c r="N254" s="19"/>
      <c r="O254" s="19"/>
      <c r="P254" s="19"/>
      <c r="Q254" s="19"/>
      <c r="R254" s="19"/>
      <c r="S254" s="19"/>
      <c r="T254" s="19"/>
      <c r="U254" s="19"/>
      <c r="V254" s="19"/>
      <c r="W254" s="19"/>
      <c r="X254" s="19"/>
      <c r="Y254" s="19"/>
      <c r="Z254" s="19"/>
      <c r="AA254" s="19"/>
      <c r="AB254" s="19"/>
    </row>
    <row r="255" ht="15.75" customHeight="1">
      <c r="A255" s="19"/>
      <c r="B255" s="19"/>
      <c r="C255" s="19"/>
      <c r="D255" s="19"/>
      <c r="E255" s="19"/>
      <c r="F255" s="19"/>
      <c r="G255" s="19"/>
      <c r="H255" s="165"/>
      <c r="I255" s="19"/>
      <c r="J255" s="19"/>
      <c r="K255" s="19"/>
      <c r="L255" s="19"/>
      <c r="M255" s="19"/>
      <c r="N255" s="19"/>
      <c r="O255" s="19"/>
      <c r="P255" s="19"/>
      <c r="Q255" s="19"/>
      <c r="R255" s="19"/>
      <c r="S255" s="19"/>
      <c r="T255" s="19"/>
      <c r="U255" s="19"/>
      <c r="V255" s="19"/>
      <c r="W255" s="19"/>
      <c r="X255" s="19"/>
      <c r="Y255" s="19"/>
      <c r="Z255" s="19"/>
      <c r="AA255" s="19"/>
      <c r="AB255" s="19"/>
    </row>
    <row r="256" ht="15.75" customHeight="1">
      <c r="A256" s="19"/>
      <c r="B256" s="19"/>
      <c r="C256" s="19"/>
      <c r="D256" s="19"/>
      <c r="E256" s="19"/>
      <c r="F256" s="19"/>
      <c r="G256" s="19"/>
      <c r="H256" s="165"/>
      <c r="I256" s="19"/>
      <c r="J256" s="19"/>
      <c r="K256" s="19"/>
      <c r="L256" s="19"/>
      <c r="M256" s="19"/>
      <c r="N256" s="19"/>
      <c r="O256" s="19"/>
      <c r="P256" s="19"/>
      <c r="Q256" s="19"/>
      <c r="R256" s="19"/>
      <c r="S256" s="19"/>
      <c r="T256" s="19"/>
      <c r="U256" s="19"/>
      <c r="V256" s="19"/>
      <c r="W256" s="19"/>
      <c r="X256" s="19"/>
      <c r="Y256" s="19"/>
      <c r="Z256" s="19"/>
      <c r="AA256" s="19"/>
      <c r="AB256" s="19"/>
    </row>
    <row r="257" ht="15.75" customHeight="1">
      <c r="A257" s="19"/>
      <c r="B257" s="19"/>
      <c r="C257" s="19"/>
      <c r="D257" s="19"/>
      <c r="E257" s="19"/>
      <c r="F257" s="19"/>
      <c r="G257" s="19"/>
      <c r="H257" s="165"/>
      <c r="I257" s="19"/>
      <c r="J257" s="19"/>
      <c r="K257" s="19"/>
      <c r="L257" s="19"/>
      <c r="M257" s="19"/>
      <c r="N257" s="19"/>
      <c r="O257" s="19"/>
      <c r="P257" s="19"/>
      <c r="Q257" s="19"/>
      <c r="R257" s="19"/>
      <c r="S257" s="19"/>
      <c r="T257" s="19"/>
      <c r="U257" s="19"/>
      <c r="V257" s="19"/>
      <c r="W257" s="19"/>
      <c r="X257" s="19"/>
      <c r="Y257" s="19"/>
      <c r="Z257" s="19"/>
      <c r="AA257" s="19"/>
      <c r="AB257" s="19"/>
    </row>
    <row r="258" ht="15.75" customHeight="1">
      <c r="A258" s="19"/>
      <c r="B258" s="19"/>
      <c r="C258" s="19"/>
      <c r="D258" s="19"/>
      <c r="E258" s="19"/>
      <c r="F258" s="19"/>
      <c r="G258" s="19"/>
      <c r="H258" s="165"/>
      <c r="I258" s="19"/>
      <c r="J258" s="19"/>
      <c r="K258" s="19"/>
      <c r="L258" s="19"/>
      <c r="M258" s="19"/>
      <c r="N258" s="19"/>
      <c r="O258" s="19"/>
      <c r="P258" s="19"/>
      <c r="Q258" s="19"/>
      <c r="R258" s="19"/>
      <c r="S258" s="19"/>
      <c r="T258" s="19"/>
      <c r="U258" s="19"/>
      <c r="V258" s="19"/>
      <c r="W258" s="19"/>
      <c r="X258" s="19"/>
      <c r="Y258" s="19"/>
      <c r="Z258" s="19"/>
      <c r="AA258" s="19"/>
      <c r="AB258" s="19"/>
    </row>
    <row r="259" ht="15.75" customHeight="1">
      <c r="A259" s="19"/>
      <c r="B259" s="19"/>
      <c r="C259" s="19"/>
      <c r="D259" s="19"/>
      <c r="E259" s="19"/>
      <c r="F259" s="19"/>
      <c r="G259" s="19"/>
      <c r="H259" s="165"/>
      <c r="I259" s="19"/>
      <c r="J259" s="19"/>
      <c r="K259" s="19"/>
      <c r="L259" s="19"/>
      <c r="M259" s="19"/>
      <c r="N259" s="19"/>
      <c r="O259" s="19"/>
      <c r="P259" s="19"/>
      <c r="Q259" s="19"/>
      <c r="R259" s="19"/>
      <c r="S259" s="19"/>
      <c r="T259" s="19"/>
      <c r="U259" s="19"/>
      <c r="V259" s="19"/>
      <c r="W259" s="19"/>
      <c r="X259" s="19"/>
      <c r="Y259" s="19"/>
      <c r="Z259" s="19"/>
      <c r="AA259" s="19"/>
      <c r="AB259" s="19"/>
    </row>
    <row r="260" ht="15.75" customHeight="1">
      <c r="A260" s="19"/>
      <c r="B260" s="19"/>
      <c r="C260" s="19"/>
      <c r="D260" s="19"/>
      <c r="E260" s="19"/>
      <c r="F260" s="19"/>
      <c r="G260" s="19"/>
      <c r="H260" s="165"/>
      <c r="I260" s="19"/>
      <c r="J260" s="19"/>
      <c r="K260" s="19"/>
      <c r="L260" s="19"/>
      <c r="M260" s="19"/>
      <c r="N260" s="19"/>
      <c r="O260" s="19"/>
      <c r="P260" s="19"/>
      <c r="Q260" s="19"/>
      <c r="R260" s="19"/>
      <c r="S260" s="19"/>
      <c r="T260" s="19"/>
      <c r="U260" s="19"/>
      <c r="V260" s="19"/>
      <c r="W260" s="19"/>
      <c r="X260" s="19"/>
      <c r="Y260" s="19"/>
      <c r="Z260" s="19"/>
      <c r="AA260" s="19"/>
      <c r="AB260" s="19"/>
    </row>
    <row r="261" ht="15.75" customHeight="1">
      <c r="A261" s="19"/>
      <c r="B261" s="19"/>
      <c r="C261" s="19"/>
      <c r="D261" s="19"/>
      <c r="E261" s="19"/>
      <c r="F261" s="19"/>
      <c r="G261" s="19"/>
      <c r="H261" s="165"/>
      <c r="I261" s="19"/>
      <c r="J261" s="19"/>
      <c r="K261" s="19"/>
      <c r="L261" s="19"/>
      <c r="M261" s="19"/>
      <c r="N261" s="19"/>
      <c r="O261" s="19"/>
      <c r="P261" s="19"/>
      <c r="Q261" s="19"/>
      <c r="R261" s="19"/>
      <c r="S261" s="19"/>
      <c r="T261" s="19"/>
      <c r="U261" s="19"/>
      <c r="V261" s="19"/>
      <c r="W261" s="19"/>
      <c r="X261" s="19"/>
      <c r="Y261" s="19"/>
      <c r="Z261" s="19"/>
      <c r="AA261" s="19"/>
      <c r="AB261" s="19"/>
    </row>
    <row r="262" ht="15.75" customHeight="1">
      <c r="A262" s="19"/>
      <c r="B262" s="19"/>
      <c r="C262" s="19"/>
      <c r="D262" s="19"/>
      <c r="E262" s="19"/>
      <c r="F262" s="19"/>
      <c r="G262" s="19"/>
      <c r="H262" s="165"/>
      <c r="I262" s="19"/>
      <c r="J262" s="19"/>
      <c r="K262" s="19"/>
      <c r="L262" s="19"/>
      <c r="M262" s="19"/>
      <c r="N262" s="19"/>
      <c r="O262" s="19"/>
      <c r="P262" s="19"/>
      <c r="Q262" s="19"/>
      <c r="R262" s="19"/>
      <c r="S262" s="19"/>
      <c r="T262" s="19"/>
      <c r="U262" s="19"/>
      <c r="V262" s="19"/>
      <c r="W262" s="19"/>
      <c r="X262" s="19"/>
      <c r="Y262" s="19"/>
      <c r="Z262" s="19"/>
      <c r="AA262" s="19"/>
      <c r="AB262" s="19"/>
    </row>
    <row r="263" ht="15.75" customHeight="1">
      <c r="A263" s="19"/>
      <c r="B263" s="19"/>
      <c r="C263" s="19"/>
      <c r="D263" s="19"/>
      <c r="E263" s="19"/>
      <c r="F263" s="19"/>
      <c r="G263" s="19"/>
      <c r="H263" s="165"/>
      <c r="I263" s="19"/>
      <c r="J263" s="19"/>
      <c r="K263" s="19"/>
      <c r="L263" s="19"/>
      <c r="M263" s="19"/>
      <c r="N263" s="19"/>
      <c r="O263" s="19"/>
      <c r="P263" s="19"/>
      <c r="Q263" s="19"/>
      <c r="R263" s="19"/>
      <c r="S263" s="19"/>
      <c r="T263" s="19"/>
      <c r="U263" s="19"/>
      <c r="V263" s="19"/>
      <c r="W263" s="19"/>
      <c r="X263" s="19"/>
      <c r="Y263" s="19"/>
      <c r="Z263" s="19"/>
      <c r="AA263" s="19"/>
      <c r="AB263" s="19"/>
    </row>
    <row r="264" ht="15.75" customHeight="1">
      <c r="A264" s="19"/>
      <c r="B264" s="19"/>
      <c r="C264" s="19"/>
      <c r="D264" s="19"/>
      <c r="E264" s="19"/>
      <c r="F264" s="19"/>
      <c r="G264" s="19"/>
      <c r="H264" s="165"/>
      <c r="I264" s="19"/>
      <c r="J264" s="19"/>
      <c r="K264" s="19"/>
      <c r="L264" s="19"/>
      <c r="M264" s="19"/>
      <c r="N264" s="19"/>
      <c r="O264" s="19"/>
      <c r="P264" s="19"/>
      <c r="Q264" s="19"/>
      <c r="R264" s="19"/>
      <c r="S264" s="19"/>
      <c r="T264" s="19"/>
      <c r="U264" s="19"/>
      <c r="V264" s="19"/>
      <c r="W264" s="19"/>
      <c r="X264" s="19"/>
      <c r="Y264" s="19"/>
      <c r="Z264" s="19"/>
      <c r="AA264" s="19"/>
      <c r="AB264" s="19"/>
    </row>
    <row r="265" ht="15.75" customHeight="1">
      <c r="A265" s="19"/>
      <c r="B265" s="19"/>
      <c r="C265" s="19"/>
      <c r="D265" s="19"/>
      <c r="E265" s="19"/>
      <c r="F265" s="19"/>
      <c r="G265" s="19"/>
      <c r="H265" s="165"/>
      <c r="I265" s="19"/>
      <c r="J265" s="19"/>
      <c r="K265" s="19"/>
      <c r="L265" s="19"/>
      <c r="M265" s="19"/>
      <c r="N265" s="19"/>
      <c r="O265" s="19"/>
      <c r="P265" s="19"/>
      <c r="Q265" s="19"/>
      <c r="R265" s="19"/>
      <c r="S265" s="19"/>
      <c r="T265" s="19"/>
      <c r="U265" s="19"/>
      <c r="V265" s="19"/>
      <c r="W265" s="19"/>
      <c r="X265" s="19"/>
      <c r="Y265" s="19"/>
      <c r="Z265" s="19"/>
      <c r="AA265" s="19"/>
      <c r="AB265" s="19"/>
    </row>
    <row r="266" ht="15.75" customHeight="1">
      <c r="A266" s="19"/>
      <c r="B266" s="19"/>
      <c r="C266" s="19"/>
      <c r="D266" s="19"/>
      <c r="E266" s="19"/>
      <c r="F266" s="19"/>
      <c r="G266" s="19"/>
      <c r="H266" s="165"/>
      <c r="I266" s="19"/>
      <c r="J266" s="19"/>
      <c r="K266" s="19"/>
      <c r="L266" s="19"/>
      <c r="M266" s="19"/>
      <c r="N266" s="19"/>
      <c r="O266" s="19"/>
      <c r="P266" s="19"/>
      <c r="Q266" s="19"/>
      <c r="R266" s="19"/>
      <c r="S266" s="19"/>
      <c r="T266" s="19"/>
      <c r="U266" s="19"/>
      <c r="V266" s="19"/>
      <c r="W266" s="19"/>
      <c r="X266" s="19"/>
      <c r="Y266" s="19"/>
      <c r="Z266" s="19"/>
      <c r="AA266" s="19"/>
      <c r="AB266" s="19"/>
    </row>
    <row r="267" ht="15.75" customHeight="1">
      <c r="A267" s="19"/>
      <c r="B267" s="19"/>
      <c r="C267" s="19"/>
      <c r="D267" s="19"/>
      <c r="E267" s="19"/>
      <c r="F267" s="19"/>
      <c r="G267" s="19"/>
      <c r="H267" s="165"/>
      <c r="I267" s="19"/>
      <c r="J267" s="19"/>
      <c r="K267" s="19"/>
      <c r="L267" s="19"/>
      <c r="M267" s="19"/>
      <c r="N267" s="19"/>
      <c r="O267" s="19"/>
      <c r="P267" s="19"/>
      <c r="Q267" s="19"/>
      <c r="R267" s="19"/>
      <c r="S267" s="19"/>
      <c r="T267" s="19"/>
      <c r="U267" s="19"/>
      <c r="V267" s="19"/>
      <c r="W267" s="19"/>
      <c r="X267" s="19"/>
      <c r="Y267" s="19"/>
      <c r="Z267" s="19"/>
      <c r="AA267" s="19"/>
      <c r="AB267" s="19"/>
    </row>
    <row r="268" ht="15.75" customHeight="1">
      <c r="A268" s="19"/>
      <c r="B268" s="19"/>
      <c r="C268" s="19"/>
      <c r="D268" s="19"/>
      <c r="E268" s="19"/>
      <c r="F268" s="19"/>
      <c r="G268" s="19"/>
      <c r="H268" s="165"/>
      <c r="I268" s="19"/>
      <c r="J268" s="19"/>
      <c r="K268" s="19"/>
      <c r="L268" s="19"/>
      <c r="M268" s="19"/>
      <c r="N268" s="19"/>
      <c r="O268" s="19"/>
      <c r="P268" s="19"/>
      <c r="Q268" s="19"/>
      <c r="R268" s="19"/>
      <c r="S268" s="19"/>
      <c r="T268" s="19"/>
      <c r="U268" s="19"/>
      <c r="V268" s="19"/>
      <c r="W268" s="19"/>
      <c r="X268" s="19"/>
      <c r="Y268" s="19"/>
      <c r="Z268" s="19"/>
      <c r="AA268" s="19"/>
      <c r="AB268" s="19"/>
    </row>
    <row r="269" ht="15.75" customHeight="1">
      <c r="A269" s="19"/>
      <c r="B269" s="19"/>
      <c r="C269" s="19"/>
      <c r="D269" s="19"/>
      <c r="E269" s="19"/>
      <c r="F269" s="19"/>
      <c r="G269" s="19"/>
      <c r="H269" s="165"/>
      <c r="I269" s="19"/>
      <c r="J269" s="19"/>
      <c r="K269" s="19"/>
      <c r="L269" s="19"/>
      <c r="M269" s="19"/>
      <c r="N269" s="19"/>
      <c r="O269" s="19"/>
      <c r="P269" s="19"/>
      <c r="Q269" s="19"/>
      <c r="R269" s="19"/>
      <c r="S269" s="19"/>
      <c r="T269" s="19"/>
      <c r="U269" s="19"/>
      <c r="V269" s="19"/>
      <c r="W269" s="19"/>
      <c r="X269" s="19"/>
      <c r="Y269" s="19"/>
      <c r="Z269" s="19"/>
      <c r="AA269" s="19"/>
      <c r="AB269" s="19"/>
    </row>
    <row r="270" ht="15.75" customHeight="1">
      <c r="A270" s="19"/>
      <c r="B270" s="19"/>
      <c r="C270" s="19"/>
      <c r="D270" s="19"/>
      <c r="E270" s="19"/>
      <c r="F270" s="19"/>
      <c r="G270" s="19"/>
      <c r="H270" s="165"/>
      <c r="I270" s="19"/>
      <c r="J270" s="19"/>
      <c r="K270" s="19"/>
      <c r="L270" s="19"/>
      <c r="M270" s="19"/>
      <c r="N270" s="19"/>
      <c r="O270" s="19"/>
      <c r="P270" s="19"/>
      <c r="Q270" s="19"/>
      <c r="R270" s="19"/>
      <c r="S270" s="19"/>
      <c r="T270" s="19"/>
      <c r="U270" s="19"/>
      <c r="V270" s="19"/>
      <c r="W270" s="19"/>
      <c r="X270" s="19"/>
      <c r="Y270" s="19"/>
      <c r="Z270" s="19"/>
      <c r="AA270" s="19"/>
      <c r="AB270" s="19"/>
    </row>
    <row r="271" ht="15.75" customHeight="1">
      <c r="A271" s="19"/>
      <c r="B271" s="19"/>
      <c r="C271" s="19"/>
      <c r="D271" s="19"/>
      <c r="E271" s="19"/>
      <c r="F271" s="19"/>
      <c r="G271" s="19"/>
      <c r="H271" s="165"/>
      <c r="I271" s="19"/>
      <c r="J271" s="19"/>
      <c r="K271" s="19"/>
      <c r="L271" s="19"/>
      <c r="M271" s="19"/>
      <c r="N271" s="19"/>
      <c r="O271" s="19"/>
      <c r="P271" s="19"/>
      <c r="Q271" s="19"/>
      <c r="R271" s="19"/>
      <c r="S271" s="19"/>
      <c r="T271" s="19"/>
      <c r="U271" s="19"/>
      <c r="V271" s="19"/>
      <c r="W271" s="19"/>
      <c r="X271" s="19"/>
      <c r="Y271" s="19"/>
      <c r="Z271" s="19"/>
      <c r="AA271" s="19"/>
      <c r="AB271" s="19"/>
    </row>
    <row r="272" ht="15.75" customHeight="1">
      <c r="A272" s="19"/>
      <c r="B272" s="19"/>
      <c r="C272" s="19"/>
      <c r="D272" s="19"/>
      <c r="E272" s="19"/>
      <c r="F272" s="19"/>
      <c r="G272" s="19"/>
      <c r="H272" s="165"/>
      <c r="I272" s="19"/>
      <c r="J272" s="19"/>
      <c r="K272" s="19"/>
      <c r="L272" s="19"/>
      <c r="M272" s="19"/>
      <c r="N272" s="19"/>
      <c r="O272" s="19"/>
      <c r="P272" s="19"/>
      <c r="Q272" s="19"/>
      <c r="R272" s="19"/>
      <c r="S272" s="19"/>
      <c r="T272" s="19"/>
      <c r="U272" s="19"/>
      <c r="V272" s="19"/>
      <c r="W272" s="19"/>
      <c r="X272" s="19"/>
      <c r="Y272" s="19"/>
      <c r="Z272" s="19"/>
      <c r="AA272" s="19"/>
      <c r="AB272" s="19"/>
    </row>
    <row r="273" ht="15.75" customHeight="1">
      <c r="A273" s="19"/>
      <c r="B273" s="19"/>
      <c r="C273" s="19"/>
      <c r="D273" s="19"/>
      <c r="E273" s="19"/>
      <c r="F273" s="19"/>
      <c r="G273" s="19"/>
      <c r="H273" s="165"/>
      <c r="I273" s="19"/>
      <c r="J273" s="19"/>
      <c r="K273" s="19"/>
      <c r="L273" s="19"/>
      <c r="M273" s="19"/>
      <c r="N273" s="19"/>
      <c r="O273" s="19"/>
      <c r="P273" s="19"/>
      <c r="Q273" s="19"/>
      <c r="R273" s="19"/>
      <c r="S273" s="19"/>
      <c r="T273" s="19"/>
      <c r="U273" s="19"/>
      <c r="V273" s="19"/>
      <c r="W273" s="19"/>
      <c r="X273" s="19"/>
      <c r="Y273" s="19"/>
      <c r="Z273" s="19"/>
      <c r="AA273" s="19"/>
      <c r="AB273" s="19"/>
    </row>
    <row r="274" ht="15.75" customHeight="1">
      <c r="A274" s="19"/>
      <c r="B274" s="19"/>
      <c r="C274" s="19"/>
      <c r="D274" s="19"/>
      <c r="E274" s="19"/>
      <c r="F274" s="19"/>
      <c r="G274" s="19"/>
      <c r="H274" s="165"/>
      <c r="I274" s="19"/>
      <c r="J274" s="19"/>
      <c r="K274" s="19"/>
      <c r="L274" s="19"/>
      <c r="M274" s="19"/>
      <c r="N274" s="19"/>
      <c r="O274" s="19"/>
      <c r="P274" s="19"/>
      <c r="Q274" s="19"/>
      <c r="R274" s="19"/>
      <c r="S274" s="19"/>
      <c r="T274" s="19"/>
      <c r="U274" s="19"/>
      <c r="V274" s="19"/>
      <c r="W274" s="19"/>
      <c r="X274" s="19"/>
      <c r="Y274" s="19"/>
      <c r="Z274" s="19"/>
      <c r="AA274" s="19"/>
      <c r="AB274" s="19"/>
    </row>
    <row r="275" ht="15.75" customHeight="1">
      <c r="A275" s="19"/>
      <c r="B275" s="19"/>
      <c r="C275" s="19"/>
      <c r="D275" s="19"/>
      <c r="E275" s="19"/>
      <c r="F275" s="19"/>
      <c r="G275" s="19"/>
      <c r="H275" s="165"/>
      <c r="I275" s="19"/>
      <c r="J275" s="19"/>
      <c r="K275" s="19"/>
      <c r="L275" s="19"/>
      <c r="M275" s="19"/>
      <c r="N275" s="19"/>
      <c r="O275" s="19"/>
      <c r="P275" s="19"/>
      <c r="Q275" s="19"/>
      <c r="R275" s="19"/>
      <c r="S275" s="19"/>
      <c r="T275" s="19"/>
      <c r="U275" s="19"/>
      <c r="V275" s="19"/>
      <c r="W275" s="19"/>
      <c r="X275" s="19"/>
      <c r="Y275" s="19"/>
      <c r="Z275" s="19"/>
      <c r="AA275" s="19"/>
      <c r="AB275" s="19"/>
    </row>
    <row r="276" ht="15.75" customHeight="1">
      <c r="A276" s="19"/>
      <c r="B276" s="19"/>
      <c r="C276" s="19"/>
      <c r="D276" s="19"/>
      <c r="E276" s="19"/>
      <c r="F276" s="19"/>
      <c r="G276" s="19"/>
      <c r="H276" s="165"/>
      <c r="I276" s="19"/>
      <c r="J276" s="19"/>
      <c r="K276" s="19"/>
      <c r="L276" s="19"/>
      <c r="M276" s="19"/>
      <c r="N276" s="19"/>
      <c r="O276" s="19"/>
      <c r="P276" s="19"/>
      <c r="Q276" s="19"/>
      <c r="R276" s="19"/>
      <c r="S276" s="19"/>
      <c r="T276" s="19"/>
      <c r="U276" s="19"/>
      <c r="V276" s="19"/>
      <c r="W276" s="19"/>
      <c r="X276" s="19"/>
      <c r="Y276" s="19"/>
      <c r="Z276" s="19"/>
      <c r="AA276" s="19"/>
      <c r="AB276" s="19"/>
    </row>
    <row r="277" ht="15.75" customHeight="1">
      <c r="A277" s="19"/>
      <c r="B277" s="19"/>
      <c r="C277" s="19"/>
      <c r="D277" s="19"/>
      <c r="E277" s="19"/>
      <c r="F277" s="19"/>
      <c r="G277" s="19"/>
      <c r="H277" s="165"/>
      <c r="I277" s="19"/>
      <c r="J277" s="19"/>
      <c r="K277" s="19"/>
      <c r="L277" s="19"/>
      <c r="M277" s="19"/>
      <c r="N277" s="19"/>
      <c r="O277" s="19"/>
      <c r="P277" s="19"/>
      <c r="Q277" s="19"/>
      <c r="R277" s="19"/>
      <c r="S277" s="19"/>
      <c r="T277" s="19"/>
      <c r="U277" s="19"/>
      <c r="V277" s="19"/>
      <c r="W277" s="19"/>
      <c r="X277" s="19"/>
      <c r="Y277" s="19"/>
      <c r="Z277" s="19"/>
      <c r="AA277" s="19"/>
      <c r="AB277" s="19"/>
    </row>
    <row r="278" ht="15.75" customHeight="1">
      <c r="A278" s="19"/>
      <c r="B278" s="19"/>
      <c r="C278" s="19"/>
      <c r="D278" s="19"/>
      <c r="E278" s="19"/>
      <c r="F278" s="19"/>
      <c r="G278" s="19"/>
      <c r="H278" s="165"/>
      <c r="I278" s="19"/>
      <c r="J278" s="19"/>
      <c r="K278" s="19"/>
      <c r="L278" s="19"/>
      <c r="M278" s="19"/>
      <c r="N278" s="19"/>
      <c r="O278" s="19"/>
      <c r="P278" s="19"/>
      <c r="Q278" s="19"/>
      <c r="R278" s="19"/>
      <c r="S278" s="19"/>
      <c r="T278" s="19"/>
      <c r="U278" s="19"/>
      <c r="V278" s="19"/>
      <c r="W278" s="19"/>
      <c r="X278" s="19"/>
      <c r="Y278" s="19"/>
      <c r="Z278" s="19"/>
      <c r="AA278" s="19"/>
      <c r="AB278" s="19"/>
    </row>
    <row r="279" ht="15.75" customHeight="1">
      <c r="A279" s="19"/>
      <c r="B279" s="19"/>
      <c r="C279" s="19"/>
      <c r="D279" s="19"/>
      <c r="E279" s="19"/>
      <c r="F279" s="19"/>
      <c r="G279" s="19"/>
      <c r="H279" s="165"/>
      <c r="I279" s="19"/>
      <c r="J279" s="19"/>
      <c r="K279" s="19"/>
      <c r="L279" s="19"/>
      <c r="M279" s="19"/>
      <c r="N279" s="19"/>
      <c r="O279" s="19"/>
      <c r="P279" s="19"/>
      <c r="Q279" s="19"/>
      <c r="R279" s="19"/>
      <c r="S279" s="19"/>
      <c r="T279" s="19"/>
      <c r="U279" s="19"/>
      <c r="V279" s="19"/>
      <c r="W279" s="19"/>
      <c r="X279" s="19"/>
      <c r="Y279" s="19"/>
      <c r="Z279" s="19"/>
      <c r="AA279" s="19"/>
      <c r="AB279" s="19"/>
    </row>
    <row r="280" ht="15.75" customHeight="1">
      <c r="A280" s="19"/>
      <c r="B280" s="19"/>
      <c r="C280" s="19"/>
      <c r="D280" s="19"/>
      <c r="E280" s="19"/>
      <c r="F280" s="19"/>
      <c r="G280" s="19"/>
      <c r="H280" s="165"/>
      <c r="I280" s="19"/>
      <c r="J280" s="19"/>
      <c r="K280" s="19"/>
      <c r="L280" s="19"/>
      <c r="M280" s="19"/>
      <c r="N280" s="19"/>
      <c r="O280" s="19"/>
      <c r="P280" s="19"/>
      <c r="Q280" s="19"/>
      <c r="R280" s="19"/>
      <c r="S280" s="19"/>
      <c r="T280" s="19"/>
      <c r="U280" s="19"/>
      <c r="V280" s="19"/>
      <c r="W280" s="19"/>
      <c r="X280" s="19"/>
      <c r="Y280" s="19"/>
      <c r="Z280" s="19"/>
      <c r="AA280" s="19"/>
      <c r="AB280" s="19"/>
    </row>
    <row r="281" ht="15.75" customHeight="1">
      <c r="A281" s="19"/>
      <c r="B281" s="19"/>
      <c r="C281" s="19"/>
      <c r="D281" s="19"/>
      <c r="E281" s="19"/>
      <c r="F281" s="19"/>
      <c r="G281" s="19"/>
      <c r="H281" s="165"/>
      <c r="I281" s="19"/>
      <c r="J281" s="19"/>
      <c r="K281" s="19"/>
      <c r="L281" s="19"/>
      <c r="M281" s="19"/>
      <c r="N281" s="19"/>
      <c r="O281" s="19"/>
      <c r="P281" s="19"/>
      <c r="Q281" s="19"/>
      <c r="R281" s="19"/>
      <c r="S281" s="19"/>
      <c r="T281" s="19"/>
      <c r="U281" s="19"/>
      <c r="V281" s="19"/>
      <c r="W281" s="19"/>
      <c r="X281" s="19"/>
      <c r="Y281" s="19"/>
      <c r="Z281" s="19"/>
      <c r="AA281" s="19"/>
      <c r="AB281" s="19"/>
    </row>
    <row r="282" ht="15.75" customHeight="1">
      <c r="A282" s="19"/>
      <c r="B282" s="19"/>
      <c r="C282" s="19"/>
      <c r="D282" s="19"/>
      <c r="E282" s="19"/>
      <c r="F282" s="19"/>
      <c r="G282" s="19"/>
      <c r="H282" s="165"/>
      <c r="I282" s="19"/>
      <c r="J282" s="19"/>
      <c r="K282" s="19"/>
      <c r="L282" s="19"/>
      <c r="M282" s="19"/>
      <c r="N282" s="19"/>
      <c r="O282" s="19"/>
      <c r="P282" s="19"/>
      <c r="Q282" s="19"/>
      <c r="R282" s="19"/>
      <c r="S282" s="19"/>
      <c r="T282" s="19"/>
      <c r="U282" s="19"/>
      <c r="V282" s="19"/>
      <c r="W282" s="19"/>
      <c r="X282" s="19"/>
      <c r="Y282" s="19"/>
      <c r="Z282" s="19"/>
      <c r="AA282" s="19"/>
      <c r="AB282" s="19"/>
    </row>
    <row r="283" ht="15.75" customHeight="1">
      <c r="A283" s="19"/>
      <c r="B283" s="19"/>
      <c r="C283" s="19"/>
      <c r="D283" s="19"/>
      <c r="E283" s="19"/>
      <c r="F283" s="19"/>
      <c r="G283" s="19"/>
      <c r="H283" s="165"/>
      <c r="I283" s="19"/>
      <c r="J283" s="19"/>
      <c r="K283" s="19"/>
      <c r="L283" s="19"/>
      <c r="M283" s="19"/>
      <c r="N283" s="19"/>
      <c r="O283" s="19"/>
      <c r="P283" s="19"/>
      <c r="Q283" s="19"/>
      <c r="R283" s="19"/>
      <c r="S283" s="19"/>
      <c r="T283" s="19"/>
      <c r="U283" s="19"/>
      <c r="V283" s="19"/>
      <c r="W283" s="19"/>
      <c r="X283" s="19"/>
      <c r="Y283" s="19"/>
      <c r="Z283" s="19"/>
      <c r="AA283" s="19"/>
      <c r="AB283" s="19"/>
    </row>
    <row r="284" ht="15.75" customHeight="1">
      <c r="A284" s="19"/>
      <c r="B284" s="19"/>
      <c r="C284" s="19"/>
      <c r="D284" s="19"/>
      <c r="E284" s="19"/>
      <c r="F284" s="19"/>
      <c r="G284" s="19"/>
      <c r="H284" s="165"/>
      <c r="I284" s="19"/>
      <c r="J284" s="19"/>
      <c r="K284" s="19"/>
      <c r="L284" s="19"/>
      <c r="M284" s="19"/>
      <c r="N284" s="19"/>
      <c r="O284" s="19"/>
      <c r="P284" s="19"/>
      <c r="Q284" s="19"/>
      <c r="R284" s="19"/>
      <c r="S284" s="19"/>
      <c r="T284" s="19"/>
      <c r="U284" s="19"/>
      <c r="V284" s="19"/>
      <c r="W284" s="19"/>
      <c r="X284" s="19"/>
      <c r="Y284" s="19"/>
      <c r="Z284" s="19"/>
      <c r="AA284" s="19"/>
      <c r="AB284" s="19"/>
    </row>
    <row r="285" ht="15.75" customHeight="1">
      <c r="A285" s="19"/>
      <c r="B285" s="19"/>
      <c r="C285" s="19"/>
      <c r="D285" s="19"/>
      <c r="E285" s="19"/>
      <c r="F285" s="19"/>
      <c r="G285" s="19"/>
      <c r="H285" s="165"/>
      <c r="I285" s="19"/>
      <c r="J285" s="19"/>
      <c r="K285" s="19"/>
      <c r="L285" s="19"/>
      <c r="M285" s="19"/>
      <c r="N285" s="19"/>
      <c r="O285" s="19"/>
      <c r="P285" s="19"/>
      <c r="Q285" s="19"/>
      <c r="R285" s="19"/>
      <c r="S285" s="19"/>
      <c r="T285" s="19"/>
      <c r="U285" s="19"/>
      <c r="V285" s="19"/>
      <c r="W285" s="19"/>
      <c r="X285" s="19"/>
      <c r="Y285" s="19"/>
      <c r="Z285" s="19"/>
      <c r="AA285" s="19"/>
      <c r="AB285" s="19"/>
    </row>
    <row r="286" ht="15.75" customHeight="1">
      <c r="A286" s="19"/>
      <c r="B286" s="19"/>
      <c r="C286" s="19"/>
      <c r="D286" s="19"/>
      <c r="E286" s="19"/>
      <c r="F286" s="19"/>
      <c r="G286" s="19"/>
      <c r="H286" s="165"/>
      <c r="I286" s="19"/>
      <c r="J286" s="19"/>
      <c r="K286" s="19"/>
      <c r="L286" s="19"/>
      <c r="M286" s="19"/>
      <c r="N286" s="19"/>
      <c r="O286" s="19"/>
      <c r="P286" s="19"/>
      <c r="Q286" s="19"/>
      <c r="R286" s="19"/>
      <c r="S286" s="19"/>
      <c r="T286" s="19"/>
      <c r="U286" s="19"/>
      <c r="V286" s="19"/>
      <c r="W286" s="19"/>
      <c r="X286" s="19"/>
      <c r="Y286" s="19"/>
      <c r="Z286" s="19"/>
      <c r="AA286" s="19"/>
      <c r="AB286" s="19"/>
    </row>
    <row r="287" ht="15.75" customHeight="1">
      <c r="A287" s="19"/>
      <c r="B287" s="19"/>
      <c r="C287" s="19"/>
      <c r="D287" s="19"/>
      <c r="E287" s="19"/>
      <c r="F287" s="19"/>
      <c r="G287" s="19"/>
      <c r="H287" s="165"/>
      <c r="I287" s="19"/>
      <c r="J287" s="19"/>
      <c r="K287" s="19"/>
      <c r="L287" s="19"/>
      <c r="M287" s="19"/>
      <c r="N287" s="19"/>
      <c r="O287" s="19"/>
      <c r="P287" s="19"/>
      <c r="Q287" s="19"/>
      <c r="R287" s="19"/>
      <c r="S287" s="19"/>
      <c r="T287" s="19"/>
      <c r="U287" s="19"/>
      <c r="V287" s="19"/>
      <c r="W287" s="19"/>
      <c r="X287" s="19"/>
      <c r="Y287" s="19"/>
      <c r="Z287" s="19"/>
      <c r="AA287" s="19"/>
      <c r="AB287" s="19"/>
    </row>
    <row r="288" ht="15.75" customHeight="1">
      <c r="A288" s="19"/>
      <c r="B288" s="19"/>
      <c r="C288" s="19"/>
      <c r="D288" s="19"/>
      <c r="E288" s="19"/>
      <c r="F288" s="19"/>
      <c r="G288" s="19"/>
      <c r="H288" s="165"/>
      <c r="I288" s="19"/>
      <c r="J288" s="19"/>
      <c r="K288" s="19"/>
      <c r="L288" s="19"/>
      <c r="M288" s="19"/>
      <c r="N288" s="19"/>
      <c r="O288" s="19"/>
      <c r="P288" s="19"/>
      <c r="Q288" s="19"/>
      <c r="R288" s="19"/>
      <c r="S288" s="19"/>
      <c r="T288" s="19"/>
      <c r="U288" s="19"/>
      <c r="V288" s="19"/>
      <c r="W288" s="19"/>
      <c r="X288" s="19"/>
      <c r="Y288" s="19"/>
      <c r="Z288" s="19"/>
      <c r="AA288" s="19"/>
      <c r="AB288" s="19"/>
    </row>
    <row r="289" ht="15.75" customHeight="1">
      <c r="A289" s="19"/>
      <c r="B289" s="19"/>
      <c r="C289" s="19"/>
      <c r="D289" s="19"/>
      <c r="E289" s="19"/>
      <c r="F289" s="19"/>
      <c r="G289" s="19"/>
      <c r="H289" s="165"/>
      <c r="I289" s="19"/>
      <c r="J289" s="19"/>
      <c r="K289" s="19"/>
      <c r="L289" s="19"/>
      <c r="M289" s="19"/>
      <c r="N289" s="19"/>
      <c r="O289" s="19"/>
      <c r="P289" s="19"/>
      <c r="Q289" s="19"/>
      <c r="R289" s="19"/>
      <c r="S289" s="19"/>
      <c r="T289" s="19"/>
      <c r="U289" s="19"/>
      <c r="V289" s="19"/>
      <c r="W289" s="19"/>
      <c r="X289" s="19"/>
      <c r="Y289" s="19"/>
      <c r="Z289" s="19"/>
      <c r="AA289" s="19"/>
      <c r="AB289" s="19"/>
    </row>
    <row r="290" ht="15.75" customHeight="1">
      <c r="A290" s="19"/>
      <c r="B290" s="19"/>
      <c r="C290" s="19"/>
      <c r="D290" s="19"/>
      <c r="E290" s="19"/>
      <c r="F290" s="19"/>
      <c r="G290" s="19"/>
      <c r="H290" s="165"/>
      <c r="I290" s="19"/>
      <c r="J290" s="19"/>
      <c r="K290" s="19"/>
      <c r="L290" s="19"/>
      <c r="M290" s="19"/>
      <c r="N290" s="19"/>
      <c r="O290" s="19"/>
      <c r="P290" s="19"/>
      <c r="Q290" s="19"/>
      <c r="R290" s="19"/>
      <c r="S290" s="19"/>
      <c r="T290" s="19"/>
      <c r="U290" s="19"/>
      <c r="V290" s="19"/>
      <c r="W290" s="19"/>
      <c r="X290" s="19"/>
      <c r="Y290" s="19"/>
      <c r="Z290" s="19"/>
      <c r="AA290" s="19"/>
      <c r="AB290" s="19"/>
    </row>
    <row r="291" ht="15.75" customHeight="1">
      <c r="A291" s="19"/>
      <c r="B291" s="19"/>
      <c r="C291" s="19"/>
      <c r="D291" s="19"/>
      <c r="E291" s="19"/>
      <c r="F291" s="19"/>
      <c r="G291" s="19"/>
      <c r="H291" s="165"/>
      <c r="I291" s="19"/>
      <c r="J291" s="19"/>
      <c r="K291" s="19"/>
      <c r="L291" s="19"/>
      <c r="M291" s="19"/>
      <c r="N291" s="19"/>
      <c r="O291" s="19"/>
      <c r="P291" s="19"/>
      <c r="Q291" s="19"/>
      <c r="R291" s="19"/>
      <c r="S291" s="19"/>
      <c r="T291" s="19"/>
      <c r="U291" s="19"/>
      <c r="V291" s="19"/>
      <c r="W291" s="19"/>
      <c r="X291" s="19"/>
      <c r="Y291" s="19"/>
      <c r="Z291" s="19"/>
      <c r="AA291" s="19"/>
      <c r="AB291" s="19"/>
    </row>
    <row r="292" ht="15.75" customHeight="1">
      <c r="A292" s="19"/>
      <c r="B292" s="19"/>
      <c r="C292" s="19"/>
      <c r="D292" s="19"/>
      <c r="E292" s="19"/>
      <c r="F292" s="19"/>
      <c r="G292" s="19"/>
      <c r="H292" s="165"/>
      <c r="I292" s="19"/>
      <c r="J292" s="19"/>
      <c r="K292" s="19"/>
      <c r="L292" s="19"/>
      <c r="M292" s="19"/>
      <c r="N292" s="19"/>
      <c r="O292" s="19"/>
      <c r="P292" s="19"/>
      <c r="Q292" s="19"/>
      <c r="R292" s="19"/>
      <c r="S292" s="19"/>
      <c r="T292" s="19"/>
      <c r="U292" s="19"/>
      <c r="V292" s="19"/>
      <c r="W292" s="19"/>
      <c r="X292" s="19"/>
      <c r="Y292" s="19"/>
      <c r="Z292" s="19"/>
      <c r="AA292" s="19"/>
      <c r="AB292" s="19"/>
    </row>
    <row r="293" ht="15.75" customHeight="1">
      <c r="A293" s="19"/>
      <c r="B293" s="19"/>
      <c r="C293" s="19"/>
      <c r="D293" s="19"/>
      <c r="E293" s="19"/>
      <c r="F293" s="19"/>
      <c r="G293" s="19"/>
      <c r="H293" s="165"/>
      <c r="I293" s="19"/>
      <c r="J293" s="19"/>
      <c r="K293" s="19"/>
      <c r="L293" s="19"/>
      <c r="M293" s="19"/>
      <c r="N293" s="19"/>
      <c r="O293" s="19"/>
      <c r="P293" s="19"/>
      <c r="Q293" s="19"/>
      <c r="R293" s="19"/>
      <c r="S293" s="19"/>
      <c r="T293" s="19"/>
      <c r="U293" s="19"/>
      <c r="V293" s="19"/>
      <c r="W293" s="19"/>
      <c r="X293" s="19"/>
      <c r="Y293" s="19"/>
      <c r="Z293" s="19"/>
      <c r="AA293" s="19"/>
      <c r="AB293" s="19"/>
    </row>
    <row r="294" ht="15.75" customHeight="1">
      <c r="A294" s="19"/>
      <c r="B294" s="19"/>
      <c r="C294" s="19"/>
      <c r="D294" s="19"/>
      <c r="E294" s="19"/>
      <c r="F294" s="19"/>
      <c r="G294" s="19"/>
      <c r="H294" s="165"/>
      <c r="I294" s="19"/>
      <c r="J294" s="19"/>
      <c r="K294" s="19"/>
      <c r="L294" s="19"/>
      <c r="M294" s="19"/>
      <c r="N294" s="19"/>
      <c r="O294" s="19"/>
      <c r="P294" s="19"/>
      <c r="Q294" s="19"/>
      <c r="R294" s="19"/>
      <c r="S294" s="19"/>
      <c r="T294" s="19"/>
      <c r="U294" s="19"/>
      <c r="V294" s="19"/>
      <c r="W294" s="19"/>
      <c r="X294" s="19"/>
      <c r="Y294" s="19"/>
      <c r="Z294" s="19"/>
      <c r="AA294" s="19"/>
      <c r="AB294" s="19"/>
    </row>
    <row r="295" ht="15.75" customHeight="1">
      <c r="A295" s="19"/>
      <c r="B295" s="19"/>
      <c r="C295" s="19"/>
      <c r="D295" s="19"/>
      <c r="E295" s="19"/>
      <c r="F295" s="19"/>
      <c r="G295" s="19"/>
      <c r="H295" s="165"/>
      <c r="I295" s="19"/>
      <c r="J295" s="19"/>
      <c r="K295" s="19"/>
      <c r="L295" s="19"/>
      <c r="M295" s="19"/>
      <c r="N295" s="19"/>
      <c r="O295" s="19"/>
      <c r="P295" s="19"/>
      <c r="Q295" s="19"/>
      <c r="R295" s="19"/>
      <c r="S295" s="19"/>
      <c r="T295" s="19"/>
      <c r="U295" s="19"/>
      <c r="V295" s="19"/>
      <c r="W295" s="19"/>
      <c r="X295" s="19"/>
      <c r="Y295" s="19"/>
      <c r="Z295" s="19"/>
      <c r="AA295" s="19"/>
      <c r="AB295" s="19"/>
    </row>
    <row r="296" ht="15.75" customHeight="1">
      <c r="A296" s="19"/>
      <c r="B296" s="19"/>
      <c r="C296" s="19"/>
      <c r="D296" s="19"/>
      <c r="E296" s="19"/>
      <c r="F296" s="19"/>
      <c r="G296" s="19"/>
      <c r="H296" s="165"/>
      <c r="I296" s="19"/>
      <c r="J296" s="19"/>
      <c r="K296" s="19"/>
      <c r="L296" s="19"/>
      <c r="M296" s="19"/>
      <c r="N296" s="19"/>
      <c r="O296" s="19"/>
      <c r="P296" s="19"/>
      <c r="Q296" s="19"/>
      <c r="R296" s="19"/>
      <c r="S296" s="19"/>
      <c r="T296" s="19"/>
      <c r="U296" s="19"/>
      <c r="V296" s="19"/>
      <c r="W296" s="19"/>
      <c r="X296" s="19"/>
      <c r="Y296" s="19"/>
      <c r="Z296" s="19"/>
      <c r="AA296" s="19"/>
      <c r="AB296" s="19"/>
    </row>
    <row r="297" ht="15.75" customHeight="1">
      <c r="A297" s="19"/>
      <c r="B297" s="19"/>
      <c r="C297" s="19"/>
      <c r="D297" s="19"/>
      <c r="E297" s="19"/>
      <c r="F297" s="19"/>
      <c r="G297" s="19"/>
      <c r="H297" s="165"/>
      <c r="I297" s="19"/>
      <c r="J297" s="19"/>
      <c r="K297" s="19"/>
      <c r="L297" s="19"/>
      <c r="M297" s="19"/>
      <c r="N297" s="19"/>
      <c r="O297" s="19"/>
      <c r="P297" s="19"/>
      <c r="Q297" s="19"/>
      <c r="R297" s="19"/>
      <c r="S297" s="19"/>
      <c r="T297" s="19"/>
      <c r="U297" s="19"/>
      <c r="V297" s="19"/>
      <c r="W297" s="19"/>
      <c r="X297" s="19"/>
      <c r="Y297" s="19"/>
      <c r="Z297" s="19"/>
      <c r="AA297" s="19"/>
      <c r="AB297" s="19"/>
    </row>
    <row r="298" ht="15.75" customHeight="1">
      <c r="A298" s="19"/>
      <c r="B298" s="19"/>
      <c r="C298" s="19"/>
      <c r="D298" s="19"/>
      <c r="E298" s="19"/>
      <c r="F298" s="19"/>
      <c r="G298" s="19"/>
      <c r="H298" s="165"/>
      <c r="I298" s="19"/>
      <c r="J298" s="19"/>
      <c r="K298" s="19"/>
      <c r="L298" s="19"/>
      <c r="M298" s="19"/>
      <c r="N298" s="19"/>
      <c r="O298" s="19"/>
      <c r="P298" s="19"/>
      <c r="Q298" s="19"/>
      <c r="R298" s="19"/>
      <c r="S298" s="19"/>
      <c r="T298" s="19"/>
      <c r="U298" s="19"/>
      <c r="V298" s="19"/>
      <c r="W298" s="19"/>
      <c r="X298" s="19"/>
      <c r="Y298" s="19"/>
      <c r="Z298" s="19"/>
      <c r="AA298" s="19"/>
      <c r="AB298" s="19"/>
    </row>
    <row r="299" ht="15.75" customHeight="1">
      <c r="A299" s="19"/>
      <c r="B299" s="19"/>
      <c r="C299" s="19"/>
      <c r="D299" s="19"/>
      <c r="E299" s="19"/>
      <c r="F299" s="19"/>
      <c r="G299" s="19"/>
      <c r="H299" s="165"/>
      <c r="I299" s="19"/>
      <c r="J299" s="19"/>
      <c r="K299" s="19"/>
      <c r="L299" s="19"/>
      <c r="M299" s="19"/>
      <c r="N299" s="19"/>
      <c r="O299" s="19"/>
      <c r="P299" s="19"/>
      <c r="Q299" s="19"/>
      <c r="R299" s="19"/>
      <c r="S299" s="19"/>
      <c r="T299" s="19"/>
      <c r="U299" s="19"/>
      <c r="V299" s="19"/>
      <c r="W299" s="19"/>
      <c r="X299" s="19"/>
      <c r="Y299" s="19"/>
      <c r="Z299" s="19"/>
      <c r="AA299" s="19"/>
      <c r="AB299" s="19"/>
    </row>
    <row r="300" ht="15.75" customHeight="1">
      <c r="A300" s="19"/>
      <c r="B300" s="19"/>
      <c r="C300" s="19"/>
      <c r="D300" s="19"/>
      <c r="E300" s="19"/>
      <c r="F300" s="19"/>
      <c r="G300" s="19"/>
      <c r="H300" s="165"/>
      <c r="I300" s="19"/>
      <c r="J300" s="19"/>
      <c r="K300" s="19"/>
      <c r="L300" s="19"/>
      <c r="M300" s="19"/>
      <c r="N300" s="19"/>
      <c r="O300" s="19"/>
      <c r="P300" s="19"/>
      <c r="Q300" s="19"/>
      <c r="R300" s="19"/>
      <c r="S300" s="19"/>
      <c r="T300" s="19"/>
      <c r="U300" s="19"/>
      <c r="V300" s="19"/>
      <c r="W300" s="19"/>
      <c r="X300" s="19"/>
      <c r="Y300" s="19"/>
      <c r="Z300" s="19"/>
      <c r="AA300" s="19"/>
      <c r="AB300" s="19"/>
    </row>
    <row r="301" ht="15.75" customHeight="1">
      <c r="A301" s="19"/>
      <c r="B301" s="19"/>
      <c r="C301" s="19"/>
      <c r="D301" s="19"/>
      <c r="E301" s="19"/>
      <c r="F301" s="19"/>
      <c r="G301" s="19"/>
      <c r="H301" s="165"/>
      <c r="I301" s="19"/>
      <c r="J301" s="19"/>
      <c r="K301" s="19"/>
      <c r="L301" s="19"/>
      <c r="M301" s="19"/>
      <c r="N301" s="19"/>
      <c r="O301" s="19"/>
      <c r="P301" s="19"/>
      <c r="Q301" s="19"/>
      <c r="R301" s="19"/>
      <c r="S301" s="19"/>
      <c r="T301" s="19"/>
      <c r="U301" s="19"/>
      <c r="V301" s="19"/>
      <c r="W301" s="19"/>
      <c r="X301" s="19"/>
      <c r="Y301" s="19"/>
      <c r="Z301" s="19"/>
      <c r="AA301" s="19"/>
      <c r="AB301" s="19"/>
    </row>
    <row r="302" ht="15.75" customHeight="1">
      <c r="A302" s="19"/>
      <c r="B302" s="19"/>
      <c r="C302" s="19"/>
      <c r="D302" s="19"/>
      <c r="E302" s="19"/>
      <c r="F302" s="19"/>
      <c r="G302" s="19"/>
      <c r="H302" s="165"/>
      <c r="I302" s="19"/>
      <c r="J302" s="19"/>
      <c r="K302" s="19"/>
      <c r="L302" s="19"/>
      <c r="M302" s="19"/>
      <c r="N302" s="19"/>
      <c r="O302" s="19"/>
      <c r="P302" s="19"/>
      <c r="Q302" s="19"/>
      <c r="R302" s="19"/>
      <c r="S302" s="19"/>
      <c r="T302" s="19"/>
      <c r="U302" s="19"/>
      <c r="V302" s="19"/>
      <c r="W302" s="19"/>
      <c r="X302" s="19"/>
      <c r="Y302" s="19"/>
      <c r="Z302" s="19"/>
      <c r="AA302" s="19"/>
      <c r="AB302" s="19"/>
    </row>
    <row r="303" ht="15.75" customHeight="1">
      <c r="A303" s="19"/>
      <c r="B303" s="19"/>
      <c r="C303" s="19"/>
      <c r="D303" s="19"/>
      <c r="E303" s="19"/>
      <c r="F303" s="19"/>
      <c r="G303" s="19"/>
      <c r="H303" s="165"/>
      <c r="I303" s="19"/>
      <c r="J303" s="19"/>
      <c r="K303" s="19"/>
      <c r="L303" s="19"/>
      <c r="M303" s="19"/>
      <c r="N303" s="19"/>
      <c r="O303" s="19"/>
      <c r="P303" s="19"/>
      <c r="Q303" s="19"/>
      <c r="R303" s="19"/>
      <c r="S303" s="19"/>
      <c r="T303" s="19"/>
      <c r="U303" s="19"/>
      <c r="V303" s="19"/>
      <c r="W303" s="19"/>
      <c r="X303" s="19"/>
      <c r="Y303" s="19"/>
      <c r="Z303" s="19"/>
      <c r="AA303" s="19"/>
      <c r="AB303" s="19"/>
    </row>
    <row r="304" ht="15.75" customHeight="1">
      <c r="A304" s="19"/>
      <c r="B304" s="19"/>
      <c r="C304" s="19"/>
      <c r="D304" s="19"/>
      <c r="E304" s="19"/>
      <c r="F304" s="19"/>
      <c r="G304" s="19"/>
      <c r="H304" s="165"/>
      <c r="I304" s="19"/>
      <c r="J304" s="19"/>
      <c r="K304" s="19"/>
      <c r="L304" s="19"/>
      <c r="M304" s="19"/>
      <c r="N304" s="19"/>
      <c r="O304" s="19"/>
      <c r="P304" s="19"/>
      <c r="Q304" s="19"/>
      <c r="R304" s="19"/>
      <c r="S304" s="19"/>
      <c r="T304" s="19"/>
      <c r="U304" s="19"/>
      <c r="V304" s="19"/>
      <c r="W304" s="19"/>
      <c r="X304" s="19"/>
      <c r="Y304" s="19"/>
      <c r="Z304" s="19"/>
      <c r="AA304" s="19"/>
      <c r="AB304" s="19"/>
    </row>
    <row r="305" ht="15.75" customHeight="1">
      <c r="A305" s="19"/>
      <c r="B305" s="19"/>
      <c r="C305" s="19"/>
      <c r="D305" s="19"/>
      <c r="E305" s="19"/>
      <c r="F305" s="19"/>
      <c r="G305" s="19"/>
      <c r="H305" s="165"/>
      <c r="I305" s="19"/>
      <c r="J305" s="19"/>
      <c r="K305" s="19"/>
      <c r="L305" s="19"/>
      <c r="M305" s="19"/>
      <c r="N305" s="19"/>
      <c r="O305" s="19"/>
      <c r="P305" s="19"/>
      <c r="Q305" s="19"/>
      <c r="R305" s="19"/>
      <c r="S305" s="19"/>
      <c r="T305" s="19"/>
      <c r="U305" s="19"/>
      <c r="V305" s="19"/>
      <c r="W305" s="19"/>
      <c r="X305" s="19"/>
      <c r="Y305" s="19"/>
      <c r="Z305" s="19"/>
      <c r="AA305" s="19"/>
      <c r="AB305" s="19"/>
    </row>
    <row r="306" ht="15.75" customHeight="1">
      <c r="A306" s="19"/>
      <c r="B306" s="19"/>
      <c r="C306" s="19"/>
      <c r="D306" s="19"/>
      <c r="E306" s="19"/>
      <c r="F306" s="19"/>
      <c r="G306" s="19"/>
      <c r="H306" s="165"/>
      <c r="I306" s="19"/>
      <c r="J306" s="19"/>
      <c r="K306" s="19"/>
      <c r="L306" s="19"/>
      <c r="M306" s="19"/>
      <c r="N306" s="19"/>
      <c r="O306" s="19"/>
      <c r="P306" s="19"/>
      <c r="Q306" s="19"/>
      <c r="R306" s="19"/>
      <c r="S306" s="19"/>
      <c r="T306" s="19"/>
      <c r="U306" s="19"/>
      <c r="V306" s="19"/>
      <c r="W306" s="19"/>
      <c r="X306" s="19"/>
      <c r="Y306" s="19"/>
      <c r="Z306" s="19"/>
      <c r="AA306" s="19"/>
      <c r="AB306" s="19"/>
    </row>
    <row r="307" ht="15.75" customHeight="1">
      <c r="A307" s="19"/>
      <c r="B307" s="19"/>
      <c r="C307" s="19"/>
      <c r="D307" s="19"/>
      <c r="E307" s="19"/>
      <c r="F307" s="19"/>
      <c r="G307" s="19"/>
      <c r="H307" s="165"/>
      <c r="I307" s="19"/>
      <c r="J307" s="19"/>
      <c r="K307" s="19"/>
      <c r="L307" s="19"/>
      <c r="M307" s="19"/>
      <c r="N307" s="19"/>
      <c r="O307" s="19"/>
      <c r="P307" s="19"/>
      <c r="Q307" s="19"/>
      <c r="R307" s="19"/>
      <c r="S307" s="19"/>
      <c r="T307" s="19"/>
      <c r="U307" s="19"/>
      <c r="V307" s="19"/>
      <c r="W307" s="19"/>
      <c r="X307" s="19"/>
      <c r="Y307" s="19"/>
      <c r="Z307" s="19"/>
      <c r="AA307" s="19"/>
      <c r="AB307" s="19"/>
    </row>
    <row r="308" ht="15.75" customHeight="1">
      <c r="A308" s="19"/>
      <c r="B308" s="19"/>
      <c r="C308" s="19"/>
      <c r="D308" s="19"/>
      <c r="E308" s="19"/>
      <c r="F308" s="19"/>
      <c r="G308" s="19"/>
      <c r="H308" s="165"/>
      <c r="I308" s="19"/>
      <c r="J308" s="19"/>
      <c r="K308" s="19"/>
      <c r="L308" s="19"/>
      <c r="M308" s="19"/>
      <c r="N308" s="19"/>
      <c r="O308" s="19"/>
      <c r="P308" s="19"/>
      <c r="Q308" s="19"/>
      <c r="R308" s="19"/>
      <c r="S308" s="19"/>
      <c r="T308" s="19"/>
      <c r="U308" s="19"/>
      <c r="V308" s="19"/>
      <c r="W308" s="19"/>
      <c r="X308" s="19"/>
      <c r="Y308" s="19"/>
      <c r="Z308" s="19"/>
      <c r="AA308" s="19"/>
      <c r="AB308" s="19"/>
    </row>
    <row r="309" ht="15.75" customHeight="1">
      <c r="A309" s="19"/>
      <c r="B309" s="19"/>
      <c r="C309" s="19"/>
      <c r="D309" s="19"/>
      <c r="E309" s="19"/>
      <c r="F309" s="19"/>
      <c r="G309" s="19"/>
      <c r="H309" s="165"/>
      <c r="I309" s="19"/>
      <c r="J309" s="19"/>
      <c r="K309" s="19"/>
      <c r="L309" s="19"/>
      <c r="M309" s="19"/>
      <c r="N309" s="19"/>
      <c r="O309" s="19"/>
      <c r="P309" s="19"/>
      <c r="Q309" s="19"/>
      <c r="R309" s="19"/>
      <c r="S309" s="19"/>
      <c r="T309" s="19"/>
      <c r="U309" s="19"/>
      <c r="V309" s="19"/>
      <c r="W309" s="19"/>
      <c r="X309" s="19"/>
      <c r="Y309" s="19"/>
      <c r="Z309" s="19"/>
      <c r="AA309" s="19"/>
      <c r="AB309" s="19"/>
    </row>
    <row r="310" ht="15.75" customHeight="1">
      <c r="A310" s="19"/>
      <c r="B310" s="19"/>
      <c r="C310" s="19"/>
      <c r="D310" s="19"/>
      <c r="E310" s="19"/>
      <c r="F310" s="19"/>
      <c r="G310" s="19"/>
      <c r="H310" s="165"/>
      <c r="I310" s="19"/>
      <c r="J310" s="19"/>
      <c r="K310" s="19"/>
      <c r="L310" s="19"/>
      <c r="M310" s="19"/>
      <c r="N310" s="19"/>
      <c r="O310" s="19"/>
      <c r="P310" s="19"/>
      <c r="Q310" s="19"/>
      <c r="R310" s="19"/>
      <c r="S310" s="19"/>
      <c r="T310" s="19"/>
      <c r="U310" s="19"/>
      <c r="V310" s="19"/>
      <c r="W310" s="19"/>
      <c r="X310" s="19"/>
      <c r="Y310" s="19"/>
      <c r="Z310" s="19"/>
      <c r="AA310" s="19"/>
      <c r="AB310" s="19"/>
    </row>
    <row r="311" ht="15.75" customHeight="1">
      <c r="A311" s="19"/>
      <c r="B311" s="19"/>
      <c r="C311" s="19"/>
      <c r="D311" s="19"/>
      <c r="E311" s="19"/>
      <c r="F311" s="19"/>
      <c r="G311" s="19"/>
      <c r="H311" s="165"/>
      <c r="I311" s="19"/>
      <c r="J311" s="19"/>
      <c r="K311" s="19"/>
      <c r="L311" s="19"/>
      <c r="M311" s="19"/>
      <c r="N311" s="19"/>
      <c r="O311" s="19"/>
      <c r="P311" s="19"/>
      <c r="Q311" s="19"/>
      <c r="R311" s="19"/>
      <c r="S311" s="19"/>
      <c r="T311" s="19"/>
      <c r="U311" s="19"/>
      <c r="V311" s="19"/>
      <c r="W311" s="19"/>
      <c r="X311" s="19"/>
      <c r="Y311" s="19"/>
      <c r="Z311" s="19"/>
      <c r="AA311" s="19"/>
      <c r="AB311" s="19"/>
    </row>
    <row r="312" ht="15.75" customHeight="1">
      <c r="A312" s="19"/>
      <c r="B312" s="19"/>
      <c r="C312" s="19"/>
      <c r="D312" s="19"/>
      <c r="E312" s="19"/>
      <c r="F312" s="19"/>
      <c r="G312" s="19"/>
      <c r="H312" s="165"/>
      <c r="I312" s="19"/>
      <c r="J312" s="19"/>
      <c r="K312" s="19"/>
      <c r="L312" s="19"/>
      <c r="M312" s="19"/>
      <c r="N312" s="19"/>
      <c r="O312" s="19"/>
      <c r="P312" s="19"/>
      <c r="Q312" s="19"/>
      <c r="R312" s="19"/>
      <c r="S312" s="19"/>
      <c r="T312" s="19"/>
      <c r="U312" s="19"/>
      <c r="V312" s="19"/>
      <c r="W312" s="19"/>
      <c r="X312" s="19"/>
      <c r="Y312" s="19"/>
      <c r="Z312" s="19"/>
      <c r="AA312" s="19"/>
      <c r="AB312" s="19"/>
    </row>
    <row r="313" ht="15.75" customHeight="1">
      <c r="A313" s="19"/>
      <c r="B313" s="19"/>
      <c r="C313" s="19"/>
      <c r="D313" s="19"/>
      <c r="E313" s="19"/>
      <c r="F313" s="19"/>
      <c r="G313" s="19"/>
      <c r="H313" s="165"/>
      <c r="I313" s="19"/>
      <c r="J313" s="19"/>
      <c r="K313" s="19"/>
      <c r="L313" s="19"/>
      <c r="M313" s="19"/>
      <c r="N313" s="19"/>
      <c r="O313" s="19"/>
      <c r="P313" s="19"/>
      <c r="Q313" s="19"/>
      <c r="R313" s="19"/>
      <c r="S313" s="19"/>
      <c r="T313" s="19"/>
      <c r="U313" s="19"/>
      <c r="V313" s="19"/>
      <c r="W313" s="19"/>
      <c r="X313" s="19"/>
      <c r="Y313" s="19"/>
      <c r="Z313" s="19"/>
      <c r="AA313" s="19"/>
      <c r="AB313" s="19"/>
    </row>
    <row r="314" ht="15.75" customHeight="1">
      <c r="A314" s="19"/>
      <c r="B314" s="19"/>
      <c r="C314" s="19"/>
      <c r="D314" s="19"/>
      <c r="E314" s="19"/>
      <c r="F314" s="19"/>
      <c r="G314" s="19"/>
      <c r="H314" s="165"/>
      <c r="I314" s="19"/>
      <c r="J314" s="19"/>
      <c r="K314" s="19"/>
      <c r="L314" s="19"/>
      <c r="M314" s="19"/>
      <c r="N314" s="19"/>
      <c r="O314" s="19"/>
      <c r="P314" s="19"/>
      <c r="Q314" s="19"/>
      <c r="R314" s="19"/>
      <c r="S314" s="19"/>
      <c r="T314" s="19"/>
      <c r="U314" s="19"/>
      <c r="V314" s="19"/>
      <c r="W314" s="19"/>
      <c r="X314" s="19"/>
      <c r="Y314" s="19"/>
      <c r="Z314" s="19"/>
      <c r="AA314" s="19"/>
      <c r="AB314" s="19"/>
    </row>
    <row r="315" ht="15.75" customHeight="1">
      <c r="A315" s="19"/>
      <c r="B315" s="19"/>
      <c r="C315" s="19"/>
      <c r="D315" s="19"/>
      <c r="E315" s="19"/>
      <c r="F315" s="19"/>
      <c r="G315" s="19"/>
      <c r="H315" s="165"/>
      <c r="I315" s="19"/>
      <c r="J315" s="19"/>
      <c r="K315" s="19"/>
      <c r="L315" s="19"/>
      <c r="M315" s="19"/>
      <c r="N315" s="19"/>
      <c r="O315" s="19"/>
      <c r="P315" s="19"/>
      <c r="Q315" s="19"/>
      <c r="R315" s="19"/>
      <c r="S315" s="19"/>
      <c r="T315" s="19"/>
      <c r="U315" s="19"/>
      <c r="V315" s="19"/>
      <c r="W315" s="19"/>
      <c r="X315" s="19"/>
      <c r="Y315" s="19"/>
      <c r="Z315" s="19"/>
      <c r="AA315" s="19"/>
      <c r="AB315" s="19"/>
    </row>
    <row r="316" ht="15.75" customHeight="1">
      <c r="A316" s="19"/>
      <c r="B316" s="19"/>
      <c r="C316" s="19"/>
      <c r="D316" s="19"/>
      <c r="E316" s="19"/>
      <c r="F316" s="19"/>
      <c r="G316" s="19"/>
      <c r="H316" s="165"/>
      <c r="I316" s="19"/>
      <c r="J316" s="19"/>
      <c r="K316" s="19"/>
      <c r="L316" s="19"/>
      <c r="M316" s="19"/>
      <c r="N316" s="19"/>
      <c r="O316" s="19"/>
      <c r="P316" s="19"/>
      <c r="Q316" s="19"/>
      <c r="R316" s="19"/>
      <c r="S316" s="19"/>
      <c r="T316" s="19"/>
      <c r="U316" s="19"/>
      <c r="V316" s="19"/>
      <c r="W316" s="19"/>
      <c r="X316" s="19"/>
      <c r="Y316" s="19"/>
      <c r="Z316" s="19"/>
      <c r="AA316" s="19"/>
      <c r="AB316" s="19"/>
    </row>
    <row r="317" ht="15.75" customHeight="1">
      <c r="A317" s="19"/>
      <c r="B317" s="19"/>
      <c r="C317" s="19"/>
      <c r="D317" s="19"/>
      <c r="E317" s="19"/>
      <c r="F317" s="19"/>
      <c r="G317" s="19"/>
      <c r="H317" s="165"/>
      <c r="I317" s="19"/>
      <c r="J317" s="19"/>
      <c r="K317" s="19"/>
      <c r="L317" s="19"/>
      <c r="M317" s="19"/>
      <c r="N317" s="19"/>
      <c r="O317" s="19"/>
      <c r="P317" s="19"/>
      <c r="Q317" s="19"/>
      <c r="R317" s="19"/>
      <c r="S317" s="19"/>
      <c r="T317" s="19"/>
      <c r="U317" s="19"/>
      <c r="V317" s="19"/>
      <c r="W317" s="19"/>
      <c r="X317" s="19"/>
      <c r="Y317" s="19"/>
      <c r="Z317" s="19"/>
      <c r="AA317" s="19"/>
      <c r="AB317" s="19"/>
    </row>
    <row r="318" ht="15.75" customHeight="1">
      <c r="A318" s="19"/>
      <c r="B318" s="19"/>
      <c r="C318" s="19"/>
      <c r="D318" s="19"/>
      <c r="E318" s="19"/>
      <c r="F318" s="19"/>
      <c r="G318" s="19"/>
      <c r="H318" s="165"/>
      <c r="I318" s="19"/>
      <c r="J318" s="19"/>
      <c r="K318" s="19"/>
      <c r="L318" s="19"/>
      <c r="M318" s="19"/>
      <c r="N318" s="19"/>
      <c r="O318" s="19"/>
      <c r="P318" s="19"/>
      <c r="Q318" s="19"/>
      <c r="R318" s="19"/>
      <c r="S318" s="19"/>
      <c r="T318" s="19"/>
      <c r="U318" s="19"/>
      <c r="V318" s="19"/>
      <c r="W318" s="19"/>
      <c r="X318" s="19"/>
      <c r="Y318" s="19"/>
      <c r="Z318" s="19"/>
      <c r="AA318" s="19"/>
      <c r="AB318" s="19"/>
    </row>
    <row r="319" ht="15.75" customHeight="1">
      <c r="A319" s="19"/>
      <c r="B319" s="19"/>
      <c r="C319" s="19"/>
      <c r="D319" s="19"/>
      <c r="E319" s="19"/>
      <c r="F319" s="19"/>
      <c r="G319" s="19"/>
      <c r="H319" s="165"/>
      <c r="I319" s="19"/>
      <c r="J319" s="19"/>
      <c r="K319" s="19"/>
      <c r="L319" s="19"/>
      <c r="M319" s="19"/>
      <c r="N319" s="19"/>
      <c r="O319" s="19"/>
      <c r="P319" s="19"/>
      <c r="Q319" s="19"/>
      <c r="R319" s="19"/>
      <c r="S319" s="19"/>
      <c r="T319" s="19"/>
      <c r="U319" s="19"/>
      <c r="V319" s="19"/>
      <c r="W319" s="19"/>
      <c r="X319" s="19"/>
      <c r="Y319" s="19"/>
      <c r="Z319" s="19"/>
      <c r="AA319" s="19"/>
      <c r="AB319" s="19"/>
    </row>
    <row r="320" ht="15.75" customHeight="1">
      <c r="A320" s="19"/>
      <c r="B320" s="19"/>
      <c r="C320" s="19"/>
      <c r="D320" s="19"/>
      <c r="E320" s="19"/>
      <c r="F320" s="19"/>
      <c r="G320" s="19"/>
      <c r="H320" s="165"/>
      <c r="I320" s="19"/>
      <c r="J320" s="19"/>
      <c r="K320" s="19"/>
      <c r="L320" s="19"/>
      <c r="M320" s="19"/>
      <c r="N320" s="19"/>
      <c r="O320" s="19"/>
      <c r="P320" s="19"/>
      <c r="Q320" s="19"/>
      <c r="R320" s="19"/>
      <c r="S320" s="19"/>
      <c r="T320" s="19"/>
      <c r="U320" s="19"/>
      <c r="V320" s="19"/>
      <c r="W320" s="19"/>
      <c r="X320" s="19"/>
      <c r="Y320" s="19"/>
      <c r="Z320" s="19"/>
      <c r="AA320" s="19"/>
      <c r="AB320" s="19"/>
    </row>
    <row r="321" ht="15.75" customHeight="1">
      <c r="A321" s="19"/>
      <c r="B321" s="19"/>
      <c r="C321" s="19"/>
      <c r="D321" s="19"/>
      <c r="E321" s="19"/>
      <c r="F321" s="19"/>
      <c r="G321" s="19"/>
      <c r="H321" s="165"/>
      <c r="I321" s="19"/>
      <c r="J321" s="19"/>
      <c r="K321" s="19"/>
      <c r="L321" s="19"/>
      <c r="M321" s="19"/>
      <c r="N321" s="19"/>
      <c r="O321" s="19"/>
      <c r="P321" s="19"/>
      <c r="Q321" s="19"/>
      <c r="R321" s="19"/>
      <c r="S321" s="19"/>
      <c r="T321" s="19"/>
      <c r="U321" s="19"/>
      <c r="V321" s="19"/>
      <c r="W321" s="19"/>
      <c r="X321" s="19"/>
      <c r="Y321" s="19"/>
      <c r="Z321" s="19"/>
      <c r="AA321" s="19"/>
      <c r="AB321" s="19"/>
    </row>
    <row r="322" ht="15.75" customHeight="1">
      <c r="A322" s="19"/>
      <c r="B322" s="19"/>
      <c r="C322" s="19"/>
      <c r="D322" s="19"/>
      <c r="E322" s="19"/>
      <c r="F322" s="19"/>
      <c r="G322" s="19"/>
      <c r="H322" s="165"/>
      <c r="I322" s="19"/>
      <c r="J322" s="19"/>
      <c r="K322" s="19"/>
      <c r="L322" s="19"/>
      <c r="M322" s="19"/>
      <c r="N322" s="19"/>
      <c r="O322" s="19"/>
      <c r="P322" s="19"/>
      <c r="Q322" s="19"/>
      <c r="R322" s="19"/>
      <c r="S322" s="19"/>
      <c r="T322" s="19"/>
      <c r="U322" s="19"/>
      <c r="V322" s="19"/>
      <c r="W322" s="19"/>
      <c r="X322" s="19"/>
      <c r="Y322" s="19"/>
      <c r="Z322" s="19"/>
      <c r="AA322" s="19"/>
      <c r="AB322" s="19"/>
    </row>
    <row r="323" ht="15.75" customHeight="1">
      <c r="A323" s="19"/>
      <c r="B323" s="19"/>
      <c r="C323" s="19"/>
      <c r="D323" s="19"/>
      <c r="E323" s="19"/>
      <c r="F323" s="19"/>
      <c r="G323" s="19"/>
      <c r="H323" s="165"/>
      <c r="I323" s="19"/>
      <c r="J323" s="19"/>
      <c r="K323" s="19"/>
      <c r="L323" s="19"/>
      <c r="M323" s="19"/>
      <c r="N323" s="19"/>
      <c r="O323" s="19"/>
      <c r="P323" s="19"/>
      <c r="Q323" s="19"/>
      <c r="R323" s="19"/>
      <c r="S323" s="19"/>
      <c r="T323" s="19"/>
      <c r="U323" s="19"/>
      <c r="V323" s="19"/>
      <c r="W323" s="19"/>
      <c r="X323" s="19"/>
      <c r="Y323" s="19"/>
      <c r="Z323" s="19"/>
      <c r="AA323" s="19"/>
      <c r="AB323" s="19"/>
    </row>
    <row r="324" ht="15.75" customHeight="1">
      <c r="A324" s="19"/>
      <c r="B324" s="19"/>
      <c r="C324" s="19"/>
      <c r="D324" s="19"/>
      <c r="E324" s="19"/>
      <c r="F324" s="19"/>
      <c r="G324" s="19"/>
      <c r="H324" s="165"/>
      <c r="I324" s="19"/>
      <c r="J324" s="19"/>
      <c r="K324" s="19"/>
      <c r="L324" s="19"/>
      <c r="M324" s="19"/>
      <c r="N324" s="19"/>
      <c r="O324" s="19"/>
      <c r="P324" s="19"/>
      <c r="Q324" s="19"/>
      <c r="R324" s="19"/>
      <c r="S324" s="19"/>
      <c r="T324" s="19"/>
      <c r="U324" s="19"/>
      <c r="V324" s="19"/>
      <c r="W324" s="19"/>
      <c r="X324" s="19"/>
      <c r="Y324" s="19"/>
      <c r="Z324" s="19"/>
      <c r="AA324" s="19"/>
      <c r="AB324" s="19"/>
    </row>
    <row r="325" ht="15.75" customHeight="1">
      <c r="A325" s="19"/>
      <c r="B325" s="19"/>
      <c r="C325" s="19"/>
      <c r="D325" s="19"/>
      <c r="E325" s="19"/>
      <c r="F325" s="19"/>
      <c r="G325" s="19"/>
      <c r="H325" s="165"/>
      <c r="I325" s="19"/>
      <c r="J325" s="19"/>
      <c r="K325" s="19"/>
      <c r="L325" s="19"/>
      <c r="M325" s="19"/>
      <c r="N325" s="19"/>
      <c r="O325" s="19"/>
      <c r="P325" s="19"/>
      <c r="Q325" s="19"/>
      <c r="R325" s="19"/>
      <c r="S325" s="19"/>
      <c r="T325" s="19"/>
      <c r="U325" s="19"/>
      <c r="V325" s="19"/>
      <c r="W325" s="19"/>
      <c r="X325" s="19"/>
      <c r="Y325" s="19"/>
      <c r="Z325" s="19"/>
      <c r="AA325" s="19"/>
      <c r="AB325" s="19"/>
    </row>
    <row r="326" ht="15.75" customHeight="1">
      <c r="A326" s="19"/>
      <c r="B326" s="19"/>
      <c r="C326" s="19"/>
      <c r="D326" s="19"/>
      <c r="E326" s="19"/>
      <c r="F326" s="19"/>
      <c r="G326" s="19"/>
      <c r="H326" s="165"/>
      <c r="I326" s="19"/>
      <c r="J326" s="19"/>
      <c r="K326" s="19"/>
      <c r="L326" s="19"/>
      <c r="M326" s="19"/>
      <c r="N326" s="19"/>
      <c r="O326" s="19"/>
      <c r="P326" s="19"/>
      <c r="Q326" s="19"/>
      <c r="R326" s="19"/>
      <c r="S326" s="19"/>
      <c r="T326" s="19"/>
      <c r="U326" s="19"/>
      <c r="V326" s="19"/>
      <c r="W326" s="19"/>
      <c r="X326" s="19"/>
      <c r="Y326" s="19"/>
      <c r="Z326" s="19"/>
      <c r="AA326" s="19"/>
      <c r="AB326" s="19"/>
    </row>
    <row r="327" ht="15.75" customHeight="1">
      <c r="A327" s="19"/>
      <c r="B327" s="19"/>
      <c r="C327" s="19"/>
      <c r="D327" s="19"/>
      <c r="E327" s="19"/>
      <c r="F327" s="19"/>
      <c r="G327" s="19"/>
      <c r="H327" s="165"/>
      <c r="I327" s="19"/>
      <c r="J327" s="19"/>
      <c r="K327" s="19"/>
      <c r="L327" s="19"/>
      <c r="M327" s="19"/>
      <c r="N327" s="19"/>
      <c r="O327" s="19"/>
      <c r="P327" s="19"/>
      <c r="Q327" s="19"/>
      <c r="R327" s="19"/>
      <c r="S327" s="19"/>
      <c r="T327" s="19"/>
      <c r="U327" s="19"/>
      <c r="V327" s="19"/>
      <c r="W327" s="19"/>
      <c r="X327" s="19"/>
      <c r="Y327" s="19"/>
      <c r="Z327" s="19"/>
      <c r="AA327" s="19"/>
      <c r="AB327" s="19"/>
    </row>
    <row r="328" ht="15.75" customHeight="1">
      <c r="A328" s="19"/>
      <c r="B328" s="19"/>
      <c r="C328" s="19"/>
      <c r="D328" s="19"/>
      <c r="E328" s="19"/>
      <c r="F328" s="19"/>
      <c r="G328" s="19"/>
      <c r="H328" s="165"/>
      <c r="I328" s="19"/>
      <c r="J328" s="19"/>
      <c r="K328" s="19"/>
      <c r="L328" s="19"/>
      <c r="M328" s="19"/>
      <c r="N328" s="19"/>
      <c r="O328" s="19"/>
      <c r="P328" s="19"/>
      <c r="Q328" s="19"/>
      <c r="R328" s="19"/>
      <c r="S328" s="19"/>
      <c r="T328" s="19"/>
      <c r="U328" s="19"/>
      <c r="V328" s="19"/>
      <c r="W328" s="19"/>
      <c r="X328" s="19"/>
      <c r="Y328" s="19"/>
      <c r="Z328" s="19"/>
      <c r="AA328" s="19"/>
      <c r="AB328" s="19"/>
    </row>
    <row r="329" ht="15.75" customHeight="1">
      <c r="A329" s="19"/>
      <c r="B329" s="19"/>
      <c r="C329" s="19"/>
      <c r="D329" s="19"/>
      <c r="E329" s="19"/>
      <c r="F329" s="19"/>
      <c r="G329" s="19"/>
      <c r="H329" s="165"/>
      <c r="I329" s="19"/>
      <c r="J329" s="19"/>
      <c r="K329" s="19"/>
      <c r="L329" s="19"/>
      <c r="M329" s="19"/>
      <c r="N329" s="19"/>
      <c r="O329" s="19"/>
      <c r="P329" s="19"/>
      <c r="Q329" s="19"/>
      <c r="R329" s="19"/>
      <c r="S329" s="19"/>
      <c r="T329" s="19"/>
      <c r="U329" s="19"/>
      <c r="V329" s="19"/>
      <c r="W329" s="19"/>
      <c r="X329" s="19"/>
      <c r="Y329" s="19"/>
      <c r="Z329" s="19"/>
      <c r="AA329" s="19"/>
      <c r="AB329" s="19"/>
    </row>
    <row r="330" ht="15.75" customHeight="1">
      <c r="A330" s="19"/>
      <c r="B330" s="19"/>
      <c r="C330" s="19"/>
      <c r="D330" s="19"/>
      <c r="E330" s="19"/>
      <c r="F330" s="19"/>
      <c r="G330" s="19"/>
      <c r="H330" s="165"/>
      <c r="I330" s="19"/>
      <c r="J330" s="19"/>
      <c r="K330" s="19"/>
      <c r="L330" s="19"/>
      <c r="M330" s="19"/>
      <c r="N330" s="19"/>
      <c r="O330" s="19"/>
      <c r="P330" s="19"/>
      <c r="Q330" s="19"/>
      <c r="R330" s="19"/>
      <c r="S330" s="19"/>
      <c r="T330" s="19"/>
      <c r="U330" s="19"/>
      <c r="V330" s="19"/>
      <c r="W330" s="19"/>
      <c r="X330" s="19"/>
      <c r="Y330" s="19"/>
      <c r="Z330" s="19"/>
      <c r="AA330" s="19"/>
      <c r="AB330" s="19"/>
    </row>
    <row r="331" ht="15.75" customHeight="1">
      <c r="A331" s="19"/>
      <c r="B331" s="19"/>
      <c r="C331" s="19"/>
      <c r="D331" s="19"/>
      <c r="E331" s="19"/>
      <c r="F331" s="19"/>
      <c r="G331" s="19"/>
      <c r="H331" s="165"/>
      <c r="I331" s="19"/>
      <c r="J331" s="19"/>
      <c r="K331" s="19"/>
      <c r="L331" s="19"/>
      <c r="M331" s="19"/>
      <c r="N331" s="19"/>
      <c r="O331" s="19"/>
      <c r="P331" s="19"/>
      <c r="Q331" s="19"/>
      <c r="R331" s="19"/>
      <c r="S331" s="19"/>
      <c r="T331" s="19"/>
      <c r="U331" s="19"/>
      <c r="V331" s="19"/>
      <c r="W331" s="19"/>
      <c r="X331" s="19"/>
      <c r="Y331" s="19"/>
      <c r="Z331" s="19"/>
      <c r="AA331" s="19"/>
      <c r="AB331" s="19"/>
    </row>
    <row r="332" ht="15.75" customHeight="1">
      <c r="A332" s="19"/>
      <c r="B332" s="19"/>
      <c r="C332" s="19"/>
      <c r="D332" s="19"/>
      <c r="E332" s="19"/>
      <c r="F332" s="19"/>
      <c r="G332" s="19"/>
      <c r="H332" s="165"/>
      <c r="I332" s="19"/>
      <c r="J332" s="19"/>
      <c r="K332" s="19"/>
      <c r="L332" s="19"/>
      <c r="M332" s="19"/>
      <c r="N332" s="19"/>
      <c r="O332" s="19"/>
      <c r="P332" s="19"/>
      <c r="Q332" s="19"/>
      <c r="R332" s="19"/>
      <c r="S332" s="19"/>
      <c r="T332" s="19"/>
      <c r="U332" s="19"/>
      <c r="V332" s="19"/>
      <c r="W332" s="19"/>
      <c r="X332" s="19"/>
      <c r="Y332" s="19"/>
      <c r="Z332" s="19"/>
      <c r="AA332" s="19"/>
      <c r="AB332" s="19"/>
    </row>
    <row r="333" ht="15.75" customHeight="1">
      <c r="A333" s="19"/>
      <c r="B333" s="19"/>
      <c r="C333" s="19"/>
      <c r="D333" s="19"/>
      <c r="E333" s="19"/>
      <c r="F333" s="19"/>
      <c r="G333" s="19"/>
      <c r="H333" s="165"/>
      <c r="I333" s="19"/>
      <c r="J333" s="19"/>
      <c r="K333" s="19"/>
      <c r="L333" s="19"/>
      <c r="M333" s="19"/>
      <c r="N333" s="19"/>
      <c r="O333" s="19"/>
      <c r="P333" s="19"/>
      <c r="Q333" s="19"/>
      <c r="R333" s="19"/>
      <c r="S333" s="19"/>
      <c r="T333" s="19"/>
      <c r="U333" s="19"/>
      <c r="V333" s="19"/>
      <c r="W333" s="19"/>
      <c r="X333" s="19"/>
      <c r="Y333" s="19"/>
      <c r="Z333" s="19"/>
      <c r="AA333" s="19"/>
      <c r="AB333" s="19"/>
    </row>
    <row r="334" ht="15.75" customHeight="1">
      <c r="A334" s="19"/>
      <c r="B334" s="19"/>
      <c r="C334" s="19"/>
      <c r="D334" s="19"/>
      <c r="E334" s="19"/>
      <c r="F334" s="19"/>
      <c r="G334" s="19"/>
      <c r="H334" s="165"/>
      <c r="I334" s="19"/>
      <c r="J334" s="19"/>
      <c r="K334" s="19"/>
      <c r="L334" s="19"/>
      <c r="M334" s="19"/>
      <c r="N334" s="19"/>
      <c r="O334" s="19"/>
      <c r="P334" s="19"/>
      <c r="Q334" s="19"/>
      <c r="R334" s="19"/>
      <c r="S334" s="19"/>
      <c r="T334" s="19"/>
      <c r="U334" s="19"/>
      <c r="V334" s="19"/>
      <c r="W334" s="19"/>
      <c r="X334" s="19"/>
      <c r="Y334" s="19"/>
      <c r="Z334" s="19"/>
      <c r="AA334" s="19"/>
      <c r="AB334" s="19"/>
    </row>
    <row r="335" ht="15.75" customHeight="1">
      <c r="A335" s="19"/>
      <c r="B335" s="19"/>
      <c r="C335" s="19"/>
      <c r="D335" s="19"/>
      <c r="E335" s="19"/>
      <c r="F335" s="19"/>
      <c r="G335" s="19"/>
      <c r="H335" s="165"/>
      <c r="I335" s="19"/>
      <c r="J335" s="19"/>
      <c r="K335" s="19"/>
      <c r="L335" s="19"/>
      <c r="M335" s="19"/>
      <c r="N335" s="19"/>
      <c r="O335" s="19"/>
      <c r="P335" s="19"/>
      <c r="Q335" s="19"/>
      <c r="R335" s="19"/>
      <c r="S335" s="19"/>
      <c r="T335" s="19"/>
      <c r="U335" s="19"/>
      <c r="V335" s="19"/>
      <c r="W335" s="19"/>
      <c r="X335" s="19"/>
      <c r="Y335" s="19"/>
      <c r="Z335" s="19"/>
      <c r="AA335" s="19"/>
      <c r="AB335" s="19"/>
    </row>
    <row r="336" ht="15.75" customHeight="1">
      <c r="A336" s="19"/>
      <c r="B336" s="19"/>
      <c r="C336" s="19"/>
      <c r="D336" s="19"/>
      <c r="E336" s="19"/>
      <c r="F336" s="19"/>
      <c r="G336" s="19"/>
      <c r="H336" s="165"/>
      <c r="I336" s="19"/>
      <c r="J336" s="19"/>
      <c r="K336" s="19"/>
      <c r="L336" s="19"/>
      <c r="M336" s="19"/>
      <c r="N336" s="19"/>
      <c r="O336" s="19"/>
      <c r="P336" s="19"/>
      <c r="Q336" s="19"/>
      <c r="R336" s="19"/>
      <c r="S336" s="19"/>
      <c r="T336" s="19"/>
      <c r="U336" s="19"/>
      <c r="V336" s="19"/>
      <c r="W336" s="19"/>
      <c r="X336" s="19"/>
      <c r="Y336" s="19"/>
      <c r="Z336" s="19"/>
      <c r="AA336" s="19"/>
      <c r="AB336" s="19"/>
    </row>
    <row r="337" ht="15.75" customHeight="1">
      <c r="A337" s="19"/>
      <c r="B337" s="19"/>
      <c r="C337" s="19"/>
      <c r="D337" s="19"/>
      <c r="E337" s="19"/>
      <c r="F337" s="19"/>
      <c r="G337" s="19"/>
      <c r="H337" s="165"/>
      <c r="I337" s="19"/>
      <c r="J337" s="19"/>
      <c r="K337" s="19"/>
      <c r="L337" s="19"/>
      <c r="M337" s="19"/>
      <c r="N337" s="19"/>
      <c r="O337" s="19"/>
      <c r="P337" s="19"/>
      <c r="Q337" s="19"/>
      <c r="R337" s="19"/>
      <c r="S337" s="19"/>
      <c r="T337" s="19"/>
      <c r="U337" s="19"/>
      <c r="V337" s="19"/>
      <c r="W337" s="19"/>
      <c r="X337" s="19"/>
      <c r="Y337" s="19"/>
      <c r="Z337" s="19"/>
      <c r="AA337" s="19"/>
      <c r="AB337" s="19"/>
    </row>
    <row r="338" ht="15.75" customHeight="1">
      <c r="A338" s="19"/>
      <c r="B338" s="19"/>
      <c r="C338" s="19"/>
      <c r="D338" s="19"/>
      <c r="E338" s="19"/>
      <c r="F338" s="19"/>
      <c r="G338" s="19"/>
      <c r="H338" s="165"/>
      <c r="I338" s="19"/>
      <c r="J338" s="19"/>
      <c r="K338" s="19"/>
      <c r="L338" s="19"/>
      <c r="M338" s="19"/>
      <c r="N338" s="19"/>
      <c r="O338" s="19"/>
      <c r="P338" s="19"/>
      <c r="Q338" s="19"/>
      <c r="R338" s="19"/>
      <c r="S338" s="19"/>
      <c r="T338" s="19"/>
      <c r="U338" s="19"/>
      <c r="V338" s="19"/>
      <c r="W338" s="19"/>
      <c r="X338" s="19"/>
      <c r="Y338" s="19"/>
      <c r="Z338" s="19"/>
      <c r="AA338" s="19"/>
      <c r="AB338" s="19"/>
    </row>
    <row r="339" ht="15.75" customHeight="1">
      <c r="A339" s="19"/>
      <c r="B339" s="19"/>
      <c r="C339" s="19"/>
      <c r="D339" s="19"/>
      <c r="E339" s="19"/>
      <c r="F339" s="19"/>
      <c r="G339" s="19"/>
      <c r="H339" s="165"/>
      <c r="I339" s="19"/>
      <c r="J339" s="19"/>
      <c r="K339" s="19"/>
      <c r="L339" s="19"/>
      <c r="M339" s="19"/>
      <c r="N339" s="19"/>
      <c r="O339" s="19"/>
      <c r="P339" s="19"/>
      <c r="Q339" s="19"/>
      <c r="R339" s="19"/>
      <c r="S339" s="19"/>
      <c r="T339" s="19"/>
      <c r="U339" s="19"/>
      <c r="V339" s="19"/>
      <c r="W339" s="19"/>
      <c r="X339" s="19"/>
      <c r="Y339" s="19"/>
      <c r="Z339" s="19"/>
      <c r="AA339" s="19"/>
      <c r="AB339" s="19"/>
    </row>
    <row r="340" ht="15.75" customHeight="1">
      <c r="A340" s="19"/>
      <c r="B340" s="19"/>
      <c r="C340" s="19"/>
      <c r="D340" s="19"/>
      <c r="E340" s="19"/>
      <c r="F340" s="19"/>
      <c r="G340" s="19"/>
      <c r="H340" s="165"/>
      <c r="I340" s="19"/>
      <c r="J340" s="19"/>
      <c r="K340" s="19"/>
      <c r="L340" s="19"/>
      <c r="M340" s="19"/>
      <c r="N340" s="19"/>
      <c r="O340" s="19"/>
      <c r="P340" s="19"/>
      <c r="Q340" s="19"/>
      <c r="R340" s="19"/>
      <c r="S340" s="19"/>
      <c r="T340" s="19"/>
      <c r="U340" s="19"/>
      <c r="V340" s="19"/>
      <c r="W340" s="19"/>
      <c r="X340" s="19"/>
      <c r="Y340" s="19"/>
      <c r="Z340" s="19"/>
      <c r="AA340" s="19"/>
      <c r="AB340" s="19"/>
    </row>
    <row r="341" ht="15.75" customHeight="1">
      <c r="A341" s="19"/>
      <c r="B341" s="19"/>
      <c r="C341" s="19"/>
      <c r="D341" s="19"/>
      <c r="E341" s="19"/>
      <c r="F341" s="19"/>
      <c r="G341" s="19"/>
      <c r="H341" s="165"/>
      <c r="I341" s="19"/>
      <c r="J341" s="19"/>
      <c r="K341" s="19"/>
      <c r="L341" s="19"/>
      <c r="M341" s="19"/>
      <c r="N341" s="19"/>
      <c r="O341" s="19"/>
      <c r="P341" s="19"/>
      <c r="Q341" s="19"/>
      <c r="R341" s="19"/>
      <c r="S341" s="19"/>
      <c r="T341" s="19"/>
      <c r="U341" s="19"/>
      <c r="V341" s="19"/>
      <c r="W341" s="19"/>
      <c r="X341" s="19"/>
      <c r="Y341" s="19"/>
      <c r="Z341" s="19"/>
      <c r="AA341" s="19"/>
      <c r="AB341" s="19"/>
    </row>
    <row r="342" ht="15.75" customHeight="1">
      <c r="A342" s="19"/>
      <c r="B342" s="19"/>
      <c r="C342" s="19"/>
      <c r="D342" s="19"/>
      <c r="E342" s="19"/>
      <c r="F342" s="19"/>
      <c r="G342" s="19"/>
      <c r="H342" s="165"/>
      <c r="I342" s="19"/>
      <c r="J342" s="19"/>
      <c r="K342" s="19"/>
      <c r="L342" s="19"/>
      <c r="M342" s="19"/>
      <c r="N342" s="19"/>
      <c r="O342" s="19"/>
      <c r="P342" s="19"/>
      <c r="Q342" s="19"/>
      <c r="R342" s="19"/>
      <c r="S342" s="19"/>
      <c r="T342" s="19"/>
      <c r="U342" s="19"/>
      <c r="V342" s="19"/>
      <c r="W342" s="19"/>
      <c r="X342" s="19"/>
      <c r="Y342" s="19"/>
      <c r="Z342" s="19"/>
      <c r="AA342" s="19"/>
      <c r="AB342" s="19"/>
    </row>
    <row r="343" ht="15.75" customHeight="1">
      <c r="A343" s="19"/>
      <c r="B343" s="19"/>
      <c r="C343" s="19"/>
      <c r="D343" s="19"/>
      <c r="E343" s="19"/>
      <c r="F343" s="19"/>
      <c r="G343" s="19"/>
      <c r="H343" s="165"/>
      <c r="I343" s="19"/>
      <c r="J343" s="19"/>
      <c r="K343" s="19"/>
      <c r="L343" s="19"/>
      <c r="M343" s="19"/>
      <c r="N343" s="19"/>
      <c r="O343" s="19"/>
      <c r="P343" s="19"/>
      <c r="Q343" s="19"/>
      <c r="R343" s="19"/>
      <c r="S343" s="19"/>
      <c r="T343" s="19"/>
      <c r="U343" s="19"/>
      <c r="V343" s="19"/>
      <c r="W343" s="19"/>
      <c r="X343" s="19"/>
      <c r="Y343" s="19"/>
      <c r="Z343" s="19"/>
      <c r="AA343" s="19"/>
      <c r="AB343" s="19"/>
    </row>
    <row r="344" ht="15.75" customHeight="1">
      <c r="A344" s="19"/>
      <c r="B344" s="19"/>
      <c r="C344" s="19"/>
      <c r="D344" s="19"/>
      <c r="E344" s="19"/>
      <c r="F344" s="19"/>
      <c r="G344" s="19"/>
      <c r="H344" s="165"/>
      <c r="I344" s="19"/>
      <c r="J344" s="19"/>
      <c r="K344" s="19"/>
      <c r="L344" s="19"/>
      <c r="M344" s="19"/>
      <c r="N344" s="19"/>
      <c r="O344" s="19"/>
      <c r="P344" s="19"/>
      <c r="Q344" s="19"/>
      <c r="R344" s="19"/>
      <c r="S344" s="19"/>
      <c r="T344" s="19"/>
      <c r="U344" s="19"/>
      <c r="V344" s="19"/>
      <c r="W344" s="19"/>
      <c r="X344" s="19"/>
      <c r="Y344" s="19"/>
      <c r="Z344" s="19"/>
      <c r="AA344" s="19"/>
      <c r="AB344" s="19"/>
    </row>
    <row r="345" ht="15.75" customHeight="1">
      <c r="A345" s="19"/>
      <c r="B345" s="19"/>
      <c r="C345" s="19"/>
      <c r="D345" s="19"/>
      <c r="E345" s="19"/>
      <c r="F345" s="19"/>
      <c r="G345" s="19"/>
      <c r="H345" s="165"/>
      <c r="I345" s="19"/>
      <c r="J345" s="19"/>
      <c r="K345" s="19"/>
      <c r="L345" s="19"/>
      <c r="M345" s="19"/>
      <c r="N345" s="19"/>
      <c r="O345" s="19"/>
      <c r="P345" s="19"/>
      <c r="Q345" s="19"/>
      <c r="R345" s="19"/>
      <c r="S345" s="19"/>
      <c r="T345" s="19"/>
      <c r="U345" s="19"/>
      <c r="V345" s="19"/>
      <c r="W345" s="19"/>
      <c r="X345" s="19"/>
      <c r="Y345" s="19"/>
      <c r="Z345" s="19"/>
      <c r="AA345" s="19"/>
      <c r="AB345" s="19"/>
    </row>
    <row r="346" ht="15.75" customHeight="1">
      <c r="A346" s="19"/>
      <c r="B346" s="19"/>
      <c r="C346" s="19"/>
      <c r="D346" s="19"/>
      <c r="E346" s="19"/>
      <c r="F346" s="19"/>
      <c r="G346" s="19"/>
      <c r="H346" s="165"/>
      <c r="I346" s="19"/>
      <c r="J346" s="19"/>
      <c r="K346" s="19"/>
      <c r="L346" s="19"/>
      <c r="M346" s="19"/>
      <c r="N346" s="19"/>
      <c r="O346" s="19"/>
      <c r="P346" s="19"/>
      <c r="Q346" s="19"/>
      <c r="R346" s="19"/>
      <c r="S346" s="19"/>
      <c r="T346" s="19"/>
      <c r="U346" s="19"/>
      <c r="V346" s="19"/>
      <c r="W346" s="19"/>
      <c r="X346" s="19"/>
      <c r="Y346" s="19"/>
      <c r="Z346" s="19"/>
      <c r="AA346" s="19"/>
      <c r="AB346" s="19"/>
    </row>
    <row r="347" ht="15.75" customHeight="1">
      <c r="A347" s="19"/>
      <c r="B347" s="19"/>
      <c r="C347" s="19"/>
      <c r="D347" s="19"/>
      <c r="E347" s="19"/>
      <c r="F347" s="19"/>
      <c r="G347" s="19"/>
      <c r="H347" s="165"/>
      <c r="I347" s="19"/>
      <c r="J347" s="19"/>
      <c r="K347" s="19"/>
      <c r="L347" s="19"/>
      <c r="M347" s="19"/>
      <c r="N347" s="19"/>
      <c r="O347" s="19"/>
      <c r="P347" s="19"/>
      <c r="Q347" s="19"/>
      <c r="R347" s="19"/>
      <c r="S347" s="19"/>
      <c r="T347" s="19"/>
      <c r="U347" s="19"/>
      <c r="V347" s="19"/>
      <c r="W347" s="19"/>
      <c r="X347" s="19"/>
      <c r="Y347" s="19"/>
      <c r="Z347" s="19"/>
      <c r="AA347" s="19"/>
      <c r="AB347" s="19"/>
    </row>
    <row r="348" ht="15.75" customHeight="1">
      <c r="A348" s="19"/>
      <c r="B348" s="19"/>
      <c r="C348" s="19"/>
      <c r="D348" s="19"/>
      <c r="E348" s="19"/>
      <c r="F348" s="19"/>
      <c r="G348" s="19"/>
      <c r="H348" s="165"/>
      <c r="I348" s="19"/>
      <c r="J348" s="19"/>
      <c r="K348" s="19"/>
      <c r="L348" s="19"/>
      <c r="M348" s="19"/>
      <c r="N348" s="19"/>
      <c r="O348" s="19"/>
      <c r="P348" s="19"/>
      <c r="Q348" s="19"/>
      <c r="R348" s="19"/>
      <c r="S348" s="19"/>
      <c r="T348" s="19"/>
      <c r="U348" s="19"/>
      <c r="V348" s="19"/>
      <c r="W348" s="19"/>
      <c r="X348" s="19"/>
      <c r="Y348" s="19"/>
      <c r="Z348" s="19"/>
      <c r="AA348" s="19"/>
      <c r="AB348" s="19"/>
    </row>
    <row r="349" ht="15.75" customHeight="1">
      <c r="A349" s="19"/>
      <c r="B349" s="19"/>
      <c r="C349" s="19"/>
      <c r="D349" s="19"/>
      <c r="E349" s="19"/>
      <c r="F349" s="19"/>
      <c r="G349" s="19"/>
      <c r="H349" s="165"/>
      <c r="I349" s="19"/>
      <c r="J349" s="19"/>
      <c r="K349" s="19"/>
      <c r="L349" s="19"/>
      <c r="M349" s="19"/>
      <c r="N349" s="19"/>
      <c r="O349" s="19"/>
      <c r="P349" s="19"/>
      <c r="Q349" s="19"/>
      <c r="R349" s="19"/>
      <c r="S349" s="19"/>
      <c r="T349" s="19"/>
      <c r="U349" s="19"/>
      <c r="V349" s="19"/>
      <c r="W349" s="19"/>
      <c r="X349" s="19"/>
      <c r="Y349" s="19"/>
      <c r="Z349" s="19"/>
      <c r="AA349" s="19"/>
      <c r="AB349" s="19"/>
    </row>
    <row r="350" ht="15.75" customHeight="1">
      <c r="A350" s="19"/>
      <c r="B350" s="19"/>
      <c r="C350" s="19"/>
      <c r="D350" s="19"/>
      <c r="E350" s="19"/>
      <c r="F350" s="19"/>
      <c r="G350" s="19"/>
      <c r="H350" s="165"/>
      <c r="I350" s="19"/>
      <c r="J350" s="19"/>
      <c r="K350" s="19"/>
      <c r="L350" s="19"/>
      <c r="M350" s="19"/>
      <c r="N350" s="19"/>
      <c r="O350" s="19"/>
      <c r="P350" s="19"/>
      <c r="Q350" s="19"/>
      <c r="R350" s="19"/>
      <c r="S350" s="19"/>
      <c r="T350" s="19"/>
      <c r="U350" s="19"/>
      <c r="V350" s="19"/>
      <c r="W350" s="19"/>
      <c r="X350" s="19"/>
      <c r="Y350" s="19"/>
      <c r="Z350" s="19"/>
      <c r="AA350" s="19"/>
      <c r="AB350" s="19"/>
    </row>
    <row r="351" ht="15.75" customHeight="1">
      <c r="A351" s="19"/>
      <c r="B351" s="19"/>
      <c r="C351" s="19"/>
      <c r="D351" s="19"/>
      <c r="E351" s="19"/>
      <c r="F351" s="19"/>
      <c r="G351" s="19"/>
      <c r="H351" s="165"/>
      <c r="I351" s="19"/>
      <c r="J351" s="19"/>
      <c r="K351" s="19"/>
      <c r="L351" s="19"/>
      <c r="M351" s="19"/>
      <c r="N351" s="19"/>
      <c r="O351" s="19"/>
      <c r="P351" s="19"/>
      <c r="Q351" s="19"/>
      <c r="R351" s="19"/>
      <c r="S351" s="19"/>
      <c r="T351" s="19"/>
      <c r="U351" s="19"/>
      <c r="V351" s="19"/>
      <c r="W351" s="19"/>
      <c r="X351" s="19"/>
      <c r="Y351" s="19"/>
      <c r="Z351" s="19"/>
      <c r="AA351" s="19"/>
      <c r="AB351" s="19"/>
    </row>
    <row r="352" ht="15.75" customHeight="1">
      <c r="A352" s="19"/>
      <c r="B352" s="19"/>
      <c r="C352" s="19"/>
      <c r="D352" s="19"/>
      <c r="E352" s="19"/>
      <c r="F352" s="19"/>
      <c r="G352" s="19"/>
      <c r="H352" s="165"/>
      <c r="I352" s="19"/>
      <c r="J352" s="19"/>
      <c r="K352" s="19"/>
      <c r="L352" s="19"/>
      <c r="M352" s="19"/>
      <c r="N352" s="19"/>
      <c r="O352" s="19"/>
      <c r="P352" s="19"/>
      <c r="Q352" s="19"/>
      <c r="R352" s="19"/>
      <c r="S352" s="19"/>
      <c r="T352" s="19"/>
      <c r="U352" s="19"/>
      <c r="V352" s="19"/>
      <c r="W352" s="19"/>
      <c r="X352" s="19"/>
      <c r="Y352" s="19"/>
      <c r="Z352" s="19"/>
      <c r="AA352" s="19"/>
      <c r="AB352" s="19"/>
    </row>
    <row r="353" ht="15.75" customHeight="1">
      <c r="A353" s="19"/>
      <c r="B353" s="19"/>
      <c r="C353" s="19"/>
      <c r="D353" s="19"/>
      <c r="E353" s="19"/>
      <c r="F353" s="19"/>
      <c r="G353" s="19"/>
      <c r="H353" s="165"/>
      <c r="I353" s="19"/>
      <c r="J353" s="19"/>
      <c r="K353" s="19"/>
      <c r="L353" s="19"/>
      <c r="M353" s="19"/>
      <c r="N353" s="19"/>
      <c r="O353" s="19"/>
      <c r="P353" s="19"/>
      <c r="Q353" s="19"/>
      <c r="R353" s="19"/>
      <c r="S353" s="19"/>
      <c r="T353" s="19"/>
      <c r="U353" s="19"/>
      <c r="V353" s="19"/>
      <c r="W353" s="19"/>
      <c r="X353" s="19"/>
      <c r="Y353" s="19"/>
      <c r="Z353" s="19"/>
      <c r="AA353" s="19"/>
      <c r="AB353" s="19"/>
    </row>
    <row r="354" ht="15.75" customHeight="1">
      <c r="A354" s="19"/>
      <c r="B354" s="19"/>
      <c r="C354" s="19"/>
      <c r="D354" s="19"/>
      <c r="E354" s="19"/>
      <c r="F354" s="19"/>
      <c r="G354" s="19"/>
      <c r="H354" s="165"/>
      <c r="I354" s="19"/>
      <c r="J354" s="19"/>
      <c r="K354" s="19"/>
      <c r="L354" s="19"/>
      <c r="M354" s="19"/>
      <c r="N354" s="19"/>
      <c r="O354" s="19"/>
      <c r="P354" s="19"/>
      <c r="Q354" s="19"/>
      <c r="R354" s="19"/>
      <c r="S354" s="19"/>
      <c r="T354" s="19"/>
      <c r="U354" s="19"/>
      <c r="V354" s="19"/>
      <c r="W354" s="19"/>
      <c r="X354" s="19"/>
      <c r="Y354" s="19"/>
      <c r="Z354" s="19"/>
      <c r="AA354" s="19"/>
      <c r="AB354" s="19"/>
    </row>
    <row r="355" ht="15.75" customHeight="1">
      <c r="A355" s="19"/>
      <c r="B355" s="19"/>
      <c r="C355" s="19"/>
      <c r="D355" s="19"/>
      <c r="E355" s="19"/>
      <c r="F355" s="19"/>
      <c r="G355" s="19"/>
      <c r="H355" s="165"/>
      <c r="I355" s="19"/>
      <c r="J355" s="19"/>
      <c r="K355" s="19"/>
      <c r="L355" s="19"/>
      <c r="M355" s="19"/>
      <c r="N355" s="19"/>
      <c r="O355" s="19"/>
      <c r="P355" s="19"/>
      <c r="Q355" s="19"/>
      <c r="R355" s="19"/>
      <c r="S355" s="19"/>
      <c r="T355" s="19"/>
      <c r="U355" s="19"/>
      <c r="V355" s="19"/>
      <c r="W355" s="19"/>
      <c r="X355" s="19"/>
      <c r="Y355" s="19"/>
      <c r="Z355" s="19"/>
      <c r="AA355" s="19"/>
      <c r="AB355" s="19"/>
    </row>
    <row r="356" ht="15.75" customHeight="1">
      <c r="A356" s="19"/>
      <c r="B356" s="19"/>
      <c r="C356" s="19"/>
      <c r="D356" s="19"/>
      <c r="E356" s="19"/>
      <c r="F356" s="19"/>
      <c r="G356" s="19"/>
      <c r="H356" s="165"/>
      <c r="I356" s="19"/>
      <c r="J356" s="19"/>
      <c r="K356" s="19"/>
      <c r="L356" s="19"/>
      <c r="M356" s="19"/>
      <c r="N356" s="19"/>
      <c r="O356" s="19"/>
      <c r="P356" s="19"/>
      <c r="Q356" s="19"/>
      <c r="R356" s="19"/>
      <c r="S356" s="19"/>
      <c r="T356" s="19"/>
      <c r="U356" s="19"/>
      <c r="V356" s="19"/>
      <c r="W356" s="19"/>
      <c r="X356" s="19"/>
      <c r="Y356" s="19"/>
      <c r="Z356" s="19"/>
      <c r="AA356" s="19"/>
      <c r="AB356" s="19"/>
    </row>
    <row r="357" ht="15.75" customHeight="1">
      <c r="A357" s="19"/>
      <c r="B357" s="19"/>
      <c r="C357" s="19"/>
      <c r="D357" s="19"/>
      <c r="E357" s="19"/>
      <c r="F357" s="19"/>
      <c r="G357" s="19"/>
      <c r="H357" s="165"/>
      <c r="I357" s="19"/>
      <c r="J357" s="19"/>
      <c r="K357" s="19"/>
      <c r="L357" s="19"/>
      <c r="M357" s="19"/>
      <c r="N357" s="19"/>
      <c r="O357" s="19"/>
      <c r="P357" s="19"/>
      <c r="Q357" s="19"/>
      <c r="R357" s="19"/>
      <c r="S357" s="19"/>
      <c r="T357" s="19"/>
      <c r="U357" s="19"/>
      <c r="V357" s="19"/>
      <c r="W357" s="19"/>
      <c r="X357" s="19"/>
      <c r="Y357" s="19"/>
      <c r="Z357" s="19"/>
      <c r="AA357" s="19"/>
      <c r="AB357" s="19"/>
    </row>
    <row r="358" ht="15.75" customHeight="1">
      <c r="A358" s="19"/>
      <c r="B358" s="19"/>
      <c r="C358" s="19"/>
      <c r="D358" s="19"/>
      <c r="E358" s="19"/>
      <c r="F358" s="19"/>
      <c r="G358" s="19"/>
      <c r="H358" s="165"/>
      <c r="I358" s="19"/>
      <c r="J358" s="19"/>
      <c r="K358" s="19"/>
      <c r="L358" s="19"/>
      <c r="M358" s="19"/>
      <c r="N358" s="19"/>
      <c r="O358" s="19"/>
      <c r="P358" s="19"/>
      <c r="Q358" s="19"/>
      <c r="R358" s="19"/>
      <c r="S358" s="19"/>
      <c r="T358" s="19"/>
      <c r="U358" s="19"/>
      <c r="V358" s="19"/>
      <c r="W358" s="19"/>
      <c r="X358" s="19"/>
      <c r="Y358" s="19"/>
      <c r="Z358" s="19"/>
      <c r="AA358" s="19"/>
      <c r="AB358" s="19"/>
    </row>
    <row r="359" ht="15.75" customHeight="1">
      <c r="A359" s="19"/>
      <c r="B359" s="19"/>
      <c r="C359" s="19"/>
      <c r="D359" s="19"/>
      <c r="E359" s="19"/>
      <c r="F359" s="19"/>
      <c r="G359" s="19"/>
      <c r="H359" s="165"/>
      <c r="I359" s="19"/>
      <c r="J359" s="19"/>
      <c r="K359" s="19"/>
      <c r="L359" s="19"/>
      <c r="M359" s="19"/>
      <c r="N359" s="19"/>
      <c r="O359" s="19"/>
      <c r="P359" s="19"/>
      <c r="Q359" s="19"/>
      <c r="R359" s="19"/>
      <c r="S359" s="19"/>
      <c r="T359" s="19"/>
      <c r="U359" s="19"/>
      <c r="V359" s="19"/>
      <c r="W359" s="19"/>
      <c r="X359" s="19"/>
      <c r="Y359" s="19"/>
      <c r="Z359" s="19"/>
      <c r="AA359" s="19"/>
      <c r="AB359" s="19"/>
    </row>
    <row r="360" ht="15.75" customHeight="1">
      <c r="A360" s="19"/>
      <c r="B360" s="19"/>
      <c r="C360" s="19"/>
      <c r="D360" s="19"/>
      <c r="E360" s="19"/>
      <c r="F360" s="19"/>
      <c r="G360" s="19"/>
      <c r="H360" s="165"/>
      <c r="I360" s="19"/>
      <c r="J360" s="19"/>
      <c r="K360" s="19"/>
      <c r="L360" s="19"/>
      <c r="M360" s="19"/>
      <c r="N360" s="19"/>
      <c r="O360" s="19"/>
      <c r="P360" s="19"/>
      <c r="Q360" s="19"/>
      <c r="R360" s="19"/>
      <c r="S360" s="19"/>
      <c r="T360" s="19"/>
      <c r="U360" s="19"/>
      <c r="V360" s="19"/>
      <c r="W360" s="19"/>
      <c r="X360" s="19"/>
      <c r="Y360" s="19"/>
      <c r="Z360" s="19"/>
      <c r="AA360" s="19"/>
      <c r="AB360" s="19"/>
    </row>
    <row r="361" ht="15.75" customHeight="1">
      <c r="A361" s="19"/>
      <c r="B361" s="19"/>
      <c r="C361" s="19"/>
      <c r="D361" s="19"/>
      <c r="E361" s="19"/>
      <c r="F361" s="19"/>
      <c r="G361" s="19"/>
      <c r="H361" s="165"/>
      <c r="I361" s="19"/>
      <c r="J361" s="19"/>
      <c r="K361" s="19"/>
      <c r="L361" s="19"/>
      <c r="M361" s="19"/>
      <c r="N361" s="19"/>
      <c r="O361" s="19"/>
      <c r="P361" s="19"/>
      <c r="Q361" s="19"/>
      <c r="R361" s="19"/>
      <c r="S361" s="19"/>
      <c r="T361" s="19"/>
      <c r="U361" s="19"/>
      <c r="V361" s="19"/>
      <c r="W361" s="19"/>
      <c r="X361" s="19"/>
      <c r="Y361" s="19"/>
      <c r="Z361" s="19"/>
      <c r="AA361" s="19"/>
      <c r="AB361" s="19"/>
    </row>
    <row r="362" ht="15.75" customHeight="1">
      <c r="A362" s="19"/>
      <c r="B362" s="19"/>
      <c r="C362" s="19"/>
      <c r="D362" s="19"/>
      <c r="E362" s="19"/>
      <c r="F362" s="19"/>
      <c r="G362" s="19"/>
      <c r="H362" s="165"/>
      <c r="I362" s="19"/>
      <c r="J362" s="19"/>
      <c r="K362" s="19"/>
      <c r="L362" s="19"/>
      <c r="M362" s="19"/>
      <c r="N362" s="19"/>
      <c r="O362" s="19"/>
      <c r="P362" s="19"/>
      <c r="Q362" s="19"/>
      <c r="R362" s="19"/>
      <c r="S362" s="19"/>
      <c r="T362" s="19"/>
      <c r="U362" s="19"/>
      <c r="V362" s="19"/>
      <c r="W362" s="19"/>
      <c r="X362" s="19"/>
      <c r="Y362" s="19"/>
      <c r="Z362" s="19"/>
      <c r="AA362" s="19"/>
      <c r="AB362" s="19"/>
    </row>
    <row r="363" ht="15.75" customHeight="1">
      <c r="A363" s="19"/>
      <c r="B363" s="19"/>
      <c r="C363" s="19"/>
      <c r="D363" s="19"/>
      <c r="E363" s="19"/>
      <c r="F363" s="19"/>
      <c r="G363" s="19"/>
      <c r="H363" s="165"/>
      <c r="I363" s="19"/>
      <c r="J363" s="19"/>
      <c r="K363" s="19"/>
      <c r="L363" s="19"/>
      <c r="M363" s="19"/>
      <c r="N363" s="19"/>
      <c r="O363" s="19"/>
      <c r="P363" s="19"/>
      <c r="Q363" s="19"/>
      <c r="R363" s="19"/>
      <c r="S363" s="19"/>
      <c r="T363" s="19"/>
      <c r="U363" s="19"/>
      <c r="V363" s="19"/>
      <c r="W363" s="19"/>
      <c r="X363" s="19"/>
      <c r="Y363" s="19"/>
      <c r="Z363" s="19"/>
      <c r="AA363" s="19"/>
      <c r="AB363" s="19"/>
    </row>
    <row r="364" ht="15.75" customHeight="1">
      <c r="A364" s="19"/>
      <c r="B364" s="19"/>
      <c r="C364" s="19"/>
      <c r="D364" s="19"/>
      <c r="E364" s="19"/>
      <c r="F364" s="19"/>
      <c r="G364" s="19"/>
      <c r="H364" s="165"/>
      <c r="I364" s="19"/>
      <c r="J364" s="19"/>
      <c r="K364" s="19"/>
      <c r="L364" s="19"/>
      <c r="M364" s="19"/>
      <c r="N364" s="19"/>
      <c r="O364" s="19"/>
      <c r="P364" s="19"/>
      <c r="Q364" s="19"/>
      <c r="R364" s="19"/>
      <c r="S364" s="19"/>
      <c r="T364" s="19"/>
      <c r="U364" s="19"/>
      <c r="V364" s="19"/>
      <c r="W364" s="19"/>
      <c r="X364" s="19"/>
      <c r="Y364" s="19"/>
      <c r="Z364" s="19"/>
      <c r="AA364" s="19"/>
      <c r="AB364" s="19"/>
    </row>
    <row r="365" ht="15.75" customHeight="1">
      <c r="A365" s="19"/>
      <c r="B365" s="19"/>
      <c r="C365" s="19"/>
      <c r="D365" s="19"/>
      <c r="E365" s="19"/>
      <c r="F365" s="19"/>
      <c r="G365" s="19"/>
      <c r="H365" s="165"/>
      <c r="I365" s="19"/>
      <c r="J365" s="19"/>
      <c r="K365" s="19"/>
      <c r="L365" s="19"/>
      <c r="M365" s="19"/>
      <c r="N365" s="19"/>
      <c r="O365" s="19"/>
      <c r="P365" s="19"/>
      <c r="Q365" s="19"/>
      <c r="R365" s="19"/>
      <c r="S365" s="19"/>
      <c r="T365" s="19"/>
      <c r="U365" s="19"/>
      <c r="V365" s="19"/>
      <c r="W365" s="19"/>
      <c r="X365" s="19"/>
      <c r="Y365" s="19"/>
      <c r="Z365" s="19"/>
      <c r="AA365" s="19"/>
      <c r="AB365" s="19"/>
    </row>
    <row r="366" ht="15.75" customHeight="1">
      <c r="A366" s="19"/>
      <c r="B366" s="19"/>
      <c r="C366" s="19"/>
      <c r="D366" s="19"/>
      <c r="E366" s="19"/>
      <c r="F366" s="19"/>
      <c r="G366" s="19"/>
      <c r="H366" s="165"/>
      <c r="I366" s="19"/>
      <c r="J366" s="19"/>
      <c r="K366" s="19"/>
      <c r="L366" s="19"/>
      <c r="M366" s="19"/>
      <c r="N366" s="19"/>
      <c r="O366" s="19"/>
      <c r="P366" s="19"/>
      <c r="Q366" s="19"/>
      <c r="R366" s="19"/>
      <c r="S366" s="19"/>
      <c r="T366" s="19"/>
      <c r="U366" s="19"/>
      <c r="V366" s="19"/>
      <c r="W366" s="19"/>
      <c r="X366" s="19"/>
      <c r="Y366" s="19"/>
      <c r="Z366" s="19"/>
      <c r="AA366" s="19"/>
      <c r="AB366" s="19"/>
    </row>
    <row r="367" ht="15.75" customHeight="1">
      <c r="A367" s="19"/>
      <c r="B367" s="19"/>
      <c r="C367" s="19"/>
      <c r="D367" s="19"/>
      <c r="E367" s="19"/>
      <c r="F367" s="19"/>
      <c r="G367" s="19"/>
      <c r="H367" s="165"/>
      <c r="I367" s="19"/>
      <c r="J367" s="19"/>
      <c r="K367" s="19"/>
      <c r="L367" s="19"/>
      <c r="M367" s="19"/>
      <c r="N367" s="19"/>
      <c r="O367" s="19"/>
      <c r="P367" s="19"/>
      <c r="Q367" s="19"/>
      <c r="R367" s="19"/>
      <c r="S367" s="19"/>
      <c r="T367" s="19"/>
      <c r="U367" s="19"/>
      <c r="V367" s="19"/>
      <c r="W367" s="19"/>
      <c r="X367" s="19"/>
      <c r="Y367" s="19"/>
      <c r="Z367" s="19"/>
      <c r="AA367" s="19"/>
      <c r="AB367" s="19"/>
    </row>
    <row r="368" ht="15.75" customHeight="1">
      <c r="A368" s="19"/>
      <c r="B368" s="19"/>
      <c r="C368" s="19"/>
      <c r="D368" s="19"/>
      <c r="E368" s="19"/>
      <c r="F368" s="19"/>
      <c r="G368" s="19"/>
      <c r="H368" s="165"/>
      <c r="I368" s="19"/>
      <c r="J368" s="19"/>
      <c r="K368" s="19"/>
      <c r="L368" s="19"/>
      <c r="M368" s="19"/>
      <c r="N368" s="19"/>
      <c r="O368" s="19"/>
      <c r="P368" s="19"/>
      <c r="Q368" s="19"/>
      <c r="R368" s="19"/>
      <c r="S368" s="19"/>
      <c r="T368" s="19"/>
      <c r="U368" s="19"/>
      <c r="V368" s="19"/>
      <c r="W368" s="19"/>
      <c r="X368" s="19"/>
      <c r="Y368" s="19"/>
      <c r="Z368" s="19"/>
      <c r="AA368" s="19"/>
      <c r="AB368" s="19"/>
    </row>
    <row r="369" ht="15.75" customHeight="1">
      <c r="A369" s="19"/>
      <c r="B369" s="19"/>
      <c r="C369" s="19"/>
      <c r="D369" s="19"/>
      <c r="E369" s="19"/>
      <c r="F369" s="19"/>
      <c r="G369" s="19"/>
      <c r="H369" s="165"/>
      <c r="I369" s="19"/>
      <c r="J369" s="19"/>
      <c r="K369" s="19"/>
      <c r="L369" s="19"/>
      <c r="M369" s="19"/>
      <c r="N369" s="19"/>
      <c r="O369" s="19"/>
      <c r="P369" s="19"/>
      <c r="Q369" s="19"/>
      <c r="R369" s="19"/>
      <c r="S369" s="19"/>
      <c r="T369" s="19"/>
      <c r="U369" s="19"/>
      <c r="V369" s="19"/>
      <c r="W369" s="19"/>
      <c r="X369" s="19"/>
      <c r="Y369" s="19"/>
      <c r="Z369" s="19"/>
      <c r="AA369" s="19"/>
      <c r="AB369" s="19"/>
    </row>
    <row r="370" ht="15.75" customHeight="1">
      <c r="A370" s="19"/>
      <c r="B370" s="19"/>
      <c r="C370" s="19"/>
      <c r="D370" s="19"/>
      <c r="E370" s="19"/>
      <c r="F370" s="19"/>
      <c r="G370" s="19"/>
      <c r="H370" s="165"/>
      <c r="I370" s="19"/>
      <c r="J370" s="19"/>
      <c r="K370" s="19"/>
      <c r="L370" s="19"/>
      <c r="M370" s="19"/>
      <c r="N370" s="19"/>
      <c r="O370" s="19"/>
      <c r="P370" s="19"/>
      <c r="Q370" s="19"/>
      <c r="R370" s="19"/>
      <c r="S370" s="19"/>
      <c r="T370" s="19"/>
      <c r="U370" s="19"/>
      <c r="V370" s="19"/>
      <c r="W370" s="19"/>
      <c r="X370" s="19"/>
      <c r="Y370" s="19"/>
      <c r="Z370" s="19"/>
      <c r="AA370" s="19"/>
      <c r="AB370" s="19"/>
    </row>
    <row r="371" ht="15.75" customHeight="1">
      <c r="A371" s="19"/>
      <c r="B371" s="19"/>
      <c r="C371" s="19"/>
      <c r="D371" s="19"/>
      <c r="E371" s="19"/>
      <c r="F371" s="19"/>
      <c r="G371" s="19"/>
      <c r="H371" s="165"/>
      <c r="I371" s="19"/>
      <c r="J371" s="19"/>
      <c r="K371" s="19"/>
      <c r="L371" s="19"/>
      <c r="M371" s="19"/>
      <c r="N371" s="19"/>
      <c r="O371" s="19"/>
      <c r="P371" s="19"/>
      <c r="Q371" s="19"/>
      <c r="R371" s="19"/>
      <c r="S371" s="19"/>
      <c r="T371" s="19"/>
      <c r="U371" s="19"/>
      <c r="V371" s="19"/>
      <c r="W371" s="19"/>
      <c r="X371" s="19"/>
      <c r="Y371" s="19"/>
      <c r="Z371" s="19"/>
      <c r="AA371" s="19"/>
      <c r="AB371" s="19"/>
    </row>
    <row r="372" ht="15.75" customHeight="1">
      <c r="A372" s="19"/>
      <c r="B372" s="19"/>
      <c r="C372" s="19"/>
      <c r="D372" s="19"/>
      <c r="E372" s="19"/>
      <c r="F372" s="19"/>
      <c r="G372" s="19"/>
      <c r="H372" s="165"/>
      <c r="I372" s="19"/>
      <c r="J372" s="19"/>
      <c r="K372" s="19"/>
      <c r="L372" s="19"/>
      <c r="M372" s="19"/>
      <c r="N372" s="19"/>
      <c r="O372" s="19"/>
      <c r="P372" s="19"/>
      <c r="Q372" s="19"/>
      <c r="R372" s="19"/>
      <c r="S372" s="19"/>
      <c r="T372" s="19"/>
      <c r="U372" s="19"/>
      <c r="V372" s="19"/>
      <c r="W372" s="19"/>
      <c r="X372" s="19"/>
      <c r="Y372" s="19"/>
      <c r="Z372" s="19"/>
      <c r="AA372" s="19"/>
      <c r="AB372" s="19"/>
    </row>
    <row r="373" ht="15.75" customHeight="1">
      <c r="A373" s="19"/>
      <c r="B373" s="19"/>
      <c r="C373" s="19"/>
      <c r="D373" s="19"/>
      <c r="E373" s="19"/>
      <c r="F373" s="19"/>
      <c r="G373" s="19"/>
      <c r="H373" s="165"/>
      <c r="I373" s="19"/>
      <c r="J373" s="19"/>
      <c r="K373" s="19"/>
      <c r="L373" s="19"/>
      <c r="M373" s="19"/>
      <c r="N373" s="19"/>
      <c r="O373" s="19"/>
      <c r="P373" s="19"/>
      <c r="Q373" s="19"/>
      <c r="R373" s="19"/>
      <c r="S373" s="19"/>
      <c r="T373" s="19"/>
      <c r="U373" s="19"/>
      <c r="V373" s="19"/>
      <c r="W373" s="19"/>
      <c r="X373" s="19"/>
      <c r="Y373" s="19"/>
      <c r="Z373" s="19"/>
      <c r="AA373" s="19"/>
      <c r="AB373" s="19"/>
    </row>
    <row r="374" ht="15.75" customHeight="1">
      <c r="A374" s="19"/>
      <c r="B374" s="19"/>
      <c r="C374" s="19"/>
      <c r="D374" s="19"/>
      <c r="E374" s="19"/>
      <c r="F374" s="19"/>
      <c r="G374" s="19"/>
      <c r="H374" s="165"/>
      <c r="I374" s="19"/>
      <c r="J374" s="19"/>
      <c r="K374" s="19"/>
      <c r="L374" s="19"/>
      <c r="M374" s="19"/>
      <c r="N374" s="19"/>
      <c r="O374" s="19"/>
      <c r="P374" s="19"/>
      <c r="Q374" s="19"/>
      <c r="R374" s="19"/>
      <c r="S374" s="19"/>
      <c r="T374" s="19"/>
      <c r="U374" s="19"/>
      <c r="V374" s="19"/>
      <c r="W374" s="19"/>
      <c r="X374" s="19"/>
      <c r="Y374" s="19"/>
      <c r="Z374" s="19"/>
      <c r="AA374" s="19"/>
      <c r="AB374" s="19"/>
    </row>
    <row r="375" ht="15.75" customHeight="1">
      <c r="A375" s="19"/>
      <c r="B375" s="19"/>
      <c r="C375" s="19"/>
      <c r="D375" s="19"/>
      <c r="E375" s="19"/>
      <c r="F375" s="19"/>
      <c r="G375" s="19"/>
      <c r="H375" s="165"/>
      <c r="I375" s="19"/>
      <c r="J375" s="19"/>
      <c r="K375" s="19"/>
      <c r="L375" s="19"/>
      <c r="M375" s="19"/>
      <c r="N375" s="19"/>
      <c r="O375" s="19"/>
      <c r="P375" s="19"/>
      <c r="Q375" s="19"/>
      <c r="R375" s="19"/>
      <c r="S375" s="19"/>
      <c r="T375" s="19"/>
      <c r="U375" s="19"/>
      <c r="V375" s="19"/>
      <c r="W375" s="19"/>
      <c r="X375" s="19"/>
      <c r="Y375" s="19"/>
      <c r="Z375" s="19"/>
      <c r="AA375" s="19"/>
      <c r="AB375" s="19"/>
    </row>
    <row r="376" ht="15.75" customHeight="1">
      <c r="A376" s="19"/>
      <c r="B376" s="19"/>
      <c r="C376" s="19"/>
      <c r="D376" s="19"/>
      <c r="E376" s="19"/>
      <c r="F376" s="19"/>
      <c r="G376" s="19"/>
      <c r="H376" s="165"/>
      <c r="I376" s="19"/>
      <c r="J376" s="19"/>
      <c r="K376" s="19"/>
      <c r="L376" s="19"/>
      <c r="M376" s="19"/>
      <c r="N376" s="19"/>
      <c r="O376" s="19"/>
      <c r="P376" s="19"/>
      <c r="Q376" s="19"/>
      <c r="R376" s="19"/>
      <c r="S376" s="19"/>
      <c r="T376" s="19"/>
      <c r="U376" s="19"/>
      <c r="V376" s="19"/>
      <c r="W376" s="19"/>
      <c r="X376" s="19"/>
      <c r="Y376" s="19"/>
      <c r="Z376" s="19"/>
      <c r="AA376" s="19"/>
      <c r="AB376" s="19"/>
    </row>
    <row r="377" ht="15.75" customHeight="1">
      <c r="A377" s="19"/>
      <c r="B377" s="19"/>
      <c r="C377" s="19"/>
      <c r="D377" s="19"/>
      <c r="E377" s="19"/>
      <c r="F377" s="19"/>
      <c r="G377" s="19"/>
      <c r="H377" s="165"/>
      <c r="I377" s="19"/>
      <c r="J377" s="19"/>
      <c r="K377" s="19"/>
      <c r="L377" s="19"/>
      <c r="M377" s="19"/>
      <c r="N377" s="19"/>
      <c r="O377" s="19"/>
      <c r="P377" s="19"/>
      <c r="Q377" s="19"/>
      <c r="R377" s="19"/>
      <c r="S377" s="19"/>
      <c r="T377" s="19"/>
      <c r="U377" s="19"/>
      <c r="V377" s="19"/>
      <c r="W377" s="19"/>
      <c r="X377" s="19"/>
      <c r="Y377" s="19"/>
      <c r="Z377" s="19"/>
      <c r="AA377" s="19"/>
      <c r="AB377" s="19"/>
    </row>
    <row r="378" ht="15.75" customHeight="1">
      <c r="A378" s="19"/>
      <c r="B378" s="19"/>
      <c r="C378" s="19"/>
      <c r="D378" s="19"/>
      <c r="E378" s="19"/>
      <c r="F378" s="19"/>
      <c r="G378" s="19"/>
      <c r="H378" s="165"/>
      <c r="I378" s="19"/>
      <c r="J378" s="19"/>
      <c r="K378" s="19"/>
      <c r="L378" s="19"/>
      <c r="M378" s="19"/>
      <c r="N378" s="19"/>
      <c r="O378" s="19"/>
      <c r="P378" s="19"/>
      <c r="Q378" s="19"/>
      <c r="R378" s="19"/>
      <c r="S378" s="19"/>
      <c r="T378" s="19"/>
      <c r="U378" s="19"/>
      <c r="V378" s="19"/>
      <c r="W378" s="19"/>
      <c r="X378" s="19"/>
      <c r="Y378" s="19"/>
      <c r="Z378" s="19"/>
      <c r="AA378" s="19"/>
      <c r="AB378" s="19"/>
    </row>
    <row r="379" ht="15.75" customHeight="1">
      <c r="A379" s="19"/>
      <c r="B379" s="19"/>
      <c r="C379" s="19"/>
      <c r="D379" s="19"/>
      <c r="E379" s="19"/>
      <c r="F379" s="19"/>
      <c r="G379" s="19"/>
      <c r="H379" s="165"/>
      <c r="I379" s="19"/>
      <c r="J379" s="19"/>
      <c r="K379" s="19"/>
      <c r="L379" s="19"/>
      <c r="M379" s="19"/>
      <c r="N379" s="19"/>
      <c r="O379" s="19"/>
      <c r="P379" s="19"/>
      <c r="Q379" s="19"/>
      <c r="R379" s="19"/>
      <c r="S379" s="19"/>
      <c r="T379" s="19"/>
      <c r="U379" s="19"/>
      <c r="V379" s="19"/>
      <c r="W379" s="19"/>
      <c r="X379" s="19"/>
      <c r="Y379" s="19"/>
      <c r="Z379" s="19"/>
      <c r="AA379" s="19"/>
      <c r="AB379" s="19"/>
    </row>
    <row r="380" ht="15.75" customHeight="1">
      <c r="A380" s="19"/>
      <c r="B380" s="19"/>
      <c r="C380" s="19"/>
      <c r="D380" s="19"/>
      <c r="E380" s="19"/>
      <c r="F380" s="19"/>
      <c r="G380" s="19"/>
      <c r="H380" s="165"/>
      <c r="I380" s="19"/>
      <c r="J380" s="19"/>
      <c r="K380" s="19"/>
      <c r="L380" s="19"/>
      <c r="M380" s="19"/>
      <c r="N380" s="19"/>
      <c r="O380" s="19"/>
      <c r="P380" s="19"/>
      <c r="Q380" s="19"/>
      <c r="R380" s="19"/>
      <c r="S380" s="19"/>
      <c r="T380" s="19"/>
      <c r="U380" s="19"/>
      <c r="V380" s="19"/>
      <c r="W380" s="19"/>
      <c r="X380" s="19"/>
      <c r="Y380" s="19"/>
      <c r="Z380" s="19"/>
      <c r="AA380" s="19"/>
      <c r="AB380" s="19"/>
    </row>
    <row r="381" ht="15.75" customHeight="1">
      <c r="A381" s="19"/>
      <c r="B381" s="19"/>
      <c r="C381" s="19"/>
      <c r="D381" s="19"/>
      <c r="E381" s="19"/>
      <c r="F381" s="19"/>
      <c r="G381" s="19"/>
      <c r="H381" s="165"/>
      <c r="I381" s="19"/>
      <c r="J381" s="19"/>
      <c r="K381" s="19"/>
      <c r="L381" s="19"/>
      <c r="M381" s="19"/>
      <c r="N381" s="19"/>
      <c r="O381" s="19"/>
      <c r="P381" s="19"/>
      <c r="Q381" s="19"/>
      <c r="R381" s="19"/>
      <c r="S381" s="19"/>
      <c r="T381" s="19"/>
      <c r="U381" s="19"/>
      <c r="V381" s="19"/>
      <c r="W381" s="19"/>
      <c r="X381" s="19"/>
      <c r="Y381" s="19"/>
      <c r="Z381" s="19"/>
      <c r="AA381" s="19"/>
      <c r="AB381" s="19"/>
    </row>
    <row r="382" ht="15.75" customHeight="1">
      <c r="A382" s="19"/>
      <c r="B382" s="19"/>
      <c r="C382" s="19"/>
      <c r="D382" s="19"/>
      <c r="E382" s="19"/>
      <c r="F382" s="19"/>
      <c r="G382" s="19"/>
      <c r="H382" s="165"/>
      <c r="I382" s="19"/>
      <c r="J382" s="19"/>
      <c r="K382" s="19"/>
      <c r="L382" s="19"/>
      <c r="M382" s="19"/>
      <c r="N382" s="19"/>
      <c r="O382" s="19"/>
      <c r="P382" s="19"/>
      <c r="Q382" s="19"/>
      <c r="R382" s="19"/>
      <c r="S382" s="19"/>
      <c r="T382" s="19"/>
      <c r="U382" s="19"/>
      <c r="V382" s="19"/>
      <c r="W382" s="19"/>
      <c r="X382" s="19"/>
      <c r="Y382" s="19"/>
      <c r="Z382" s="19"/>
      <c r="AA382" s="19"/>
      <c r="AB382" s="19"/>
    </row>
    <row r="383" ht="15.75" customHeight="1">
      <c r="A383" s="19"/>
      <c r="B383" s="19"/>
      <c r="C383" s="19"/>
      <c r="D383" s="19"/>
      <c r="E383" s="19"/>
      <c r="F383" s="19"/>
      <c r="G383" s="19"/>
      <c r="H383" s="165"/>
      <c r="I383" s="19"/>
      <c r="J383" s="19"/>
      <c r="K383" s="19"/>
      <c r="L383" s="19"/>
      <c r="M383" s="19"/>
      <c r="N383" s="19"/>
      <c r="O383" s="19"/>
      <c r="P383" s="19"/>
      <c r="Q383" s="19"/>
      <c r="R383" s="19"/>
      <c r="S383" s="19"/>
      <c r="T383" s="19"/>
      <c r="U383" s="19"/>
      <c r="V383" s="19"/>
      <c r="W383" s="19"/>
      <c r="X383" s="19"/>
      <c r="Y383" s="19"/>
      <c r="Z383" s="19"/>
      <c r="AA383" s="19"/>
      <c r="AB383" s="19"/>
    </row>
    <row r="384" ht="15.75" customHeight="1">
      <c r="A384" s="19"/>
      <c r="B384" s="19"/>
      <c r="C384" s="19"/>
      <c r="D384" s="19"/>
      <c r="E384" s="19"/>
      <c r="F384" s="19"/>
      <c r="G384" s="19"/>
      <c r="H384" s="165"/>
      <c r="I384" s="19"/>
      <c r="J384" s="19"/>
      <c r="K384" s="19"/>
      <c r="L384" s="19"/>
      <c r="M384" s="19"/>
      <c r="N384" s="19"/>
      <c r="O384" s="19"/>
      <c r="P384" s="19"/>
      <c r="Q384" s="19"/>
      <c r="R384" s="19"/>
      <c r="S384" s="19"/>
      <c r="T384" s="19"/>
      <c r="U384" s="19"/>
      <c r="V384" s="19"/>
      <c r="W384" s="19"/>
      <c r="X384" s="19"/>
      <c r="Y384" s="19"/>
      <c r="Z384" s="19"/>
      <c r="AA384" s="19"/>
      <c r="AB384" s="19"/>
    </row>
    <row r="385" ht="15.75" customHeight="1">
      <c r="A385" s="19"/>
      <c r="B385" s="19"/>
      <c r="C385" s="19"/>
      <c r="D385" s="19"/>
      <c r="E385" s="19"/>
      <c r="F385" s="19"/>
      <c r="G385" s="19"/>
      <c r="H385" s="165"/>
      <c r="I385" s="19"/>
      <c r="J385" s="19"/>
      <c r="K385" s="19"/>
      <c r="L385" s="19"/>
      <c r="M385" s="19"/>
      <c r="N385" s="19"/>
      <c r="O385" s="19"/>
      <c r="P385" s="19"/>
      <c r="Q385" s="19"/>
      <c r="R385" s="19"/>
      <c r="S385" s="19"/>
      <c r="T385" s="19"/>
      <c r="U385" s="19"/>
      <c r="V385" s="19"/>
      <c r="W385" s="19"/>
      <c r="X385" s="19"/>
      <c r="Y385" s="19"/>
      <c r="Z385" s="19"/>
      <c r="AA385" s="19"/>
      <c r="AB385" s="19"/>
    </row>
    <row r="386" ht="15.75" customHeight="1">
      <c r="A386" s="19"/>
      <c r="B386" s="19"/>
      <c r="C386" s="19"/>
      <c r="D386" s="19"/>
      <c r="E386" s="19"/>
      <c r="F386" s="19"/>
      <c r="G386" s="19"/>
      <c r="H386" s="165"/>
      <c r="I386" s="19"/>
      <c r="J386" s="19"/>
      <c r="K386" s="19"/>
      <c r="L386" s="19"/>
      <c r="M386" s="19"/>
      <c r="N386" s="19"/>
      <c r="O386" s="19"/>
      <c r="P386" s="19"/>
      <c r="Q386" s="19"/>
      <c r="R386" s="19"/>
      <c r="S386" s="19"/>
      <c r="T386" s="19"/>
      <c r="U386" s="19"/>
      <c r="V386" s="19"/>
      <c r="W386" s="19"/>
      <c r="X386" s="19"/>
      <c r="Y386" s="19"/>
      <c r="Z386" s="19"/>
      <c r="AA386" s="19"/>
      <c r="AB386" s="19"/>
    </row>
    <row r="387" ht="15.75" customHeight="1">
      <c r="A387" s="19"/>
      <c r="B387" s="19"/>
      <c r="C387" s="19"/>
      <c r="D387" s="19"/>
      <c r="E387" s="19"/>
      <c r="F387" s="19"/>
      <c r="G387" s="19"/>
      <c r="H387" s="165"/>
      <c r="I387" s="19"/>
      <c r="J387" s="19"/>
      <c r="K387" s="19"/>
      <c r="L387" s="19"/>
      <c r="M387" s="19"/>
      <c r="N387" s="19"/>
      <c r="O387" s="19"/>
      <c r="P387" s="19"/>
      <c r="Q387" s="19"/>
      <c r="R387" s="19"/>
      <c r="S387" s="19"/>
      <c r="T387" s="19"/>
      <c r="U387" s="19"/>
      <c r="V387" s="19"/>
      <c r="W387" s="19"/>
      <c r="X387" s="19"/>
      <c r="Y387" s="19"/>
      <c r="Z387" s="19"/>
      <c r="AA387" s="19"/>
      <c r="AB387" s="19"/>
    </row>
    <row r="388" ht="15.75" customHeight="1">
      <c r="A388" s="19"/>
      <c r="B388" s="19"/>
      <c r="C388" s="19"/>
      <c r="D388" s="19"/>
      <c r="E388" s="19"/>
      <c r="F388" s="19"/>
      <c r="G388" s="19"/>
      <c r="H388" s="165"/>
      <c r="I388" s="19"/>
      <c r="J388" s="19"/>
      <c r="K388" s="19"/>
      <c r="L388" s="19"/>
      <c r="M388" s="19"/>
      <c r="N388" s="19"/>
      <c r="O388" s="19"/>
      <c r="P388" s="19"/>
      <c r="Q388" s="19"/>
      <c r="R388" s="19"/>
      <c r="S388" s="19"/>
      <c r="T388" s="19"/>
      <c r="U388" s="19"/>
      <c r="V388" s="19"/>
      <c r="W388" s="19"/>
      <c r="X388" s="19"/>
      <c r="Y388" s="19"/>
      <c r="Z388" s="19"/>
      <c r="AA388" s="19"/>
      <c r="AB388" s="19"/>
    </row>
    <row r="389" ht="15.75" customHeight="1">
      <c r="A389" s="19"/>
      <c r="B389" s="19"/>
      <c r="C389" s="19"/>
      <c r="D389" s="19"/>
      <c r="E389" s="19"/>
      <c r="F389" s="19"/>
      <c r="G389" s="19"/>
      <c r="H389" s="165"/>
      <c r="I389" s="19"/>
      <c r="J389" s="19"/>
      <c r="K389" s="19"/>
      <c r="L389" s="19"/>
      <c r="M389" s="19"/>
      <c r="N389" s="19"/>
      <c r="O389" s="19"/>
      <c r="P389" s="19"/>
      <c r="Q389" s="19"/>
      <c r="R389" s="19"/>
      <c r="S389" s="19"/>
      <c r="T389" s="19"/>
      <c r="U389" s="19"/>
      <c r="V389" s="19"/>
      <c r="W389" s="19"/>
      <c r="X389" s="19"/>
      <c r="Y389" s="19"/>
      <c r="Z389" s="19"/>
      <c r="AA389" s="19"/>
      <c r="AB389" s="19"/>
    </row>
    <row r="390" ht="15.75" customHeight="1">
      <c r="A390" s="19"/>
      <c r="B390" s="19"/>
      <c r="C390" s="19"/>
      <c r="D390" s="19"/>
      <c r="E390" s="19"/>
      <c r="F390" s="19"/>
      <c r="G390" s="19"/>
      <c r="H390" s="165"/>
      <c r="I390" s="19"/>
      <c r="J390" s="19"/>
      <c r="K390" s="19"/>
      <c r="L390" s="19"/>
      <c r="M390" s="19"/>
      <c r="N390" s="19"/>
      <c r="O390" s="19"/>
      <c r="P390" s="19"/>
      <c r="Q390" s="19"/>
      <c r="R390" s="19"/>
      <c r="S390" s="19"/>
      <c r="T390" s="19"/>
      <c r="U390" s="19"/>
      <c r="V390" s="19"/>
      <c r="W390" s="19"/>
      <c r="X390" s="19"/>
      <c r="Y390" s="19"/>
      <c r="Z390" s="19"/>
      <c r="AA390" s="19"/>
      <c r="AB390" s="19"/>
    </row>
    <row r="391" ht="15.75" customHeight="1">
      <c r="A391" s="19"/>
      <c r="B391" s="19"/>
      <c r="C391" s="19"/>
      <c r="D391" s="19"/>
      <c r="E391" s="19"/>
      <c r="F391" s="19"/>
      <c r="G391" s="19"/>
      <c r="H391" s="165"/>
      <c r="I391" s="19"/>
      <c r="J391" s="19"/>
      <c r="K391" s="19"/>
      <c r="L391" s="19"/>
      <c r="M391" s="19"/>
      <c r="N391" s="19"/>
      <c r="O391" s="19"/>
      <c r="P391" s="19"/>
      <c r="Q391" s="19"/>
      <c r="R391" s="19"/>
      <c r="S391" s="19"/>
      <c r="T391" s="19"/>
      <c r="U391" s="19"/>
      <c r="V391" s="19"/>
      <c r="W391" s="19"/>
      <c r="X391" s="19"/>
      <c r="Y391" s="19"/>
      <c r="Z391" s="19"/>
      <c r="AA391" s="19"/>
      <c r="AB391" s="19"/>
    </row>
    <row r="392" ht="15.75" customHeight="1">
      <c r="A392" s="19"/>
      <c r="B392" s="19"/>
      <c r="C392" s="19"/>
      <c r="D392" s="19"/>
      <c r="E392" s="19"/>
      <c r="F392" s="19"/>
      <c r="G392" s="19"/>
      <c r="H392" s="165"/>
      <c r="I392" s="19"/>
      <c r="J392" s="19"/>
      <c r="K392" s="19"/>
      <c r="L392" s="19"/>
      <c r="M392" s="19"/>
      <c r="N392" s="19"/>
      <c r="O392" s="19"/>
      <c r="P392" s="19"/>
      <c r="Q392" s="19"/>
      <c r="R392" s="19"/>
      <c r="S392" s="19"/>
      <c r="T392" s="19"/>
      <c r="U392" s="19"/>
      <c r="V392" s="19"/>
      <c r="W392" s="19"/>
      <c r="X392" s="19"/>
      <c r="Y392" s="19"/>
      <c r="Z392" s="19"/>
      <c r="AA392" s="19"/>
      <c r="AB392" s="19"/>
    </row>
    <row r="393" ht="15.75" customHeight="1">
      <c r="A393" s="19"/>
      <c r="B393" s="19"/>
      <c r="C393" s="19"/>
      <c r="D393" s="19"/>
      <c r="E393" s="19"/>
      <c r="F393" s="19"/>
      <c r="G393" s="19"/>
      <c r="H393" s="165"/>
      <c r="I393" s="19"/>
      <c r="J393" s="19"/>
      <c r="K393" s="19"/>
      <c r="L393" s="19"/>
      <c r="M393" s="19"/>
      <c r="N393" s="19"/>
      <c r="O393" s="19"/>
      <c r="P393" s="19"/>
      <c r="Q393" s="19"/>
      <c r="R393" s="19"/>
      <c r="S393" s="19"/>
      <c r="T393" s="19"/>
      <c r="U393" s="19"/>
      <c r="V393" s="19"/>
      <c r="W393" s="19"/>
      <c r="X393" s="19"/>
      <c r="Y393" s="19"/>
      <c r="Z393" s="19"/>
      <c r="AA393" s="19"/>
      <c r="AB393" s="19"/>
    </row>
    <row r="394" ht="15.75" customHeight="1">
      <c r="A394" s="19"/>
      <c r="B394" s="19"/>
      <c r="C394" s="19"/>
      <c r="D394" s="19"/>
      <c r="E394" s="19"/>
      <c r="F394" s="19"/>
      <c r="G394" s="19"/>
      <c r="H394" s="165"/>
      <c r="I394" s="19"/>
      <c r="J394" s="19"/>
      <c r="K394" s="19"/>
      <c r="L394" s="19"/>
      <c r="M394" s="19"/>
      <c r="N394" s="19"/>
      <c r="O394" s="19"/>
      <c r="P394" s="19"/>
      <c r="Q394" s="19"/>
      <c r="R394" s="19"/>
      <c r="S394" s="19"/>
      <c r="T394" s="19"/>
      <c r="U394" s="19"/>
      <c r="V394" s="19"/>
      <c r="W394" s="19"/>
      <c r="X394" s="19"/>
      <c r="Y394" s="19"/>
      <c r="Z394" s="19"/>
      <c r="AA394" s="19"/>
      <c r="AB394" s="19"/>
    </row>
    <row r="395" ht="15.75" customHeight="1">
      <c r="A395" s="19"/>
      <c r="B395" s="19"/>
      <c r="C395" s="19"/>
      <c r="D395" s="19"/>
      <c r="E395" s="19"/>
      <c r="F395" s="19"/>
      <c r="G395" s="19"/>
      <c r="H395" s="165"/>
      <c r="I395" s="19"/>
      <c r="J395" s="19"/>
      <c r="K395" s="19"/>
      <c r="L395" s="19"/>
      <c r="M395" s="19"/>
      <c r="N395" s="19"/>
      <c r="O395" s="19"/>
      <c r="P395" s="19"/>
      <c r="Q395" s="19"/>
      <c r="R395" s="19"/>
      <c r="S395" s="19"/>
      <c r="T395" s="19"/>
      <c r="U395" s="19"/>
      <c r="V395" s="19"/>
      <c r="W395" s="19"/>
      <c r="X395" s="19"/>
      <c r="Y395" s="19"/>
      <c r="Z395" s="19"/>
      <c r="AA395" s="19"/>
      <c r="AB395" s="19"/>
    </row>
    <row r="396" ht="15.75" customHeight="1">
      <c r="A396" s="19"/>
      <c r="B396" s="19"/>
      <c r="C396" s="19"/>
      <c r="D396" s="19"/>
      <c r="E396" s="19"/>
      <c r="F396" s="19"/>
      <c r="G396" s="19"/>
      <c r="H396" s="165"/>
      <c r="I396" s="19"/>
      <c r="J396" s="19"/>
      <c r="K396" s="19"/>
      <c r="L396" s="19"/>
      <c r="M396" s="19"/>
      <c r="N396" s="19"/>
      <c r="O396" s="19"/>
      <c r="P396" s="19"/>
      <c r="Q396" s="19"/>
      <c r="R396" s="19"/>
      <c r="S396" s="19"/>
      <c r="T396" s="19"/>
      <c r="U396" s="19"/>
      <c r="V396" s="19"/>
      <c r="W396" s="19"/>
      <c r="X396" s="19"/>
      <c r="Y396" s="19"/>
      <c r="Z396" s="19"/>
      <c r="AA396" s="19"/>
      <c r="AB396" s="19"/>
    </row>
    <row r="397" ht="15.75" customHeight="1">
      <c r="A397" s="19"/>
      <c r="B397" s="19"/>
      <c r="C397" s="19"/>
      <c r="D397" s="19"/>
      <c r="E397" s="19"/>
      <c r="F397" s="19"/>
      <c r="G397" s="19"/>
      <c r="H397" s="165"/>
      <c r="I397" s="19"/>
      <c r="J397" s="19"/>
      <c r="K397" s="19"/>
      <c r="L397" s="19"/>
      <c r="M397" s="19"/>
      <c r="N397" s="19"/>
      <c r="O397" s="19"/>
      <c r="P397" s="19"/>
      <c r="Q397" s="19"/>
      <c r="R397" s="19"/>
      <c r="S397" s="19"/>
      <c r="T397" s="19"/>
      <c r="U397" s="19"/>
      <c r="V397" s="19"/>
      <c r="W397" s="19"/>
      <c r="X397" s="19"/>
      <c r="Y397" s="19"/>
      <c r="Z397" s="19"/>
      <c r="AA397" s="19"/>
      <c r="AB397" s="19"/>
    </row>
    <row r="398" ht="15.75" customHeight="1">
      <c r="A398" s="19"/>
      <c r="B398" s="19"/>
      <c r="C398" s="19"/>
      <c r="D398" s="19"/>
      <c r="E398" s="19"/>
      <c r="F398" s="19"/>
      <c r="G398" s="19"/>
      <c r="H398" s="165"/>
      <c r="I398" s="19"/>
      <c r="J398" s="19"/>
      <c r="K398" s="19"/>
      <c r="L398" s="19"/>
      <c r="M398" s="19"/>
      <c r="N398" s="19"/>
      <c r="O398" s="19"/>
      <c r="P398" s="19"/>
      <c r="Q398" s="19"/>
      <c r="R398" s="19"/>
      <c r="S398" s="19"/>
      <c r="T398" s="19"/>
      <c r="U398" s="19"/>
      <c r="V398" s="19"/>
      <c r="W398" s="19"/>
      <c r="X398" s="19"/>
      <c r="Y398" s="19"/>
      <c r="Z398" s="19"/>
      <c r="AA398" s="19"/>
      <c r="AB398" s="19"/>
    </row>
    <row r="399" ht="15.75" customHeight="1">
      <c r="A399" s="19"/>
      <c r="B399" s="19"/>
      <c r="C399" s="19"/>
      <c r="D399" s="19"/>
      <c r="E399" s="19"/>
      <c r="F399" s="19"/>
      <c r="G399" s="19"/>
      <c r="H399" s="165"/>
      <c r="I399" s="19"/>
      <c r="J399" s="19"/>
      <c r="K399" s="19"/>
      <c r="L399" s="19"/>
      <c r="M399" s="19"/>
      <c r="N399" s="19"/>
      <c r="O399" s="19"/>
      <c r="P399" s="19"/>
      <c r="Q399" s="19"/>
      <c r="R399" s="19"/>
      <c r="S399" s="19"/>
      <c r="T399" s="19"/>
      <c r="U399" s="19"/>
      <c r="V399" s="19"/>
      <c r="W399" s="19"/>
      <c r="X399" s="19"/>
      <c r="Y399" s="19"/>
      <c r="Z399" s="19"/>
      <c r="AA399" s="19"/>
      <c r="AB399" s="19"/>
    </row>
    <row r="400" ht="15.75" customHeight="1">
      <c r="A400" s="19"/>
      <c r="B400" s="19"/>
      <c r="C400" s="19"/>
      <c r="D400" s="19"/>
      <c r="E400" s="19"/>
      <c r="F400" s="19"/>
      <c r="G400" s="19"/>
      <c r="H400" s="165"/>
      <c r="I400" s="19"/>
      <c r="J400" s="19"/>
      <c r="K400" s="19"/>
      <c r="L400" s="19"/>
      <c r="M400" s="19"/>
      <c r="N400" s="19"/>
      <c r="O400" s="19"/>
      <c r="P400" s="19"/>
      <c r="Q400" s="19"/>
      <c r="R400" s="19"/>
      <c r="S400" s="19"/>
      <c r="T400" s="19"/>
      <c r="U400" s="19"/>
      <c r="V400" s="19"/>
      <c r="W400" s="19"/>
      <c r="X400" s="19"/>
      <c r="Y400" s="19"/>
      <c r="Z400" s="19"/>
      <c r="AA400" s="19"/>
      <c r="AB400" s="19"/>
    </row>
    <row r="401" ht="15.75" customHeight="1">
      <c r="A401" s="19"/>
      <c r="B401" s="19"/>
      <c r="C401" s="19"/>
      <c r="D401" s="19"/>
      <c r="E401" s="19"/>
      <c r="F401" s="19"/>
      <c r="G401" s="19"/>
      <c r="H401" s="165"/>
      <c r="I401" s="19"/>
      <c r="J401" s="19"/>
      <c r="K401" s="19"/>
      <c r="L401" s="19"/>
      <c r="M401" s="19"/>
      <c r="N401" s="19"/>
      <c r="O401" s="19"/>
      <c r="P401" s="19"/>
      <c r="Q401" s="19"/>
      <c r="R401" s="19"/>
      <c r="S401" s="19"/>
      <c r="T401" s="19"/>
      <c r="U401" s="19"/>
      <c r="V401" s="19"/>
      <c r="W401" s="19"/>
      <c r="X401" s="19"/>
      <c r="Y401" s="19"/>
      <c r="Z401" s="19"/>
      <c r="AA401" s="19"/>
      <c r="AB401" s="19"/>
    </row>
    <row r="402" ht="15.75" customHeight="1">
      <c r="A402" s="19"/>
      <c r="B402" s="19"/>
      <c r="C402" s="19"/>
      <c r="D402" s="19"/>
      <c r="E402" s="19"/>
      <c r="F402" s="19"/>
      <c r="G402" s="19"/>
      <c r="H402" s="165"/>
      <c r="I402" s="19"/>
      <c r="J402" s="19"/>
      <c r="K402" s="19"/>
      <c r="L402" s="19"/>
      <c r="M402" s="19"/>
      <c r="N402" s="19"/>
      <c r="O402" s="19"/>
      <c r="P402" s="19"/>
      <c r="Q402" s="19"/>
      <c r="R402" s="19"/>
      <c r="S402" s="19"/>
      <c r="T402" s="19"/>
      <c r="U402" s="19"/>
      <c r="V402" s="19"/>
      <c r="W402" s="19"/>
      <c r="X402" s="19"/>
      <c r="Y402" s="19"/>
      <c r="Z402" s="19"/>
      <c r="AA402" s="19"/>
      <c r="AB402" s="19"/>
    </row>
    <row r="403" ht="15.75" customHeight="1">
      <c r="A403" s="19"/>
      <c r="B403" s="19"/>
      <c r="C403" s="19"/>
      <c r="D403" s="19"/>
      <c r="E403" s="19"/>
      <c r="F403" s="19"/>
      <c r="G403" s="19"/>
      <c r="H403" s="165"/>
      <c r="I403" s="19"/>
      <c r="J403" s="19"/>
      <c r="K403" s="19"/>
      <c r="L403" s="19"/>
      <c r="M403" s="19"/>
      <c r="N403" s="19"/>
      <c r="O403" s="19"/>
      <c r="P403" s="19"/>
      <c r="Q403" s="19"/>
      <c r="R403" s="19"/>
      <c r="S403" s="19"/>
      <c r="T403" s="19"/>
      <c r="U403" s="19"/>
      <c r="V403" s="19"/>
      <c r="W403" s="19"/>
      <c r="X403" s="19"/>
      <c r="Y403" s="19"/>
      <c r="Z403" s="19"/>
      <c r="AA403" s="19"/>
      <c r="AB403" s="19"/>
    </row>
    <row r="404" ht="15.75" customHeight="1">
      <c r="A404" s="19"/>
      <c r="B404" s="19"/>
      <c r="C404" s="19"/>
      <c r="D404" s="19"/>
      <c r="E404" s="19"/>
      <c r="F404" s="19"/>
      <c r="G404" s="19"/>
      <c r="H404" s="165"/>
      <c r="I404" s="19"/>
      <c r="J404" s="19"/>
      <c r="K404" s="19"/>
      <c r="L404" s="19"/>
      <c r="M404" s="19"/>
      <c r="N404" s="19"/>
      <c r="O404" s="19"/>
      <c r="P404" s="19"/>
      <c r="Q404" s="19"/>
      <c r="R404" s="19"/>
      <c r="S404" s="19"/>
      <c r="T404" s="19"/>
      <c r="U404" s="19"/>
      <c r="V404" s="19"/>
      <c r="W404" s="19"/>
      <c r="X404" s="19"/>
      <c r="Y404" s="19"/>
      <c r="Z404" s="19"/>
      <c r="AA404" s="19"/>
      <c r="AB404" s="19"/>
    </row>
    <row r="405" ht="15.75" customHeight="1">
      <c r="A405" s="19"/>
      <c r="B405" s="19"/>
      <c r="C405" s="19"/>
      <c r="D405" s="19"/>
      <c r="E405" s="19"/>
      <c r="F405" s="19"/>
      <c r="G405" s="19"/>
      <c r="H405" s="165"/>
      <c r="I405" s="19"/>
      <c r="J405" s="19"/>
      <c r="K405" s="19"/>
      <c r="L405" s="19"/>
      <c r="M405" s="19"/>
      <c r="N405" s="19"/>
      <c r="O405" s="19"/>
      <c r="P405" s="19"/>
      <c r="Q405" s="19"/>
      <c r="R405" s="19"/>
      <c r="S405" s="19"/>
      <c r="T405" s="19"/>
      <c r="U405" s="19"/>
      <c r="V405" s="19"/>
      <c r="W405" s="19"/>
      <c r="X405" s="19"/>
      <c r="Y405" s="19"/>
      <c r="Z405" s="19"/>
      <c r="AA405" s="19"/>
      <c r="AB405" s="19"/>
    </row>
    <row r="406" ht="15.75" customHeight="1">
      <c r="A406" s="19"/>
      <c r="B406" s="19"/>
      <c r="C406" s="19"/>
      <c r="D406" s="19"/>
      <c r="E406" s="19"/>
      <c r="F406" s="19"/>
      <c r="G406" s="19"/>
      <c r="H406" s="165"/>
      <c r="I406" s="19"/>
      <c r="J406" s="19"/>
      <c r="K406" s="19"/>
      <c r="L406" s="19"/>
      <c r="M406" s="19"/>
      <c r="N406" s="19"/>
      <c r="O406" s="19"/>
      <c r="P406" s="19"/>
      <c r="Q406" s="19"/>
      <c r="R406" s="19"/>
      <c r="S406" s="19"/>
      <c r="T406" s="19"/>
      <c r="U406" s="19"/>
      <c r="V406" s="19"/>
      <c r="W406" s="19"/>
      <c r="X406" s="19"/>
      <c r="Y406" s="19"/>
      <c r="Z406" s="19"/>
      <c r="AA406" s="19"/>
      <c r="AB406" s="19"/>
    </row>
    <row r="407" ht="15.75" customHeight="1">
      <c r="A407" s="19"/>
      <c r="B407" s="19"/>
      <c r="C407" s="19"/>
      <c r="D407" s="19"/>
      <c r="E407" s="19"/>
      <c r="F407" s="19"/>
      <c r="G407" s="19"/>
      <c r="H407" s="165"/>
      <c r="I407" s="19"/>
      <c r="J407" s="19"/>
      <c r="K407" s="19"/>
      <c r="L407" s="19"/>
      <c r="M407" s="19"/>
      <c r="N407" s="19"/>
      <c r="O407" s="19"/>
      <c r="P407" s="19"/>
      <c r="Q407" s="19"/>
      <c r="R407" s="19"/>
      <c r="S407" s="19"/>
      <c r="T407" s="19"/>
      <c r="U407" s="19"/>
      <c r="V407" s="19"/>
      <c r="W407" s="19"/>
      <c r="X407" s="19"/>
      <c r="Y407" s="19"/>
      <c r="Z407" s="19"/>
      <c r="AA407" s="19"/>
      <c r="AB407" s="19"/>
    </row>
    <row r="408" ht="15.75" customHeight="1">
      <c r="A408" s="19"/>
      <c r="B408" s="19"/>
      <c r="C408" s="19"/>
      <c r="D408" s="19"/>
      <c r="E408" s="19"/>
      <c r="F408" s="19"/>
      <c r="G408" s="19"/>
      <c r="H408" s="165"/>
      <c r="I408" s="19"/>
      <c r="J408" s="19"/>
      <c r="K408" s="19"/>
      <c r="L408" s="19"/>
      <c r="M408" s="19"/>
      <c r="N408" s="19"/>
      <c r="O408" s="19"/>
      <c r="P408" s="19"/>
      <c r="Q408" s="19"/>
      <c r="R408" s="19"/>
      <c r="S408" s="19"/>
      <c r="T408" s="19"/>
      <c r="U408" s="19"/>
      <c r="V408" s="19"/>
      <c r="W408" s="19"/>
      <c r="X408" s="19"/>
      <c r="Y408" s="19"/>
      <c r="Z408" s="19"/>
      <c r="AA408" s="19"/>
      <c r="AB408" s="19"/>
    </row>
    <row r="409" ht="15.75" customHeight="1">
      <c r="A409" s="19"/>
      <c r="B409" s="19"/>
      <c r="C409" s="19"/>
      <c r="D409" s="19"/>
      <c r="E409" s="19"/>
      <c r="F409" s="19"/>
      <c r="G409" s="19"/>
      <c r="H409" s="165"/>
      <c r="I409" s="19"/>
      <c r="J409" s="19"/>
      <c r="K409" s="19"/>
      <c r="L409" s="19"/>
      <c r="M409" s="19"/>
      <c r="N409" s="19"/>
      <c r="O409" s="19"/>
      <c r="P409" s="19"/>
      <c r="Q409" s="19"/>
      <c r="R409" s="19"/>
      <c r="S409" s="19"/>
      <c r="T409" s="19"/>
      <c r="U409" s="19"/>
      <c r="V409" s="19"/>
      <c r="W409" s="19"/>
      <c r="X409" s="19"/>
      <c r="Y409" s="19"/>
      <c r="Z409" s="19"/>
      <c r="AA409" s="19"/>
      <c r="AB409" s="19"/>
    </row>
    <row r="410" ht="15.75" customHeight="1">
      <c r="A410" s="19"/>
      <c r="B410" s="19"/>
      <c r="C410" s="19"/>
      <c r="D410" s="19"/>
      <c r="E410" s="19"/>
      <c r="F410" s="19"/>
      <c r="G410" s="19"/>
      <c r="H410" s="165"/>
      <c r="I410" s="19"/>
      <c r="J410" s="19"/>
      <c r="K410" s="19"/>
      <c r="L410" s="19"/>
      <c r="M410" s="19"/>
      <c r="N410" s="19"/>
      <c r="O410" s="19"/>
      <c r="P410" s="19"/>
      <c r="Q410" s="19"/>
      <c r="R410" s="19"/>
      <c r="S410" s="19"/>
      <c r="T410" s="19"/>
      <c r="U410" s="19"/>
      <c r="V410" s="19"/>
      <c r="W410" s="19"/>
      <c r="X410" s="19"/>
      <c r="Y410" s="19"/>
      <c r="Z410" s="19"/>
      <c r="AA410" s="19"/>
      <c r="AB410" s="19"/>
    </row>
    <row r="411" ht="15.75" customHeight="1">
      <c r="A411" s="19"/>
      <c r="B411" s="19"/>
      <c r="C411" s="19"/>
      <c r="D411" s="19"/>
      <c r="E411" s="19"/>
      <c r="F411" s="19"/>
      <c r="G411" s="19"/>
      <c r="H411" s="165"/>
      <c r="I411" s="19"/>
      <c r="J411" s="19"/>
      <c r="K411" s="19"/>
      <c r="L411" s="19"/>
      <c r="M411" s="19"/>
      <c r="N411" s="19"/>
      <c r="O411" s="19"/>
      <c r="P411" s="19"/>
      <c r="Q411" s="19"/>
      <c r="R411" s="19"/>
      <c r="S411" s="19"/>
      <c r="T411" s="19"/>
      <c r="U411" s="19"/>
      <c r="V411" s="19"/>
      <c r="W411" s="19"/>
      <c r="X411" s="19"/>
      <c r="Y411" s="19"/>
      <c r="Z411" s="19"/>
      <c r="AA411" s="19"/>
      <c r="AB411" s="19"/>
    </row>
    <row r="412" ht="15.75" customHeight="1">
      <c r="A412" s="19"/>
      <c r="B412" s="19"/>
      <c r="C412" s="19"/>
      <c r="D412" s="19"/>
      <c r="E412" s="19"/>
      <c r="F412" s="19"/>
      <c r="G412" s="19"/>
      <c r="H412" s="165"/>
      <c r="I412" s="19"/>
      <c r="J412" s="19"/>
      <c r="K412" s="19"/>
      <c r="L412" s="19"/>
      <c r="M412" s="19"/>
      <c r="N412" s="19"/>
      <c r="O412" s="19"/>
      <c r="P412" s="19"/>
      <c r="Q412" s="19"/>
      <c r="R412" s="19"/>
      <c r="S412" s="19"/>
      <c r="T412" s="19"/>
      <c r="U412" s="19"/>
      <c r="V412" s="19"/>
      <c r="W412" s="19"/>
      <c r="X412" s="19"/>
      <c r="Y412" s="19"/>
      <c r="Z412" s="19"/>
      <c r="AA412" s="19"/>
      <c r="AB412" s="19"/>
    </row>
    <row r="413" ht="15.75" customHeight="1">
      <c r="A413" s="19"/>
      <c r="B413" s="19"/>
      <c r="C413" s="19"/>
      <c r="D413" s="19"/>
      <c r="E413" s="19"/>
      <c r="F413" s="19"/>
      <c r="G413" s="19"/>
      <c r="H413" s="165"/>
      <c r="I413" s="19"/>
      <c r="J413" s="19"/>
      <c r="K413" s="19"/>
      <c r="L413" s="19"/>
      <c r="M413" s="19"/>
      <c r="N413" s="19"/>
      <c r="O413" s="19"/>
      <c r="P413" s="19"/>
      <c r="Q413" s="19"/>
      <c r="R413" s="19"/>
      <c r="S413" s="19"/>
      <c r="T413" s="19"/>
      <c r="U413" s="19"/>
      <c r="V413" s="19"/>
      <c r="W413" s="19"/>
      <c r="X413" s="19"/>
      <c r="Y413" s="19"/>
      <c r="Z413" s="19"/>
      <c r="AA413" s="19"/>
      <c r="AB413" s="19"/>
    </row>
    <row r="414" ht="15.75" customHeight="1">
      <c r="A414" s="19"/>
      <c r="B414" s="19"/>
      <c r="C414" s="19"/>
      <c r="D414" s="19"/>
      <c r="E414" s="19"/>
      <c r="F414" s="19"/>
      <c r="G414" s="19"/>
      <c r="H414" s="165"/>
      <c r="I414" s="19"/>
      <c r="J414" s="19"/>
      <c r="K414" s="19"/>
      <c r="L414" s="19"/>
      <c r="M414" s="19"/>
      <c r="N414" s="19"/>
      <c r="O414" s="19"/>
      <c r="P414" s="19"/>
      <c r="Q414" s="19"/>
      <c r="R414" s="19"/>
      <c r="S414" s="19"/>
      <c r="T414" s="19"/>
      <c r="U414" s="19"/>
      <c r="V414" s="19"/>
      <c r="W414" s="19"/>
      <c r="X414" s="19"/>
      <c r="Y414" s="19"/>
      <c r="Z414" s="19"/>
      <c r="AA414" s="19"/>
      <c r="AB414" s="19"/>
    </row>
    <row r="415" ht="15.75" customHeight="1">
      <c r="A415" s="19"/>
      <c r="B415" s="19"/>
      <c r="C415" s="19"/>
      <c r="D415" s="19"/>
      <c r="E415" s="19"/>
      <c r="F415" s="19"/>
      <c r="G415" s="19"/>
      <c r="H415" s="165"/>
      <c r="I415" s="19"/>
      <c r="J415" s="19"/>
      <c r="K415" s="19"/>
      <c r="L415" s="19"/>
      <c r="M415" s="19"/>
      <c r="N415" s="19"/>
      <c r="O415" s="19"/>
      <c r="P415" s="19"/>
      <c r="Q415" s="19"/>
      <c r="R415" s="19"/>
      <c r="S415" s="19"/>
      <c r="T415" s="19"/>
      <c r="U415" s="19"/>
      <c r="V415" s="19"/>
      <c r="W415" s="19"/>
      <c r="X415" s="19"/>
      <c r="Y415" s="19"/>
      <c r="Z415" s="19"/>
      <c r="AA415" s="19"/>
      <c r="AB415" s="19"/>
    </row>
    <row r="416" ht="15.75" customHeight="1">
      <c r="A416" s="19"/>
      <c r="B416" s="19"/>
      <c r="C416" s="19"/>
      <c r="D416" s="19"/>
      <c r="E416" s="19"/>
      <c r="F416" s="19"/>
      <c r="G416" s="19"/>
      <c r="H416" s="165"/>
      <c r="I416" s="19"/>
      <c r="J416" s="19"/>
      <c r="K416" s="19"/>
      <c r="L416" s="19"/>
      <c r="M416" s="19"/>
      <c r="N416" s="19"/>
      <c r="O416" s="19"/>
      <c r="P416" s="19"/>
      <c r="Q416" s="19"/>
      <c r="R416" s="19"/>
      <c r="S416" s="19"/>
      <c r="T416" s="19"/>
      <c r="U416" s="19"/>
      <c r="V416" s="19"/>
      <c r="W416" s="19"/>
      <c r="X416" s="19"/>
      <c r="Y416" s="19"/>
      <c r="Z416" s="19"/>
      <c r="AA416" s="19"/>
      <c r="AB416" s="19"/>
    </row>
    <row r="417" ht="15.75" customHeight="1">
      <c r="A417" s="19"/>
      <c r="B417" s="19"/>
      <c r="C417" s="19"/>
      <c r="D417" s="19"/>
      <c r="E417" s="19"/>
      <c r="F417" s="19"/>
      <c r="G417" s="19"/>
      <c r="H417" s="165"/>
      <c r="I417" s="19"/>
      <c r="J417" s="19"/>
      <c r="K417" s="19"/>
      <c r="L417" s="19"/>
      <c r="M417" s="19"/>
      <c r="N417" s="19"/>
      <c r="O417" s="19"/>
      <c r="P417" s="19"/>
      <c r="Q417" s="19"/>
      <c r="R417" s="19"/>
      <c r="S417" s="19"/>
      <c r="T417" s="19"/>
      <c r="U417" s="19"/>
      <c r="V417" s="19"/>
      <c r="W417" s="19"/>
      <c r="X417" s="19"/>
      <c r="Y417" s="19"/>
      <c r="Z417" s="19"/>
      <c r="AA417" s="19"/>
      <c r="AB417" s="19"/>
    </row>
    <row r="418" ht="15.75" customHeight="1">
      <c r="A418" s="19"/>
      <c r="B418" s="19"/>
      <c r="C418" s="19"/>
      <c r="D418" s="19"/>
      <c r="E418" s="19"/>
      <c r="F418" s="19"/>
      <c r="G418" s="19"/>
      <c r="H418" s="165"/>
      <c r="I418" s="19"/>
      <c r="J418" s="19"/>
      <c r="K418" s="19"/>
      <c r="L418" s="19"/>
      <c r="M418" s="19"/>
      <c r="N418" s="19"/>
      <c r="O418" s="19"/>
      <c r="P418" s="19"/>
      <c r="Q418" s="19"/>
      <c r="R418" s="19"/>
      <c r="S418" s="19"/>
      <c r="T418" s="19"/>
      <c r="U418" s="19"/>
      <c r="V418" s="19"/>
      <c r="W418" s="19"/>
      <c r="X418" s="19"/>
      <c r="Y418" s="19"/>
      <c r="Z418" s="19"/>
      <c r="AA418" s="19"/>
      <c r="AB418" s="19"/>
    </row>
    <row r="419" ht="15.75" customHeight="1">
      <c r="A419" s="19"/>
      <c r="B419" s="19"/>
      <c r="C419" s="19"/>
      <c r="D419" s="19"/>
      <c r="E419" s="19"/>
      <c r="F419" s="19"/>
      <c r="G419" s="19"/>
      <c r="H419" s="165"/>
      <c r="I419" s="19"/>
      <c r="J419" s="19"/>
      <c r="K419" s="19"/>
      <c r="L419" s="19"/>
      <c r="M419" s="19"/>
      <c r="N419" s="19"/>
      <c r="O419" s="19"/>
      <c r="P419" s="19"/>
      <c r="Q419" s="19"/>
      <c r="R419" s="19"/>
      <c r="S419" s="19"/>
      <c r="T419" s="19"/>
      <c r="U419" s="19"/>
      <c r="V419" s="19"/>
      <c r="W419" s="19"/>
      <c r="X419" s="19"/>
      <c r="Y419" s="19"/>
      <c r="Z419" s="19"/>
      <c r="AA419" s="19"/>
      <c r="AB419" s="19"/>
    </row>
    <row r="420" ht="15.75" customHeight="1">
      <c r="A420" s="19"/>
      <c r="B420" s="19"/>
      <c r="C420" s="19"/>
      <c r="D420" s="19"/>
      <c r="E420" s="19"/>
      <c r="F420" s="19"/>
      <c r="G420" s="19"/>
      <c r="H420" s="165"/>
      <c r="I420" s="19"/>
      <c r="J420" s="19"/>
      <c r="K420" s="19"/>
      <c r="L420" s="19"/>
      <c r="M420" s="19"/>
      <c r="N420" s="19"/>
      <c r="O420" s="19"/>
      <c r="P420" s="19"/>
      <c r="Q420" s="19"/>
      <c r="R420" s="19"/>
      <c r="S420" s="19"/>
      <c r="T420" s="19"/>
      <c r="U420" s="19"/>
      <c r="V420" s="19"/>
      <c r="W420" s="19"/>
      <c r="X420" s="19"/>
      <c r="Y420" s="19"/>
      <c r="Z420" s="19"/>
      <c r="AA420" s="19"/>
      <c r="AB420" s="19"/>
    </row>
    <row r="421" ht="15.75" customHeight="1">
      <c r="A421" s="19"/>
      <c r="B421" s="19"/>
      <c r="C421" s="19"/>
      <c r="D421" s="19"/>
      <c r="E421" s="19"/>
      <c r="F421" s="19"/>
      <c r="G421" s="19"/>
      <c r="H421" s="165"/>
      <c r="I421" s="19"/>
      <c r="J421" s="19"/>
      <c r="K421" s="19"/>
      <c r="L421" s="19"/>
      <c r="M421" s="19"/>
      <c r="N421" s="19"/>
      <c r="O421" s="19"/>
      <c r="P421" s="19"/>
      <c r="Q421" s="19"/>
      <c r="R421" s="19"/>
      <c r="S421" s="19"/>
      <c r="T421" s="19"/>
      <c r="U421" s="19"/>
      <c r="V421" s="19"/>
      <c r="W421" s="19"/>
      <c r="X421" s="19"/>
      <c r="Y421" s="19"/>
      <c r="Z421" s="19"/>
      <c r="AA421" s="19"/>
      <c r="AB421" s="19"/>
    </row>
    <row r="422" ht="15.75" customHeight="1">
      <c r="A422" s="19"/>
      <c r="B422" s="19"/>
      <c r="C422" s="19"/>
      <c r="D422" s="19"/>
      <c r="E422" s="19"/>
      <c r="F422" s="19"/>
      <c r="G422" s="19"/>
      <c r="H422" s="165"/>
      <c r="I422" s="19"/>
      <c r="J422" s="19"/>
      <c r="K422" s="19"/>
      <c r="L422" s="19"/>
      <c r="M422" s="19"/>
      <c r="N422" s="19"/>
      <c r="O422" s="19"/>
      <c r="P422" s="19"/>
      <c r="Q422" s="19"/>
      <c r="R422" s="19"/>
      <c r="S422" s="19"/>
      <c r="T422" s="19"/>
      <c r="U422" s="19"/>
      <c r="V422" s="19"/>
      <c r="W422" s="19"/>
      <c r="X422" s="19"/>
      <c r="Y422" s="19"/>
      <c r="Z422" s="19"/>
      <c r="AA422" s="19"/>
      <c r="AB422" s="19"/>
    </row>
    <row r="423" ht="15.75" customHeight="1">
      <c r="A423" s="19"/>
      <c r="B423" s="19"/>
      <c r="C423" s="19"/>
      <c r="D423" s="19"/>
      <c r="E423" s="19"/>
      <c r="F423" s="19"/>
      <c r="G423" s="19"/>
      <c r="H423" s="165"/>
      <c r="I423" s="19"/>
      <c r="J423" s="19"/>
      <c r="K423" s="19"/>
      <c r="L423" s="19"/>
      <c r="M423" s="19"/>
      <c r="N423" s="19"/>
      <c r="O423" s="19"/>
      <c r="P423" s="19"/>
      <c r="Q423" s="19"/>
      <c r="R423" s="19"/>
      <c r="S423" s="19"/>
      <c r="T423" s="19"/>
      <c r="U423" s="19"/>
      <c r="V423" s="19"/>
      <c r="W423" s="19"/>
      <c r="X423" s="19"/>
      <c r="Y423" s="19"/>
      <c r="Z423" s="19"/>
      <c r="AA423" s="19"/>
      <c r="AB423" s="19"/>
    </row>
    <row r="424" ht="15.75" customHeight="1">
      <c r="A424" s="19"/>
      <c r="B424" s="19"/>
      <c r="C424" s="19"/>
      <c r="D424" s="19"/>
      <c r="E424" s="19"/>
      <c r="F424" s="19"/>
      <c r="G424" s="19"/>
      <c r="H424" s="165"/>
      <c r="I424" s="19"/>
      <c r="J424" s="19"/>
      <c r="K424" s="19"/>
      <c r="L424" s="19"/>
      <c r="M424" s="19"/>
      <c r="N424" s="19"/>
      <c r="O424" s="19"/>
      <c r="P424" s="19"/>
      <c r="Q424" s="19"/>
      <c r="R424" s="19"/>
      <c r="S424" s="19"/>
      <c r="T424" s="19"/>
      <c r="U424" s="19"/>
      <c r="V424" s="19"/>
      <c r="W424" s="19"/>
      <c r="X424" s="19"/>
      <c r="Y424" s="19"/>
      <c r="Z424" s="19"/>
      <c r="AA424" s="19"/>
      <c r="AB424" s="19"/>
    </row>
    <row r="425" ht="15.75" customHeight="1">
      <c r="A425" s="19"/>
      <c r="B425" s="19"/>
      <c r="C425" s="19"/>
      <c r="D425" s="19"/>
      <c r="E425" s="19"/>
      <c r="F425" s="19"/>
      <c r="G425" s="19"/>
      <c r="H425" s="165"/>
      <c r="I425" s="19"/>
      <c r="J425" s="19"/>
      <c r="K425" s="19"/>
      <c r="L425" s="19"/>
      <c r="M425" s="19"/>
      <c r="N425" s="19"/>
      <c r="O425" s="19"/>
      <c r="P425" s="19"/>
      <c r="Q425" s="19"/>
      <c r="R425" s="19"/>
      <c r="S425" s="19"/>
      <c r="T425" s="19"/>
      <c r="U425" s="19"/>
      <c r="V425" s="19"/>
      <c r="W425" s="19"/>
      <c r="X425" s="19"/>
      <c r="Y425" s="19"/>
      <c r="Z425" s="19"/>
      <c r="AA425" s="19"/>
      <c r="AB425" s="19"/>
    </row>
    <row r="426" ht="15.75" customHeight="1">
      <c r="A426" s="19"/>
      <c r="B426" s="19"/>
      <c r="C426" s="19"/>
      <c r="D426" s="19"/>
      <c r="E426" s="19"/>
      <c r="F426" s="19"/>
      <c r="G426" s="19"/>
      <c r="H426" s="165"/>
      <c r="I426" s="19"/>
      <c r="J426" s="19"/>
      <c r="K426" s="19"/>
      <c r="L426" s="19"/>
      <c r="M426" s="19"/>
      <c r="N426" s="19"/>
      <c r="O426" s="19"/>
      <c r="P426" s="19"/>
      <c r="Q426" s="19"/>
      <c r="R426" s="19"/>
      <c r="S426" s="19"/>
      <c r="T426" s="19"/>
      <c r="U426" s="19"/>
      <c r="V426" s="19"/>
      <c r="W426" s="19"/>
      <c r="X426" s="19"/>
      <c r="Y426" s="19"/>
      <c r="Z426" s="19"/>
      <c r="AA426" s="19"/>
      <c r="AB426" s="19"/>
    </row>
    <row r="427" ht="15.75" customHeight="1">
      <c r="A427" s="19"/>
      <c r="B427" s="19"/>
      <c r="C427" s="19"/>
      <c r="D427" s="19"/>
      <c r="E427" s="19"/>
      <c r="F427" s="19"/>
      <c r="G427" s="19"/>
      <c r="H427" s="165"/>
      <c r="I427" s="19"/>
      <c r="J427" s="19"/>
      <c r="K427" s="19"/>
      <c r="L427" s="19"/>
      <c r="M427" s="19"/>
      <c r="N427" s="19"/>
      <c r="O427" s="19"/>
      <c r="P427" s="19"/>
      <c r="Q427" s="19"/>
      <c r="R427" s="19"/>
      <c r="S427" s="19"/>
      <c r="T427" s="19"/>
      <c r="U427" s="19"/>
      <c r="V427" s="19"/>
      <c r="W427" s="19"/>
      <c r="X427" s="19"/>
      <c r="Y427" s="19"/>
      <c r="Z427" s="19"/>
      <c r="AA427" s="19"/>
      <c r="AB427" s="19"/>
    </row>
    <row r="428" ht="15.75" customHeight="1">
      <c r="A428" s="19"/>
      <c r="B428" s="19"/>
      <c r="C428" s="19"/>
      <c r="D428" s="19"/>
      <c r="E428" s="19"/>
      <c r="F428" s="19"/>
      <c r="G428" s="19"/>
      <c r="H428" s="165"/>
      <c r="I428" s="19"/>
      <c r="J428" s="19"/>
      <c r="K428" s="19"/>
      <c r="L428" s="19"/>
      <c r="M428" s="19"/>
      <c r="N428" s="19"/>
      <c r="O428" s="19"/>
      <c r="P428" s="19"/>
      <c r="Q428" s="19"/>
      <c r="R428" s="19"/>
      <c r="S428" s="19"/>
      <c r="T428" s="19"/>
      <c r="U428" s="19"/>
      <c r="V428" s="19"/>
      <c r="W428" s="19"/>
      <c r="X428" s="19"/>
      <c r="Y428" s="19"/>
      <c r="Z428" s="19"/>
      <c r="AA428" s="19"/>
      <c r="AB428" s="19"/>
    </row>
    <row r="429" ht="15.75" customHeight="1">
      <c r="A429" s="19"/>
      <c r="B429" s="19"/>
      <c r="C429" s="19"/>
      <c r="D429" s="19"/>
      <c r="E429" s="19"/>
      <c r="F429" s="19"/>
      <c r="G429" s="19"/>
      <c r="H429" s="165"/>
      <c r="I429" s="19"/>
      <c r="J429" s="19"/>
      <c r="K429" s="19"/>
      <c r="L429" s="19"/>
      <c r="M429" s="19"/>
      <c r="N429" s="19"/>
      <c r="O429" s="19"/>
      <c r="P429" s="19"/>
      <c r="Q429" s="19"/>
      <c r="R429" s="19"/>
      <c r="S429" s="19"/>
      <c r="T429" s="19"/>
      <c r="U429" s="19"/>
      <c r="V429" s="19"/>
      <c r="W429" s="19"/>
      <c r="X429" s="19"/>
      <c r="Y429" s="19"/>
      <c r="Z429" s="19"/>
      <c r="AA429" s="19"/>
      <c r="AB429" s="19"/>
    </row>
    <row r="430" ht="15.75" customHeight="1">
      <c r="A430" s="19"/>
      <c r="B430" s="19"/>
      <c r="C430" s="19"/>
      <c r="D430" s="19"/>
      <c r="E430" s="19"/>
      <c r="F430" s="19"/>
      <c r="G430" s="19"/>
      <c r="H430" s="165"/>
      <c r="I430" s="19"/>
      <c r="J430" s="19"/>
      <c r="K430" s="19"/>
      <c r="L430" s="19"/>
      <c r="M430" s="19"/>
      <c r="N430" s="19"/>
      <c r="O430" s="19"/>
      <c r="P430" s="19"/>
      <c r="Q430" s="19"/>
      <c r="R430" s="19"/>
      <c r="S430" s="19"/>
      <c r="T430" s="19"/>
      <c r="U430" s="19"/>
      <c r="V430" s="19"/>
      <c r="W430" s="19"/>
      <c r="X430" s="19"/>
      <c r="Y430" s="19"/>
      <c r="Z430" s="19"/>
      <c r="AA430" s="19"/>
      <c r="AB430" s="19"/>
    </row>
    <row r="431" ht="15.75" customHeight="1">
      <c r="A431" s="19"/>
      <c r="B431" s="19"/>
      <c r="C431" s="19"/>
      <c r="D431" s="19"/>
      <c r="E431" s="19"/>
      <c r="F431" s="19"/>
      <c r="G431" s="19"/>
      <c r="H431" s="165"/>
      <c r="I431" s="19"/>
      <c r="J431" s="19"/>
      <c r="K431" s="19"/>
      <c r="L431" s="19"/>
      <c r="M431" s="19"/>
      <c r="N431" s="19"/>
      <c r="O431" s="19"/>
      <c r="P431" s="19"/>
      <c r="Q431" s="19"/>
      <c r="R431" s="19"/>
      <c r="S431" s="19"/>
      <c r="T431" s="19"/>
      <c r="U431" s="19"/>
      <c r="V431" s="19"/>
      <c r="W431" s="19"/>
      <c r="X431" s="19"/>
      <c r="Y431" s="19"/>
      <c r="Z431" s="19"/>
      <c r="AA431" s="19"/>
      <c r="AB431" s="19"/>
    </row>
    <row r="432" ht="15.75" customHeight="1">
      <c r="A432" s="19"/>
      <c r="B432" s="19"/>
      <c r="C432" s="19"/>
      <c r="D432" s="19"/>
      <c r="E432" s="19"/>
      <c r="F432" s="19"/>
      <c r="G432" s="19"/>
      <c r="H432" s="165"/>
      <c r="I432" s="19"/>
      <c r="J432" s="19"/>
      <c r="K432" s="19"/>
      <c r="L432" s="19"/>
      <c r="M432" s="19"/>
      <c r="N432" s="19"/>
      <c r="O432" s="19"/>
      <c r="P432" s="19"/>
      <c r="Q432" s="19"/>
      <c r="R432" s="19"/>
      <c r="S432" s="19"/>
      <c r="T432" s="19"/>
      <c r="U432" s="19"/>
      <c r="V432" s="19"/>
      <c r="W432" s="19"/>
      <c r="X432" s="19"/>
      <c r="Y432" s="19"/>
      <c r="Z432" s="19"/>
      <c r="AA432" s="19"/>
      <c r="AB432" s="19"/>
    </row>
    <row r="433" ht="15.75" customHeight="1">
      <c r="A433" s="19"/>
      <c r="B433" s="19"/>
      <c r="C433" s="19"/>
      <c r="D433" s="19"/>
      <c r="E433" s="19"/>
      <c r="F433" s="19"/>
      <c r="G433" s="19"/>
      <c r="H433" s="165"/>
      <c r="I433" s="19"/>
      <c r="J433" s="19"/>
      <c r="K433" s="19"/>
      <c r="L433" s="19"/>
      <c r="M433" s="19"/>
      <c r="N433" s="19"/>
      <c r="O433" s="19"/>
      <c r="P433" s="19"/>
      <c r="Q433" s="19"/>
      <c r="R433" s="19"/>
      <c r="S433" s="19"/>
      <c r="T433" s="19"/>
      <c r="U433" s="19"/>
      <c r="V433" s="19"/>
      <c r="W433" s="19"/>
      <c r="X433" s="19"/>
      <c r="Y433" s="19"/>
      <c r="Z433" s="19"/>
      <c r="AA433" s="19"/>
      <c r="AB433" s="19"/>
    </row>
    <row r="434" ht="15.75" customHeight="1">
      <c r="A434" s="19"/>
      <c r="B434" s="19"/>
      <c r="C434" s="19"/>
      <c r="D434" s="19"/>
      <c r="E434" s="19"/>
      <c r="F434" s="19"/>
      <c r="G434" s="19"/>
      <c r="H434" s="165"/>
      <c r="I434" s="19"/>
      <c r="J434" s="19"/>
      <c r="K434" s="19"/>
      <c r="L434" s="19"/>
      <c r="M434" s="19"/>
      <c r="N434" s="19"/>
      <c r="O434" s="19"/>
      <c r="P434" s="19"/>
      <c r="Q434" s="19"/>
      <c r="R434" s="19"/>
      <c r="S434" s="19"/>
      <c r="T434" s="19"/>
      <c r="U434" s="19"/>
      <c r="V434" s="19"/>
      <c r="W434" s="19"/>
      <c r="X434" s="19"/>
      <c r="Y434" s="19"/>
      <c r="Z434" s="19"/>
      <c r="AA434" s="19"/>
      <c r="AB434" s="19"/>
    </row>
    <row r="435" ht="15.75" customHeight="1">
      <c r="A435" s="19"/>
      <c r="B435" s="19"/>
      <c r="C435" s="19"/>
      <c r="D435" s="19"/>
      <c r="E435" s="19"/>
      <c r="F435" s="19"/>
      <c r="G435" s="19"/>
      <c r="H435" s="165"/>
      <c r="I435" s="19"/>
      <c r="J435" s="19"/>
      <c r="K435" s="19"/>
      <c r="L435" s="19"/>
      <c r="M435" s="19"/>
      <c r="N435" s="19"/>
      <c r="O435" s="19"/>
      <c r="P435" s="19"/>
      <c r="Q435" s="19"/>
      <c r="R435" s="19"/>
      <c r="S435" s="19"/>
      <c r="T435" s="19"/>
      <c r="U435" s="19"/>
      <c r="V435" s="19"/>
      <c r="W435" s="19"/>
      <c r="X435" s="19"/>
      <c r="Y435" s="19"/>
      <c r="Z435" s="19"/>
      <c r="AA435" s="19"/>
      <c r="AB435" s="19"/>
    </row>
    <row r="436" ht="15.75" customHeight="1">
      <c r="A436" s="19"/>
      <c r="B436" s="19"/>
      <c r="C436" s="19"/>
      <c r="D436" s="19"/>
      <c r="E436" s="19"/>
      <c r="F436" s="19"/>
      <c r="G436" s="19"/>
      <c r="H436" s="165"/>
      <c r="I436" s="19"/>
      <c r="J436" s="19"/>
      <c r="K436" s="19"/>
      <c r="L436" s="19"/>
      <c r="M436" s="19"/>
      <c r="N436" s="19"/>
      <c r="O436" s="19"/>
      <c r="P436" s="19"/>
      <c r="Q436" s="19"/>
      <c r="R436" s="19"/>
      <c r="S436" s="19"/>
      <c r="T436" s="19"/>
      <c r="U436" s="19"/>
      <c r="V436" s="19"/>
      <c r="W436" s="19"/>
      <c r="X436" s="19"/>
      <c r="Y436" s="19"/>
      <c r="Z436" s="19"/>
      <c r="AA436" s="19"/>
      <c r="AB436" s="19"/>
    </row>
    <row r="437" ht="15.75" customHeight="1">
      <c r="A437" s="19"/>
      <c r="B437" s="19"/>
      <c r="C437" s="19"/>
      <c r="D437" s="19"/>
      <c r="E437" s="19"/>
      <c r="F437" s="19"/>
      <c r="G437" s="19"/>
      <c r="H437" s="165"/>
      <c r="I437" s="19"/>
      <c r="J437" s="19"/>
      <c r="K437" s="19"/>
      <c r="L437" s="19"/>
      <c r="M437" s="19"/>
      <c r="N437" s="19"/>
      <c r="O437" s="19"/>
      <c r="P437" s="19"/>
      <c r="Q437" s="19"/>
      <c r="R437" s="19"/>
      <c r="S437" s="19"/>
      <c r="T437" s="19"/>
      <c r="U437" s="19"/>
      <c r="V437" s="19"/>
      <c r="W437" s="19"/>
      <c r="X437" s="19"/>
      <c r="Y437" s="19"/>
      <c r="Z437" s="19"/>
      <c r="AA437" s="19"/>
      <c r="AB437" s="19"/>
    </row>
    <row r="438" ht="15.75" customHeight="1">
      <c r="A438" s="19"/>
      <c r="B438" s="19"/>
      <c r="C438" s="19"/>
      <c r="D438" s="19"/>
      <c r="E438" s="19"/>
      <c r="F438" s="19"/>
      <c r="G438" s="19"/>
      <c r="H438" s="165"/>
      <c r="I438" s="19"/>
      <c r="J438" s="19"/>
      <c r="K438" s="19"/>
      <c r="L438" s="19"/>
      <c r="M438" s="19"/>
      <c r="N438" s="19"/>
      <c r="O438" s="19"/>
      <c r="P438" s="19"/>
      <c r="Q438" s="19"/>
      <c r="R438" s="19"/>
      <c r="S438" s="19"/>
      <c r="T438" s="19"/>
      <c r="U438" s="19"/>
      <c r="V438" s="19"/>
      <c r="W438" s="19"/>
      <c r="X438" s="19"/>
      <c r="Y438" s="19"/>
      <c r="Z438" s="19"/>
      <c r="AA438" s="19"/>
      <c r="AB438" s="19"/>
    </row>
    <row r="439" ht="15.75" customHeight="1">
      <c r="A439" s="19"/>
      <c r="B439" s="19"/>
      <c r="C439" s="19"/>
      <c r="D439" s="19"/>
      <c r="E439" s="19"/>
      <c r="F439" s="19"/>
      <c r="G439" s="19"/>
      <c r="H439" s="165"/>
      <c r="I439" s="19"/>
      <c r="J439" s="19"/>
      <c r="K439" s="19"/>
      <c r="L439" s="19"/>
      <c r="M439" s="19"/>
      <c r="N439" s="19"/>
      <c r="O439" s="19"/>
      <c r="P439" s="19"/>
      <c r="Q439" s="19"/>
      <c r="R439" s="19"/>
      <c r="S439" s="19"/>
      <c r="T439" s="19"/>
      <c r="U439" s="19"/>
      <c r="V439" s="19"/>
      <c r="W439" s="19"/>
      <c r="X439" s="19"/>
      <c r="Y439" s="19"/>
      <c r="Z439" s="19"/>
      <c r="AA439" s="19"/>
      <c r="AB439" s="19"/>
    </row>
    <row r="440" ht="15.75" customHeight="1">
      <c r="A440" s="19"/>
      <c r="B440" s="19"/>
      <c r="C440" s="19"/>
      <c r="D440" s="19"/>
      <c r="E440" s="19"/>
      <c r="F440" s="19"/>
      <c r="G440" s="19"/>
      <c r="H440" s="165"/>
      <c r="I440" s="19"/>
      <c r="J440" s="19"/>
      <c r="K440" s="19"/>
      <c r="L440" s="19"/>
      <c r="M440" s="19"/>
      <c r="N440" s="19"/>
      <c r="O440" s="19"/>
      <c r="P440" s="19"/>
      <c r="Q440" s="19"/>
      <c r="R440" s="19"/>
      <c r="S440" s="19"/>
      <c r="T440" s="19"/>
      <c r="U440" s="19"/>
      <c r="V440" s="19"/>
      <c r="W440" s="19"/>
      <c r="X440" s="19"/>
      <c r="Y440" s="19"/>
      <c r="Z440" s="19"/>
      <c r="AA440" s="19"/>
      <c r="AB440" s="19"/>
    </row>
    <row r="441" ht="15.75" customHeight="1">
      <c r="A441" s="19"/>
      <c r="B441" s="19"/>
      <c r="C441" s="19"/>
      <c r="D441" s="19"/>
      <c r="E441" s="19"/>
      <c r="F441" s="19"/>
      <c r="G441" s="19"/>
      <c r="H441" s="165"/>
      <c r="I441" s="19"/>
      <c r="J441" s="19"/>
      <c r="K441" s="19"/>
      <c r="L441" s="19"/>
      <c r="M441" s="19"/>
      <c r="N441" s="19"/>
      <c r="O441" s="19"/>
      <c r="P441" s="19"/>
      <c r="Q441" s="19"/>
      <c r="R441" s="19"/>
      <c r="S441" s="19"/>
      <c r="T441" s="19"/>
      <c r="U441" s="19"/>
      <c r="V441" s="19"/>
      <c r="W441" s="19"/>
      <c r="X441" s="19"/>
      <c r="Y441" s="19"/>
      <c r="Z441" s="19"/>
      <c r="AA441" s="19"/>
      <c r="AB441" s="19"/>
    </row>
    <row r="442" ht="15.75" customHeight="1">
      <c r="A442" s="19"/>
      <c r="B442" s="19"/>
      <c r="C442" s="19"/>
      <c r="D442" s="19"/>
      <c r="E442" s="19"/>
      <c r="F442" s="19"/>
      <c r="G442" s="19"/>
      <c r="H442" s="165"/>
      <c r="I442" s="19"/>
      <c r="J442" s="19"/>
      <c r="K442" s="19"/>
      <c r="L442" s="19"/>
      <c r="M442" s="19"/>
      <c r="N442" s="19"/>
      <c r="O442" s="19"/>
      <c r="P442" s="19"/>
      <c r="Q442" s="19"/>
      <c r="R442" s="19"/>
      <c r="S442" s="19"/>
      <c r="T442" s="19"/>
      <c r="U442" s="19"/>
      <c r="V442" s="19"/>
      <c r="W442" s="19"/>
      <c r="X442" s="19"/>
      <c r="Y442" s="19"/>
      <c r="Z442" s="19"/>
      <c r="AA442" s="19"/>
      <c r="AB442" s="19"/>
    </row>
    <row r="443" ht="15.75" customHeight="1">
      <c r="A443" s="19"/>
      <c r="B443" s="19"/>
      <c r="C443" s="19"/>
      <c r="D443" s="19"/>
      <c r="E443" s="19"/>
      <c r="F443" s="19"/>
      <c r="G443" s="19"/>
      <c r="H443" s="165"/>
      <c r="I443" s="19"/>
      <c r="J443" s="19"/>
      <c r="K443" s="19"/>
      <c r="L443" s="19"/>
      <c r="M443" s="19"/>
      <c r="N443" s="19"/>
      <c r="O443" s="19"/>
      <c r="P443" s="19"/>
      <c r="Q443" s="19"/>
      <c r="R443" s="19"/>
      <c r="S443" s="19"/>
      <c r="T443" s="19"/>
      <c r="U443" s="19"/>
      <c r="V443" s="19"/>
      <c r="W443" s="19"/>
      <c r="X443" s="19"/>
      <c r="Y443" s="19"/>
      <c r="Z443" s="19"/>
      <c r="AA443" s="19"/>
      <c r="AB443" s="19"/>
    </row>
    <row r="444" ht="15.75" customHeight="1">
      <c r="A444" s="19"/>
      <c r="B444" s="19"/>
      <c r="C444" s="19"/>
      <c r="D444" s="19"/>
      <c r="E444" s="19"/>
      <c r="F444" s="19"/>
      <c r="G444" s="19"/>
      <c r="H444" s="165"/>
      <c r="I444" s="19"/>
      <c r="J444" s="19"/>
      <c r="K444" s="19"/>
      <c r="L444" s="19"/>
      <c r="M444" s="19"/>
      <c r="N444" s="19"/>
      <c r="O444" s="19"/>
      <c r="P444" s="19"/>
      <c r="Q444" s="19"/>
      <c r="R444" s="19"/>
      <c r="S444" s="19"/>
      <c r="T444" s="19"/>
      <c r="U444" s="19"/>
      <c r="V444" s="19"/>
      <c r="W444" s="19"/>
      <c r="X444" s="19"/>
      <c r="Y444" s="19"/>
      <c r="Z444" s="19"/>
      <c r="AA444" s="19"/>
      <c r="AB444" s="19"/>
    </row>
    <row r="445" ht="15.75" customHeight="1">
      <c r="A445" s="19"/>
      <c r="B445" s="19"/>
      <c r="C445" s="19"/>
      <c r="D445" s="19"/>
      <c r="E445" s="19"/>
      <c r="F445" s="19"/>
      <c r="G445" s="19"/>
      <c r="H445" s="165"/>
      <c r="I445" s="19"/>
      <c r="J445" s="19"/>
      <c r="K445" s="19"/>
      <c r="L445" s="19"/>
      <c r="M445" s="19"/>
      <c r="N445" s="19"/>
      <c r="O445" s="19"/>
      <c r="P445" s="19"/>
      <c r="Q445" s="19"/>
      <c r="R445" s="19"/>
      <c r="S445" s="19"/>
      <c r="T445" s="19"/>
      <c r="U445" s="19"/>
      <c r="V445" s="19"/>
      <c r="W445" s="19"/>
      <c r="X445" s="19"/>
      <c r="Y445" s="19"/>
      <c r="Z445" s="19"/>
      <c r="AA445" s="19"/>
      <c r="AB445" s="19"/>
    </row>
    <row r="446" ht="15.75" customHeight="1">
      <c r="A446" s="19"/>
      <c r="B446" s="19"/>
      <c r="C446" s="19"/>
      <c r="D446" s="19"/>
      <c r="E446" s="19"/>
      <c r="F446" s="19"/>
      <c r="G446" s="19"/>
      <c r="H446" s="165"/>
      <c r="I446" s="19"/>
      <c r="J446" s="19"/>
      <c r="K446" s="19"/>
      <c r="L446" s="19"/>
      <c r="M446" s="19"/>
      <c r="N446" s="19"/>
      <c r="O446" s="19"/>
      <c r="P446" s="19"/>
      <c r="Q446" s="19"/>
      <c r="R446" s="19"/>
      <c r="S446" s="19"/>
      <c r="T446" s="19"/>
      <c r="U446" s="19"/>
      <c r="V446" s="19"/>
      <c r="W446" s="19"/>
      <c r="X446" s="19"/>
      <c r="Y446" s="19"/>
      <c r="Z446" s="19"/>
      <c r="AA446" s="19"/>
      <c r="AB446" s="19"/>
    </row>
    <row r="447" ht="15.75" customHeight="1">
      <c r="A447" s="19"/>
      <c r="B447" s="19"/>
      <c r="C447" s="19"/>
      <c r="D447" s="19"/>
      <c r="E447" s="19"/>
      <c r="F447" s="19"/>
      <c r="G447" s="19"/>
      <c r="H447" s="165"/>
      <c r="I447" s="19"/>
      <c r="J447" s="19"/>
      <c r="K447" s="19"/>
      <c r="L447" s="19"/>
      <c r="M447" s="19"/>
      <c r="N447" s="19"/>
      <c r="O447" s="19"/>
      <c r="P447" s="19"/>
      <c r="Q447" s="19"/>
      <c r="R447" s="19"/>
      <c r="S447" s="19"/>
      <c r="T447" s="19"/>
      <c r="U447" s="19"/>
      <c r="V447" s="19"/>
      <c r="W447" s="19"/>
      <c r="X447" s="19"/>
      <c r="Y447" s="19"/>
      <c r="Z447" s="19"/>
      <c r="AA447" s="19"/>
      <c r="AB447" s="19"/>
    </row>
    <row r="448" ht="15.75" customHeight="1">
      <c r="A448" s="19"/>
      <c r="B448" s="19"/>
      <c r="C448" s="19"/>
      <c r="D448" s="19"/>
      <c r="E448" s="19"/>
      <c r="F448" s="19"/>
      <c r="G448" s="19"/>
      <c r="H448" s="165"/>
      <c r="I448" s="19"/>
      <c r="J448" s="19"/>
      <c r="K448" s="19"/>
      <c r="L448" s="19"/>
      <c r="M448" s="19"/>
      <c r="N448" s="19"/>
      <c r="O448" s="19"/>
      <c r="P448" s="19"/>
      <c r="Q448" s="19"/>
      <c r="R448" s="19"/>
      <c r="S448" s="19"/>
      <c r="T448" s="19"/>
      <c r="U448" s="19"/>
      <c r="V448" s="19"/>
      <c r="W448" s="19"/>
      <c r="X448" s="19"/>
      <c r="Y448" s="19"/>
      <c r="Z448" s="19"/>
      <c r="AA448" s="19"/>
      <c r="AB448" s="19"/>
    </row>
    <row r="449" ht="15.75" customHeight="1">
      <c r="A449" s="19"/>
      <c r="B449" s="19"/>
      <c r="C449" s="19"/>
      <c r="D449" s="19"/>
      <c r="E449" s="19"/>
      <c r="F449" s="19"/>
      <c r="G449" s="19"/>
      <c r="H449" s="165"/>
      <c r="I449" s="19"/>
      <c r="J449" s="19"/>
      <c r="K449" s="19"/>
      <c r="L449" s="19"/>
      <c r="M449" s="19"/>
      <c r="N449" s="19"/>
      <c r="O449" s="19"/>
      <c r="P449" s="19"/>
      <c r="Q449" s="19"/>
      <c r="R449" s="19"/>
      <c r="S449" s="19"/>
      <c r="T449" s="19"/>
      <c r="U449" s="19"/>
      <c r="V449" s="19"/>
      <c r="W449" s="19"/>
      <c r="X449" s="19"/>
      <c r="Y449" s="19"/>
      <c r="Z449" s="19"/>
      <c r="AA449" s="19"/>
      <c r="AB449" s="19"/>
    </row>
    <row r="450" ht="15.75" customHeight="1">
      <c r="A450" s="19"/>
      <c r="B450" s="19"/>
      <c r="C450" s="19"/>
      <c r="D450" s="19"/>
      <c r="E450" s="19"/>
      <c r="F450" s="19"/>
      <c r="G450" s="19"/>
      <c r="H450" s="165"/>
      <c r="I450" s="19"/>
      <c r="J450" s="19"/>
      <c r="K450" s="19"/>
      <c r="L450" s="19"/>
      <c r="M450" s="19"/>
      <c r="N450" s="19"/>
      <c r="O450" s="19"/>
      <c r="P450" s="19"/>
      <c r="Q450" s="19"/>
      <c r="R450" s="19"/>
      <c r="S450" s="19"/>
      <c r="T450" s="19"/>
      <c r="U450" s="19"/>
      <c r="V450" s="19"/>
      <c r="W450" s="19"/>
      <c r="X450" s="19"/>
      <c r="Y450" s="19"/>
      <c r="Z450" s="19"/>
      <c r="AA450" s="19"/>
      <c r="AB450" s="19"/>
    </row>
    <row r="451" ht="15.75" customHeight="1">
      <c r="A451" s="19"/>
      <c r="B451" s="19"/>
      <c r="C451" s="19"/>
      <c r="D451" s="19"/>
      <c r="E451" s="19"/>
      <c r="F451" s="19"/>
      <c r="G451" s="19"/>
      <c r="H451" s="165"/>
      <c r="I451" s="19"/>
      <c r="J451" s="19"/>
      <c r="K451" s="19"/>
      <c r="L451" s="19"/>
      <c r="M451" s="19"/>
      <c r="N451" s="19"/>
      <c r="O451" s="19"/>
      <c r="P451" s="19"/>
      <c r="Q451" s="19"/>
      <c r="R451" s="19"/>
      <c r="S451" s="19"/>
      <c r="T451" s="19"/>
      <c r="U451" s="19"/>
      <c r="V451" s="19"/>
      <c r="W451" s="19"/>
      <c r="X451" s="19"/>
      <c r="Y451" s="19"/>
      <c r="Z451" s="19"/>
      <c r="AA451" s="19"/>
      <c r="AB451" s="19"/>
    </row>
    <row r="452" ht="15.75" customHeight="1">
      <c r="A452" s="19"/>
      <c r="B452" s="19"/>
      <c r="C452" s="19"/>
      <c r="D452" s="19"/>
      <c r="E452" s="19"/>
      <c r="F452" s="19"/>
      <c r="G452" s="19"/>
      <c r="H452" s="165"/>
      <c r="I452" s="19"/>
      <c r="J452" s="19"/>
      <c r="K452" s="19"/>
      <c r="L452" s="19"/>
      <c r="M452" s="19"/>
      <c r="N452" s="19"/>
      <c r="O452" s="19"/>
      <c r="P452" s="19"/>
      <c r="Q452" s="19"/>
      <c r="R452" s="19"/>
      <c r="S452" s="19"/>
      <c r="T452" s="19"/>
      <c r="U452" s="19"/>
      <c r="V452" s="19"/>
      <c r="W452" s="19"/>
      <c r="X452" s="19"/>
      <c r="Y452" s="19"/>
      <c r="Z452" s="19"/>
      <c r="AA452" s="19"/>
      <c r="AB452" s="19"/>
    </row>
    <row r="453" ht="15.75" customHeight="1">
      <c r="A453" s="19"/>
      <c r="B453" s="19"/>
      <c r="C453" s="19"/>
      <c r="D453" s="19"/>
      <c r="E453" s="19"/>
      <c r="F453" s="19"/>
      <c r="G453" s="19"/>
      <c r="H453" s="165"/>
      <c r="I453" s="19"/>
      <c r="J453" s="19"/>
      <c r="K453" s="19"/>
      <c r="L453" s="19"/>
      <c r="M453" s="19"/>
      <c r="N453" s="19"/>
      <c r="O453" s="19"/>
      <c r="P453" s="19"/>
      <c r="Q453" s="19"/>
      <c r="R453" s="19"/>
      <c r="S453" s="19"/>
      <c r="T453" s="19"/>
      <c r="U453" s="19"/>
      <c r="V453" s="19"/>
      <c r="W453" s="19"/>
      <c r="X453" s="19"/>
      <c r="Y453" s="19"/>
      <c r="Z453" s="19"/>
      <c r="AA453" s="19"/>
      <c r="AB453" s="19"/>
    </row>
    <row r="454" ht="15.75" customHeight="1">
      <c r="A454" s="19"/>
      <c r="B454" s="19"/>
      <c r="C454" s="19"/>
      <c r="D454" s="19"/>
      <c r="E454" s="19"/>
      <c r="F454" s="19"/>
      <c r="G454" s="19"/>
      <c r="H454" s="165"/>
      <c r="I454" s="19"/>
      <c r="J454" s="19"/>
      <c r="K454" s="19"/>
      <c r="L454" s="19"/>
      <c r="M454" s="19"/>
      <c r="N454" s="19"/>
      <c r="O454" s="19"/>
      <c r="P454" s="19"/>
      <c r="Q454" s="19"/>
      <c r="R454" s="19"/>
      <c r="S454" s="19"/>
      <c r="T454" s="19"/>
      <c r="U454" s="19"/>
      <c r="V454" s="19"/>
      <c r="W454" s="19"/>
      <c r="X454" s="19"/>
      <c r="Y454" s="19"/>
      <c r="Z454" s="19"/>
      <c r="AA454" s="19"/>
      <c r="AB454" s="19"/>
    </row>
    <row r="455" ht="15.75" customHeight="1">
      <c r="A455" s="19"/>
      <c r="B455" s="19"/>
      <c r="C455" s="19"/>
      <c r="D455" s="19"/>
      <c r="E455" s="19"/>
      <c r="F455" s="19"/>
      <c r="G455" s="19"/>
      <c r="H455" s="165"/>
      <c r="I455" s="19"/>
      <c r="J455" s="19"/>
      <c r="K455" s="19"/>
      <c r="L455" s="19"/>
      <c r="M455" s="19"/>
      <c r="N455" s="19"/>
      <c r="O455" s="19"/>
      <c r="P455" s="19"/>
      <c r="Q455" s="19"/>
      <c r="R455" s="19"/>
      <c r="S455" s="19"/>
      <c r="T455" s="19"/>
      <c r="U455" s="19"/>
      <c r="V455" s="19"/>
      <c r="W455" s="19"/>
      <c r="X455" s="19"/>
      <c r="Y455" s="19"/>
      <c r="Z455" s="19"/>
      <c r="AA455" s="19"/>
      <c r="AB455" s="19"/>
    </row>
    <row r="456" ht="15.75" customHeight="1">
      <c r="A456" s="19"/>
      <c r="B456" s="19"/>
      <c r="C456" s="19"/>
      <c r="D456" s="19"/>
      <c r="E456" s="19"/>
      <c r="F456" s="19"/>
      <c r="G456" s="19"/>
      <c r="H456" s="165"/>
      <c r="I456" s="19"/>
      <c r="J456" s="19"/>
      <c r="K456" s="19"/>
      <c r="L456" s="19"/>
      <c r="M456" s="19"/>
      <c r="N456" s="19"/>
      <c r="O456" s="19"/>
      <c r="P456" s="19"/>
      <c r="Q456" s="19"/>
      <c r="R456" s="19"/>
      <c r="S456" s="19"/>
      <c r="T456" s="19"/>
      <c r="U456" s="19"/>
      <c r="V456" s="19"/>
      <c r="W456" s="19"/>
      <c r="X456" s="19"/>
      <c r="Y456" s="19"/>
      <c r="Z456" s="19"/>
      <c r="AA456" s="19"/>
      <c r="AB456" s="19"/>
    </row>
    <row r="457" ht="15.75" customHeight="1">
      <c r="A457" s="19"/>
      <c r="B457" s="19"/>
      <c r="C457" s="19"/>
      <c r="D457" s="19"/>
      <c r="E457" s="19"/>
      <c r="F457" s="19"/>
      <c r="G457" s="19"/>
      <c r="H457" s="165"/>
      <c r="I457" s="19"/>
      <c r="J457" s="19"/>
      <c r="K457" s="19"/>
      <c r="L457" s="19"/>
      <c r="M457" s="19"/>
      <c r="N457" s="19"/>
      <c r="O457" s="19"/>
      <c r="P457" s="19"/>
      <c r="Q457" s="19"/>
      <c r="R457" s="19"/>
      <c r="S457" s="19"/>
      <c r="T457" s="19"/>
      <c r="U457" s="19"/>
      <c r="V457" s="19"/>
      <c r="W457" s="19"/>
      <c r="X457" s="19"/>
      <c r="Y457" s="19"/>
      <c r="Z457" s="19"/>
      <c r="AA457" s="19"/>
      <c r="AB457" s="19"/>
    </row>
    <row r="458" ht="15.75" customHeight="1">
      <c r="A458" s="19"/>
      <c r="B458" s="19"/>
      <c r="C458" s="19"/>
      <c r="D458" s="19"/>
      <c r="E458" s="19"/>
      <c r="F458" s="19"/>
      <c r="G458" s="19"/>
      <c r="H458" s="165"/>
      <c r="I458" s="19"/>
      <c r="J458" s="19"/>
      <c r="K458" s="19"/>
      <c r="L458" s="19"/>
      <c r="M458" s="19"/>
      <c r="N458" s="19"/>
      <c r="O458" s="19"/>
      <c r="P458" s="19"/>
      <c r="Q458" s="19"/>
      <c r="R458" s="19"/>
      <c r="S458" s="19"/>
      <c r="T458" s="19"/>
      <c r="U458" s="19"/>
      <c r="V458" s="19"/>
      <c r="W458" s="19"/>
      <c r="X458" s="19"/>
      <c r="Y458" s="19"/>
      <c r="Z458" s="19"/>
      <c r="AA458" s="19"/>
      <c r="AB458" s="19"/>
    </row>
    <row r="459" ht="15.75" customHeight="1">
      <c r="A459" s="19"/>
      <c r="B459" s="19"/>
      <c r="C459" s="19"/>
      <c r="D459" s="19"/>
      <c r="E459" s="19"/>
      <c r="F459" s="19"/>
      <c r="G459" s="19"/>
      <c r="H459" s="165"/>
      <c r="I459" s="19"/>
      <c r="J459" s="19"/>
      <c r="K459" s="19"/>
      <c r="L459" s="19"/>
      <c r="M459" s="19"/>
      <c r="N459" s="19"/>
      <c r="O459" s="19"/>
      <c r="P459" s="19"/>
      <c r="Q459" s="19"/>
      <c r="R459" s="19"/>
      <c r="S459" s="19"/>
      <c r="T459" s="19"/>
      <c r="U459" s="19"/>
      <c r="V459" s="19"/>
      <c r="W459" s="19"/>
      <c r="X459" s="19"/>
      <c r="Y459" s="19"/>
      <c r="Z459" s="19"/>
      <c r="AA459" s="19"/>
      <c r="AB459" s="19"/>
    </row>
    <row r="460" ht="15.75" customHeight="1">
      <c r="A460" s="19"/>
      <c r="B460" s="19"/>
      <c r="C460" s="19"/>
      <c r="D460" s="19"/>
      <c r="E460" s="19"/>
      <c r="F460" s="19"/>
      <c r="G460" s="19"/>
      <c r="H460" s="165"/>
      <c r="I460" s="19"/>
      <c r="J460" s="19"/>
      <c r="K460" s="19"/>
      <c r="L460" s="19"/>
      <c r="M460" s="19"/>
      <c r="N460" s="19"/>
      <c r="O460" s="19"/>
      <c r="P460" s="19"/>
      <c r="Q460" s="19"/>
      <c r="R460" s="19"/>
      <c r="S460" s="19"/>
      <c r="T460" s="19"/>
      <c r="U460" s="19"/>
      <c r="V460" s="19"/>
      <c r="W460" s="19"/>
      <c r="X460" s="19"/>
      <c r="Y460" s="19"/>
      <c r="Z460" s="19"/>
      <c r="AA460" s="19"/>
      <c r="AB460" s="19"/>
    </row>
    <row r="461" ht="15.75" customHeight="1">
      <c r="A461" s="19"/>
      <c r="B461" s="19"/>
      <c r="C461" s="19"/>
      <c r="D461" s="19"/>
      <c r="E461" s="19"/>
      <c r="F461" s="19"/>
      <c r="G461" s="19"/>
      <c r="H461" s="165"/>
      <c r="I461" s="19"/>
      <c r="J461" s="19"/>
      <c r="K461" s="19"/>
      <c r="L461" s="19"/>
      <c r="M461" s="19"/>
      <c r="N461" s="19"/>
      <c r="O461" s="19"/>
      <c r="P461" s="19"/>
      <c r="Q461" s="19"/>
      <c r="R461" s="19"/>
      <c r="S461" s="19"/>
      <c r="T461" s="19"/>
      <c r="U461" s="19"/>
      <c r="V461" s="19"/>
      <c r="W461" s="19"/>
      <c r="X461" s="19"/>
      <c r="Y461" s="19"/>
      <c r="Z461" s="19"/>
      <c r="AA461" s="19"/>
      <c r="AB461" s="19"/>
    </row>
    <row r="462" ht="15.75" customHeight="1">
      <c r="A462" s="19"/>
      <c r="B462" s="19"/>
      <c r="C462" s="19"/>
      <c r="D462" s="19"/>
      <c r="E462" s="19"/>
      <c r="F462" s="19"/>
      <c r="G462" s="19"/>
      <c r="H462" s="165"/>
      <c r="I462" s="19"/>
      <c r="J462" s="19"/>
      <c r="K462" s="19"/>
      <c r="L462" s="19"/>
      <c r="M462" s="19"/>
      <c r="N462" s="19"/>
      <c r="O462" s="19"/>
      <c r="P462" s="19"/>
      <c r="Q462" s="19"/>
      <c r="R462" s="19"/>
      <c r="S462" s="19"/>
      <c r="T462" s="19"/>
      <c r="U462" s="19"/>
      <c r="V462" s="19"/>
      <c r="W462" s="19"/>
      <c r="X462" s="19"/>
      <c r="Y462" s="19"/>
      <c r="Z462" s="19"/>
      <c r="AA462" s="19"/>
      <c r="AB462" s="19"/>
    </row>
    <row r="463" ht="15.75" customHeight="1">
      <c r="A463" s="19"/>
      <c r="B463" s="19"/>
      <c r="C463" s="19"/>
      <c r="D463" s="19"/>
      <c r="E463" s="19"/>
      <c r="F463" s="19"/>
      <c r="G463" s="19"/>
      <c r="H463" s="165"/>
      <c r="I463" s="19"/>
      <c r="J463" s="19"/>
      <c r="K463" s="19"/>
      <c r="L463" s="19"/>
      <c r="M463" s="19"/>
      <c r="N463" s="19"/>
      <c r="O463" s="19"/>
      <c r="P463" s="19"/>
      <c r="Q463" s="19"/>
      <c r="R463" s="19"/>
      <c r="S463" s="19"/>
      <c r="T463" s="19"/>
      <c r="U463" s="19"/>
      <c r="V463" s="19"/>
      <c r="W463" s="19"/>
      <c r="X463" s="19"/>
      <c r="Y463" s="19"/>
      <c r="Z463" s="19"/>
      <c r="AA463" s="19"/>
      <c r="AB463" s="19"/>
    </row>
    <row r="464" ht="15.75" customHeight="1">
      <c r="A464" s="19"/>
      <c r="B464" s="19"/>
      <c r="C464" s="19"/>
      <c r="D464" s="19"/>
      <c r="E464" s="19"/>
      <c r="F464" s="19"/>
      <c r="G464" s="19"/>
      <c r="H464" s="165"/>
      <c r="I464" s="19"/>
      <c r="J464" s="19"/>
      <c r="K464" s="19"/>
      <c r="L464" s="19"/>
      <c r="M464" s="19"/>
      <c r="N464" s="19"/>
      <c r="O464" s="19"/>
      <c r="P464" s="19"/>
      <c r="Q464" s="19"/>
      <c r="R464" s="19"/>
      <c r="S464" s="19"/>
      <c r="T464" s="19"/>
      <c r="U464" s="19"/>
      <c r="V464" s="19"/>
      <c r="W464" s="19"/>
      <c r="X464" s="19"/>
      <c r="Y464" s="19"/>
      <c r="Z464" s="19"/>
      <c r="AA464" s="19"/>
      <c r="AB464" s="19"/>
    </row>
    <row r="465" ht="15.75" customHeight="1">
      <c r="A465" s="19"/>
      <c r="B465" s="19"/>
      <c r="C465" s="19"/>
      <c r="D465" s="19"/>
      <c r="E465" s="19"/>
      <c r="F465" s="19"/>
      <c r="G465" s="19"/>
      <c r="H465" s="165"/>
      <c r="I465" s="19"/>
      <c r="J465" s="19"/>
      <c r="K465" s="19"/>
      <c r="L465" s="19"/>
      <c r="M465" s="19"/>
      <c r="N465" s="19"/>
      <c r="O465" s="19"/>
      <c r="P465" s="19"/>
      <c r="Q465" s="19"/>
      <c r="R465" s="19"/>
      <c r="S465" s="19"/>
      <c r="T465" s="19"/>
      <c r="U465" s="19"/>
      <c r="V465" s="19"/>
      <c r="W465" s="19"/>
      <c r="X465" s="19"/>
      <c r="Y465" s="19"/>
      <c r="Z465" s="19"/>
      <c r="AA465" s="19"/>
      <c r="AB465" s="19"/>
    </row>
    <row r="466" ht="15.75" customHeight="1">
      <c r="A466" s="19"/>
      <c r="B466" s="19"/>
      <c r="C466" s="19"/>
      <c r="D466" s="19"/>
      <c r="E466" s="19"/>
      <c r="F466" s="19"/>
      <c r="G466" s="19"/>
      <c r="H466" s="165"/>
      <c r="I466" s="19"/>
      <c r="J466" s="19"/>
      <c r="K466" s="19"/>
      <c r="L466" s="19"/>
      <c r="M466" s="19"/>
      <c r="N466" s="19"/>
      <c r="O466" s="19"/>
      <c r="P466" s="19"/>
      <c r="Q466" s="19"/>
      <c r="R466" s="19"/>
      <c r="S466" s="19"/>
      <c r="T466" s="19"/>
      <c r="U466" s="19"/>
      <c r="V466" s="19"/>
      <c r="W466" s="19"/>
      <c r="X466" s="19"/>
      <c r="Y466" s="19"/>
      <c r="Z466" s="19"/>
      <c r="AA466" s="19"/>
      <c r="AB466" s="19"/>
    </row>
    <row r="467" ht="15.75" customHeight="1">
      <c r="A467" s="19"/>
      <c r="B467" s="19"/>
      <c r="C467" s="19"/>
      <c r="D467" s="19"/>
      <c r="E467" s="19"/>
      <c r="F467" s="19"/>
      <c r="G467" s="19"/>
      <c r="H467" s="165"/>
      <c r="I467" s="19"/>
      <c r="J467" s="19"/>
      <c r="K467" s="19"/>
      <c r="L467" s="19"/>
      <c r="M467" s="19"/>
      <c r="N467" s="19"/>
      <c r="O467" s="19"/>
      <c r="P467" s="19"/>
      <c r="Q467" s="19"/>
      <c r="R467" s="19"/>
      <c r="S467" s="19"/>
      <c r="T467" s="19"/>
      <c r="U467" s="19"/>
      <c r="V467" s="19"/>
      <c r="W467" s="19"/>
      <c r="X467" s="19"/>
      <c r="Y467" s="19"/>
      <c r="Z467" s="19"/>
      <c r="AA467" s="19"/>
      <c r="AB467" s="19"/>
    </row>
    <row r="468" ht="15.75" customHeight="1">
      <c r="A468" s="19"/>
      <c r="B468" s="19"/>
      <c r="C468" s="19"/>
      <c r="D468" s="19"/>
      <c r="E468" s="19"/>
      <c r="F468" s="19"/>
      <c r="G468" s="19"/>
      <c r="H468" s="165"/>
      <c r="I468" s="19"/>
      <c r="J468" s="19"/>
      <c r="K468" s="19"/>
      <c r="L468" s="19"/>
      <c r="M468" s="19"/>
      <c r="N468" s="19"/>
      <c r="O468" s="19"/>
      <c r="P468" s="19"/>
      <c r="Q468" s="19"/>
      <c r="R468" s="19"/>
      <c r="S468" s="19"/>
      <c r="T468" s="19"/>
      <c r="U468" s="19"/>
      <c r="V468" s="19"/>
      <c r="W468" s="19"/>
      <c r="X468" s="19"/>
      <c r="Y468" s="19"/>
      <c r="Z468" s="19"/>
      <c r="AA468" s="19"/>
      <c r="AB468" s="19"/>
    </row>
    <row r="469" ht="15.75" customHeight="1">
      <c r="A469" s="19"/>
      <c r="B469" s="19"/>
      <c r="C469" s="19"/>
      <c r="D469" s="19"/>
      <c r="E469" s="19"/>
      <c r="F469" s="19"/>
      <c r="G469" s="19"/>
      <c r="H469" s="165"/>
      <c r="I469" s="19"/>
      <c r="J469" s="19"/>
      <c r="K469" s="19"/>
      <c r="L469" s="19"/>
      <c r="M469" s="19"/>
      <c r="N469" s="19"/>
      <c r="O469" s="19"/>
      <c r="P469" s="19"/>
      <c r="Q469" s="19"/>
      <c r="R469" s="19"/>
      <c r="S469" s="19"/>
      <c r="T469" s="19"/>
      <c r="U469" s="19"/>
      <c r="V469" s="19"/>
      <c r="W469" s="19"/>
      <c r="X469" s="19"/>
      <c r="Y469" s="19"/>
      <c r="Z469" s="19"/>
      <c r="AA469" s="19"/>
      <c r="AB469" s="19"/>
    </row>
    <row r="470" ht="15.75" customHeight="1">
      <c r="A470" s="19"/>
      <c r="B470" s="19"/>
      <c r="C470" s="19"/>
      <c r="D470" s="19"/>
      <c r="E470" s="19"/>
      <c r="F470" s="19"/>
      <c r="G470" s="19"/>
      <c r="H470" s="165"/>
      <c r="I470" s="19"/>
      <c r="J470" s="19"/>
      <c r="K470" s="19"/>
      <c r="L470" s="19"/>
      <c r="M470" s="19"/>
      <c r="N470" s="19"/>
      <c r="O470" s="19"/>
      <c r="P470" s="19"/>
      <c r="Q470" s="19"/>
      <c r="R470" s="19"/>
      <c r="S470" s="19"/>
      <c r="T470" s="19"/>
      <c r="U470" s="19"/>
      <c r="V470" s="19"/>
      <c r="W470" s="19"/>
      <c r="X470" s="19"/>
      <c r="Y470" s="19"/>
      <c r="Z470" s="19"/>
      <c r="AA470" s="19"/>
      <c r="AB470" s="19"/>
    </row>
    <row r="471" ht="15.75" customHeight="1">
      <c r="A471" s="19"/>
      <c r="B471" s="19"/>
      <c r="C471" s="19"/>
      <c r="D471" s="19"/>
      <c r="E471" s="19"/>
      <c r="F471" s="19"/>
      <c r="G471" s="19"/>
      <c r="H471" s="165"/>
      <c r="I471" s="19"/>
      <c r="J471" s="19"/>
      <c r="K471" s="19"/>
      <c r="L471" s="19"/>
      <c r="M471" s="19"/>
      <c r="N471" s="19"/>
      <c r="O471" s="19"/>
      <c r="P471" s="19"/>
      <c r="Q471" s="19"/>
      <c r="R471" s="19"/>
      <c r="S471" s="19"/>
      <c r="T471" s="19"/>
      <c r="U471" s="19"/>
      <c r="V471" s="19"/>
      <c r="W471" s="19"/>
      <c r="X471" s="19"/>
      <c r="Y471" s="19"/>
      <c r="Z471" s="19"/>
      <c r="AA471" s="19"/>
      <c r="AB471" s="19"/>
    </row>
    <row r="472" ht="15.75" customHeight="1">
      <c r="A472" s="19"/>
      <c r="B472" s="19"/>
      <c r="C472" s="19"/>
      <c r="D472" s="19"/>
      <c r="E472" s="19"/>
      <c r="F472" s="19"/>
      <c r="G472" s="19"/>
      <c r="H472" s="165"/>
      <c r="I472" s="19"/>
      <c r="J472" s="19"/>
      <c r="K472" s="19"/>
      <c r="L472" s="19"/>
      <c r="M472" s="19"/>
      <c r="N472" s="19"/>
      <c r="O472" s="19"/>
      <c r="P472" s="19"/>
      <c r="Q472" s="19"/>
      <c r="R472" s="19"/>
      <c r="S472" s="19"/>
      <c r="T472" s="19"/>
      <c r="U472" s="19"/>
      <c r="V472" s="19"/>
      <c r="W472" s="19"/>
      <c r="X472" s="19"/>
      <c r="Y472" s="19"/>
      <c r="Z472" s="19"/>
      <c r="AA472" s="19"/>
      <c r="AB472" s="19"/>
    </row>
    <row r="473" ht="15.75" customHeight="1">
      <c r="A473" s="19"/>
      <c r="B473" s="19"/>
      <c r="C473" s="19"/>
      <c r="D473" s="19"/>
      <c r="E473" s="19"/>
      <c r="F473" s="19"/>
      <c r="G473" s="19"/>
      <c r="H473" s="165"/>
      <c r="I473" s="19"/>
      <c r="J473" s="19"/>
      <c r="K473" s="19"/>
      <c r="L473" s="19"/>
      <c r="M473" s="19"/>
      <c r="N473" s="19"/>
      <c r="O473" s="19"/>
      <c r="P473" s="19"/>
      <c r="Q473" s="19"/>
      <c r="R473" s="19"/>
      <c r="S473" s="19"/>
      <c r="T473" s="19"/>
      <c r="U473" s="19"/>
      <c r="V473" s="19"/>
      <c r="W473" s="19"/>
      <c r="X473" s="19"/>
      <c r="Y473" s="19"/>
      <c r="Z473" s="19"/>
      <c r="AA473" s="19"/>
      <c r="AB473" s="19"/>
    </row>
    <row r="474" ht="15.75" customHeight="1">
      <c r="A474" s="19"/>
      <c r="B474" s="19"/>
      <c r="C474" s="19"/>
      <c r="D474" s="19"/>
      <c r="E474" s="19"/>
      <c r="F474" s="19"/>
      <c r="G474" s="19"/>
      <c r="H474" s="165"/>
      <c r="I474" s="19"/>
      <c r="J474" s="19"/>
      <c r="K474" s="19"/>
      <c r="L474" s="19"/>
      <c r="M474" s="19"/>
      <c r="N474" s="19"/>
      <c r="O474" s="19"/>
      <c r="P474" s="19"/>
      <c r="Q474" s="19"/>
      <c r="R474" s="19"/>
      <c r="S474" s="19"/>
      <c r="T474" s="19"/>
      <c r="U474" s="19"/>
      <c r="V474" s="19"/>
      <c r="W474" s="19"/>
      <c r="X474" s="19"/>
      <c r="Y474" s="19"/>
      <c r="Z474" s="19"/>
      <c r="AA474" s="19"/>
      <c r="AB474" s="19"/>
    </row>
    <row r="475" ht="15.75" customHeight="1">
      <c r="A475" s="19"/>
      <c r="B475" s="19"/>
      <c r="C475" s="19"/>
      <c r="D475" s="19"/>
      <c r="E475" s="19"/>
      <c r="F475" s="19"/>
      <c r="G475" s="19"/>
      <c r="H475" s="165"/>
      <c r="I475" s="19"/>
      <c r="J475" s="19"/>
      <c r="K475" s="19"/>
      <c r="L475" s="19"/>
      <c r="M475" s="19"/>
      <c r="N475" s="19"/>
      <c r="O475" s="19"/>
      <c r="P475" s="19"/>
      <c r="Q475" s="19"/>
      <c r="R475" s="19"/>
      <c r="S475" s="19"/>
      <c r="T475" s="19"/>
      <c r="U475" s="19"/>
      <c r="V475" s="19"/>
      <c r="W475" s="19"/>
      <c r="X475" s="19"/>
      <c r="Y475" s="19"/>
      <c r="Z475" s="19"/>
      <c r="AA475" s="19"/>
      <c r="AB475" s="19"/>
    </row>
    <row r="476" ht="15.75" customHeight="1">
      <c r="A476" s="19"/>
      <c r="B476" s="19"/>
      <c r="C476" s="19"/>
      <c r="D476" s="19"/>
      <c r="E476" s="19"/>
      <c r="F476" s="19"/>
      <c r="G476" s="19"/>
      <c r="H476" s="165"/>
      <c r="I476" s="19"/>
      <c r="J476" s="19"/>
      <c r="K476" s="19"/>
      <c r="L476" s="19"/>
      <c r="M476" s="19"/>
      <c r="N476" s="19"/>
      <c r="O476" s="19"/>
      <c r="P476" s="19"/>
      <c r="Q476" s="19"/>
      <c r="R476" s="19"/>
      <c r="S476" s="19"/>
      <c r="T476" s="19"/>
      <c r="U476" s="19"/>
      <c r="V476" s="19"/>
      <c r="W476" s="19"/>
      <c r="X476" s="19"/>
      <c r="Y476" s="19"/>
      <c r="Z476" s="19"/>
      <c r="AA476" s="19"/>
      <c r="AB476" s="19"/>
    </row>
    <row r="477" ht="15.75" customHeight="1">
      <c r="A477" s="19"/>
      <c r="B477" s="19"/>
      <c r="C477" s="19"/>
      <c r="D477" s="19"/>
      <c r="E477" s="19"/>
      <c r="F477" s="19"/>
      <c r="G477" s="19"/>
      <c r="H477" s="165"/>
      <c r="I477" s="19"/>
      <c r="J477" s="19"/>
      <c r="K477" s="19"/>
      <c r="L477" s="19"/>
      <c r="M477" s="19"/>
      <c r="N477" s="19"/>
      <c r="O477" s="19"/>
      <c r="P477" s="19"/>
      <c r="Q477" s="19"/>
      <c r="R477" s="19"/>
      <c r="S477" s="19"/>
      <c r="T477" s="19"/>
      <c r="U477" s="19"/>
      <c r="V477" s="19"/>
      <c r="W477" s="19"/>
      <c r="X477" s="19"/>
      <c r="Y477" s="19"/>
      <c r="Z477" s="19"/>
      <c r="AA477" s="19"/>
      <c r="AB477" s="19"/>
    </row>
    <row r="478" ht="15.75" customHeight="1">
      <c r="A478" s="19"/>
      <c r="B478" s="19"/>
      <c r="C478" s="19"/>
      <c r="D478" s="19"/>
      <c r="E478" s="19"/>
      <c r="F478" s="19"/>
      <c r="G478" s="19"/>
      <c r="H478" s="165"/>
      <c r="I478" s="19"/>
      <c r="J478" s="19"/>
      <c r="K478" s="19"/>
      <c r="L478" s="19"/>
      <c r="M478" s="19"/>
      <c r="N478" s="19"/>
      <c r="O478" s="19"/>
      <c r="P478" s="19"/>
      <c r="Q478" s="19"/>
      <c r="R478" s="19"/>
      <c r="S478" s="19"/>
      <c r="T478" s="19"/>
      <c r="U478" s="19"/>
      <c r="V478" s="19"/>
      <c r="W478" s="19"/>
      <c r="X478" s="19"/>
      <c r="Y478" s="19"/>
      <c r="Z478" s="19"/>
      <c r="AA478" s="19"/>
      <c r="AB478" s="19"/>
    </row>
    <row r="479" ht="15.75" customHeight="1">
      <c r="A479" s="19"/>
      <c r="B479" s="19"/>
      <c r="C479" s="19"/>
      <c r="D479" s="19"/>
      <c r="E479" s="19"/>
      <c r="F479" s="19"/>
      <c r="G479" s="19"/>
      <c r="H479" s="165"/>
      <c r="I479" s="19"/>
      <c r="J479" s="19"/>
      <c r="K479" s="19"/>
      <c r="L479" s="19"/>
      <c r="M479" s="19"/>
      <c r="N479" s="19"/>
      <c r="O479" s="19"/>
      <c r="P479" s="19"/>
      <c r="Q479" s="19"/>
      <c r="R479" s="19"/>
      <c r="S479" s="19"/>
      <c r="T479" s="19"/>
      <c r="U479" s="19"/>
      <c r="V479" s="19"/>
      <c r="W479" s="19"/>
      <c r="X479" s="19"/>
      <c r="Y479" s="19"/>
      <c r="Z479" s="19"/>
      <c r="AA479" s="19"/>
      <c r="AB479" s="19"/>
    </row>
    <row r="480" ht="15.75" customHeight="1">
      <c r="A480" s="19"/>
      <c r="B480" s="19"/>
      <c r="C480" s="19"/>
      <c r="D480" s="19"/>
      <c r="E480" s="19"/>
      <c r="F480" s="19"/>
      <c r="G480" s="19"/>
      <c r="H480" s="165"/>
      <c r="I480" s="19"/>
      <c r="J480" s="19"/>
      <c r="K480" s="19"/>
      <c r="L480" s="19"/>
      <c r="M480" s="19"/>
      <c r="N480" s="19"/>
      <c r="O480" s="19"/>
      <c r="P480" s="19"/>
      <c r="Q480" s="19"/>
      <c r="R480" s="19"/>
      <c r="S480" s="19"/>
      <c r="T480" s="19"/>
      <c r="U480" s="19"/>
      <c r="V480" s="19"/>
      <c r="W480" s="19"/>
      <c r="X480" s="19"/>
      <c r="Y480" s="19"/>
      <c r="Z480" s="19"/>
      <c r="AA480" s="19"/>
      <c r="AB480" s="19"/>
    </row>
    <row r="481" ht="15.75" customHeight="1">
      <c r="A481" s="19"/>
      <c r="B481" s="19"/>
      <c r="C481" s="19"/>
      <c r="D481" s="19"/>
      <c r="E481" s="19"/>
      <c r="F481" s="19"/>
      <c r="G481" s="19"/>
      <c r="H481" s="165"/>
      <c r="I481" s="19"/>
      <c r="J481" s="19"/>
      <c r="K481" s="19"/>
      <c r="L481" s="19"/>
      <c r="M481" s="19"/>
      <c r="N481" s="19"/>
      <c r="O481" s="19"/>
      <c r="P481" s="19"/>
      <c r="Q481" s="19"/>
      <c r="R481" s="19"/>
      <c r="S481" s="19"/>
      <c r="T481" s="19"/>
      <c r="U481" s="19"/>
      <c r="V481" s="19"/>
      <c r="W481" s="19"/>
      <c r="X481" s="19"/>
      <c r="Y481" s="19"/>
      <c r="Z481" s="19"/>
      <c r="AA481" s="19"/>
      <c r="AB481" s="19"/>
    </row>
    <row r="482" ht="15.75" customHeight="1">
      <c r="A482" s="19"/>
      <c r="B482" s="19"/>
      <c r="C482" s="19"/>
      <c r="D482" s="19"/>
      <c r="E482" s="19"/>
      <c r="F482" s="19"/>
      <c r="G482" s="19"/>
      <c r="H482" s="165"/>
      <c r="I482" s="19"/>
      <c r="J482" s="19"/>
      <c r="K482" s="19"/>
      <c r="L482" s="19"/>
      <c r="M482" s="19"/>
      <c r="N482" s="19"/>
      <c r="O482" s="19"/>
      <c r="P482" s="19"/>
      <c r="Q482" s="19"/>
      <c r="R482" s="19"/>
      <c r="S482" s="19"/>
      <c r="T482" s="19"/>
      <c r="U482" s="19"/>
      <c r="V482" s="19"/>
      <c r="W482" s="19"/>
      <c r="X482" s="19"/>
      <c r="Y482" s="19"/>
      <c r="Z482" s="19"/>
      <c r="AA482" s="19"/>
      <c r="AB482" s="19"/>
    </row>
    <row r="483" ht="15.75" customHeight="1">
      <c r="A483" s="19"/>
      <c r="B483" s="19"/>
      <c r="C483" s="19"/>
      <c r="D483" s="19"/>
      <c r="E483" s="19"/>
      <c r="F483" s="19"/>
      <c r="G483" s="19"/>
      <c r="H483" s="165"/>
      <c r="I483" s="19"/>
      <c r="J483" s="19"/>
      <c r="K483" s="19"/>
      <c r="L483" s="19"/>
      <c r="M483" s="19"/>
      <c r="N483" s="19"/>
      <c r="O483" s="19"/>
      <c r="P483" s="19"/>
      <c r="Q483" s="19"/>
      <c r="R483" s="19"/>
      <c r="S483" s="19"/>
      <c r="T483" s="19"/>
      <c r="U483" s="19"/>
      <c r="V483" s="19"/>
      <c r="W483" s="19"/>
      <c r="X483" s="19"/>
      <c r="Y483" s="19"/>
      <c r="Z483" s="19"/>
      <c r="AA483" s="19"/>
      <c r="AB483" s="19"/>
    </row>
    <row r="484" ht="15.75" customHeight="1">
      <c r="A484" s="19"/>
      <c r="B484" s="19"/>
      <c r="C484" s="19"/>
      <c r="D484" s="19"/>
      <c r="E484" s="19"/>
      <c r="F484" s="19"/>
      <c r="G484" s="19"/>
      <c r="H484" s="165"/>
      <c r="I484" s="19"/>
      <c r="J484" s="19"/>
      <c r="K484" s="19"/>
      <c r="L484" s="19"/>
      <c r="M484" s="19"/>
      <c r="N484" s="19"/>
      <c r="O484" s="19"/>
      <c r="P484" s="19"/>
      <c r="Q484" s="19"/>
      <c r="R484" s="19"/>
      <c r="S484" s="19"/>
      <c r="T484" s="19"/>
      <c r="U484" s="19"/>
      <c r="V484" s="19"/>
      <c r="W484" s="19"/>
      <c r="X484" s="19"/>
      <c r="Y484" s="19"/>
      <c r="Z484" s="19"/>
      <c r="AA484" s="19"/>
      <c r="AB484" s="19"/>
    </row>
    <row r="485" ht="15.75" customHeight="1">
      <c r="A485" s="19"/>
      <c r="B485" s="19"/>
      <c r="C485" s="19"/>
      <c r="D485" s="19"/>
      <c r="E485" s="19"/>
      <c r="F485" s="19"/>
      <c r="G485" s="19"/>
      <c r="H485" s="165"/>
      <c r="I485" s="19"/>
      <c r="J485" s="19"/>
      <c r="K485" s="19"/>
      <c r="L485" s="19"/>
      <c r="M485" s="19"/>
      <c r="N485" s="19"/>
      <c r="O485" s="19"/>
      <c r="P485" s="19"/>
      <c r="Q485" s="19"/>
      <c r="R485" s="19"/>
      <c r="S485" s="19"/>
      <c r="T485" s="19"/>
      <c r="U485" s="19"/>
      <c r="V485" s="19"/>
      <c r="W485" s="19"/>
      <c r="X485" s="19"/>
      <c r="Y485" s="19"/>
      <c r="Z485" s="19"/>
      <c r="AA485" s="19"/>
      <c r="AB485" s="19"/>
    </row>
    <row r="486" ht="15.75" customHeight="1">
      <c r="A486" s="19"/>
      <c r="B486" s="19"/>
      <c r="C486" s="19"/>
      <c r="D486" s="19"/>
      <c r="E486" s="19"/>
      <c r="F486" s="19"/>
      <c r="G486" s="19"/>
      <c r="H486" s="165"/>
      <c r="I486" s="19"/>
      <c r="J486" s="19"/>
      <c r="K486" s="19"/>
      <c r="L486" s="19"/>
      <c r="M486" s="19"/>
      <c r="N486" s="19"/>
      <c r="O486" s="19"/>
      <c r="P486" s="19"/>
      <c r="Q486" s="19"/>
      <c r="R486" s="19"/>
      <c r="S486" s="19"/>
      <c r="T486" s="19"/>
      <c r="U486" s="19"/>
      <c r="V486" s="19"/>
      <c r="W486" s="19"/>
      <c r="X486" s="19"/>
      <c r="Y486" s="19"/>
      <c r="Z486" s="19"/>
      <c r="AA486" s="19"/>
      <c r="AB486" s="19"/>
    </row>
    <row r="487" ht="15.75" customHeight="1">
      <c r="A487" s="19"/>
      <c r="B487" s="19"/>
      <c r="C487" s="19"/>
      <c r="D487" s="19"/>
      <c r="E487" s="19"/>
      <c r="F487" s="19"/>
      <c r="G487" s="19"/>
      <c r="H487" s="165"/>
      <c r="I487" s="19"/>
      <c r="J487" s="19"/>
      <c r="K487" s="19"/>
      <c r="L487" s="19"/>
      <c r="M487" s="19"/>
      <c r="N487" s="19"/>
      <c r="O487" s="19"/>
      <c r="P487" s="19"/>
      <c r="Q487" s="19"/>
      <c r="R487" s="19"/>
      <c r="S487" s="19"/>
      <c r="T487" s="19"/>
      <c r="U487" s="19"/>
      <c r="V487" s="19"/>
      <c r="W487" s="19"/>
      <c r="X487" s="19"/>
      <c r="Y487" s="19"/>
      <c r="Z487" s="19"/>
      <c r="AA487" s="19"/>
      <c r="AB487" s="19"/>
    </row>
    <row r="488" ht="15.75" customHeight="1">
      <c r="A488" s="19"/>
      <c r="B488" s="19"/>
      <c r="C488" s="19"/>
      <c r="D488" s="19"/>
      <c r="E488" s="19"/>
      <c r="F488" s="19"/>
      <c r="G488" s="19"/>
      <c r="H488" s="165"/>
      <c r="I488" s="19"/>
      <c r="J488" s="19"/>
      <c r="K488" s="19"/>
      <c r="L488" s="19"/>
      <c r="M488" s="19"/>
      <c r="N488" s="19"/>
      <c r="O488" s="19"/>
      <c r="P488" s="19"/>
      <c r="Q488" s="19"/>
      <c r="R488" s="19"/>
      <c r="S488" s="19"/>
      <c r="T488" s="19"/>
      <c r="U488" s="19"/>
      <c r="V488" s="19"/>
      <c r="W488" s="19"/>
      <c r="X488" s="19"/>
      <c r="Y488" s="19"/>
      <c r="Z488" s="19"/>
      <c r="AA488" s="19"/>
      <c r="AB488" s="19"/>
    </row>
    <row r="489" ht="15.75" customHeight="1">
      <c r="A489" s="19"/>
      <c r="B489" s="19"/>
      <c r="C489" s="19"/>
      <c r="D489" s="19"/>
      <c r="E489" s="19"/>
      <c r="F489" s="19"/>
      <c r="G489" s="19"/>
      <c r="H489" s="165"/>
      <c r="I489" s="19"/>
      <c r="J489" s="19"/>
      <c r="K489" s="19"/>
      <c r="L489" s="19"/>
      <c r="M489" s="19"/>
      <c r="N489" s="19"/>
      <c r="O489" s="19"/>
      <c r="P489" s="19"/>
      <c r="Q489" s="19"/>
      <c r="R489" s="19"/>
      <c r="S489" s="19"/>
      <c r="T489" s="19"/>
      <c r="U489" s="19"/>
      <c r="V489" s="19"/>
      <c r="W489" s="19"/>
      <c r="X489" s="19"/>
      <c r="Y489" s="19"/>
      <c r="Z489" s="19"/>
      <c r="AA489" s="19"/>
      <c r="AB489" s="19"/>
    </row>
    <row r="490" ht="15.75" customHeight="1">
      <c r="A490" s="19"/>
      <c r="B490" s="19"/>
      <c r="C490" s="19"/>
      <c r="D490" s="19"/>
      <c r="E490" s="19"/>
      <c r="F490" s="19"/>
      <c r="G490" s="19"/>
      <c r="H490" s="165"/>
      <c r="I490" s="19"/>
      <c r="J490" s="19"/>
      <c r="K490" s="19"/>
      <c r="L490" s="19"/>
      <c r="M490" s="19"/>
      <c r="N490" s="19"/>
      <c r="O490" s="19"/>
      <c r="P490" s="19"/>
      <c r="Q490" s="19"/>
      <c r="R490" s="19"/>
      <c r="S490" s="19"/>
      <c r="T490" s="19"/>
      <c r="U490" s="19"/>
      <c r="V490" s="19"/>
      <c r="W490" s="19"/>
      <c r="X490" s="19"/>
      <c r="Y490" s="19"/>
      <c r="Z490" s="19"/>
      <c r="AA490" s="19"/>
      <c r="AB490" s="19"/>
    </row>
    <row r="491" ht="15.75" customHeight="1">
      <c r="A491" s="19"/>
      <c r="B491" s="19"/>
      <c r="C491" s="19"/>
      <c r="D491" s="19"/>
      <c r="E491" s="19"/>
      <c r="F491" s="19"/>
      <c r="G491" s="19"/>
      <c r="H491" s="165"/>
      <c r="I491" s="19"/>
      <c r="J491" s="19"/>
      <c r="K491" s="19"/>
      <c r="L491" s="19"/>
      <c r="M491" s="19"/>
      <c r="N491" s="19"/>
      <c r="O491" s="19"/>
      <c r="P491" s="19"/>
      <c r="Q491" s="19"/>
      <c r="R491" s="19"/>
      <c r="S491" s="19"/>
      <c r="T491" s="19"/>
      <c r="U491" s="19"/>
      <c r="V491" s="19"/>
      <c r="W491" s="19"/>
      <c r="X491" s="19"/>
      <c r="Y491" s="19"/>
      <c r="Z491" s="19"/>
      <c r="AA491" s="19"/>
      <c r="AB491" s="19"/>
    </row>
    <row r="492" ht="15.75" customHeight="1">
      <c r="A492" s="19"/>
      <c r="B492" s="19"/>
      <c r="C492" s="19"/>
      <c r="D492" s="19"/>
      <c r="E492" s="19"/>
      <c r="F492" s="19"/>
      <c r="G492" s="19"/>
      <c r="H492" s="165"/>
      <c r="I492" s="19"/>
      <c r="J492" s="19"/>
      <c r="K492" s="19"/>
      <c r="L492" s="19"/>
      <c r="M492" s="19"/>
      <c r="N492" s="19"/>
      <c r="O492" s="19"/>
      <c r="P492" s="19"/>
      <c r="Q492" s="19"/>
      <c r="R492" s="19"/>
      <c r="S492" s="19"/>
      <c r="T492" s="19"/>
      <c r="U492" s="19"/>
      <c r="V492" s="19"/>
      <c r="W492" s="19"/>
      <c r="X492" s="19"/>
      <c r="Y492" s="19"/>
      <c r="Z492" s="19"/>
      <c r="AA492" s="19"/>
      <c r="AB492" s="19"/>
    </row>
    <row r="493" ht="15.75" customHeight="1">
      <c r="A493" s="19"/>
      <c r="B493" s="19"/>
      <c r="C493" s="19"/>
      <c r="D493" s="19"/>
      <c r="E493" s="19"/>
      <c r="F493" s="19"/>
      <c r="G493" s="19"/>
      <c r="H493" s="165"/>
      <c r="I493" s="19"/>
      <c r="J493" s="19"/>
      <c r="K493" s="19"/>
      <c r="L493" s="19"/>
      <c r="M493" s="19"/>
      <c r="N493" s="19"/>
      <c r="O493" s="19"/>
      <c r="P493" s="19"/>
      <c r="Q493" s="19"/>
      <c r="R493" s="19"/>
      <c r="S493" s="19"/>
      <c r="T493" s="19"/>
      <c r="U493" s="19"/>
      <c r="V493" s="19"/>
      <c r="W493" s="19"/>
      <c r="X493" s="19"/>
      <c r="Y493" s="19"/>
      <c r="Z493" s="19"/>
      <c r="AA493" s="19"/>
      <c r="AB493" s="19"/>
    </row>
    <row r="494" ht="15.75" customHeight="1">
      <c r="A494" s="19"/>
      <c r="B494" s="19"/>
      <c r="C494" s="19"/>
      <c r="D494" s="19"/>
      <c r="E494" s="19"/>
      <c r="F494" s="19"/>
      <c r="G494" s="19"/>
      <c r="H494" s="165"/>
      <c r="I494" s="19"/>
      <c r="J494" s="19"/>
      <c r="K494" s="19"/>
      <c r="L494" s="19"/>
      <c r="M494" s="19"/>
      <c r="N494" s="19"/>
      <c r="O494" s="19"/>
      <c r="P494" s="19"/>
      <c r="Q494" s="19"/>
      <c r="R494" s="19"/>
      <c r="S494" s="19"/>
      <c r="T494" s="19"/>
      <c r="U494" s="19"/>
      <c r="V494" s="19"/>
      <c r="W494" s="19"/>
      <c r="X494" s="19"/>
      <c r="Y494" s="19"/>
      <c r="Z494" s="19"/>
      <c r="AA494" s="19"/>
      <c r="AB494" s="19"/>
    </row>
    <row r="495" ht="15.75" customHeight="1">
      <c r="A495" s="19"/>
      <c r="B495" s="19"/>
      <c r="C495" s="19"/>
      <c r="D495" s="19"/>
      <c r="E495" s="19"/>
      <c r="F495" s="19"/>
      <c r="G495" s="19"/>
      <c r="H495" s="165"/>
      <c r="I495" s="19"/>
      <c r="J495" s="19"/>
      <c r="K495" s="19"/>
      <c r="L495" s="19"/>
      <c r="M495" s="19"/>
      <c r="N495" s="19"/>
      <c r="O495" s="19"/>
      <c r="P495" s="19"/>
      <c r="Q495" s="19"/>
      <c r="R495" s="19"/>
      <c r="S495" s="19"/>
      <c r="T495" s="19"/>
      <c r="U495" s="19"/>
      <c r="V495" s="19"/>
      <c r="W495" s="19"/>
      <c r="X495" s="19"/>
      <c r="Y495" s="19"/>
      <c r="Z495" s="19"/>
      <c r="AA495" s="19"/>
      <c r="AB495" s="19"/>
    </row>
    <row r="496" ht="15.75" customHeight="1">
      <c r="A496" s="19"/>
      <c r="B496" s="19"/>
      <c r="C496" s="19"/>
      <c r="D496" s="19"/>
      <c r="E496" s="19"/>
      <c r="F496" s="19"/>
      <c r="G496" s="19"/>
      <c r="H496" s="165"/>
      <c r="I496" s="19"/>
      <c r="J496" s="19"/>
      <c r="K496" s="19"/>
      <c r="L496" s="19"/>
      <c r="M496" s="19"/>
      <c r="N496" s="19"/>
      <c r="O496" s="19"/>
      <c r="P496" s="19"/>
      <c r="Q496" s="19"/>
      <c r="R496" s="19"/>
      <c r="S496" s="19"/>
      <c r="T496" s="19"/>
      <c r="U496" s="19"/>
      <c r="V496" s="19"/>
      <c r="W496" s="19"/>
      <c r="X496" s="19"/>
      <c r="Y496" s="19"/>
      <c r="Z496" s="19"/>
      <c r="AA496" s="19"/>
      <c r="AB496" s="19"/>
    </row>
    <row r="497" ht="15.75" customHeight="1">
      <c r="A497" s="19"/>
      <c r="B497" s="19"/>
      <c r="C497" s="19"/>
      <c r="D497" s="19"/>
      <c r="E497" s="19"/>
      <c r="F497" s="19"/>
      <c r="G497" s="19"/>
      <c r="H497" s="165"/>
      <c r="I497" s="19"/>
      <c r="J497" s="19"/>
      <c r="K497" s="19"/>
      <c r="L497" s="19"/>
      <c r="M497" s="19"/>
      <c r="N497" s="19"/>
      <c r="O497" s="19"/>
      <c r="P497" s="19"/>
      <c r="Q497" s="19"/>
      <c r="R497" s="19"/>
      <c r="S497" s="19"/>
      <c r="T497" s="19"/>
      <c r="U497" s="19"/>
      <c r="V497" s="19"/>
      <c r="W497" s="19"/>
      <c r="X497" s="19"/>
      <c r="Y497" s="19"/>
      <c r="Z497" s="19"/>
      <c r="AA497" s="19"/>
      <c r="AB497" s="19"/>
    </row>
    <row r="498" ht="15.75" customHeight="1">
      <c r="A498" s="19"/>
      <c r="B498" s="19"/>
      <c r="C498" s="19"/>
      <c r="D498" s="19"/>
      <c r="E498" s="19"/>
      <c r="F498" s="19"/>
      <c r="G498" s="19"/>
      <c r="H498" s="165"/>
      <c r="I498" s="19"/>
      <c r="J498" s="19"/>
      <c r="K498" s="19"/>
      <c r="L498" s="19"/>
      <c r="M498" s="19"/>
      <c r="N498" s="19"/>
      <c r="O498" s="19"/>
      <c r="P498" s="19"/>
      <c r="Q498" s="19"/>
      <c r="R498" s="19"/>
      <c r="S498" s="19"/>
      <c r="T498" s="19"/>
      <c r="U498" s="19"/>
      <c r="V498" s="19"/>
      <c r="W498" s="19"/>
      <c r="X498" s="19"/>
      <c r="Y498" s="19"/>
      <c r="Z498" s="19"/>
      <c r="AA498" s="19"/>
      <c r="AB498" s="19"/>
    </row>
    <row r="499" ht="15.75" customHeight="1">
      <c r="A499" s="19"/>
      <c r="B499" s="19"/>
      <c r="C499" s="19"/>
      <c r="D499" s="19"/>
      <c r="E499" s="19"/>
      <c r="F499" s="19"/>
      <c r="G499" s="19"/>
      <c r="H499" s="165"/>
      <c r="I499" s="19"/>
      <c r="J499" s="19"/>
      <c r="K499" s="19"/>
      <c r="L499" s="19"/>
      <c r="M499" s="19"/>
      <c r="N499" s="19"/>
      <c r="O499" s="19"/>
      <c r="P499" s="19"/>
      <c r="Q499" s="19"/>
      <c r="R499" s="19"/>
      <c r="S499" s="19"/>
      <c r="T499" s="19"/>
      <c r="U499" s="19"/>
      <c r="V499" s="19"/>
      <c r="W499" s="19"/>
      <c r="X499" s="19"/>
      <c r="Y499" s="19"/>
      <c r="Z499" s="19"/>
      <c r="AA499" s="19"/>
      <c r="AB499" s="19"/>
    </row>
    <row r="500" ht="15.75" customHeight="1">
      <c r="A500" s="19"/>
      <c r="B500" s="19"/>
      <c r="C500" s="19"/>
      <c r="D500" s="19"/>
      <c r="E500" s="19"/>
      <c r="F500" s="19"/>
      <c r="G500" s="19"/>
      <c r="H500" s="165"/>
      <c r="I500" s="19"/>
      <c r="J500" s="19"/>
      <c r="K500" s="19"/>
      <c r="L500" s="19"/>
      <c r="M500" s="19"/>
      <c r="N500" s="19"/>
      <c r="O500" s="19"/>
      <c r="P500" s="19"/>
      <c r="Q500" s="19"/>
      <c r="R500" s="19"/>
      <c r="S500" s="19"/>
      <c r="T500" s="19"/>
      <c r="U500" s="19"/>
      <c r="V500" s="19"/>
      <c r="W500" s="19"/>
      <c r="X500" s="19"/>
      <c r="Y500" s="19"/>
      <c r="Z500" s="19"/>
      <c r="AA500" s="19"/>
      <c r="AB500" s="19"/>
    </row>
    <row r="501" ht="15.75" customHeight="1">
      <c r="A501" s="19"/>
      <c r="B501" s="19"/>
      <c r="C501" s="19"/>
      <c r="D501" s="19"/>
      <c r="E501" s="19"/>
      <c r="F501" s="19"/>
      <c r="G501" s="19"/>
      <c r="H501" s="165"/>
      <c r="I501" s="19"/>
      <c r="J501" s="19"/>
      <c r="K501" s="19"/>
      <c r="L501" s="19"/>
      <c r="M501" s="19"/>
      <c r="N501" s="19"/>
      <c r="O501" s="19"/>
      <c r="P501" s="19"/>
      <c r="Q501" s="19"/>
      <c r="R501" s="19"/>
      <c r="S501" s="19"/>
      <c r="T501" s="19"/>
      <c r="U501" s="19"/>
      <c r="V501" s="19"/>
      <c r="W501" s="19"/>
      <c r="X501" s="19"/>
      <c r="Y501" s="19"/>
      <c r="Z501" s="19"/>
      <c r="AA501" s="19"/>
      <c r="AB501" s="19"/>
    </row>
    <row r="502" ht="15.75" customHeight="1">
      <c r="A502" s="19"/>
      <c r="B502" s="19"/>
      <c r="C502" s="19"/>
      <c r="D502" s="19"/>
      <c r="E502" s="19"/>
      <c r="F502" s="19"/>
      <c r="G502" s="19"/>
      <c r="H502" s="165"/>
      <c r="I502" s="19"/>
      <c r="J502" s="19"/>
      <c r="K502" s="19"/>
      <c r="L502" s="19"/>
      <c r="M502" s="19"/>
      <c r="N502" s="19"/>
      <c r="O502" s="19"/>
      <c r="P502" s="19"/>
      <c r="Q502" s="19"/>
      <c r="R502" s="19"/>
      <c r="S502" s="19"/>
      <c r="T502" s="19"/>
      <c r="U502" s="19"/>
      <c r="V502" s="19"/>
      <c r="W502" s="19"/>
      <c r="X502" s="19"/>
      <c r="Y502" s="19"/>
      <c r="Z502" s="19"/>
      <c r="AA502" s="19"/>
      <c r="AB502" s="19"/>
    </row>
    <row r="503" ht="15.75" customHeight="1">
      <c r="A503" s="19"/>
      <c r="B503" s="19"/>
      <c r="C503" s="19"/>
      <c r="D503" s="19"/>
      <c r="E503" s="19"/>
      <c r="F503" s="19"/>
      <c r="G503" s="19"/>
      <c r="H503" s="165"/>
      <c r="I503" s="19"/>
      <c r="J503" s="19"/>
      <c r="K503" s="19"/>
      <c r="L503" s="19"/>
      <c r="M503" s="19"/>
      <c r="N503" s="19"/>
      <c r="O503" s="19"/>
      <c r="P503" s="19"/>
      <c r="Q503" s="19"/>
      <c r="R503" s="19"/>
      <c r="S503" s="19"/>
      <c r="T503" s="19"/>
      <c r="U503" s="19"/>
      <c r="V503" s="19"/>
      <c r="W503" s="19"/>
      <c r="X503" s="19"/>
      <c r="Y503" s="19"/>
      <c r="Z503" s="19"/>
      <c r="AA503" s="19"/>
      <c r="AB503" s="19"/>
    </row>
    <row r="504" ht="15.75" customHeight="1">
      <c r="A504" s="19"/>
      <c r="B504" s="19"/>
      <c r="C504" s="19"/>
      <c r="D504" s="19"/>
      <c r="E504" s="19"/>
      <c r="F504" s="19"/>
      <c r="G504" s="19"/>
      <c r="H504" s="165"/>
      <c r="I504" s="19"/>
      <c r="J504" s="19"/>
      <c r="K504" s="19"/>
      <c r="L504" s="19"/>
      <c r="M504" s="19"/>
      <c r="N504" s="19"/>
      <c r="O504" s="19"/>
      <c r="P504" s="19"/>
      <c r="Q504" s="19"/>
      <c r="R504" s="19"/>
      <c r="S504" s="19"/>
      <c r="T504" s="19"/>
      <c r="U504" s="19"/>
      <c r="V504" s="19"/>
      <c r="W504" s="19"/>
      <c r="X504" s="19"/>
      <c r="Y504" s="19"/>
      <c r="Z504" s="19"/>
      <c r="AA504" s="19"/>
      <c r="AB504" s="19"/>
    </row>
    <row r="505" ht="15.75" customHeight="1">
      <c r="A505" s="19"/>
      <c r="B505" s="19"/>
      <c r="C505" s="19"/>
      <c r="D505" s="19"/>
      <c r="E505" s="19"/>
      <c r="F505" s="19"/>
      <c r="G505" s="19"/>
      <c r="H505" s="165"/>
      <c r="I505" s="19"/>
      <c r="J505" s="19"/>
      <c r="K505" s="19"/>
      <c r="L505" s="19"/>
      <c r="M505" s="19"/>
      <c r="N505" s="19"/>
      <c r="O505" s="19"/>
      <c r="P505" s="19"/>
      <c r="Q505" s="19"/>
      <c r="R505" s="19"/>
      <c r="S505" s="19"/>
      <c r="T505" s="19"/>
      <c r="U505" s="19"/>
      <c r="V505" s="19"/>
      <c r="W505" s="19"/>
      <c r="X505" s="19"/>
      <c r="Y505" s="19"/>
      <c r="Z505" s="19"/>
      <c r="AA505" s="19"/>
      <c r="AB505" s="19"/>
    </row>
    <row r="506" ht="15.75" customHeight="1">
      <c r="A506" s="19"/>
      <c r="B506" s="19"/>
      <c r="C506" s="19"/>
      <c r="D506" s="19"/>
      <c r="E506" s="19"/>
      <c r="F506" s="19"/>
      <c r="G506" s="19"/>
      <c r="H506" s="165"/>
      <c r="I506" s="19"/>
      <c r="J506" s="19"/>
      <c r="K506" s="19"/>
      <c r="L506" s="19"/>
      <c r="M506" s="19"/>
      <c r="N506" s="19"/>
      <c r="O506" s="19"/>
      <c r="P506" s="19"/>
      <c r="Q506" s="19"/>
      <c r="R506" s="19"/>
      <c r="S506" s="19"/>
      <c r="T506" s="19"/>
      <c r="U506" s="19"/>
      <c r="V506" s="19"/>
      <c r="W506" s="19"/>
      <c r="X506" s="19"/>
      <c r="Y506" s="19"/>
      <c r="Z506" s="19"/>
      <c r="AA506" s="19"/>
      <c r="AB506" s="19"/>
    </row>
    <row r="507" ht="15.75" customHeight="1">
      <c r="A507" s="19"/>
      <c r="B507" s="19"/>
      <c r="C507" s="19"/>
      <c r="D507" s="19"/>
      <c r="E507" s="19"/>
      <c r="F507" s="19"/>
      <c r="G507" s="19"/>
      <c r="H507" s="165"/>
      <c r="I507" s="19"/>
      <c r="J507" s="19"/>
      <c r="K507" s="19"/>
      <c r="L507" s="19"/>
      <c r="M507" s="19"/>
      <c r="N507" s="19"/>
      <c r="O507" s="19"/>
      <c r="P507" s="19"/>
      <c r="Q507" s="19"/>
      <c r="R507" s="19"/>
      <c r="S507" s="19"/>
      <c r="T507" s="19"/>
      <c r="U507" s="19"/>
      <c r="V507" s="19"/>
      <c r="W507" s="19"/>
      <c r="X507" s="19"/>
      <c r="Y507" s="19"/>
      <c r="Z507" s="19"/>
      <c r="AA507" s="19"/>
      <c r="AB507" s="19"/>
    </row>
    <row r="508" ht="15.75" customHeight="1">
      <c r="A508" s="19"/>
      <c r="B508" s="19"/>
      <c r="C508" s="19"/>
      <c r="D508" s="19"/>
      <c r="E508" s="19"/>
      <c r="F508" s="19"/>
      <c r="G508" s="19"/>
      <c r="H508" s="165"/>
      <c r="I508" s="19"/>
      <c r="J508" s="19"/>
      <c r="K508" s="19"/>
      <c r="L508" s="19"/>
      <c r="M508" s="19"/>
      <c r="N508" s="19"/>
      <c r="O508" s="19"/>
      <c r="P508" s="19"/>
      <c r="Q508" s="19"/>
      <c r="R508" s="19"/>
      <c r="S508" s="19"/>
      <c r="T508" s="19"/>
      <c r="U508" s="19"/>
      <c r="V508" s="19"/>
      <c r="W508" s="19"/>
      <c r="X508" s="19"/>
      <c r="Y508" s="19"/>
      <c r="Z508" s="19"/>
      <c r="AA508" s="19"/>
      <c r="AB508" s="19"/>
    </row>
    <row r="509" ht="15.75" customHeight="1">
      <c r="A509" s="19"/>
      <c r="B509" s="19"/>
      <c r="C509" s="19"/>
      <c r="D509" s="19"/>
      <c r="E509" s="19"/>
      <c r="F509" s="19"/>
      <c r="G509" s="19"/>
      <c r="H509" s="165"/>
      <c r="I509" s="19"/>
      <c r="J509" s="19"/>
      <c r="K509" s="19"/>
      <c r="L509" s="19"/>
      <c r="M509" s="19"/>
      <c r="N509" s="19"/>
      <c r="O509" s="19"/>
      <c r="P509" s="19"/>
      <c r="Q509" s="19"/>
      <c r="R509" s="19"/>
      <c r="S509" s="19"/>
      <c r="T509" s="19"/>
      <c r="U509" s="19"/>
      <c r="V509" s="19"/>
      <c r="W509" s="19"/>
      <c r="X509" s="19"/>
      <c r="Y509" s="19"/>
      <c r="Z509" s="19"/>
      <c r="AA509" s="19"/>
      <c r="AB509" s="19"/>
    </row>
    <row r="510" ht="15.75" customHeight="1">
      <c r="A510" s="19"/>
      <c r="B510" s="19"/>
      <c r="C510" s="19"/>
      <c r="D510" s="19"/>
      <c r="E510" s="19"/>
      <c r="F510" s="19"/>
      <c r="G510" s="19"/>
      <c r="H510" s="165"/>
      <c r="I510" s="19"/>
      <c r="J510" s="19"/>
      <c r="K510" s="19"/>
      <c r="L510" s="19"/>
      <c r="M510" s="19"/>
      <c r="N510" s="19"/>
      <c r="O510" s="19"/>
      <c r="P510" s="19"/>
      <c r="Q510" s="19"/>
      <c r="R510" s="19"/>
      <c r="S510" s="19"/>
      <c r="T510" s="19"/>
      <c r="U510" s="19"/>
      <c r="V510" s="19"/>
      <c r="W510" s="19"/>
      <c r="X510" s="19"/>
      <c r="Y510" s="19"/>
      <c r="Z510" s="19"/>
      <c r="AA510" s="19"/>
      <c r="AB510" s="19"/>
    </row>
    <row r="511" ht="15.75" customHeight="1">
      <c r="A511" s="19"/>
      <c r="B511" s="19"/>
      <c r="C511" s="19"/>
      <c r="D511" s="19"/>
      <c r="E511" s="19"/>
      <c r="F511" s="19"/>
      <c r="G511" s="19"/>
      <c r="H511" s="165"/>
      <c r="I511" s="19"/>
      <c r="J511" s="19"/>
      <c r="K511" s="19"/>
      <c r="L511" s="19"/>
      <c r="M511" s="19"/>
      <c r="N511" s="19"/>
      <c r="O511" s="19"/>
      <c r="P511" s="19"/>
      <c r="Q511" s="19"/>
      <c r="R511" s="19"/>
      <c r="S511" s="19"/>
      <c r="T511" s="19"/>
      <c r="U511" s="19"/>
      <c r="V511" s="19"/>
      <c r="W511" s="19"/>
      <c r="X511" s="19"/>
      <c r="Y511" s="19"/>
      <c r="Z511" s="19"/>
      <c r="AA511" s="19"/>
      <c r="AB511" s="19"/>
    </row>
    <row r="512" ht="15.75" customHeight="1">
      <c r="A512" s="19"/>
      <c r="B512" s="19"/>
      <c r="C512" s="19"/>
      <c r="D512" s="19"/>
      <c r="E512" s="19"/>
      <c r="F512" s="19"/>
      <c r="G512" s="19"/>
      <c r="H512" s="165"/>
      <c r="I512" s="19"/>
      <c r="J512" s="19"/>
      <c r="K512" s="19"/>
      <c r="L512" s="19"/>
      <c r="M512" s="19"/>
      <c r="N512" s="19"/>
      <c r="O512" s="19"/>
      <c r="P512" s="19"/>
      <c r="Q512" s="19"/>
      <c r="R512" s="19"/>
      <c r="S512" s="19"/>
      <c r="T512" s="19"/>
      <c r="U512" s="19"/>
      <c r="V512" s="19"/>
      <c r="W512" s="19"/>
      <c r="X512" s="19"/>
      <c r="Y512" s="19"/>
      <c r="Z512" s="19"/>
      <c r="AA512" s="19"/>
      <c r="AB512" s="19"/>
    </row>
    <row r="513" ht="15.75" customHeight="1">
      <c r="A513" s="19"/>
      <c r="B513" s="19"/>
      <c r="C513" s="19"/>
      <c r="D513" s="19"/>
      <c r="E513" s="19"/>
      <c r="F513" s="19"/>
      <c r="G513" s="19"/>
      <c r="H513" s="165"/>
      <c r="I513" s="19"/>
      <c r="J513" s="19"/>
      <c r="K513" s="19"/>
      <c r="L513" s="19"/>
      <c r="M513" s="19"/>
      <c r="N513" s="19"/>
      <c r="O513" s="19"/>
      <c r="P513" s="19"/>
      <c r="Q513" s="19"/>
      <c r="R513" s="19"/>
      <c r="S513" s="19"/>
      <c r="T513" s="19"/>
      <c r="U513" s="19"/>
      <c r="V513" s="19"/>
      <c r="W513" s="19"/>
      <c r="X513" s="19"/>
      <c r="Y513" s="19"/>
      <c r="Z513" s="19"/>
      <c r="AA513" s="19"/>
      <c r="AB513" s="19"/>
    </row>
    <row r="514" ht="15.75" customHeight="1">
      <c r="A514" s="19"/>
      <c r="B514" s="19"/>
      <c r="C514" s="19"/>
      <c r="D514" s="19"/>
      <c r="E514" s="19"/>
      <c r="F514" s="19"/>
      <c r="G514" s="19"/>
      <c r="H514" s="165"/>
      <c r="I514" s="19"/>
      <c r="J514" s="19"/>
      <c r="K514" s="19"/>
      <c r="L514" s="19"/>
      <c r="M514" s="19"/>
      <c r="N514" s="19"/>
      <c r="O514" s="19"/>
      <c r="P514" s="19"/>
      <c r="Q514" s="19"/>
      <c r="R514" s="19"/>
      <c r="S514" s="19"/>
      <c r="T514" s="19"/>
      <c r="U514" s="19"/>
      <c r="V514" s="19"/>
      <c r="W514" s="19"/>
      <c r="X514" s="19"/>
      <c r="Y514" s="19"/>
      <c r="Z514" s="19"/>
      <c r="AA514" s="19"/>
      <c r="AB514" s="19"/>
    </row>
    <row r="515" ht="15.75" customHeight="1">
      <c r="A515" s="19"/>
      <c r="B515" s="19"/>
      <c r="C515" s="19"/>
      <c r="D515" s="19"/>
      <c r="E515" s="19"/>
      <c r="F515" s="19"/>
      <c r="G515" s="19"/>
      <c r="H515" s="165"/>
      <c r="I515" s="19"/>
      <c r="J515" s="19"/>
      <c r="K515" s="19"/>
      <c r="L515" s="19"/>
      <c r="M515" s="19"/>
      <c r="N515" s="19"/>
      <c r="O515" s="19"/>
      <c r="P515" s="19"/>
      <c r="Q515" s="19"/>
      <c r="R515" s="19"/>
      <c r="S515" s="19"/>
      <c r="T515" s="19"/>
      <c r="U515" s="19"/>
      <c r="V515" s="19"/>
      <c r="W515" s="19"/>
      <c r="X515" s="19"/>
      <c r="Y515" s="19"/>
      <c r="Z515" s="19"/>
      <c r="AA515" s="19"/>
      <c r="AB515" s="19"/>
    </row>
    <row r="516" ht="15.75" customHeight="1">
      <c r="A516" s="19"/>
      <c r="B516" s="19"/>
      <c r="C516" s="19"/>
      <c r="D516" s="19"/>
      <c r="E516" s="19"/>
      <c r="F516" s="19"/>
      <c r="G516" s="19"/>
      <c r="H516" s="165"/>
      <c r="I516" s="19"/>
      <c r="J516" s="19"/>
      <c r="K516" s="19"/>
      <c r="L516" s="19"/>
      <c r="M516" s="19"/>
      <c r="N516" s="19"/>
      <c r="O516" s="19"/>
      <c r="P516" s="19"/>
      <c r="Q516" s="19"/>
      <c r="R516" s="19"/>
      <c r="S516" s="19"/>
      <c r="T516" s="19"/>
      <c r="U516" s="19"/>
      <c r="V516" s="19"/>
      <c r="W516" s="19"/>
      <c r="X516" s="19"/>
      <c r="Y516" s="19"/>
      <c r="Z516" s="19"/>
      <c r="AA516" s="19"/>
      <c r="AB516" s="19"/>
    </row>
    <row r="517" ht="15.75" customHeight="1">
      <c r="A517" s="19"/>
      <c r="B517" s="19"/>
      <c r="C517" s="19"/>
      <c r="D517" s="19"/>
      <c r="E517" s="19"/>
      <c r="F517" s="19"/>
      <c r="G517" s="19"/>
      <c r="H517" s="165"/>
      <c r="I517" s="19"/>
      <c r="J517" s="19"/>
      <c r="K517" s="19"/>
      <c r="L517" s="19"/>
      <c r="M517" s="19"/>
      <c r="N517" s="19"/>
      <c r="O517" s="19"/>
      <c r="P517" s="19"/>
      <c r="Q517" s="19"/>
      <c r="R517" s="19"/>
      <c r="S517" s="19"/>
      <c r="T517" s="19"/>
      <c r="U517" s="19"/>
      <c r="V517" s="19"/>
      <c r="W517" s="19"/>
      <c r="X517" s="19"/>
      <c r="Y517" s="19"/>
      <c r="Z517" s="19"/>
      <c r="AA517" s="19"/>
      <c r="AB517" s="19"/>
    </row>
    <row r="518" ht="15.75" customHeight="1">
      <c r="A518" s="19"/>
      <c r="B518" s="19"/>
      <c r="C518" s="19"/>
      <c r="D518" s="19"/>
      <c r="E518" s="19"/>
      <c r="F518" s="19"/>
      <c r="G518" s="19"/>
      <c r="H518" s="165"/>
      <c r="I518" s="19"/>
      <c r="J518" s="19"/>
      <c r="K518" s="19"/>
      <c r="L518" s="19"/>
      <c r="M518" s="19"/>
      <c r="N518" s="19"/>
      <c r="O518" s="19"/>
      <c r="P518" s="19"/>
      <c r="Q518" s="19"/>
      <c r="R518" s="19"/>
      <c r="S518" s="19"/>
      <c r="T518" s="19"/>
      <c r="U518" s="19"/>
      <c r="V518" s="19"/>
      <c r="W518" s="19"/>
      <c r="X518" s="19"/>
      <c r="Y518" s="19"/>
      <c r="Z518" s="19"/>
      <c r="AA518" s="19"/>
      <c r="AB518" s="19"/>
    </row>
    <row r="519" ht="15.75" customHeight="1">
      <c r="A519" s="19"/>
      <c r="B519" s="19"/>
      <c r="C519" s="19"/>
      <c r="D519" s="19"/>
      <c r="E519" s="19"/>
      <c r="F519" s="19"/>
      <c r="G519" s="19"/>
      <c r="H519" s="165"/>
      <c r="I519" s="19"/>
      <c r="J519" s="19"/>
      <c r="K519" s="19"/>
      <c r="L519" s="19"/>
      <c r="M519" s="19"/>
      <c r="N519" s="19"/>
      <c r="O519" s="19"/>
      <c r="P519" s="19"/>
      <c r="Q519" s="19"/>
      <c r="R519" s="19"/>
      <c r="S519" s="19"/>
      <c r="T519" s="19"/>
      <c r="U519" s="19"/>
      <c r="V519" s="19"/>
      <c r="W519" s="19"/>
      <c r="X519" s="19"/>
      <c r="Y519" s="19"/>
      <c r="Z519" s="19"/>
      <c r="AA519" s="19"/>
      <c r="AB519" s="19"/>
    </row>
    <row r="520" ht="15.75" customHeight="1">
      <c r="A520" s="19"/>
      <c r="B520" s="19"/>
      <c r="C520" s="19"/>
      <c r="D520" s="19"/>
      <c r="E520" s="19"/>
      <c r="F520" s="19"/>
      <c r="G520" s="19"/>
      <c r="H520" s="165"/>
      <c r="I520" s="19"/>
      <c r="J520" s="19"/>
      <c r="K520" s="19"/>
      <c r="L520" s="19"/>
      <c r="M520" s="19"/>
      <c r="N520" s="19"/>
      <c r="O520" s="19"/>
      <c r="P520" s="19"/>
      <c r="Q520" s="19"/>
      <c r="R520" s="19"/>
      <c r="S520" s="19"/>
      <c r="T520" s="19"/>
      <c r="U520" s="19"/>
      <c r="V520" s="19"/>
      <c r="W520" s="19"/>
      <c r="X520" s="19"/>
      <c r="Y520" s="19"/>
      <c r="Z520" s="19"/>
      <c r="AA520" s="19"/>
      <c r="AB520" s="19"/>
    </row>
    <row r="521" ht="15.75" customHeight="1">
      <c r="A521" s="19"/>
      <c r="B521" s="19"/>
      <c r="C521" s="19"/>
      <c r="D521" s="19"/>
      <c r="E521" s="19"/>
      <c r="F521" s="19"/>
      <c r="G521" s="19"/>
      <c r="H521" s="165"/>
      <c r="I521" s="19"/>
      <c r="J521" s="19"/>
      <c r="K521" s="19"/>
      <c r="L521" s="19"/>
      <c r="M521" s="19"/>
      <c r="N521" s="19"/>
      <c r="O521" s="19"/>
      <c r="P521" s="19"/>
      <c r="Q521" s="19"/>
      <c r="R521" s="19"/>
      <c r="S521" s="19"/>
      <c r="T521" s="19"/>
      <c r="U521" s="19"/>
      <c r="V521" s="19"/>
      <c r="W521" s="19"/>
      <c r="X521" s="19"/>
      <c r="Y521" s="19"/>
      <c r="Z521" s="19"/>
      <c r="AA521" s="19"/>
      <c r="AB521" s="19"/>
    </row>
    <row r="522" ht="15.75" customHeight="1">
      <c r="A522" s="19"/>
      <c r="B522" s="19"/>
      <c r="C522" s="19"/>
      <c r="D522" s="19"/>
      <c r="E522" s="19"/>
      <c r="F522" s="19"/>
      <c r="G522" s="19"/>
      <c r="H522" s="165"/>
      <c r="I522" s="19"/>
      <c r="J522" s="19"/>
      <c r="K522" s="19"/>
      <c r="L522" s="19"/>
      <c r="M522" s="19"/>
      <c r="N522" s="19"/>
      <c r="O522" s="19"/>
      <c r="P522" s="19"/>
      <c r="Q522" s="19"/>
      <c r="R522" s="19"/>
      <c r="S522" s="19"/>
      <c r="T522" s="19"/>
      <c r="U522" s="19"/>
      <c r="V522" s="19"/>
      <c r="W522" s="19"/>
      <c r="X522" s="19"/>
      <c r="Y522" s="19"/>
      <c r="Z522" s="19"/>
      <c r="AA522" s="19"/>
      <c r="AB522" s="19"/>
    </row>
    <row r="523" ht="15.75" customHeight="1">
      <c r="A523" s="19"/>
      <c r="B523" s="19"/>
      <c r="C523" s="19"/>
      <c r="D523" s="19"/>
      <c r="E523" s="19"/>
      <c r="F523" s="19"/>
      <c r="G523" s="19"/>
      <c r="H523" s="165"/>
      <c r="I523" s="19"/>
      <c r="J523" s="19"/>
      <c r="K523" s="19"/>
      <c r="L523" s="19"/>
      <c r="M523" s="19"/>
      <c r="N523" s="19"/>
      <c r="O523" s="19"/>
      <c r="P523" s="19"/>
      <c r="Q523" s="19"/>
      <c r="R523" s="19"/>
      <c r="S523" s="19"/>
      <c r="T523" s="19"/>
      <c r="U523" s="19"/>
      <c r="V523" s="19"/>
      <c r="W523" s="19"/>
      <c r="X523" s="19"/>
      <c r="Y523" s="19"/>
      <c r="Z523" s="19"/>
      <c r="AA523" s="19"/>
      <c r="AB523" s="19"/>
    </row>
    <row r="524" ht="15.75" customHeight="1">
      <c r="A524" s="19"/>
      <c r="B524" s="19"/>
      <c r="C524" s="19"/>
      <c r="D524" s="19"/>
      <c r="E524" s="19"/>
      <c r="F524" s="19"/>
      <c r="G524" s="19"/>
      <c r="H524" s="165"/>
      <c r="I524" s="19"/>
      <c r="J524" s="19"/>
      <c r="K524" s="19"/>
      <c r="L524" s="19"/>
      <c r="M524" s="19"/>
      <c r="N524" s="19"/>
      <c r="O524" s="19"/>
      <c r="P524" s="19"/>
      <c r="Q524" s="19"/>
      <c r="R524" s="19"/>
      <c r="S524" s="19"/>
      <c r="T524" s="19"/>
      <c r="U524" s="19"/>
      <c r="V524" s="19"/>
      <c r="W524" s="19"/>
      <c r="X524" s="19"/>
      <c r="Y524" s="19"/>
      <c r="Z524" s="19"/>
      <c r="AA524" s="19"/>
      <c r="AB524" s="19"/>
    </row>
    <row r="525" ht="15.75" customHeight="1">
      <c r="A525" s="19"/>
      <c r="B525" s="19"/>
      <c r="C525" s="19"/>
      <c r="D525" s="19"/>
      <c r="E525" s="19"/>
      <c r="F525" s="19"/>
      <c r="G525" s="19"/>
      <c r="H525" s="165"/>
      <c r="I525" s="19"/>
      <c r="J525" s="19"/>
      <c r="K525" s="19"/>
      <c r="L525" s="19"/>
      <c r="M525" s="19"/>
      <c r="N525" s="19"/>
      <c r="O525" s="19"/>
      <c r="P525" s="19"/>
      <c r="Q525" s="19"/>
      <c r="R525" s="19"/>
      <c r="S525" s="19"/>
      <c r="T525" s="19"/>
      <c r="U525" s="19"/>
      <c r="V525" s="19"/>
      <c r="W525" s="19"/>
      <c r="X525" s="19"/>
      <c r="Y525" s="19"/>
      <c r="Z525" s="19"/>
      <c r="AA525" s="19"/>
      <c r="AB525" s="19"/>
    </row>
    <row r="526" ht="15.75" customHeight="1">
      <c r="A526" s="19"/>
      <c r="B526" s="19"/>
      <c r="C526" s="19"/>
      <c r="D526" s="19"/>
      <c r="E526" s="19"/>
      <c r="F526" s="19"/>
      <c r="G526" s="19"/>
      <c r="H526" s="165"/>
      <c r="I526" s="19"/>
      <c r="J526" s="19"/>
      <c r="K526" s="19"/>
      <c r="L526" s="19"/>
      <c r="M526" s="19"/>
      <c r="N526" s="19"/>
      <c r="O526" s="19"/>
      <c r="P526" s="19"/>
      <c r="Q526" s="19"/>
      <c r="R526" s="19"/>
      <c r="S526" s="19"/>
      <c r="T526" s="19"/>
      <c r="U526" s="19"/>
      <c r="V526" s="19"/>
      <c r="W526" s="19"/>
      <c r="X526" s="19"/>
      <c r="Y526" s="19"/>
      <c r="Z526" s="19"/>
      <c r="AA526" s="19"/>
      <c r="AB526" s="19"/>
    </row>
    <row r="527" ht="15.75" customHeight="1">
      <c r="A527" s="19"/>
      <c r="B527" s="19"/>
      <c r="C527" s="19"/>
      <c r="D527" s="19"/>
      <c r="E527" s="19"/>
      <c r="F527" s="19"/>
      <c r="G527" s="19"/>
      <c r="H527" s="165"/>
      <c r="I527" s="19"/>
      <c r="J527" s="19"/>
      <c r="K527" s="19"/>
      <c r="L527" s="19"/>
      <c r="M527" s="19"/>
      <c r="N527" s="19"/>
      <c r="O527" s="19"/>
      <c r="P527" s="19"/>
      <c r="Q527" s="19"/>
      <c r="R527" s="19"/>
      <c r="S527" s="19"/>
      <c r="T527" s="19"/>
      <c r="U527" s="19"/>
      <c r="V527" s="19"/>
      <c r="W527" s="19"/>
      <c r="X527" s="19"/>
      <c r="Y527" s="19"/>
      <c r="Z527" s="19"/>
      <c r="AA527" s="19"/>
      <c r="AB527" s="19"/>
    </row>
    <row r="528" ht="15.75" customHeight="1">
      <c r="A528" s="19"/>
      <c r="B528" s="19"/>
      <c r="C528" s="19"/>
      <c r="D528" s="19"/>
      <c r="E528" s="19"/>
      <c r="F528" s="19"/>
      <c r="G528" s="19"/>
      <c r="H528" s="165"/>
      <c r="I528" s="19"/>
      <c r="J528" s="19"/>
      <c r="K528" s="19"/>
      <c r="L528" s="19"/>
      <c r="M528" s="19"/>
      <c r="N528" s="19"/>
      <c r="O528" s="19"/>
      <c r="P528" s="19"/>
      <c r="Q528" s="19"/>
      <c r="R528" s="19"/>
      <c r="S528" s="19"/>
      <c r="T528" s="19"/>
      <c r="U528" s="19"/>
      <c r="V528" s="19"/>
      <c r="W528" s="19"/>
      <c r="X528" s="19"/>
      <c r="Y528" s="19"/>
      <c r="Z528" s="19"/>
      <c r="AA528" s="19"/>
      <c r="AB528" s="19"/>
    </row>
    <row r="529" ht="15.75" customHeight="1">
      <c r="A529" s="19"/>
      <c r="B529" s="19"/>
      <c r="C529" s="19"/>
      <c r="D529" s="19"/>
      <c r="E529" s="19"/>
      <c r="F529" s="19"/>
      <c r="G529" s="19"/>
      <c r="H529" s="165"/>
      <c r="I529" s="19"/>
      <c r="J529" s="19"/>
      <c r="K529" s="19"/>
      <c r="L529" s="19"/>
      <c r="M529" s="19"/>
      <c r="N529" s="19"/>
      <c r="O529" s="19"/>
      <c r="P529" s="19"/>
      <c r="Q529" s="19"/>
      <c r="R529" s="19"/>
      <c r="S529" s="19"/>
      <c r="T529" s="19"/>
      <c r="U529" s="19"/>
      <c r="V529" s="19"/>
      <c r="W529" s="19"/>
      <c r="X529" s="19"/>
      <c r="Y529" s="19"/>
      <c r="Z529" s="19"/>
      <c r="AA529" s="19"/>
      <c r="AB529" s="19"/>
    </row>
    <row r="530" ht="15.75" customHeight="1">
      <c r="A530" s="19"/>
      <c r="B530" s="19"/>
      <c r="C530" s="19"/>
      <c r="D530" s="19"/>
      <c r="E530" s="19"/>
      <c r="F530" s="19"/>
      <c r="G530" s="19"/>
      <c r="H530" s="165"/>
      <c r="I530" s="19"/>
      <c r="J530" s="19"/>
      <c r="K530" s="19"/>
      <c r="L530" s="19"/>
      <c r="M530" s="19"/>
      <c r="N530" s="19"/>
      <c r="O530" s="19"/>
      <c r="P530" s="19"/>
      <c r="Q530" s="19"/>
      <c r="R530" s="19"/>
      <c r="S530" s="19"/>
      <c r="T530" s="19"/>
      <c r="U530" s="19"/>
      <c r="V530" s="19"/>
      <c r="W530" s="19"/>
      <c r="X530" s="19"/>
      <c r="Y530" s="19"/>
      <c r="Z530" s="19"/>
      <c r="AA530" s="19"/>
      <c r="AB530" s="19"/>
    </row>
    <row r="531" ht="15.75" customHeight="1">
      <c r="A531" s="19"/>
      <c r="B531" s="19"/>
      <c r="C531" s="19"/>
      <c r="D531" s="19"/>
      <c r="E531" s="19"/>
      <c r="F531" s="19"/>
      <c r="G531" s="19"/>
      <c r="H531" s="165"/>
      <c r="I531" s="19"/>
      <c r="J531" s="19"/>
      <c r="K531" s="19"/>
      <c r="L531" s="19"/>
      <c r="M531" s="19"/>
      <c r="N531" s="19"/>
      <c r="O531" s="19"/>
      <c r="P531" s="19"/>
      <c r="Q531" s="19"/>
      <c r="R531" s="19"/>
      <c r="S531" s="19"/>
      <c r="T531" s="19"/>
      <c r="U531" s="19"/>
      <c r="V531" s="19"/>
      <c r="W531" s="19"/>
      <c r="X531" s="19"/>
      <c r="Y531" s="19"/>
      <c r="Z531" s="19"/>
      <c r="AA531" s="19"/>
      <c r="AB531" s="19"/>
    </row>
    <row r="532" ht="15.75" customHeight="1">
      <c r="A532" s="19"/>
      <c r="B532" s="19"/>
      <c r="C532" s="19"/>
      <c r="D532" s="19"/>
      <c r="E532" s="19"/>
      <c r="F532" s="19"/>
      <c r="G532" s="19"/>
      <c r="H532" s="165"/>
      <c r="I532" s="19"/>
      <c r="J532" s="19"/>
      <c r="K532" s="19"/>
      <c r="L532" s="19"/>
      <c r="M532" s="19"/>
      <c r="N532" s="19"/>
      <c r="O532" s="19"/>
      <c r="P532" s="19"/>
      <c r="Q532" s="19"/>
      <c r="R532" s="19"/>
      <c r="S532" s="19"/>
      <c r="T532" s="19"/>
      <c r="U532" s="19"/>
      <c r="V532" s="19"/>
      <c r="W532" s="19"/>
      <c r="X532" s="19"/>
      <c r="Y532" s="19"/>
      <c r="Z532" s="19"/>
      <c r="AA532" s="19"/>
      <c r="AB532" s="19"/>
    </row>
    <row r="533" ht="15.75" customHeight="1">
      <c r="A533" s="19"/>
      <c r="B533" s="19"/>
      <c r="C533" s="19"/>
      <c r="D533" s="19"/>
      <c r="E533" s="19"/>
      <c r="F533" s="19"/>
      <c r="G533" s="19"/>
      <c r="H533" s="165"/>
      <c r="I533" s="19"/>
      <c r="J533" s="19"/>
      <c r="K533" s="19"/>
      <c r="L533" s="19"/>
      <c r="M533" s="19"/>
      <c r="N533" s="19"/>
      <c r="O533" s="19"/>
      <c r="P533" s="19"/>
      <c r="Q533" s="19"/>
      <c r="R533" s="19"/>
      <c r="S533" s="19"/>
      <c r="T533" s="19"/>
      <c r="U533" s="19"/>
      <c r="V533" s="19"/>
      <c r="W533" s="19"/>
      <c r="X533" s="19"/>
      <c r="Y533" s="19"/>
      <c r="Z533" s="19"/>
      <c r="AA533" s="19"/>
      <c r="AB533" s="19"/>
    </row>
    <row r="534" ht="15.75" customHeight="1">
      <c r="A534" s="19"/>
      <c r="B534" s="19"/>
      <c r="C534" s="19"/>
      <c r="D534" s="19"/>
      <c r="E534" s="19"/>
      <c r="F534" s="19"/>
      <c r="G534" s="19"/>
      <c r="H534" s="165"/>
      <c r="I534" s="19"/>
      <c r="J534" s="19"/>
      <c r="K534" s="19"/>
      <c r="L534" s="19"/>
      <c r="M534" s="19"/>
      <c r="N534" s="19"/>
      <c r="O534" s="19"/>
      <c r="P534" s="19"/>
      <c r="Q534" s="19"/>
      <c r="R534" s="19"/>
      <c r="S534" s="19"/>
      <c r="T534" s="19"/>
      <c r="U534" s="19"/>
      <c r="V534" s="19"/>
      <c r="W534" s="19"/>
      <c r="X534" s="19"/>
      <c r="Y534" s="19"/>
      <c r="Z534" s="19"/>
      <c r="AA534" s="19"/>
      <c r="AB534" s="19"/>
    </row>
    <row r="535" ht="15.75" customHeight="1">
      <c r="A535" s="19"/>
      <c r="B535" s="19"/>
      <c r="C535" s="19"/>
      <c r="D535" s="19"/>
      <c r="E535" s="19"/>
      <c r="F535" s="19"/>
      <c r="G535" s="19"/>
      <c r="H535" s="165"/>
      <c r="I535" s="19"/>
      <c r="J535" s="19"/>
      <c r="K535" s="19"/>
      <c r="L535" s="19"/>
      <c r="M535" s="19"/>
      <c r="N535" s="19"/>
      <c r="O535" s="19"/>
      <c r="P535" s="19"/>
      <c r="Q535" s="19"/>
      <c r="R535" s="19"/>
      <c r="S535" s="19"/>
      <c r="T535" s="19"/>
      <c r="U535" s="19"/>
      <c r="V535" s="19"/>
      <c r="W535" s="19"/>
      <c r="X535" s="19"/>
      <c r="Y535" s="19"/>
      <c r="Z535" s="19"/>
      <c r="AA535" s="19"/>
      <c r="AB535" s="19"/>
    </row>
    <row r="536" ht="15.75" customHeight="1">
      <c r="A536" s="19"/>
      <c r="B536" s="19"/>
      <c r="C536" s="19"/>
      <c r="D536" s="19"/>
      <c r="E536" s="19"/>
      <c r="F536" s="19"/>
      <c r="G536" s="19"/>
      <c r="H536" s="165"/>
      <c r="I536" s="19"/>
      <c r="J536" s="19"/>
      <c r="K536" s="19"/>
      <c r="L536" s="19"/>
      <c r="M536" s="19"/>
      <c r="N536" s="19"/>
      <c r="O536" s="19"/>
      <c r="P536" s="19"/>
      <c r="Q536" s="19"/>
      <c r="R536" s="19"/>
      <c r="S536" s="19"/>
      <c r="T536" s="19"/>
      <c r="U536" s="19"/>
      <c r="V536" s="19"/>
      <c r="W536" s="19"/>
      <c r="X536" s="19"/>
      <c r="Y536" s="19"/>
      <c r="Z536" s="19"/>
      <c r="AA536" s="19"/>
      <c r="AB536" s="19"/>
    </row>
    <row r="537" ht="15.75" customHeight="1">
      <c r="A537" s="19"/>
      <c r="B537" s="19"/>
      <c r="C537" s="19"/>
      <c r="D537" s="19"/>
      <c r="E537" s="19"/>
      <c r="F537" s="19"/>
      <c r="G537" s="19"/>
      <c r="H537" s="165"/>
      <c r="I537" s="19"/>
      <c r="J537" s="19"/>
      <c r="K537" s="19"/>
      <c r="L537" s="19"/>
      <c r="M537" s="19"/>
      <c r="N537" s="19"/>
      <c r="O537" s="19"/>
      <c r="P537" s="19"/>
      <c r="Q537" s="19"/>
      <c r="R537" s="19"/>
      <c r="S537" s="19"/>
      <c r="T537" s="19"/>
      <c r="U537" s="19"/>
      <c r="V537" s="19"/>
      <c r="W537" s="19"/>
      <c r="X537" s="19"/>
      <c r="Y537" s="19"/>
      <c r="Z537" s="19"/>
      <c r="AA537" s="19"/>
      <c r="AB537" s="19"/>
    </row>
    <row r="538" ht="15.75" customHeight="1">
      <c r="A538" s="19"/>
      <c r="B538" s="19"/>
      <c r="C538" s="19"/>
      <c r="D538" s="19"/>
      <c r="E538" s="19"/>
      <c r="F538" s="19"/>
      <c r="G538" s="19"/>
      <c r="H538" s="165"/>
      <c r="I538" s="19"/>
      <c r="J538" s="19"/>
      <c r="K538" s="19"/>
      <c r="L538" s="19"/>
      <c r="M538" s="19"/>
      <c r="N538" s="19"/>
      <c r="O538" s="19"/>
      <c r="P538" s="19"/>
      <c r="Q538" s="19"/>
      <c r="R538" s="19"/>
      <c r="S538" s="19"/>
      <c r="T538" s="19"/>
      <c r="U538" s="19"/>
      <c r="V538" s="19"/>
      <c r="W538" s="19"/>
      <c r="X538" s="19"/>
      <c r="Y538" s="19"/>
      <c r="Z538" s="19"/>
      <c r="AA538" s="19"/>
      <c r="AB538" s="19"/>
    </row>
    <row r="539" ht="15.75" customHeight="1">
      <c r="A539" s="19"/>
      <c r="B539" s="19"/>
      <c r="C539" s="19"/>
      <c r="D539" s="19"/>
      <c r="E539" s="19"/>
      <c r="F539" s="19"/>
      <c r="G539" s="19"/>
      <c r="H539" s="165"/>
      <c r="I539" s="19"/>
      <c r="J539" s="19"/>
      <c r="K539" s="19"/>
      <c r="L539" s="19"/>
      <c r="M539" s="19"/>
      <c r="N539" s="19"/>
      <c r="O539" s="19"/>
      <c r="P539" s="19"/>
      <c r="Q539" s="19"/>
      <c r="R539" s="19"/>
      <c r="S539" s="19"/>
      <c r="T539" s="19"/>
      <c r="U539" s="19"/>
      <c r="V539" s="19"/>
      <c r="W539" s="19"/>
      <c r="X539" s="19"/>
      <c r="Y539" s="19"/>
      <c r="Z539" s="19"/>
      <c r="AA539" s="19"/>
      <c r="AB539" s="19"/>
    </row>
    <row r="540" ht="15.75" customHeight="1">
      <c r="A540" s="19"/>
      <c r="B540" s="19"/>
      <c r="C540" s="19"/>
      <c r="D540" s="19"/>
      <c r="E540" s="19"/>
      <c r="F540" s="19"/>
      <c r="G540" s="19"/>
      <c r="H540" s="165"/>
      <c r="I540" s="19"/>
      <c r="J540" s="19"/>
      <c r="K540" s="19"/>
      <c r="L540" s="19"/>
      <c r="M540" s="19"/>
      <c r="N540" s="19"/>
      <c r="O540" s="19"/>
      <c r="P540" s="19"/>
      <c r="Q540" s="19"/>
      <c r="R540" s="19"/>
      <c r="S540" s="19"/>
      <c r="T540" s="19"/>
      <c r="U540" s="19"/>
      <c r="V540" s="19"/>
      <c r="W540" s="19"/>
      <c r="X540" s="19"/>
      <c r="Y540" s="19"/>
      <c r="Z540" s="19"/>
      <c r="AA540" s="19"/>
      <c r="AB540" s="19"/>
    </row>
    <row r="541" ht="15.75" customHeight="1">
      <c r="A541" s="19"/>
      <c r="B541" s="19"/>
      <c r="C541" s="19"/>
      <c r="D541" s="19"/>
      <c r="E541" s="19"/>
      <c r="F541" s="19"/>
      <c r="G541" s="19"/>
      <c r="H541" s="165"/>
      <c r="I541" s="19"/>
      <c r="J541" s="19"/>
      <c r="K541" s="19"/>
      <c r="L541" s="19"/>
      <c r="M541" s="19"/>
      <c r="N541" s="19"/>
      <c r="O541" s="19"/>
      <c r="P541" s="19"/>
      <c r="Q541" s="19"/>
      <c r="R541" s="19"/>
      <c r="S541" s="19"/>
      <c r="T541" s="19"/>
      <c r="U541" s="19"/>
      <c r="V541" s="19"/>
      <c r="W541" s="19"/>
      <c r="X541" s="19"/>
      <c r="Y541" s="19"/>
      <c r="Z541" s="19"/>
      <c r="AA541" s="19"/>
      <c r="AB541" s="19"/>
    </row>
    <row r="542" ht="15.75" customHeight="1">
      <c r="A542" s="19"/>
      <c r="B542" s="19"/>
      <c r="C542" s="19"/>
      <c r="D542" s="19"/>
      <c r="E542" s="19"/>
      <c r="F542" s="19"/>
      <c r="G542" s="19"/>
      <c r="H542" s="165"/>
      <c r="I542" s="19"/>
      <c r="J542" s="19"/>
      <c r="K542" s="19"/>
      <c r="L542" s="19"/>
      <c r="M542" s="19"/>
      <c r="N542" s="19"/>
      <c r="O542" s="19"/>
      <c r="P542" s="19"/>
      <c r="Q542" s="19"/>
      <c r="R542" s="19"/>
      <c r="S542" s="19"/>
      <c r="T542" s="19"/>
      <c r="U542" s="19"/>
      <c r="V542" s="19"/>
      <c r="W542" s="19"/>
      <c r="X542" s="19"/>
      <c r="Y542" s="19"/>
      <c r="Z542" s="19"/>
      <c r="AA542" s="19"/>
      <c r="AB542" s="19"/>
    </row>
    <row r="543" ht="15.75" customHeight="1">
      <c r="A543" s="19"/>
      <c r="B543" s="19"/>
      <c r="C543" s="19"/>
      <c r="D543" s="19"/>
      <c r="E543" s="19"/>
      <c r="F543" s="19"/>
      <c r="G543" s="19"/>
      <c r="H543" s="165"/>
      <c r="I543" s="19"/>
      <c r="J543" s="19"/>
      <c r="K543" s="19"/>
      <c r="L543" s="19"/>
      <c r="M543" s="19"/>
      <c r="N543" s="19"/>
      <c r="O543" s="19"/>
      <c r="P543" s="19"/>
      <c r="Q543" s="19"/>
      <c r="R543" s="19"/>
      <c r="S543" s="19"/>
      <c r="T543" s="19"/>
      <c r="U543" s="19"/>
      <c r="V543" s="19"/>
      <c r="W543" s="19"/>
      <c r="X543" s="19"/>
      <c r="Y543" s="19"/>
      <c r="Z543" s="19"/>
      <c r="AA543" s="19"/>
      <c r="AB543" s="19"/>
    </row>
    <row r="544" ht="15.75" customHeight="1">
      <c r="A544" s="19"/>
      <c r="B544" s="19"/>
      <c r="C544" s="19"/>
      <c r="D544" s="19"/>
      <c r="E544" s="19"/>
      <c r="F544" s="19"/>
      <c r="G544" s="19"/>
      <c r="H544" s="165"/>
      <c r="I544" s="19"/>
      <c r="J544" s="19"/>
      <c r="K544" s="19"/>
      <c r="L544" s="19"/>
      <c r="M544" s="19"/>
      <c r="N544" s="19"/>
      <c r="O544" s="19"/>
      <c r="P544" s="19"/>
      <c r="Q544" s="19"/>
      <c r="R544" s="19"/>
      <c r="S544" s="19"/>
      <c r="T544" s="19"/>
      <c r="U544" s="19"/>
      <c r="V544" s="19"/>
      <c r="W544" s="19"/>
      <c r="X544" s="19"/>
      <c r="Y544" s="19"/>
      <c r="Z544" s="19"/>
      <c r="AA544" s="19"/>
      <c r="AB544" s="19"/>
    </row>
    <row r="545" ht="15.75" customHeight="1">
      <c r="A545" s="19"/>
      <c r="B545" s="19"/>
      <c r="C545" s="19"/>
      <c r="D545" s="19"/>
      <c r="E545" s="19"/>
      <c r="F545" s="19"/>
      <c r="G545" s="19"/>
      <c r="H545" s="165"/>
      <c r="I545" s="19"/>
      <c r="J545" s="19"/>
      <c r="K545" s="19"/>
      <c r="L545" s="19"/>
      <c r="M545" s="19"/>
      <c r="N545" s="19"/>
      <c r="O545" s="19"/>
      <c r="P545" s="19"/>
      <c r="Q545" s="19"/>
      <c r="R545" s="19"/>
      <c r="S545" s="19"/>
      <c r="T545" s="19"/>
      <c r="U545" s="19"/>
      <c r="V545" s="19"/>
      <c r="W545" s="19"/>
      <c r="X545" s="19"/>
      <c r="Y545" s="19"/>
      <c r="Z545" s="19"/>
      <c r="AA545" s="19"/>
      <c r="AB545" s="19"/>
    </row>
    <row r="546" ht="15.75" customHeight="1">
      <c r="A546" s="19"/>
      <c r="B546" s="19"/>
      <c r="C546" s="19"/>
      <c r="D546" s="19"/>
      <c r="E546" s="19"/>
      <c r="F546" s="19"/>
      <c r="G546" s="19"/>
      <c r="H546" s="165"/>
      <c r="I546" s="19"/>
      <c r="J546" s="19"/>
      <c r="K546" s="19"/>
      <c r="L546" s="19"/>
      <c r="M546" s="19"/>
      <c r="N546" s="19"/>
      <c r="O546" s="19"/>
      <c r="P546" s="19"/>
      <c r="Q546" s="19"/>
      <c r="R546" s="19"/>
      <c r="S546" s="19"/>
      <c r="T546" s="19"/>
      <c r="U546" s="19"/>
      <c r="V546" s="19"/>
      <c r="W546" s="19"/>
      <c r="X546" s="19"/>
      <c r="Y546" s="19"/>
      <c r="Z546" s="19"/>
      <c r="AA546" s="19"/>
      <c r="AB546" s="19"/>
    </row>
    <row r="547" ht="15.75" customHeight="1">
      <c r="A547" s="19"/>
      <c r="B547" s="19"/>
      <c r="C547" s="19"/>
      <c r="D547" s="19"/>
      <c r="E547" s="19"/>
      <c r="F547" s="19"/>
      <c r="G547" s="19"/>
      <c r="H547" s="165"/>
      <c r="I547" s="19"/>
      <c r="J547" s="19"/>
      <c r="K547" s="19"/>
      <c r="L547" s="19"/>
      <c r="M547" s="19"/>
      <c r="N547" s="19"/>
      <c r="O547" s="19"/>
      <c r="P547" s="19"/>
      <c r="Q547" s="19"/>
      <c r="R547" s="19"/>
      <c r="S547" s="19"/>
      <c r="T547" s="19"/>
      <c r="U547" s="19"/>
      <c r="V547" s="19"/>
      <c r="W547" s="19"/>
      <c r="X547" s="19"/>
      <c r="Y547" s="19"/>
      <c r="Z547" s="19"/>
      <c r="AA547" s="19"/>
      <c r="AB547" s="19"/>
    </row>
    <row r="548" ht="15.75" customHeight="1">
      <c r="A548" s="19"/>
      <c r="B548" s="19"/>
      <c r="C548" s="19"/>
      <c r="D548" s="19"/>
      <c r="E548" s="19"/>
      <c r="F548" s="19"/>
      <c r="G548" s="19"/>
      <c r="H548" s="165"/>
      <c r="I548" s="19"/>
      <c r="J548" s="19"/>
      <c r="K548" s="19"/>
      <c r="L548" s="19"/>
      <c r="M548" s="19"/>
      <c r="N548" s="19"/>
      <c r="O548" s="19"/>
      <c r="P548" s="19"/>
      <c r="Q548" s="19"/>
      <c r="R548" s="19"/>
      <c r="S548" s="19"/>
      <c r="T548" s="19"/>
      <c r="U548" s="19"/>
      <c r="V548" s="19"/>
      <c r="W548" s="19"/>
      <c r="X548" s="19"/>
      <c r="Y548" s="19"/>
      <c r="Z548" s="19"/>
      <c r="AA548" s="19"/>
      <c r="AB548" s="19"/>
    </row>
    <row r="549" ht="15.75" customHeight="1">
      <c r="A549" s="19"/>
      <c r="B549" s="19"/>
      <c r="C549" s="19"/>
      <c r="D549" s="19"/>
      <c r="E549" s="19"/>
      <c r="F549" s="19"/>
      <c r="G549" s="19"/>
      <c r="H549" s="165"/>
      <c r="I549" s="19"/>
      <c r="J549" s="19"/>
      <c r="K549" s="19"/>
      <c r="L549" s="19"/>
      <c r="M549" s="19"/>
      <c r="N549" s="19"/>
      <c r="O549" s="19"/>
      <c r="P549" s="19"/>
      <c r="Q549" s="19"/>
      <c r="R549" s="19"/>
      <c r="S549" s="19"/>
      <c r="T549" s="19"/>
      <c r="U549" s="19"/>
      <c r="V549" s="19"/>
      <c r="W549" s="19"/>
      <c r="X549" s="19"/>
      <c r="Y549" s="19"/>
      <c r="Z549" s="19"/>
      <c r="AA549" s="19"/>
      <c r="AB549" s="19"/>
    </row>
    <row r="550" ht="15.75" customHeight="1">
      <c r="A550" s="19"/>
      <c r="B550" s="19"/>
      <c r="C550" s="19"/>
      <c r="D550" s="19"/>
      <c r="E550" s="19"/>
      <c r="F550" s="19"/>
      <c r="G550" s="19"/>
      <c r="H550" s="165"/>
      <c r="I550" s="19"/>
      <c r="J550" s="19"/>
      <c r="K550" s="19"/>
      <c r="L550" s="19"/>
      <c r="M550" s="19"/>
      <c r="N550" s="19"/>
      <c r="O550" s="19"/>
      <c r="P550" s="19"/>
      <c r="Q550" s="19"/>
      <c r="R550" s="19"/>
      <c r="S550" s="19"/>
      <c r="T550" s="19"/>
      <c r="U550" s="19"/>
      <c r="V550" s="19"/>
      <c r="W550" s="19"/>
      <c r="X550" s="19"/>
      <c r="Y550" s="19"/>
      <c r="Z550" s="19"/>
      <c r="AA550" s="19"/>
      <c r="AB550" s="19"/>
    </row>
    <row r="551" ht="15.75" customHeight="1">
      <c r="A551" s="19"/>
      <c r="B551" s="19"/>
      <c r="C551" s="19"/>
      <c r="D551" s="19"/>
      <c r="E551" s="19"/>
      <c r="F551" s="19"/>
      <c r="G551" s="19"/>
      <c r="H551" s="165"/>
      <c r="I551" s="19"/>
      <c r="J551" s="19"/>
      <c r="K551" s="19"/>
      <c r="L551" s="19"/>
      <c r="M551" s="19"/>
      <c r="N551" s="19"/>
      <c r="O551" s="19"/>
      <c r="P551" s="19"/>
      <c r="Q551" s="19"/>
      <c r="R551" s="19"/>
      <c r="S551" s="19"/>
      <c r="T551" s="19"/>
      <c r="U551" s="19"/>
      <c r="V551" s="19"/>
      <c r="W551" s="19"/>
      <c r="X551" s="19"/>
      <c r="Y551" s="19"/>
      <c r="Z551" s="19"/>
      <c r="AA551" s="19"/>
      <c r="AB551" s="19"/>
    </row>
    <row r="552" ht="15.75" customHeight="1">
      <c r="A552" s="19"/>
      <c r="B552" s="19"/>
      <c r="C552" s="19"/>
      <c r="D552" s="19"/>
      <c r="E552" s="19"/>
      <c r="F552" s="19"/>
      <c r="G552" s="19"/>
      <c r="H552" s="165"/>
      <c r="I552" s="19"/>
      <c r="J552" s="19"/>
      <c r="K552" s="19"/>
      <c r="L552" s="19"/>
      <c r="M552" s="19"/>
      <c r="N552" s="19"/>
      <c r="O552" s="19"/>
      <c r="P552" s="19"/>
      <c r="Q552" s="19"/>
      <c r="R552" s="19"/>
      <c r="S552" s="19"/>
      <c r="T552" s="19"/>
      <c r="U552" s="19"/>
      <c r="V552" s="19"/>
      <c r="W552" s="19"/>
      <c r="X552" s="19"/>
      <c r="Y552" s="19"/>
      <c r="Z552" s="19"/>
      <c r="AA552" s="19"/>
      <c r="AB552" s="19"/>
    </row>
    <row r="553" ht="15.75" customHeight="1">
      <c r="A553" s="19"/>
      <c r="B553" s="19"/>
      <c r="C553" s="19"/>
      <c r="D553" s="19"/>
      <c r="E553" s="19"/>
      <c r="F553" s="19"/>
      <c r="G553" s="19"/>
      <c r="H553" s="165"/>
      <c r="I553" s="19"/>
      <c r="J553" s="19"/>
      <c r="K553" s="19"/>
      <c r="L553" s="19"/>
      <c r="M553" s="19"/>
      <c r="N553" s="19"/>
      <c r="O553" s="19"/>
      <c r="P553" s="19"/>
      <c r="Q553" s="19"/>
      <c r="R553" s="19"/>
      <c r="S553" s="19"/>
      <c r="T553" s="19"/>
      <c r="U553" s="19"/>
      <c r="V553" s="19"/>
      <c r="W553" s="19"/>
      <c r="X553" s="19"/>
      <c r="Y553" s="19"/>
      <c r="Z553" s="19"/>
      <c r="AA553" s="19"/>
      <c r="AB553" s="19"/>
    </row>
    <row r="554" ht="15.75" customHeight="1">
      <c r="A554" s="19"/>
      <c r="B554" s="19"/>
      <c r="C554" s="19"/>
      <c r="D554" s="19"/>
      <c r="E554" s="19"/>
      <c r="F554" s="19"/>
      <c r="G554" s="19"/>
      <c r="H554" s="165"/>
      <c r="I554" s="19"/>
      <c r="J554" s="19"/>
      <c r="K554" s="19"/>
      <c r="L554" s="19"/>
      <c r="M554" s="19"/>
      <c r="N554" s="19"/>
      <c r="O554" s="19"/>
      <c r="P554" s="19"/>
      <c r="Q554" s="19"/>
      <c r="R554" s="19"/>
      <c r="S554" s="19"/>
      <c r="T554" s="19"/>
      <c r="U554" s="19"/>
      <c r="V554" s="19"/>
      <c r="W554" s="19"/>
      <c r="X554" s="19"/>
      <c r="Y554" s="19"/>
      <c r="Z554" s="19"/>
      <c r="AA554" s="19"/>
      <c r="AB554" s="19"/>
    </row>
    <row r="555" ht="15.75" customHeight="1">
      <c r="A555" s="19"/>
      <c r="B555" s="19"/>
      <c r="C555" s="19"/>
      <c r="D555" s="19"/>
      <c r="E555" s="19"/>
      <c r="F555" s="19"/>
      <c r="G555" s="19"/>
      <c r="H555" s="165"/>
      <c r="I555" s="19"/>
      <c r="J555" s="19"/>
      <c r="K555" s="19"/>
      <c r="L555" s="19"/>
      <c r="M555" s="19"/>
      <c r="N555" s="19"/>
      <c r="O555" s="19"/>
      <c r="P555" s="19"/>
      <c r="Q555" s="19"/>
      <c r="R555" s="19"/>
      <c r="S555" s="19"/>
      <c r="T555" s="19"/>
      <c r="U555" s="19"/>
      <c r="V555" s="19"/>
      <c r="W555" s="19"/>
      <c r="X555" s="19"/>
      <c r="Y555" s="19"/>
      <c r="Z555" s="19"/>
      <c r="AA555" s="19"/>
      <c r="AB555" s="19"/>
    </row>
    <row r="556" ht="15.75" customHeight="1">
      <c r="A556" s="19"/>
      <c r="B556" s="19"/>
      <c r="C556" s="19"/>
      <c r="D556" s="19"/>
      <c r="E556" s="19"/>
      <c r="F556" s="19"/>
      <c r="G556" s="19"/>
      <c r="H556" s="165"/>
      <c r="I556" s="19"/>
      <c r="J556" s="19"/>
      <c r="K556" s="19"/>
      <c r="L556" s="19"/>
      <c r="M556" s="19"/>
      <c r="N556" s="19"/>
      <c r="O556" s="19"/>
      <c r="P556" s="19"/>
      <c r="Q556" s="19"/>
      <c r="R556" s="19"/>
      <c r="S556" s="19"/>
      <c r="T556" s="19"/>
      <c r="U556" s="19"/>
      <c r="V556" s="19"/>
      <c r="W556" s="19"/>
      <c r="X556" s="19"/>
      <c r="Y556" s="19"/>
      <c r="Z556" s="19"/>
      <c r="AA556" s="19"/>
      <c r="AB556" s="19"/>
    </row>
    <row r="557" ht="15.75" customHeight="1">
      <c r="A557" s="19"/>
      <c r="B557" s="19"/>
      <c r="C557" s="19"/>
      <c r="D557" s="19"/>
      <c r="E557" s="19"/>
      <c r="F557" s="19"/>
      <c r="G557" s="19"/>
      <c r="H557" s="165"/>
      <c r="I557" s="19"/>
      <c r="J557" s="19"/>
      <c r="K557" s="19"/>
      <c r="L557" s="19"/>
      <c r="M557" s="19"/>
      <c r="N557" s="19"/>
      <c r="O557" s="19"/>
      <c r="P557" s="19"/>
      <c r="Q557" s="19"/>
      <c r="R557" s="19"/>
      <c r="S557" s="19"/>
      <c r="T557" s="19"/>
      <c r="U557" s="19"/>
      <c r="V557" s="19"/>
      <c r="W557" s="19"/>
      <c r="X557" s="19"/>
      <c r="Y557" s="19"/>
      <c r="Z557" s="19"/>
      <c r="AA557" s="19"/>
      <c r="AB557" s="19"/>
    </row>
    <row r="558" ht="15.75" customHeight="1">
      <c r="A558" s="19"/>
      <c r="B558" s="19"/>
      <c r="C558" s="19"/>
      <c r="D558" s="19"/>
      <c r="E558" s="19"/>
      <c r="F558" s="19"/>
      <c r="G558" s="19"/>
      <c r="H558" s="165"/>
      <c r="I558" s="19"/>
      <c r="J558" s="19"/>
      <c r="K558" s="19"/>
      <c r="L558" s="19"/>
      <c r="M558" s="19"/>
      <c r="N558" s="19"/>
      <c r="O558" s="19"/>
      <c r="P558" s="19"/>
      <c r="Q558" s="19"/>
      <c r="R558" s="19"/>
      <c r="S558" s="19"/>
      <c r="T558" s="19"/>
      <c r="U558" s="19"/>
      <c r="V558" s="19"/>
      <c r="W558" s="19"/>
      <c r="X558" s="19"/>
      <c r="Y558" s="19"/>
      <c r="Z558" s="19"/>
      <c r="AA558" s="19"/>
      <c r="AB558" s="19"/>
    </row>
    <row r="559" ht="15.75" customHeight="1">
      <c r="A559" s="19"/>
      <c r="B559" s="19"/>
      <c r="C559" s="19"/>
      <c r="D559" s="19"/>
      <c r="E559" s="19"/>
      <c r="F559" s="19"/>
      <c r="G559" s="19"/>
      <c r="H559" s="165"/>
      <c r="I559" s="19"/>
      <c r="J559" s="19"/>
      <c r="K559" s="19"/>
      <c r="L559" s="19"/>
      <c r="M559" s="19"/>
      <c r="N559" s="19"/>
      <c r="O559" s="19"/>
      <c r="P559" s="19"/>
      <c r="Q559" s="19"/>
      <c r="R559" s="19"/>
      <c r="S559" s="19"/>
      <c r="T559" s="19"/>
      <c r="U559" s="19"/>
      <c r="V559" s="19"/>
      <c r="W559" s="19"/>
      <c r="X559" s="19"/>
      <c r="Y559" s="19"/>
      <c r="Z559" s="19"/>
      <c r="AA559" s="19"/>
      <c r="AB559" s="19"/>
    </row>
    <row r="560" ht="15.75" customHeight="1">
      <c r="A560" s="19"/>
      <c r="B560" s="19"/>
      <c r="C560" s="19"/>
      <c r="D560" s="19"/>
      <c r="E560" s="19"/>
      <c r="F560" s="19"/>
      <c r="G560" s="19"/>
      <c r="H560" s="165"/>
      <c r="I560" s="19"/>
      <c r="J560" s="19"/>
      <c r="K560" s="19"/>
      <c r="L560" s="19"/>
      <c r="M560" s="19"/>
      <c r="N560" s="19"/>
      <c r="O560" s="19"/>
      <c r="P560" s="19"/>
      <c r="Q560" s="19"/>
      <c r="R560" s="19"/>
      <c r="S560" s="19"/>
      <c r="T560" s="19"/>
      <c r="U560" s="19"/>
      <c r="V560" s="19"/>
      <c r="W560" s="19"/>
      <c r="X560" s="19"/>
      <c r="Y560" s="19"/>
      <c r="Z560" s="19"/>
      <c r="AA560" s="19"/>
      <c r="AB560" s="19"/>
    </row>
    <row r="561" ht="15.75" customHeight="1">
      <c r="A561" s="19"/>
      <c r="B561" s="19"/>
      <c r="C561" s="19"/>
      <c r="D561" s="19"/>
      <c r="E561" s="19"/>
      <c r="F561" s="19"/>
      <c r="G561" s="19"/>
      <c r="H561" s="165"/>
      <c r="I561" s="19"/>
      <c r="J561" s="19"/>
      <c r="K561" s="19"/>
      <c r="L561" s="19"/>
      <c r="M561" s="19"/>
      <c r="N561" s="19"/>
      <c r="O561" s="19"/>
      <c r="P561" s="19"/>
      <c r="Q561" s="19"/>
      <c r="R561" s="19"/>
      <c r="S561" s="19"/>
      <c r="T561" s="19"/>
      <c r="U561" s="19"/>
      <c r="V561" s="19"/>
      <c r="W561" s="19"/>
      <c r="X561" s="19"/>
      <c r="Y561" s="19"/>
      <c r="Z561" s="19"/>
      <c r="AA561" s="19"/>
      <c r="AB561" s="19"/>
    </row>
    <row r="562" ht="15.75" customHeight="1">
      <c r="A562" s="19"/>
      <c r="B562" s="19"/>
      <c r="C562" s="19"/>
      <c r="D562" s="19"/>
      <c r="E562" s="19"/>
      <c r="F562" s="19"/>
      <c r="G562" s="19"/>
      <c r="H562" s="165"/>
      <c r="I562" s="19"/>
      <c r="J562" s="19"/>
      <c r="K562" s="19"/>
      <c r="L562" s="19"/>
      <c r="M562" s="19"/>
      <c r="N562" s="19"/>
      <c r="O562" s="19"/>
      <c r="P562" s="19"/>
      <c r="Q562" s="19"/>
      <c r="R562" s="19"/>
      <c r="S562" s="19"/>
      <c r="T562" s="19"/>
      <c r="U562" s="19"/>
      <c r="V562" s="19"/>
      <c r="W562" s="19"/>
      <c r="X562" s="19"/>
      <c r="Y562" s="19"/>
      <c r="Z562" s="19"/>
      <c r="AA562" s="19"/>
      <c r="AB562" s="19"/>
    </row>
    <row r="563" ht="15.75" customHeight="1">
      <c r="A563" s="19"/>
      <c r="B563" s="19"/>
      <c r="C563" s="19"/>
      <c r="D563" s="19"/>
      <c r="E563" s="19"/>
      <c r="F563" s="19"/>
      <c r="G563" s="19"/>
      <c r="H563" s="165"/>
      <c r="I563" s="19"/>
      <c r="J563" s="19"/>
      <c r="K563" s="19"/>
      <c r="L563" s="19"/>
      <c r="M563" s="19"/>
      <c r="N563" s="19"/>
      <c r="O563" s="19"/>
      <c r="P563" s="19"/>
      <c r="Q563" s="19"/>
      <c r="R563" s="19"/>
      <c r="S563" s="19"/>
      <c r="T563" s="19"/>
      <c r="U563" s="19"/>
      <c r="V563" s="19"/>
      <c r="W563" s="19"/>
      <c r="X563" s="19"/>
      <c r="Y563" s="19"/>
      <c r="Z563" s="19"/>
      <c r="AA563" s="19"/>
      <c r="AB563" s="19"/>
    </row>
    <row r="564" ht="15.75" customHeight="1">
      <c r="A564" s="19"/>
      <c r="B564" s="19"/>
      <c r="C564" s="19"/>
      <c r="D564" s="19"/>
      <c r="E564" s="19"/>
      <c r="F564" s="19"/>
      <c r="G564" s="19"/>
      <c r="H564" s="165"/>
      <c r="I564" s="19"/>
      <c r="J564" s="19"/>
      <c r="K564" s="19"/>
      <c r="L564" s="19"/>
      <c r="M564" s="19"/>
      <c r="N564" s="19"/>
      <c r="O564" s="19"/>
      <c r="P564" s="19"/>
      <c r="Q564" s="19"/>
      <c r="R564" s="19"/>
      <c r="S564" s="19"/>
      <c r="T564" s="19"/>
      <c r="U564" s="19"/>
      <c r="V564" s="19"/>
      <c r="W564" s="19"/>
      <c r="X564" s="19"/>
      <c r="Y564" s="19"/>
      <c r="Z564" s="19"/>
      <c r="AA564" s="19"/>
      <c r="AB564" s="19"/>
    </row>
    <row r="565" ht="15.75" customHeight="1">
      <c r="A565" s="19"/>
      <c r="B565" s="19"/>
      <c r="C565" s="19"/>
      <c r="D565" s="19"/>
      <c r="E565" s="19"/>
      <c r="F565" s="19"/>
      <c r="G565" s="19"/>
      <c r="H565" s="165"/>
      <c r="I565" s="19"/>
      <c r="J565" s="19"/>
      <c r="K565" s="19"/>
      <c r="L565" s="19"/>
      <c r="M565" s="19"/>
      <c r="N565" s="19"/>
      <c r="O565" s="19"/>
      <c r="P565" s="19"/>
      <c r="Q565" s="19"/>
      <c r="R565" s="19"/>
      <c r="S565" s="19"/>
      <c r="T565" s="19"/>
      <c r="U565" s="19"/>
      <c r="V565" s="19"/>
      <c r="W565" s="19"/>
      <c r="X565" s="19"/>
      <c r="Y565" s="19"/>
      <c r="Z565" s="19"/>
      <c r="AA565" s="19"/>
      <c r="AB565" s="19"/>
    </row>
    <row r="566" ht="15.75" customHeight="1">
      <c r="A566" s="19"/>
      <c r="B566" s="19"/>
      <c r="C566" s="19"/>
      <c r="D566" s="19"/>
      <c r="E566" s="19"/>
      <c r="F566" s="19"/>
      <c r="G566" s="19"/>
      <c r="H566" s="165"/>
      <c r="I566" s="19"/>
      <c r="J566" s="19"/>
      <c r="K566" s="19"/>
      <c r="L566" s="19"/>
      <c r="M566" s="19"/>
      <c r="N566" s="19"/>
      <c r="O566" s="19"/>
      <c r="P566" s="19"/>
      <c r="Q566" s="19"/>
      <c r="R566" s="19"/>
      <c r="S566" s="19"/>
      <c r="T566" s="19"/>
      <c r="U566" s="19"/>
      <c r="V566" s="19"/>
      <c r="W566" s="19"/>
      <c r="X566" s="19"/>
      <c r="Y566" s="19"/>
      <c r="Z566" s="19"/>
      <c r="AA566" s="19"/>
      <c r="AB566" s="19"/>
    </row>
    <row r="567" ht="15.75" customHeight="1">
      <c r="A567" s="19"/>
      <c r="B567" s="19"/>
      <c r="C567" s="19"/>
      <c r="D567" s="19"/>
      <c r="E567" s="19"/>
      <c r="F567" s="19"/>
      <c r="G567" s="19"/>
      <c r="H567" s="165"/>
      <c r="I567" s="19"/>
      <c r="J567" s="19"/>
      <c r="K567" s="19"/>
      <c r="L567" s="19"/>
      <c r="M567" s="19"/>
      <c r="N567" s="19"/>
      <c r="O567" s="19"/>
      <c r="P567" s="19"/>
      <c r="Q567" s="19"/>
      <c r="R567" s="19"/>
      <c r="S567" s="19"/>
      <c r="T567" s="19"/>
      <c r="U567" s="19"/>
      <c r="V567" s="19"/>
      <c r="W567" s="19"/>
      <c r="X567" s="19"/>
      <c r="Y567" s="19"/>
      <c r="Z567" s="19"/>
      <c r="AA567" s="19"/>
      <c r="AB567" s="19"/>
    </row>
    <row r="568" ht="15.75" customHeight="1">
      <c r="A568" s="19"/>
      <c r="B568" s="19"/>
      <c r="C568" s="19"/>
      <c r="D568" s="19"/>
      <c r="E568" s="19"/>
      <c r="F568" s="19"/>
      <c r="G568" s="19"/>
      <c r="H568" s="165"/>
      <c r="I568" s="19"/>
      <c r="J568" s="19"/>
      <c r="K568" s="19"/>
      <c r="L568" s="19"/>
      <c r="M568" s="19"/>
      <c r="N568" s="19"/>
      <c r="O568" s="19"/>
      <c r="P568" s="19"/>
      <c r="Q568" s="19"/>
      <c r="R568" s="19"/>
      <c r="S568" s="19"/>
      <c r="T568" s="19"/>
      <c r="U568" s="19"/>
      <c r="V568" s="19"/>
      <c r="W568" s="19"/>
      <c r="X568" s="19"/>
      <c r="Y568" s="19"/>
      <c r="Z568" s="19"/>
      <c r="AA568" s="19"/>
      <c r="AB568" s="19"/>
    </row>
    <row r="569" ht="15.75" customHeight="1">
      <c r="A569" s="19"/>
      <c r="B569" s="19"/>
      <c r="C569" s="19"/>
      <c r="D569" s="19"/>
      <c r="E569" s="19"/>
      <c r="F569" s="19"/>
      <c r="G569" s="19"/>
      <c r="H569" s="165"/>
      <c r="I569" s="19"/>
      <c r="J569" s="19"/>
      <c r="K569" s="19"/>
      <c r="L569" s="19"/>
      <c r="M569" s="19"/>
      <c r="N569" s="19"/>
      <c r="O569" s="19"/>
      <c r="P569" s="19"/>
      <c r="Q569" s="19"/>
      <c r="R569" s="19"/>
      <c r="S569" s="19"/>
      <c r="T569" s="19"/>
      <c r="U569" s="19"/>
      <c r="V569" s="19"/>
      <c r="W569" s="19"/>
      <c r="X569" s="19"/>
      <c r="Y569" s="19"/>
      <c r="Z569" s="19"/>
      <c r="AA569" s="19"/>
      <c r="AB569" s="19"/>
    </row>
    <row r="570" ht="15.75" customHeight="1">
      <c r="A570" s="19"/>
      <c r="B570" s="19"/>
      <c r="C570" s="19"/>
      <c r="D570" s="19"/>
      <c r="E570" s="19"/>
      <c r="F570" s="19"/>
      <c r="G570" s="19"/>
      <c r="H570" s="165"/>
      <c r="I570" s="19"/>
      <c r="J570" s="19"/>
      <c r="K570" s="19"/>
      <c r="L570" s="19"/>
      <c r="M570" s="19"/>
      <c r="N570" s="19"/>
      <c r="O570" s="19"/>
      <c r="P570" s="19"/>
      <c r="Q570" s="19"/>
      <c r="R570" s="19"/>
      <c r="S570" s="19"/>
      <c r="T570" s="19"/>
      <c r="U570" s="19"/>
      <c r="V570" s="19"/>
      <c r="W570" s="19"/>
      <c r="X570" s="19"/>
      <c r="Y570" s="19"/>
      <c r="Z570" s="19"/>
      <c r="AA570" s="19"/>
      <c r="AB570" s="19"/>
    </row>
    <row r="571" ht="15.75" customHeight="1">
      <c r="A571" s="19"/>
      <c r="B571" s="19"/>
      <c r="C571" s="19"/>
      <c r="D571" s="19"/>
      <c r="E571" s="19"/>
      <c r="F571" s="19"/>
      <c r="G571" s="19"/>
      <c r="H571" s="165"/>
      <c r="I571" s="19"/>
      <c r="J571" s="19"/>
      <c r="K571" s="19"/>
      <c r="L571" s="19"/>
      <c r="M571" s="19"/>
      <c r="N571" s="19"/>
      <c r="O571" s="19"/>
      <c r="P571" s="19"/>
      <c r="Q571" s="19"/>
      <c r="R571" s="19"/>
      <c r="S571" s="19"/>
      <c r="T571" s="19"/>
      <c r="U571" s="19"/>
      <c r="V571" s="19"/>
      <c r="W571" s="19"/>
      <c r="X571" s="19"/>
      <c r="Y571" s="19"/>
      <c r="Z571" s="19"/>
      <c r="AA571" s="19"/>
      <c r="AB571" s="19"/>
    </row>
    <row r="572" ht="15.75" customHeight="1">
      <c r="A572" s="19"/>
      <c r="B572" s="19"/>
      <c r="C572" s="19"/>
      <c r="D572" s="19"/>
      <c r="E572" s="19"/>
      <c r="F572" s="19"/>
      <c r="G572" s="19"/>
      <c r="H572" s="165"/>
      <c r="I572" s="19"/>
      <c r="J572" s="19"/>
      <c r="K572" s="19"/>
      <c r="L572" s="19"/>
      <c r="M572" s="19"/>
      <c r="N572" s="19"/>
      <c r="O572" s="19"/>
      <c r="P572" s="19"/>
      <c r="Q572" s="19"/>
      <c r="R572" s="19"/>
      <c r="S572" s="19"/>
      <c r="T572" s="19"/>
      <c r="U572" s="19"/>
      <c r="V572" s="19"/>
      <c r="W572" s="19"/>
      <c r="X572" s="19"/>
      <c r="Y572" s="19"/>
      <c r="Z572" s="19"/>
      <c r="AA572" s="19"/>
      <c r="AB572" s="19"/>
    </row>
    <row r="573" ht="15.75" customHeight="1">
      <c r="A573" s="19"/>
      <c r="B573" s="19"/>
      <c r="C573" s="19"/>
      <c r="D573" s="19"/>
      <c r="E573" s="19"/>
      <c r="F573" s="19"/>
      <c r="G573" s="19"/>
      <c r="H573" s="165"/>
      <c r="I573" s="19"/>
      <c r="J573" s="19"/>
      <c r="K573" s="19"/>
      <c r="L573" s="19"/>
      <c r="M573" s="19"/>
      <c r="N573" s="19"/>
      <c r="O573" s="19"/>
      <c r="P573" s="19"/>
      <c r="Q573" s="19"/>
      <c r="R573" s="19"/>
      <c r="S573" s="19"/>
      <c r="T573" s="19"/>
      <c r="U573" s="19"/>
      <c r="V573" s="19"/>
      <c r="W573" s="19"/>
      <c r="X573" s="19"/>
      <c r="Y573" s="19"/>
      <c r="Z573" s="19"/>
      <c r="AA573" s="19"/>
      <c r="AB573" s="19"/>
    </row>
    <row r="574" ht="15.75" customHeight="1">
      <c r="A574" s="19"/>
      <c r="B574" s="19"/>
      <c r="C574" s="19"/>
      <c r="D574" s="19"/>
      <c r="E574" s="19"/>
      <c r="F574" s="19"/>
      <c r="G574" s="19"/>
      <c r="H574" s="165"/>
      <c r="I574" s="19"/>
      <c r="J574" s="19"/>
      <c r="K574" s="19"/>
      <c r="L574" s="19"/>
      <c r="M574" s="19"/>
      <c r="N574" s="19"/>
      <c r="O574" s="19"/>
      <c r="P574" s="19"/>
      <c r="Q574" s="19"/>
      <c r="R574" s="19"/>
      <c r="S574" s="19"/>
      <c r="T574" s="19"/>
      <c r="U574" s="19"/>
      <c r="V574" s="19"/>
      <c r="W574" s="19"/>
      <c r="X574" s="19"/>
      <c r="Y574" s="19"/>
      <c r="Z574" s="19"/>
      <c r="AA574" s="19"/>
      <c r="AB574" s="19"/>
    </row>
    <row r="575" ht="15.75" customHeight="1">
      <c r="A575" s="19"/>
      <c r="B575" s="19"/>
      <c r="C575" s="19"/>
      <c r="D575" s="19"/>
      <c r="E575" s="19"/>
      <c r="F575" s="19"/>
      <c r="G575" s="19"/>
      <c r="H575" s="165"/>
      <c r="I575" s="19"/>
      <c r="J575" s="19"/>
      <c r="K575" s="19"/>
      <c r="L575" s="19"/>
      <c r="M575" s="19"/>
      <c r="N575" s="19"/>
      <c r="O575" s="19"/>
      <c r="P575" s="19"/>
      <c r="Q575" s="19"/>
      <c r="R575" s="19"/>
      <c r="S575" s="19"/>
      <c r="T575" s="19"/>
      <c r="U575" s="19"/>
      <c r="V575" s="19"/>
      <c r="W575" s="19"/>
      <c r="X575" s="19"/>
      <c r="Y575" s="19"/>
      <c r="Z575" s="19"/>
      <c r="AA575" s="19"/>
      <c r="AB575" s="19"/>
    </row>
    <row r="576" ht="15.75" customHeight="1">
      <c r="A576" s="19"/>
      <c r="B576" s="19"/>
      <c r="C576" s="19"/>
      <c r="D576" s="19"/>
      <c r="E576" s="19"/>
      <c r="F576" s="19"/>
      <c r="G576" s="19"/>
      <c r="H576" s="165"/>
      <c r="I576" s="19"/>
      <c r="J576" s="19"/>
      <c r="K576" s="19"/>
      <c r="L576" s="19"/>
      <c r="M576" s="19"/>
      <c r="N576" s="19"/>
      <c r="O576" s="19"/>
      <c r="P576" s="19"/>
      <c r="Q576" s="19"/>
      <c r="R576" s="19"/>
      <c r="S576" s="19"/>
      <c r="T576" s="19"/>
      <c r="U576" s="19"/>
      <c r="V576" s="19"/>
      <c r="W576" s="19"/>
      <c r="X576" s="19"/>
      <c r="Y576" s="19"/>
      <c r="Z576" s="19"/>
      <c r="AA576" s="19"/>
      <c r="AB576" s="19"/>
    </row>
    <row r="577" ht="15.75" customHeight="1">
      <c r="A577" s="19"/>
      <c r="B577" s="19"/>
      <c r="C577" s="19"/>
      <c r="D577" s="19"/>
      <c r="E577" s="19"/>
      <c r="F577" s="19"/>
      <c r="G577" s="19"/>
      <c r="H577" s="165"/>
      <c r="I577" s="19"/>
      <c r="J577" s="19"/>
      <c r="K577" s="19"/>
      <c r="L577" s="19"/>
      <c r="M577" s="19"/>
      <c r="N577" s="19"/>
      <c r="O577" s="19"/>
      <c r="P577" s="19"/>
      <c r="Q577" s="19"/>
      <c r="R577" s="19"/>
      <c r="S577" s="19"/>
      <c r="T577" s="19"/>
      <c r="U577" s="19"/>
      <c r="V577" s="19"/>
      <c r="W577" s="19"/>
      <c r="X577" s="19"/>
      <c r="Y577" s="19"/>
      <c r="Z577" s="19"/>
      <c r="AA577" s="19"/>
      <c r="AB577" s="19"/>
    </row>
    <row r="578" ht="15.75" customHeight="1">
      <c r="A578" s="19"/>
      <c r="B578" s="19"/>
      <c r="C578" s="19"/>
      <c r="D578" s="19"/>
      <c r="E578" s="19"/>
      <c r="F578" s="19"/>
      <c r="G578" s="19"/>
      <c r="H578" s="165"/>
      <c r="I578" s="19"/>
      <c r="J578" s="19"/>
      <c r="K578" s="19"/>
      <c r="L578" s="19"/>
      <c r="M578" s="19"/>
      <c r="N578" s="19"/>
      <c r="O578" s="19"/>
      <c r="P578" s="19"/>
      <c r="Q578" s="19"/>
      <c r="R578" s="19"/>
      <c r="S578" s="19"/>
      <c r="T578" s="19"/>
      <c r="U578" s="19"/>
      <c r="V578" s="19"/>
      <c r="W578" s="19"/>
      <c r="X578" s="19"/>
      <c r="Y578" s="19"/>
      <c r="Z578" s="19"/>
      <c r="AA578" s="19"/>
      <c r="AB578" s="19"/>
    </row>
    <row r="579" ht="15.75" customHeight="1">
      <c r="A579" s="19"/>
      <c r="B579" s="19"/>
      <c r="C579" s="19"/>
      <c r="D579" s="19"/>
      <c r="E579" s="19"/>
      <c r="F579" s="19"/>
      <c r="G579" s="19"/>
      <c r="H579" s="165"/>
      <c r="I579" s="19"/>
      <c r="J579" s="19"/>
      <c r="K579" s="19"/>
      <c r="L579" s="19"/>
      <c r="M579" s="19"/>
      <c r="N579" s="19"/>
      <c r="O579" s="19"/>
      <c r="P579" s="19"/>
      <c r="Q579" s="19"/>
      <c r="R579" s="19"/>
      <c r="S579" s="19"/>
      <c r="T579" s="19"/>
      <c r="U579" s="19"/>
      <c r="V579" s="19"/>
      <c r="W579" s="19"/>
      <c r="X579" s="19"/>
      <c r="Y579" s="19"/>
      <c r="Z579" s="19"/>
      <c r="AA579" s="19"/>
      <c r="AB579" s="19"/>
    </row>
    <row r="580" ht="15.75" customHeight="1">
      <c r="A580" s="19"/>
      <c r="B580" s="19"/>
      <c r="C580" s="19"/>
      <c r="D580" s="19"/>
      <c r="E580" s="19"/>
      <c r="F580" s="19"/>
      <c r="G580" s="19"/>
      <c r="H580" s="165"/>
      <c r="I580" s="19"/>
      <c r="J580" s="19"/>
      <c r="K580" s="19"/>
      <c r="L580" s="19"/>
      <c r="M580" s="19"/>
      <c r="N580" s="19"/>
      <c r="O580" s="19"/>
      <c r="P580" s="19"/>
      <c r="Q580" s="19"/>
      <c r="R580" s="19"/>
      <c r="S580" s="19"/>
      <c r="T580" s="19"/>
      <c r="U580" s="19"/>
      <c r="V580" s="19"/>
      <c r="W580" s="19"/>
      <c r="X580" s="19"/>
      <c r="Y580" s="19"/>
      <c r="Z580" s="19"/>
      <c r="AA580" s="19"/>
      <c r="AB580" s="19"/>
    </row>
    <row r="581" ht="15.75" customHeight="1">
      <c r="A581" s="19"/>
      <c r="B581" s="19"/>
      <c r="C581" s="19"/>
      <c r="D581" s="19"/>
      <c r="E581" s="19"/>
      <c r="F581" s="19"/>
      <c r="G581" s="19"/>
      <c r="H581" s="165"/>
      <c r="I581" s="19"/>
      <c r="J581" s="19"/>
      <c r="K581" s="19"/>
      <c r="L581" s="19"/>
      <c r="M581" s="19"/>
      <c r="N581" s="19"/>
      <c r="O581" s="19"/>
      <c r="P581" s="19"/>
      <c r="Q581" s="19"/>
      <c r="R581" s="19"/>
      <c r="S581" s="19"/>
      <c r="T581" s="19"/>
      <c r="U581" s="19"/>
      <c r="V581" s="19"/>
      <c r="W581" s="19"/>
      <c r="X581" s="19"/>
      <c r="Y581" s="19"/>
      <c r="Z581" s="19"/>
      <c r="AA581" s="19"/>
      <c r="AB581" s="19"/>
    </row>
    <row r="582" ht="15.75" customHeight="1">
      <c r="A582" s="19"/>
      <c r="B582" s="19"/>
      <c r="C582" s="19"/>
      <c r="D582" s="19"/>
      <c r="E582" s="19"/>
      <c r="F582" s="19"/>
      <c r="G582" s="19"/>
      <c r="H582" s="165"/>
      <c r="I582" s="19"/>
      <c r="J582" s="19"/>
      <c r="K582" s="19"/>
      <c r="L582" s="19"/>
      <c r="M582" s="19"/>
      <c r="N582" s="19"/>
      <c r="O582" s="19"/>
      <c r="P582" s="19"/>
      <c r="Q582" s="19"/>
      <c r="R582" s="19"/>
      <c r="S582" s="19"/>
      <c r="T582" s="19"/>
      <c r="U582" s="19"/>
      <c r="V582" s="19"/>
      <c r="W582" s="19"/>
      <c r="X582" s="19"/>
      <c r="Y582" s="19"/>
      <c r="Z582" s="19"/>
      <c r="AA582" s="19"/>
      <c r="AB582" s="19"/>
    </row>
    <row r="583" ht="15.75" customHeight="1">
      <c r="A583" s="19"/>
      <c r="B583" s="19"/>
      <c r="C583" s="19"/>
      <c r="D583" s="19"/>
      <c r="E583" s="19"/>
      <c r="F583" s="19"/>
      <c r="G583" s="19"/>
      <c r="H583" s="165"/>
      <c r="I583" s="19"/>
      <c r="J583" s="19"/>
      <c r="K583" s="19"/>
      <c r="L583" s="19"/>
      <c r="M583" s="19"/>
      <c r="N583" s="19"/>
      <c r="O583" s="19"/>
      <c r="P583" s="19"/>
      <c r="Q583" s="19"/>
      <c r="R583" s="19"/>
      <c r="S583" s="19"/>
      <c r="T583" s="19"/>
      <c r="U583" s="19"/>
      <c r="V583" s="19"/>
      <c r="W583" s="19"/>
      <c r="X583" s="19"/>
      <c r="Y583" s="19"/>
      <c r="Z583" s="19"/>
      <c r="AA583" s="19"/>
      <c r="AB583" s="19"/>
    </row>
    <row r="584" ht="15.75" customHeight="1">
      <c r="A584" s="19"/>
      <c r="B584" s="19"/>
      <c r="C584" s="19"/>
      <c r="D584" s="19"/>
      <c r="E584" s="19"/>
      <c r="F584" s="19"/>
      <c r="G584" s="19"/>
      <c r="H584" s="165"/>
      <c r="I584" s="19"/>
      <c r="J584" s="19"/>
      <c r="K584" s="19"/>
      <c r="L584" s="19"/>
      <c r="M584" s="19"/>
      <c r="N584" s="19"/>
      <c r="O584" s="19"/>
      <c r="P584" s="19"/>
      <c r="Q584" s="19"/>
      <c r="R584" s="19"/>
      <c r="S584" s="19"/>
      <c r="T584" s="19"/>
      <c r="U584" s="19"/>
      <c r="V584" s="19"/>
      <c r="W584" s="19"/>
      <c r="X584" s="19"/>
      <c r="Y584" s="19"/>
      <c r="Z584" s="19"/>
      <c r="AA584" s="19"/>
      <c r="AB584" s="19"/>
    </row>
    <row r="585" ht="15.75" customHeight="1">
      <c r="A585" s="19"/>
      <c r="B585" s="19"/>
      <c r="C585" s="19"/>
      <c r="D585" s="19"/>
      <c r="E585" s="19"/>
      <c r="F585" s="19"/>
      <c r="G585" s="19"/>
      <c r="H585" s="165"/>
      <c r="I585" s="19"/>
      <c r="J585" s="19"/>
      <c r="K585" s="19"/>
      <c r="L585" s="19"/>
      <c r="M585" s="19"/>
      <c r="N585" s="19"/>
      <c r="O585" s="19"/>
      <c r="P585" s="19"/>
      <c r="Q585" s="19"/>
      <c r="R585" s="19"/>
      <c r="S585" s="19"/>
      <c r="T585" s="19"/>
      <c r="U585" s="19"/>
      <c r="V585" s="19"/>
      <c r="W585" s="19"/>
      <c r="X585" s="19"/>
      <c r="Y585" s="19"/>
      <c r="Z585" s="19"/>
      <c r="AA585" s="19"/>
      <c r="AB585" s="19"/>
    </row>
    <row r="586" ht="15.75" customHeight="1">
      <c r="A586" s="19"/>
      <c r="B586" s="19"/>
      <c r="C586" s="19"/>
      <c r="D586" s="19"/>
      <c r="E586" s="19"/>
      <c r="F586" s="19"/>
      <c r="G586" s="19"/>
      <c r="H586" s="165"/>
      <c r="I586" s="19"/>
      <c r="J586" s="19"/>
      <c r="K586" s="19"/>
      <c r="L586" s="19"/>
      <c r="M586" s="19"/>
      <c r="N586" s="19"/>
      <c r="O586" s="19"/>
      <c r="P586" s="19"/>
      <c r="Q586" s="19"/>
      <c r="R586" s="19"/>
      <c r="S586" s="19"/>
      <c r="T586" s="19"/>
      <c r="U586" s="19"/>
      <c r="V586" s="19"/>
      <c r="W586" s="19"/>
      <c r="X586" s="19"/>
      <c r="Y586" s="19"/>
      <c r="Z586" s="19"/>
      <c r="AA586" s="19"/>
      <c r="AB586" s="19"/>
    </row>
    <row r="587" ht="15.75" customHeight="1">
      <c r="A587" s="19"/>
      <c r="B587" s="19"/>
      <c r="C587" s="19"/>
      <c r="D587" s="19"/>
      <c r="E587" s="19"/>
      <c r="F587" s="19"/>
      <c r="G587" s="19"/>
      <c r="H587" s="165"/>
      <c r="I587" s="19"/>
      <c r="J587" s="19"/>
      <c r="K587" s="19"/>
      <c r="L587" s="19"/>
      <c r="M587" s="19"/>
      <c r="N587" s="19"/>
      <c r="O587" s="19"/>
      <c r="P587" s="19"/>
      <c r="Q587" s="19"/>
      <c r="R587" s="19"/>
      <c r="S587" s="19"/>
      <c r="T587" s="19"/>
      <c r="U587" s="19"/>
      <c r="V587" s="19"/>
      <c r="W587" s="19"/>
      <c r="X587" s="19"/>
      <c r="Y587" s="19"/>
      <c r="Z587" s="19"/>
      <c r="AA587" s="19"/>
      <c r="AB587" s="19"/>
    </row>
    <row r="588" ht="15.75" customHeight="1">
      <c r="A588" s="19"/>
      <c r="B588" s="19"/>
      <c r="C588" s="19"/>
      <c r="D588" s="19"/>
      <c r="E588" s="19"/>
      <c r="F588" s="19"/>
      <c r="G588" s="19"/>
      <c r="H588" s="165"/>
      <c r="I588" s="19"/>
      <c r="J588" s="19"/>
      <c r="K588" s="19"/>
      <c r="L588" s="19"/>
      <c r="M588" s="19"/>
      <c r="N588" s="19"/>
      <c r="O588" s="19"/>
      <c r="P588" s="19"/>
      <c r="Q588" s="19"/>
      <c r="R588" s="19"/>
      <c r="S588" s="19"/>
      <c r="T588" s="19"/>
      <c r="U588" s="19"/>
      <c r="V588" s="19"/>
      <c r="W588" s="19"/>
      <c r="X588" s="19"/>
      <c r="Y588" s="19"/>
      <c r="Z588" s="19"/>
      <c r="AA588" s="19"/>
      <c r="AB588" s="19"/>
    </row>
    <row r="589" ht="15.75" customHeight="1">
      <c r="A589" s="19"/>
      <c r="B589" s="19"/>
      <c r="C589" s="19"/>
      <c r="D589" s="19"/>
      <c r="E589" s="19"/>
      <c r="F589" s="19"/>
      <c r="G589" s="19"/>
      <c r="H589" s="165"/>
      <c r="I589" s="19"/>
      <c r="J589" s="19"/>
      <c r="K589" s="19"/>
      <c r="L589" s="19"/>
      <c r="M589" s="19"/>
      <c r="N589" s="19"/>
      <c r="O589" s="19"/>
      <c r="P589" s="19"/>
      <c r="Q589" s="19"/>
      <c r="R589" s="19"/>
      <c r="S589" s="19"/>
      <c r="T589" s="19"/>
      <c r="U589" s="19"/>
      <c r="V589" s="19"/>
      <c r="W589" s="19"/>
      <c r="X589" s="19"/>
      <c r="Y589" s="19"/>
      <c r="Z589" s="19"/>
      <c r="AA589" s="19"/>
      <c r="AB589" s="19"/>
    </row>
    <row r="590" ht="15.75" customHeight="1">
      <c r="A590" s="19"/>
      <c r="B590" s="19"/>
      <c r="C590" s="19"/>
      <c r="D590" s="19"/>
      <c r="E590" s="19"/>
      <c r="F590" s="19"/>
      <c r="G590" s="19"/>
      <c r="H590" s="165"/>
      <c r="I590" s="19"/>
      <c r="J590" s="19"/>
      <c r="K590" s="19"/>
      <c r="L590" s="19"/>
      <c r="M590" s="19"/>
      <c r="N590" s="19"/>
      <c r="O590" s="19"/>
      <c r="P590" s="19"/>
      <c r="Q590" s="19"/>
      <c r="R590" s="19"/>
      <c r="S590" s="19"/>
      <c r="T590" s="19"/>
      <c r="U590" s="19"/>
      <c r="V590" s="19"/>
      <c r="W590" s="19"/>
      <c r="X590" s="19"/>
      <c r="Y590" s="19"/>
      <c r="Z590" s="19"/>
      <c r="AA590" s="19"/>
      <c r="AB590" s="19"/>
    </row>
    <row r="591" ht="15.75" customHeight="1">
      <c r="A591" s="19"/>
      <c r="B591" s="19"/>
      <c r="C591" s="19"/>
      <c r="D591" s="19"/>
      <c r="E591" s="19"/>
      <c r="F591" s="19"/>
      <c r="G591" s="19"/>
      <c r="H591" s="165"/>
      <c r="I591" s="19"/>
      <c r="J591" s="19"/>
      <c r="K591" s="19"/>
      <c r="L591" s="19"/>
      <c r="M591" s="19"/>
      <c r="N591" s="19"/>
      <c r="O591" s="19"/>
      <c r="P591" s="19"/>
      <c r="Q591" s="19"/>
      <c r="R591" s="19"/>
      <c r="S591" s="19"/>
      <c r="T591" s="19"/>
      <c r="U591" s="19"/>
      <c r="V591" s="19"/>
      <c r="W591" s="19"/>
      <c r="X591" s="19"/>
      <c r="Y591" s="19"/>
      <c r="Z591" s="19"/>
      <c r="AA591" s="19"/>
      <c r="AB591" s="19"/>
    </row>
    <row r="592" ht="15.75" customHeight="1">
      <c r="A592" s="19"/>
      <c r="B592" s="19"/>
      <c r="C592" s="19"/>
      <c r="D592" s="19"/>
      <c r="E592" s="19"/>
      <c r="F592" s="19"/>
      <c r="G592" s="19"/>
      <c r="H592" s="165"/>
      <c r="I592" s="19"/>
      <c r="J592" s="19"/>
      <c r="K592" s="19"/>
      <c r="L592" s="19"/>
      <c r="M592" s="19"/>
      <c r="N592" s="19"/>
      <c r="O592" s="19"/>
      <c r="P592" s="19"/>
      <c r="Q592" s="19"/>
      <c r="R592" s="19"/>
      <c r="S592" s="19"/>
      <c r="T592" s="19"/>
      <c r="U592" s="19"/>
      <c r="V592" s="19"/>
      <c r="W592" s="19"/>
      <c r="X592" s="19"/>
      <c r="Y592" s="19"/>
      <c r="Z592" s="19"/>
      <c r="AA592" s="19"/>
      <c r="AB592" s="19"/>
    </row>
    <row r="593" ht="15.75" customHeight="1">
      <c r="A593" s="19"/>
      <c r="B593" s="19"/>
      <c r="C593" s="19"/>
      <c r="D593" s="19"/>
      <c r="E593" s="19"/>
      <c r="F593" s="19"/>
      <c r="G593" s="19"/>
      <c r="H593" s="165"/>
      <c r="I593" s="19"/>
      <c r="J593" s="19"/>
      <c r="K593" s="19"/>
      <c r="L593" s="19"/>
      <c r="M593" s="19"/>
      <c r="N593" s="19"/>
      <c r="O593" s="19"/>
      <c r="P593" s="19"/>
      <c r="Q593" s="19"/>
      <c r="R593" s="19"/>
      <c r="S593" s="19"/>
      <c r="T593" s="19"/>
      <c r="U593" s="19"/>
      <c r="V593" s="19"/>
      <c r="W593" s="19"/>
      <c r="X593" s="19"/>
      <c r="Y593" s="19"/>
      <c r="Z593" s="19"/>
      <c r="AA593" s="19"/>
      <c r="AB593" s="19"/>
    </row>
    <row r="594" ht="15.75" customHeight="1">
      <c r="A594" s="19"/>
      <c r="B594" s="19"/>
      <c r="C594" s="19"/>
      <c r="D594" s="19"/>
      <c r="E594" s="19"/>
      <c r="F594" s="19"/>
      <c r="G594" s="19"/>
      <c r="H594" s="165"/>
      <c r="I594" s="19"/>
      <c r="J594" s="19"/>
      <c r="K594" s="19"/>
      <c r="L594" s="19"/>
      <c r="M594" s="19"/>
      <c r="N594" s="19"/>
      <c r="O594" s="19"/>
      <c r="P594" s="19"/>
      <c r="Q594" s="19"/>
      <c r="R594" s="19"/>
      <c r="S594" s="19"/>
      <c r="T594" s="19"/>
      <c r="U594" s="19"/>
      <c r="V594" s="19"/>
      <c r="W594" s="19"/>
      <c r="X594" s="19"/>
      <c r="Y594" s="19"/>
      <c r="Z594" s="19"/>
      <c r="AA594" s="19"/>
      <c r="AB594" s="19"/>
    </row>
    <row r="595" ht="15.75" customHeight="1">
      <c r="A595" s="19"/>
      <c r="B595" s="19"/>
      <c r="C595" s="19"/>
      <c r="D595" s="19"/>
      <c r="E595" s="19"/>
      <c r="F595" s="19"/>
      <c r="G595" s="19"/>
      <c r="H595" s="165"/>
      <c r="I595" s="19"/>
      <c r="J595" s="19"/>
      <c r="K595" s="19"/>
      <c r="L595" s="19"/>
      <c r="M595" s="19"/>
      <c r="N595" s="19"/>
      <c r="O595" s="19"/>
      <c r="P595" s="19"/>
      <c r="Q595" s="19"/>
      <c r="R595" s="19"/>
      <c r="S595" s="19"/>
      <c r="T595" s="19"/>
      <c r="U595" s="19"/>
      <c r="V595" s="19"/>
      <c r="W595" s="19"/>
      <c r="X595" s="19"/>
      <c r="Y595" s="19"/>
      <c r="Z595" s="19"/>
      <c r="AA595" s="19"/>
      <c r="AB595" s="19"/>
    </row>
    <row r="596" ht="15.75" customHeight="1">
      <c r="A596" s="19"/>
      <c r="B596" s="19"/>
      <c r="C596" s="19"/>
      <c r="D596" s="19"/>
      <c r="E596" s="19"/>
      <c r="F596" s="19"/>
      <c r="G596" s="19"/>
      <c r="H596" s="165"/>
      <c r="I596" s="19"/>
      <c r="J596" s="19"/>
      <c r="K596" s="19"/>
      <c r="L596" s="19"/>
      <c r="M596" s="19"/>
      <c r="N596" s="19"/>
      <c r="O596" s="19"/>
      <c r="P596" s="19"/>
      <c r="Q596" s="19"/>
      <c r="R596" s="19"/>
      <c r="S596" s="19"/>
      <c r="T596" s="19"/>
      <c r="U596" s="19"/>
      <c r="V596" s="19"/>
      <c r="W596" s="19"/>
      <c r="X596" s="19"/>
      <c r="Y596" s="19"/>
      <c r="Z596" s="19"/>
      <c r="AA596" s="19"/>
      <c r="AB596" s="19"/>
    </row>
    <row r="597" ht="15.75" customHeight="1">
      <c r="A597" s="19"/>
      <c r="B597" s="19"/>
      <c r="C597" s="19"/>
      <c r="D597" s="19"/>
      <c r="E597" s="19"/>
      <c r="F597" s="19"/>
      <c r="G597" s="19"/>
      <c r="H597" s="165"/>
      <c r="I597" s="19"/>
      <c r="J597" s="19"/>
      <c r="K597" s="19"/>
      <c r="L597" s="19"/>
      <c r="M597" s="19"/>
      <c r="N597" s="19"/>
      <c r="O597" s="19"/>
      <c r="P597" s="19"/>
      <c r="Q597" s="19"/>
      <c r="R597" s="19"/>
      <c r="S597" s="19"/>
      <c r="T597" s="19"/>
      <c r="U597" s="19"/>
      <c r="V597" s="19"/>
      <c r="W597" s="19"/>
      <c r="X597" s="19"/>
      <c r="Y597" s="19"/>
      <c r="Z597" s="19"/>
      <c r="AA597" s="19"/>
      <c r="AB597" s="19"/>
    </row>
    <row r="598" ht="15.75" customHeight="1">
      <c r="A598" s="19"/>
      <c r="B598" s="19"/>
      <c r="C598" s="19"/>
      <c r="D598" s="19"/>
      <c r="E598" s="19"/>
      <c r="F598" s="19"/>
      <c r="G598" s="19"/>
      <c r="H598" s="165"/>
      <c r="I598" s="19"/>
      <c r="J598" s="19"/>
      <c r="K598" s="19"/>
      <c r="L598" s="19"/>
      <c r="M598" s="19"/>
      <c r="N598" s="19"/>
      <c r="O598" s="19"/>
      <c r="P598" s="19"/>
      <c r="Q598" s="19"/>
      <c r="R598" s="19"/>
      <c r="S598" s="19"/>
      <c r="T598" s="19"/>
      <c r="U598" s="19"/>
      <c r="V598" s="19"/>
      <c r="W598" s="19"/>
      <c r="X598" s="19"/>
      <c r="Y598" s="19"/>
      <c r="Z598" s="19"/>
      <c r="AA598" s="19"/>
      <c r="AB598" s="19"/>
    </row>
    <row r="599" ht="15.75" customHeight="1">
      <c r="A599" s="19"/>
      <c r="B599" s="19"/>
      <c r="C599" s="19"/>
      <c r="D599" s="19"/>
      <c r="E599" s="19"/>
      <c r="F599" s="19"/>
      <c r="G599" s="19"/>
      <c r="H599" s="165"/>
      <c r="I599" s="19"/>
      <c r="J599" s="19"/>
      <c r="K599" s="19"/>
      <c r="L599" s="19"/>
      <c r="M599" s="19"/>
      <c r="N599" s="19"/>
      <c r="O599" s="19"/>
      <c r="P599" s="19"/>
      <c r="Q599" s="19"/>
      <c r="R599" s="19"/>
      <c r="S599" s="19"/>
      <c r="T599" s="19"/>
      <c r="U599" s="19"/>
      <c r="V599" s="19"/>
      <c r="W599" s="19"/>
      <c r="X599" s="19"/>
      <c r="Y599" s="19"/>
      <c r="Z599" s="19"/>
      <c r="AA599" s="19"/>
      <c r="AB599" s="19"/>
    </row>
    <row r="600" ht="15.75" customHeight="1">
      <c r="A600" s="19"/>
      <c r="B600" s="19"/>
      <c r="C600" s="19"/>
      <c r="D600" s="19"/>
      <c r="E600" s="19"/>
      <c r="F600" s="19"/>
      <c r="G600" s="19"/>
      <c r="H600" s="165"/>
      <c r="I600" s="19"/>
      <c r="J600" s="19"/>
      <c r="K600" s="19"/>
      <c r="L600" s="19"/>
      <c r="M600" s="19"/>
      <c r="N600" s="19"/>
      <c r="O600" s="19"/>
      <c r="P600" s="19"/>
      <c r="Q600" s="19"/>
      <c r="R600" s="19"/>
      <c r="S600" s="19"/>
      <c r="T600" s="19"/>
      <c r="U600" s="19"/>
      <c r="V600" s="19"/>
      <c r="W600" s="19"/>
      <c r="X600" s="19"/>
      <c r="Y600" s="19"/>
      <c r="Z600" s="19"/>
      <c r="AA600" s="19"/>
      <c r="AB600" s="19"/>
    </row>
    <row r="601" ht="15.75" customHeight="1">
      <c r="A601" s="19"/>
      <c r="B601" s="19"/>
      <c r="C601" s="19"/>
      <c r="D601" s="19"/>
      <c r="E601" s="19"/>
      <c r="F601" s="19"/>
      <c r="G601" s="19"/>
      <c r="H601" s="165"/>
      <c r="I601" s="19"/>
      <c r="J601" s="19"/>
      <c r="K601" s="19"/>
      <c r="L601" s="19"/>
      <c r="M601" s="19"/>
      <c r="N601" s="19"/>
      <c r="O601" s="19"/>
      <c r="P601" s="19"/>
      <c r="Q601" s="19"/>
      <c r="R601" s="19"/>
      <c r="S601" s="19"/>
      <c r="T601" s="19"/>
      <c r="U601" s="19"/>
      <c r="V601" s="19"/>
      <c r="W601" s="19"/>
      <c r="X601" s="19"/>
      <c r="Y601" s="19"/>
      <c r="Z601" s="19"/>
      <c r="AA601" s="19"/>
      <c r="AB601" s="19"/>
    </row>
    <row r="602" ht="15.75" customHeight="1">
      <c r="A602" s="19"/>
      <c r="B602" s="19"/>
      <c r="C602" s="19"/>
      <c r="D602" s="19"/>
      <c r="E602" s="19"/>
      <c r="F602" s="19"/>
      <c r="G602" s="19"/>
      <c r="H602" s="165"/>
      <c r="I602" s="19"/>
      <c r="J602" s="19"/>
      <c r="K602" s="19"/>
      <c r="L602" s="19"/>
      <c r="M602" s="19"/>
      <c r="N602" s="19"/>
      <c r="O602" s="19"/>
      <c r="P602" s="19"/>
      <c r="Q602" s="19"/>
      <c r="R602" s="19"/>
      <c r="S602" s="19"/>
      <c r="T602" s="19"/>
      <c r="U602" s="19"/>
      <c r="V602" s="19"/>
      <c r="W602" s="19"/>
      <c r="X602" s="19"/>
      <c r="Y602" s="19"/>
      <c r="Z602" s="19"/>
      <c r="AA602" s="19"/>
      <c r="AB602" s="19"/>
    </row>
    <row r="603" ht="15.75" customHeight="1">
      <c r="A603" s="19"/>
      <c r="B603" s="19"/>
      <c r="C603" s="19"/>
      <c r="D603" s="19"/>
      <c r="E603" s="19"/>
      <c r="F603" s="19"/>
      <c r="G603" s="19"/>
      <c r="H603" s="165"/>
      <c r="I603" s="19"/>
      <c r="J603" s="19"/>
      <c r="K603" s="19"/>
      <c r="L603" s="19"/>
      <c r="M603" s="19"/>
      <c r="N603" s="19"/>
      <c r="O603" s="19"/>
      <c r="P603" s="19"/>
      <c r="Q603" s="19"/>
      <c r="R603" s="19"/>
      <c r="S603" s="19"/>
      <c r="T603" s="19"/>
      <c r="U603" s="19"/>
      <c r="V603" s="19"/>
      <c r="W603" s="19"/>
      <c r="X603" s="19"/>
      <c r="Y603" s="19"/>
      <c r="Z603" s="19"/>
      <c r="AA603" s="19"/>
      <c r="AB603" s="19"/>
    </row>
    <row r="604" ht="15.75" customHeight="1">
      <c r="A604" s="19"/>
      <c r="B604" s="19"/>
      <c r="C604" s="19"/>
      <c r="D604" s="19"/>
      <c r="E604" s="19"/>
      <c r="F604" s="19"/>
      <c r="G604" s="19"/>
      <c r="H604" s="165"/>
      <c r="I604" s="19"/>
      <c r="J604" s="19"/>
      <c r="K604" s="19"/>
      <c r="L604" s="19"/>
      <c r="M604" s="19"/>
      <c r="N604" s="19"/>
      <c r="O604" s="19"/>
      <c r="P604" s="19"/>
      <c r="Q604" s="19"/>
      <c r="R604" s="19"/>
      <c r="S604" s="19"/>
      <c r="T604" s="19"/>
      <c r="U604" s="19"/>
      <c r="V604" s="19"/>
      <c r="W604" s="19"/>
      <c r="X604" s="19"/>
      <c r="Y604" s="19"/>
      <c r="Z604" s="19"/>
      <c r="AA604" s="19"/>
      <c r="AB604" s="19"/>
    </row>
    <row r="605" ht="15.75" customHeight="1">
      <c r="A605" s="19"/>
      <c r="B605" s="19"/>
      <c r="C605" s="19"/>
      <c r="D605" s="19"/>
      <c r="E605" s="19"/>
      <c r="F605" s="19"/>
      <c r="G605" s="19"/>
      <c r="H605" s="165"/>
      <c r="I605" s="19"/>
      <c r="J605" s="19"/>
      <c r="K605" s="19"/>
      <c r="L605" s="19"/>
      <c r="M605" s="19"/>
      <c r="N605" s="19"/>
      <c r="O605" s="19"/>
      <c r="P605" s="19"/>
      <c r="Q605" s="19"/>
      <c r="R605" s="19"/>
      <c r="S605" s="19"/>
      <c r="T605" s="19"/>
      <c r="U605" s="19"/>
      <c r="V605" s="19"/>
      <c r="W605" s="19"/>
      <c r="X605" s="19"/>
      <c r="Y605" s="19"/>
      <c r="Z605" s="19"/>
      <c r="AA605" s="19"/>
      <c r="AB605" s="19"/>
    </row>
    <row r="606" ht="15.75" customHeight="1">
      <c r="A606" s="19"/>
      <c r="B606" s="19"/>
      <c r="C606" s="19"/>
      <c r="D606" s="19"/>
      <c r="E606" s="19"/>
      <c r="F606" s="19"/>
      <c r="G606" s="19"/>
      <c r="H606" s="165"/>
      <c r="I606" s="19"/>
      <c r="J606" s="19"/>
      <c r="K606" s="19"/>
      <c r="L606" s="19"/>
      <c r="M606" s="19"/>
      <c r="N606" s="19"/>
      <c r="O606" s="19"/>
      <c r="P606" s="19"/>
      <c r="Q606" s="19"/>
      <c r="R606" s="19"/>
      <c r="S606" s="19"/>
      <c r="T606" s="19"/>
      <c r="U606" s="19"/>
      <c r="V606" s="19"/>
      <c r="W606" s="19"/>
      <c r="X606" s="19"/>
      <c r="Y606" s="19"/>
      <c r="Z606" s="19"/>
      <c r="AA606" s="19"/>
      <c r="AB606" s="19"/>
    </row>
    <row r="607" ht="15.75" customHeight="1">
      <c r="A607" s="19"/>
      <c r="B607" s="19"/>
      <c r="C607" s="19"/>
      <c r="D607" s="19"/>
      <c r="E607" s="19"/>
      <c r="F607" s="19"/>
      <c r="G607" s="19"/>
      <c r="H607" s="165"/>
      <c r="I607" s="19"/>
      <c r="J607" s="19"/>
      <c r="K607" s="19"/>
      <c r="L607" s="19"/>
      <c r="M607" s="19"/>
      <c r="N607" s="19"/>
      <c r="O607" s="19"/>
      <c r="P607" s="19"/>
      <c r="Q607" s="19"/>
      <c r="R607" s="19"/>
      <c r="S607" s="19"/>
      <c r="T607" s="19"/>
      <c r="U607" s="19"/>
      <c r="V607" s="19"/>
      <c r="W607" s="19"/>
      <c r="X607" s="19"/>
      <c r="Y607" s="19"/>
      <c r="Z607" s="19"/>
      <c r="AA607" s="19"/>
      <c r="AB607" s="19"/>
    </row>
    <row r="608" ht="15.75" customHeight="1">
      <c r="A608" s="19"/>
      <c r="B608" s="19"/>
      <c r="C608" s="19"/>
      <c r="D608" s="19"/>
      <c r="E608" s="19"/>
      <c r="F608" s="19"/>
      <c r="G608" s="19"/>
      <c r="H608" s="165"/>
      <c r="I608" s="19"/>
      <c r="J608" s="19"/>
      <c r="K608" s="19"/>
      <c r="L608" s="19"/>
      <c r="M608" s="19"/>
      <c r="N608" s="19"/>
      <c r="O608" s="19"/>
      <c r="P608" s="19"/>
      <c r="Q608" s="19"/>
      <c r="R608" s="19"/>
      <c r="S608" s="19"/>
      <c r="T608" s="19"/>
      <c r="U608" s="19"/>
      <c r="V608" s="19"/>
      <c r="W608" s="19"/>
      <c r="X608" s="19"/>
      <c r="Y608" s="19"/>
      <c r="Z608" s="19"/>
      <c r="AA608" s="19"/>
      <c r="AB608" s="19"/>
    </row>
    <row r="609" ht="15.75" customHeight="1">
      <c r="A609" s="19"/>
      <c r="B609" s="19"/>
      <c r="C609" s="19"/>
      <c r="D609" s="19"/>
      <c r="E609" s="19"/>
      <c r="F609" s="19"/>
      <c r="G609" s="19"/>
      <c r="H609" s="165"/>
      <c r="I609" s="19"/>
      <c r="J609" s="19"/>
      <c r="K609" s="19"/>
      <c r="L609" s="19"/>
      <c r="M609" s="19"/>
      <c r="N609" s="19"/>
      <c r="O609" s="19"/>
      <c r="P609" s="19"/>
      <c r="Q609" s="19"/>
      <c r="R609" s="19"/>
      <c r="S609" s="19"/>
      <c r="T609" s="19"/>
      <c r="U609" s="19"/>
      <c r="V609" s="19"/>
      <c r="W609" s="19"/>
      <c r="X609" s="19"/>
      <c r="Y609" s="19"/>
      <c r="Z609" s="19"/>
      <c r="AA609" s="19"/>
      <c r="AB609" s="19"/>
    </row>
    <row r="610" ht="15.75" customHeight="1">
      <c r="A610" s="19"/>
      <c r="B610" s="19"/>
      <c r="C610" s="19"/>
      <c r="D610" s="19"/>
      <c r="E610" s="19"/>
      <c r="F610" s="19"/>
      <c r="G610" s="19"/>
      <c r="H610" s="165"/>
      <c r="I610" s="19"/>
      <c r="J610" s="19"/>
      <c r="K610" s="19"/>
      <c r="L610" s="19"/>
      <c r="M610" s="19"/>
      <c r="N610" s="19"/>
      <c r="O610" s="19"/>
      <c r="P610" s="19"/>
      <c r="Q610" s="19"/>
      <c r="R610" s="19"/>
      <c r="S610" s="19"/>
      <c r="T610" s="19"/>
      <c r="U610" s="19"/>
      <c r="V610" s="19"/>
      <c r="W610" s="19"/>
      <c r="X610" s="19"/>
      <c r="Y610" s="19"/>
      <c r="Z610" s="19"/>
      <c r="AA610" s="19"/>
      <c r="AB610" s="19"/>
    </row>
    <row r="611" ht="15.75" customHeight="1">
      <c r="A611" s="19"/>
      <c r="B611" s="19"/>
      <c r="C611" s="19"/>
      <c r="D611" s="19"/>
      <c r="E611" s="19"/>
      <c r="F611" s="19"/>
      <c r="G611" s="19"/>
      <c r="H611" s="165"/>
      <c r="I611" s="19"/>
      <c r="J611" s="19"/>
      <c r="K611" s="19"/>
      <c r="L611" s="19"/>
      <c r="M611" s="19"/>
      <c r="N611" s="19"/>
      <c r="O611" s="19"/>
      <c r="P611" s="19"/>
      <c r="Q611" s="19"/>
      <c r="R611" s="19"/>
      <c r="S611" s="19"/>
      <c r="T611" s="19"/>
      <c r="U611" s="19"/>
      <c r="V611" s="19"/>
      <c r="W611" s="19"/>
      <c r="X611" s="19"/>
      <c r="Y611" s="19"/>
      <c r="Z611" s="19"/>
      <c r="AA611" s="19"/>
      <c r="AB611" s="19"/>
    </row>
    <row r="612" ht="15.75" customHeight="1">
      <c r="A612" s="19"/>
      <c r="B612" s="19"/>
      <c r="C612" s="19"/>
      <c r="D612" s="19"/>
      <c r="E612" s="19"/>
      <c r="F612" s="19"/>
      <c r="G612" s="19"/>
      <c r="H612" s="165"/>
      <c r="I612" s="19"/>
      <c r="J612" s="19"/>
      <c r="K612" s="19"/>
      <c r="L612" s="19"/>
      <c r="M612" s="19"/>
      <c r="N612" s="19"/>
      <c r="O612" s="19"/>
      <c r="P612" s="19"/>
      <c r="Q612" s="19"/>
      <c r="R612" s="19"/>
      <c r="S612" s="19"/>
      <c r="T612" s="19"/>
      <c r="U612" s="19"/>
      <c r="V612" s="19"/>
      <c r="W612" s="19"/>
      <c r="X612" s="19"/>
      <c r="Y612" s="19"/>
      <c r="Z612" s="19"/>
      <c r="AA612" s="19"/>
      <c r="AB612" s="19"/>
    </row>
    <row r="613" ht="15.75" customHeight="1">
      <c r="A613" s="19"/>
      <c r="B613" s="19"/>
      <c r="C613" s="19"/>
      <c r="D613" s="19"/>
      <c r="E613" s="19"/>
      <c r="F613" s="19"/>
      <c r="G613" s="19"/>
      <c r="H613" s="165"/>
      <c r="I613" s="19"/>
      <c r="J613" s="19"/>
      <c r="K613" s="19"/>
      <c r="L613" s="19"/>
      <c r="M613" s="19"/>
      <c r="N613" s="19"/>
      <c r="O613" s="19"/>
      <c r="P613" s="19"/>
      <c r="Q613" s="19"/>
      <c r="R613" s="19"/>
      <c r="S613" s="19"/>
      <c r="T613" s="19"/>
      <c r="U613" s="19"/>
      <c r="V613" s="19"/>
      <c r="W613" s="19"/>
      <c r="X613" s="19"/>
      <c r="Y613" s="19"/>
      <c r="Z613" s="19"/>
      <c r="AA613" s="19"/>
      <c r="AB613" s="19"/>
    </row>
    <row r="614" ht="15.75" customHeight="1">
      <c r="A614" s="19"/>
      <c r="B614" s="19"/>
      <c r="C614" s="19"/>
      <c r="D614" s="19"/>
      <c r="E614" s="19"/>
      <c r="F614" s="19"/>
      <c r="G614" s="19"/>
      <c r="H614" s="165"/>
      <c r="I614" s="19"/>
      <c r="J614" s="19"/>
      <c r="K614" s="19"/>
      <c r="L614" s="19"/>
      <c r="M614" s="19"/>
      <c r="N614" s="19"/>
      <c r="O614" s="19"/>
      <c r="P614" s="19"/>
      <c r="Q614" s="19"/>
      <c r="R614" s="19"/>
      <c r="S614" s="19"/>
      <c r="T614" s="19"/>
      <c r="U614" s="19"/>
      <c r="V614" s="19"/>
      <c r="W614" s="19"/>
      <c r="X614" s="19"/>
      <c r="Y614" s="19"/>
      <c r="Z614" s="19"/>
      <c r="AA614" s="19"/>
      <c r="AB614" s="19"/>
    </row>
    <row r="615" ht="15.75" customHeight="1">
      <c r="A615" s="19"/>
      <c r="B615" s="19"/>
      <c r="C615" s="19"/>
      <c r="D615" s="19"/>
      <c r="E615" s="19"/>
      <c r="F615" s="19"/>
      <c r="G615" s="19"/>
      <c r="H615" s="165"/>
      <c r="I615" s="19"/>
      <c r="J615" s="19"/>
      <c r="K615" s="19"/>
      <c r="L615" s="19"/>
      <c r="M615" s="19"/>
      <c r="N615" s="19"/>
      <c r="O615" s="19"/>
      <c r="P615" s="19"/>
      <c r="Q615" s="19"/>
      <c r="R615" s="19"/>
      <c r="S615" s="19"/>
      <c r="T615" s="19"/>
      <c r="U615" s="19"/>
      <c r="V615" s="19"/>
      <c r="W615" s="19"/>
      <c r="X615" s="19"/>
      <c r="Y615" s="19"/>
      <c r="Z615" s="19"/>
      <c r="AA615" s="19"/>
      <c r="AB615" s="19"/>
    </row>
    <row r="616" ht="15.75" customHeight="1">
      <c r="A616" s="19"/>
      <c r="B616" s="19"/>
      <c r="C616" s="19"/>
      <c r="D616" s="19"/>
      <c r="E616" s="19"/>
      <c r="F616" s="19"/>
      <c r="G616" s="19"/>
      <c r="H616" s="165"/>
      <c r="I616" s="19"/>
      <c r="J616" s="19"/>
      <c r="K616" s="19"/>
      <c r="L616" s="19"/>
      <c r="M616" s="19"/>
      <c r="N616" s="19"/>
      <c r="O616" s="19"/>
      <c r="P616" s="19"/>
      <c r="Q616" s="19"/>
      <c r="R616" s="19"/>
      <c r="S616" s="19"/>
      <c r="T616" s="19"/>
      <c r="U616" s="19"/>
      <c r="V616" s="19"/>
      <c r="W616" s="19"/>
      <c r="X616" s="19"/>
      <c r="Y616" s="19"/>
      <c r="Z616" s="19"/>
      <c r="AA616" s="19"/>
      <c r="AB616" s="19"/>
    </row>
    <row r="617" ht="15.75" customHeight="1">
      <c r="A617" s="19"/>
      <c r="B617" s="19"/>
      <c r="C617" s="19"/>
      <c r="D617" s="19"/>
      <c r="E617" s="19"/>
      <c r="F617" s="19"/>
      <c r="G617" s="19"/>
      <c r="H617" s="165"/>
      <c r="I617" s="19"/>
      <c r="J617" s="19"/>
      <c r="K617" s="19"/>
      <c r="L617" s="19"/>
      <c r="M617" s="19"/>
      <c r="N617" s="19"/>
      <c r="O617" s="19"/>
      <c r="P617" s="19"/>
      <c r="Q617" s="19"/>
      <c r="R617" s="19"/>
      <c r="S617" s="19"/>
      <c r="T617" s="19"/>
      <c r="U617" s="19"/>
      <c r="V617" s="19"/>
      <c r="W617" s="19"/>
      <c r="X617" s="19"/>
      <c r="Y617" s="19"/>
      <c r="Z617" s="19"/>
      <c r="AA617" s="19"/>
      <c r="AB617" s="19"/>
    </row>
    <row r="618" ht="15.75" customHeight="1">
      <c r="A618" s="19"/>
      <c r="B618" s="19"/>
      <c r="C618" s="19"/>
      <c r="D618" s="19"/>
      <c r="E618" s="19"/>
      <c r="F618" s="19"/>
      <c r="G618" s="19"/>
      <c r="H618" s="165"/>
      <c r="I618" s="19"/>
      <c r="J618" s="19"/>
      <c r="K618" s="19"/>
      <c r="L618" s="19"/>
      <c r="M618" s="19"/>
      <c r="N618" s="19"/>
      <c r="O618" s="19"/>
      <c r="P618" s="19"/>
      <c r="Q618" s="19"/>
      <c r="R618" s="19"/>
      <c r="S618" s="19"/>
      <c r="T618" s="19"/>
      <c r="U618" s="19"/>
      <c r="V618" s="19"/>
      <c r="W618" s="19"/>
      <c r="X618" s="19"/>
      <c r="Y618" s="19"/>
      <c r="Z618" s="19"/>
      <c r="AA618" s="19"/>
      <c r="AB618" s="19"/>
    </row>
    <row r="619" ht="15.75" customHeight="1">
      <c r="A619" s="19"/>
      <c r="B619" s="19"/>
      <c r="C619" s="19"/>
      <c r="D619" s="19"/>
      <c r="E619" s="19"/>
      <c r="F619" s="19"/>
      <c r="G619" s="19"/>
      <c r="H619" s="165"/>
      <c r="I619" s="19"/>
      <c r="J619" s="19"/>
      <c r="K619" s="19"/>
      <c r="L619" s="19"/>
      <c r="M619" s="19"/>
      <c r="N619" s="19"/>
      <c r="O619" s="19"/>
      <c r="P619" s="19"/>
      <c r="Q619" s="19"/>
      <c r="R619" s="19"/>
      <c r="S619" s="19"/>
      <c r="T619" s="19"/>
      <c r="U619" s="19"/>
      <c r="V619" s="19"/>
      <c r="W619" s="19"/>
      <c r="X619" s="19"/>
      <c r="Y619" s="19"/>
      <c r="Z619" s="19"/>
      <c r="AA619" s="19"/>
      <c r="AB619" s="19"/>
    </row>
    <row r="620" ht="15.75" customHeight="1">
      <c r="A620" s="19"/>
      <c r="B620" s="19"/>
      <c r="C620" s="19"/>
      <c r="D620" s="19"/>
      <c r="E620" s="19"/>
      <c r="F620" s="19"/>
      <c r="G620" s="19"/>
      <c r="H620" s="165"/>
      <c r="I620" s="19"/>
      <c r="J620" s="19"/>
      <c r="K620" s="19"/>
      <c r="L620" s="19"/>
      <c r="M620" s="19"/>
      <c r="N620" s="19"/>
      <c r="O620" s="19"/>
      <c r="P620" s="19"/>
      <c r="Q620" s="19"/>
      <c r="R620" s="19"/>
      <c r="S620" s="19"/>
      <c r="T620" s="19"/>
      <c r="U620" s="19"/>
      <c r="V620" s="19"/>
      <c r="W620" s="19"/>
      <c r="X620" s="19"/>
      <c r="Y620" s="19"/>
      <c r="Z620" s="19"/>
      <c r="AA620" s="19"/>
      <c r="AB620" s="19"/>
    </row>
    <row r="621" ht="15.75" customHeight="1">
      <c r="A621" s="19"/>
      <c r="B621" s="19"/>
      <c r="C621" s="19"/>
      <c r="D621" s="19"/>
      <c r="E621" s="19"/>
      <c r="F621" s="19"/>
      <c r="G621" s="19"/>
      <c r="H621" s="165"/>
      <c r="I621" s="19"/>
      <c r="J621" s="19"/>
      <c r="K621" s="19"/>
      <c r="L621" s="19"/>
      <c r="M621" s="19"/>
      <c r="N621" s="19"/>
      <c r="O621" s="19"/>
      <c r="P621" s="19"/>
      <c r="Q621" s="19"/>
      <c r="R621" s="19"/>
      <c r="S621" s="19"/>
      <c r="T621" s="19"/>
      <c r="U621" s="19"/>
      <c r="V621" s="19"/>
      <c r="W621" s="19"/>
      <c r="X621" s="19"/>
      <c r="Y621" s="19"/>
      <c r="Z621" s="19"/>
      <c r="AA621" s="19"/>
      <c r="AB621" s="19"/>
    </row>
    <row r="622" ht="15.75" customHeight="1">
      <c r="A622" s="19"/>
      <c r="B622" s="19"/>
      <c r="C622" s="19"/>
      <c r="D622" s="19"/>
      <c r="E622" s="19"/>
      <c r="F622" s="19"/>
      <c r="G622" s="19"/>
      <c r="H622" s="165"/>
      <c r="I622" s="19"/>
      <c r="J622" s="19"/>
      <c r="K622" s="19"/>
      <c r="L622" s="19"/>
      <c r="M622" s="19"/>
      <c r="N622" s="19"/>
      <c r="O622" s="19"/>
      <c r="P622" s="19"/>
      <c r="Q622" s="19"/>
      <c r="R622" s="19"/>
      <c r="S622" s="19"/>
      <c r="T622" s="19"/>
      <c r="U622" s="19"/>
      <c r="V622" s="19"/>
      <c r="W622" s="19"/>
      <c r="X622" s="19"/>
      <c r="Y622" s="19"/>
      <c r="Z622" s="19"/>
      <c r="AA622" s="19"/>
      <c r="AB622" s="19"/>
    </row>
    <row r="623" ht="15.75" customHeight="1">
      <c r="A623" s="19"/>
      <c r="B623" s="19"/>
      <c r="C623" s="19"/>
      <c r="D623" s="19"/>
      <c r="E623" s="19"/>
      <c r="F623" s="19"/>
      <c r="G623" s="19"/>
      <c r="H623" s="165"/>
      <c r="I623" s="19"/>
      <c r="J623" s="19"/>
      <c r="K623" s="19"/>
      <c r="L623" s="19"/>
      <c r="M623" s="19"/>
      <c r="N623" s="19"/>
      <c r="O623" s="19"/>
      <c r="P623" s="19"/>
      <c r="Q623" s="19"/>
      <c r="R623" s="19"/>
      <c r="S623" s="19"/>
      <c r="T623" s="19"/>
      <c r="U623" s="19"/>
      <c r="V623" s="19"/>
      <c r="W623" s="19"/>
      <c r="X623" s="19"/>
      <c r="Y623" s="19"/>
      <c r="Z623" s="19"/>
      <c r="AA623" s="19"/>
      <c r="AB623" s="19"/>
    </row>
    <row r="624" ht="15.75" customHeight="1">
      <c r="A624" s="19"/>
      <c r="B624" s="19"/>
      <c r="C624" s="19"/>
      <c r="D624" s="19"/>
      <c r="E624" s="19"/>
      <c r="F624" s="19"/>
      <c r="G624" s="19"/>
      <c r="H624" s="165"/>
      <c r="I624" s="19"/>
      <c r="J624" s="19"/>
      <c r="K624" s="19"/>
      <c r="L624" s="19"/>
      <c r="M624" s="19"/>
      <c r="N624" s="19"/>
      <c r="O624" s="19"/>
      <c r="P624" s="19"/>
      <c r="Q624" s="19"/>
      <c r="R624" s="19"/>
      <c r="S624" s="19"/>
      <c r="T624" s="19"/>
      <c r="U624" s="19"/>
      <c r="V624" s="19"/>
      <c r="W624" s="19"/>
      <c r="X624" s="19"/>
      <c r="Y624" s="19"/>
      <c r="Z624" s="19"/>
      <c r="AA624" s="19"/>
      <c r="AB624" s="19"/>
    </row>
    <row r="625" ht="15.75" customHeight="1">
      <c r="A625" s="19"/>
      <c r="B625" s="19"/>
      <c r="C625" s="19"/>
      <c r="D625" s="19"/>
      <c r="E625" s="19"/>
      <c r="F625" s="19"/>
      <c r="G625" s="19"/>
      <c r="H625" s="165"/>
      <c r="I625" s="19"/>
      <c r="J625" s="19"/>
      <c r="K625" s="19"/>
      <c r="L625" s="19"/>
      <c r="M625" s="19"/>
      <c r="N625" s="19"/>
      <c r="O625" s="19"/>
      <c r="P625" s="19"/>
      <c r="Q625" s="19"/>
      <c r="R625" s="19"/>
      <c r="S625" s="19"/>
      <c r="T625" s="19"/>
      <c r="U625" s="19"/>
      <c r="V625" s="19"/>
      <c r="W625" s="19"/>
      <c r="X625" s="19"/>
      <c r="Y625" s="19"/>
      <c r="Z625" s="19"/>
      <c r="AA625" s="19"/>
      <c r="AB625" s="19"/>
    </row>
    <row r="626" ht="15.75" customHeight="1">
      <c r="A626" s="19"/>
      <c r="B626" s="19"/>
      <c r="C626" s="19"/>
      <c r="D626" s="19"/>
      <c r="E626" s="19"/>
      <c r="F626" s="19"/>
      <c r="G626" s="19"/>
      <c r="H626" s="165"/>
      <c r="I626" s="19"/>
      <c r="J626" s="19"/>
      <c r="K626" s="19"/>
      <c r="L626" s="19"/>
      <c r="M626" s="19"/>
      <c r="N626" s="19"/>
      <c r="O626" s="19"/>
      <c r="P626" s="19"/>
      <c r="Q626" s="19"/>
      <c r="R626" s="19"/>
      <c r="S626" s="19"/>
      <c r="T626" s="19"/>
      <c r="U626" s="19"/>
      <c r="V626" s="19"/>
      <c r="W626" s="19"/>
      <c r="X626" s="19"/>
      <c r="Y626" s="19"/>
      <c r="Z626" s="19"/>
      <c r="AA626" s="19"/>
      <c r="AB626" s="19"/>
    </row>
    <row r="627" ht="15.75" customHeight="1">
      <c r="A627" s="19"/>
      <c r="B627" s="19"/>
      <c r="C627" s="19"/>
      <c r="D627" s="19"/>
      <c r="E627" s="19"/>
      <c r="F627" s="19"/>
      <c r="G627" s="19"/>
      <c r="H627" s="165"/>
      <c r="I627" s="19"/>
      <c r="J627" s="19"/>
      <c r="K627" s="19"/>
      <c r="L627" s="19"/>
      <c r="M627" s="19"/>
      <c r="N627" s="19"/>
      <c r="O627" s="19"/>
      <c r="P627" s="19"/>
      <c r="Q627" s="19"/>
      <c r="R627" s="19"/>
      <c r="S627" s="19"/>
      <c r="T627" s="19"/>
      <c r="U627" s="19"/>
      <c r="V627" s="19"/>
      <c r="W627" s="19"/>
      <c r="X627" s="19"/>
      <c r="Y627" s="19"/>
      <c r="Z627" s="19"/>
      <c r="AA627" s="19"/>
      <c r="AB627" s="19"/>
    </row>
    <row r="628" ht="15.75" customHeight="1">
      <c r="A628" s="19"/>
      <c r="B628" s="19"/>
      <c r="C628" s="19"/>
      <c r="D628" s="19"/>
      <c r="E628" s="19"/>
      <c r="F628" s="19"/>
      <c r="G628" s="19"/>
      <c r="H628" s="165"/>
      <c r="I628" s="19"/>
      <c r="J628" s="19"/>
      <c r="K628" s="19"/>
      <c r="L628" s="19"/>
      <c r="M628" s="19"/>
      <c r="N628" s="19"/>
      <c r="O628" s="19"/>
      <c r="P628" s="19"/>
      <c r="Q628" s="19"/>
      <c r="R628" s="19"/>
      <c r="S628" s="19"/>
      <c r="T628" s="19"/>
      <c r="U628" s="19"/>
      <c r="V628" s="19"/>
      <c r="W628" s="19"/>
      <c r="X628" s="19"/>
      <c r="Y628" s="19"/>
      <c r="Z628" s="19"/>
      <c r="AA628" s="19"/>
      <c r="AB628" s="19"/>
    </row>
    <row r="629" ht="15.75" customHeight="1">
      <c r="A629" s="19"/>
      <c r="B629" s="19"/>
      <c r="C629" s="19"/>
      <c r="D629" s="19"/>
      <c r="E629" s="19"/>
      <c r="F629" s="19"/>
      <c r="G629" s="19"/>
      <c r="H629" s="165"/>
      <c r="I629" s="19"/>
      <c r="J629" s="19"/>
      <c r="K629" s="19"/>
      <c r="L629" s="19"/>
      <c r="M629" s="19"/>
      <c r="N629" s="19"/>
      <c r="O629" s="19"/>
      <c r="P629" s="19"/>
      <c r="Q629" s="19"/>
      <c r="R629" s="19"/>
      <c r="S629" s="19"/>
      <c r="T629" s="19"/>
      <c r="U629" s="19"/>
      <c r="V629" s="19"/>
      <c r="W629" s="19"/>
      <c r="X629" s="19"/>
      <c r="Y629" s="19"/>
      <c r="Z629" s="19"/>
      <c r="AA629" s="19"/>
      <c r="AB629" s="19"/>
    </row>
    <row r="630" ht="15.75" customHeight="1">
      <c r="A630" s="19"/>
      <c r="B630" s="19"/>
      <c r="C630" s="19"/>
      <c r="D630" s="19"/>
      <c r="E630" s="19"/>
      <c r="F630" s="19"/>
      <c r="G630" s="19"/>
      <c r="H630" s="165"/>
      <c r="I630" s="19"/>
      <c r="J630" s="19"/>
      <c r="K630" s="19"/>
      <c r="L630" s="19"/>
      <c r="M630" s="19"/>
      <c r="N630" s="19"/>
      <c r="O630" s="19"/>
      <c r="P630" s="19"/>
      <c r="Q630" s="19"/>
      <c r="R630" s="19"/>
      <c r="S630" s="19"/>
      <c r="T630" s="19"/>
      <c r="U630" s="19"/>
      <c r="V630" s="19"/>
      <c r="W630" s="19"/>
      <c r="X630" s="19"/>
      <c r="Y630" s="19"/>
      <c r="Z630" s="19"/>
      <c r="AA630" s="19"/>
      <c r="AB630" s="19"/>
    </row>
    <row r="631" ht="15.75" customHeight="1">
      <c r="A631" s="19"/>
      <c r="B631" s="19"/>
      <c r="C631" s="19"/>
      <c r="D631" s="19"/>
      <c r="E631" s="19"/>
      <c r="F631" s="19"/>
      <c r="G631" s="19"/>
      <c r="H631" s="165"/>
      <c r="I631" s="19"/>
      <c r="J631" s="19"/>
      <c r="K631" s="19"/>
      <c r="L631" s="19"/>
      <c r="M631" s="19"/>
      <c r="N631" s="19"/>
      <c r="O631" s="19"/>
      <c r="P631" s="19"/>
      <c r="Q631" s="19"/>
      <c r="R631" s="19"/>
      <c r="S631" s="19"/>
      <c r="T631" s="19"/>
      <c r="U631" s="19"/>
      <c r="V631" s="19"/>
      <c r="W631" s="19"/>
      <c r="X631" s="19"/>
      <c r="Y631" s="19"/>
      <c r="Z631" s="19"/>
      <c r="AA631" s="19"/>
      <c r="AB631" s="19"/>
    </row>
    <row r="632" ht="15.75" customHeight="1">
      <c r="A632" s="19"/>
      <c r="B632" s="19"/>
      <c r="C632" s="19"/>
      <c r="D632" s="19"/>
      <c r="E632" s="19"/>
      <c r="F632" s="19"/>
      <c r="G632" s="19"/>
      <c r="H632" s="165"/>
      <c r="I632" s="19"/>
      <c r="J632" s="19"/>
      <c r="K632" s="19"/>
      <c r="L632" s="19"/>
      <c r="M632" s="19"/>
      <c r="N632" s="19"/>
      <c r="O632" s="19"/>
      <c r="P632" s="19"/>
      <c r="Q632" s="19"/>
      <c r="R632" s="19"/>
      <c r="S632" s="19"/>
      <c r="T632" s="19"/>
      <c r="U632" s="19"/>
      <c r="V632" s="19"/>
      <c r="W632" s="19"/>
      <c r="X632" s="19"/>
      <c r="Y632" s="19"/>
      <c r="Z632" s="19"/>
      <c r="AA632" s="19"/>
      <c r="AB632" s="19"/>
    </row>
    <row r="633" ht="15.75" customHeight="1">
      <c r="A633" s="19"/>
      <c r="B633" s="19"/>
      <c r="C633" s="19"/>
      <c r="D633" s="19"/>
      <c r="E633" s="19"/>
      <c r="F633" s="19"/>
      <c r="G633" s="19"/>
      <c r="H633" s="165"/>
      <c r="I633" s="19"/>
      <c r="J633" s="19"/>
      <c r="K633" s="19"/>
      <c r="L633" s="19"/>
      <c r="M633" s="19"/>
      <c r="N633" s="19"/>
      <c r="O633" s="19"/>
      <c r="P633" s="19"/>
      <c r="Q633" s="19"/>
      <c r="R633" s="19"/>
      <c r="S633" s="19"/>
      <c r="T633" s="19"/>
      <c r="U633" s="19"/>
      <c r="V633" s="19"/>
      <c r="W633" s="19"/>
      <c r="X633" s="19"/>
      <c r="Y633" s="19"/>
      <c r="Z633" s="19"/>
      <c r="AA633" s="19"/>
      <c r="AB633" s="19"/>
    </row>
    <row r="634" ht="15.75" customHeight="1">
      <c r="A634" s="19"/>
      <c r="B634" s="19"/>
      <c r="C634" s="19"/>
      <c r="D634" s="19"/>
      <c r="E634" s="19"/>
      <c r="F634" s="19"/>
      <c r="G634" s="19"/>
      <c r="H634" s="165"/>
      <c r="I634" s="19"/>
      <c r="J634" s="19"/>
      <c r="K634" s="19"/>
      <c r="L634" s="19"/>
      <c r="M634" s="19"/>
      <c r="N634" s="19"/>
      <c r="O634" s="19"/>
      <c r="P634" s="19"/>
      <c r="Q634" s="19"/>
      <c r="R634" s="19"/>
      <c r="S634" s="19"/>
      <c r="T634" s="19"/>
      <c r="U634" s="19"/>
      <c r="V634" s="19"/>
      <c r="W634" s="19"/>
      <c r="X634" s="19"/>
      <c r="Y634" s="19"/>
      <c r="Z634" s="19"/>
      <c r="AA634" s="19"/>
      <c r="AB634" s="19"/>
    </row>
    <row r="635" ht="15.75" customHeight="1">
      <c r="A635" s="19"/>
      <c r="B635" s="19"/>
      <c r="C635" s="19"/>
      <c r="D635" s="19"/>
      <c r="E635" s="19"/>
      <c r="F635" s="19"/>
      <c r="G635" s="19"/>
      <c r="H635" s="165"/>
      <c r="I635" s="19"/>
      <c r="J635" s="19"/>
      <c r="K635" s="19"/>
      <c r="L635" s="19"/>
      <c r="M635" s="19"/>
      <c r="N635" s="19"/>
      <c r="O635" s="19"/>
      <c r="P635" s="19"/>
      <c r="Q635" s="19"/>
      <c r="R635" s="19"/>
      <c r="S635" s="19"/>
      <c r="T635" s="19"/>
      <c r="U635" s="19"/>
      <c r="V635" s="19"/>
      <c r="W635" s="19"/>
      <c r="X635" s="19"/>
      <c r="Y635" s="19"/>
      <c r="Z635" s="19"/>
      <c r="AA635" s="19"/>
      <c r="AB635" s="19"/>
    </row>
    <row r="636" ht="15.75" customHeight="1">
      <c r="A636" s="19"/>
      <c r="B636" s="19"/>
      <c r="C636" s="19"/>
      <c r="D636" s="19"/>
      <c r="E636" s="19"/>
      <c r="F636" s="19"/>
      <c r="G636" s="19"/>
      <c r="H636" s="165"/>
      <c r="I636" s="19"/>
      <c r="J636" s="19"/>
      <c r="K636" s="19"/>
      <c r="L636" s="19"/>
      <c r="M636" s="19"/>
      <c r="N636" s="19"/>
      <c r="O636" s="19"/>
      <c r="P636" s="19"/>
      <c r="Q636" s="19"/>
      <c r="R636" s="19"/>
      <c r="S636" s="19"/>
      <c r="T636" s="19"/>
      <c r="U636" s="19"/>
      <c r="V636" s="19"/>
      <c r="W636" s="19"/>
      <c r="X636" s="19"/>
      <c r="Y636" s="19"/>
      <c r="Z636" s="19"/>
      <c r="AA636" s="19"/>
      <c r="AB636" s="19"/>
    </row>
    <row r="637" ht="15.75" customHeight="1">
      <c r="A637" s="19"/>
      <c r="B637" s="19"/>
      <c r="C637" s="19"/>
      <c r="D637" s="19"/>
      <c r="E637" s="19"/>
      <c r="F637" s="19"/>
      <c r="G637" s="19"/>
      <c r="H637" s="165"/>
      <c r="I637" s="19"/>
      <c r="J637" s="19"/>
      <c r="K637" s="19"/>
      <c r="L637" s="19"/>
      <c r="M637" s="19"/>
      <c r="N637" s="19"/>
      <c r="O637" s="19"/>
      <c r="P637" s="19"/>
      <c r="Q637" s="19"/>
      <c r="R637" s="19"/>
      <c r="S637" s="19"/>
      <c r="T637" s="19"/>
      <c r="U637" s="19"/>
      <c r="V637" s="19"/>
      <c r="W637" s="19"/>
      <c r="X637" s="19"/>
      <c r="Y637" s="19"/>
      <c r="Z637" s="19"/>
      <c r="AA637" s="19"/>
      <c r="AB637" s="19"/>
    </row>
    <row r="638" ht="15.75" customHeight="1">
      <c r="A638" s="19"/>
      <c r="B638" s="19"/>
      <c r="C638" s="19"/>
      <c r="D638" s="19"/>
      <c r="E638" s="19"/>
      <c r="F638" s="19"/>
      <c r="G638" s="19"/>
      <c r="H638" s="165"/>
      <c r="I638" s="19"/>
      <c r="J638" s="19"/>
      <c r="K638" s="19"/>
      <c r="L638" s="19"/>
      <c r="M638" s="19"/>
      <c r="N638" s="19"/>
      <c r="O638" s="19"/>
      <c r="P638" s="19"/>
      <c r="Q638" s="19"/>
      <c r="R638" s="19"/>
      <c r="S638" s="19"/>
      <c r="T638" s="19"/>
      <c r="U638" s="19"/>
      <c r="V638" s="19"/>
      <c r="W638" s="19"/>
      <c r="X638" s="19"/>
      <c r="Y638" s="19"/>
      <c r="Z638" s="19"/>
      <c r="AA638" s="19"/>
      <c r="AB638" s="19"/>
    </row>
    <row r="639" ht="15.75" customHeight="1">
      <c r="A639" s="19"/>
      <c r="B639" s="19"/>
      <c r="C639" s="19"/>
      <c r="D639" s="19"/>
      <c r="E639" s="19"/>
      <c r="F639" s="19"/>
      <c r="G639" s="19"/>
      <c r="H639" s="165"/>
      <c r="I639" s="19"/>
      <c r="J639" s="19"/>
      <c r="K639" s="19"/>
      <c r="L639" s="19"/>
      <c r="M639" s="19"/>
      <c r="N639" s="19"/>
      <c r="O639" s="19"/>
      <c r="P639" s="19"/>
      <c r="Q639" s="19"/>
      <c r="R639" s="19"/>
      <c r="S639" s="19"/>
      <c r="T639" s="19"/>
      <c r="U639" s="19"/>
      <c r="V639" s="19"/>
      <c r="W639" s="19"/>
      <c r="X639" s="19"/>
      <c r="Y639" s="19"/>
      <c r="Z639" s="19"/>
      <c r="AA639" s="19"/>
      <c r="AB639" s="19"/>
    </row>
    <row r="640" ht="15.75" customHeight="1">
      <c r="A640" s="19"/>
      <c r="B640" s="19"/>
      <c r="C640" s="19"/>
      <c r="D640" s="19"/>
      <c r="E640" s="19"/>
      <c r="F640" s="19"/>
      <c r="G640" s="19"/>
      <c r="H640" s="165"/>
      <c r="I640" s="19"/>
      <c r="J640" s="19"/>
      <c r="K640" s="19"/>
      <c r="L640" s="19"/>
      <c r="M640" s="19"/>
      <c r="N640" s="19"/>
      <c r="O640" s="19"/>
      <c r="P640" s="19"/>
      <c r="Q640" s="19"/>
      <c r="R640" s="19"/>
      <c r="S640" s="19"/>
      <c r="T640" s="19"/>
      <c r="U640" s="19"/>
      <c r="V640" s="19"/>
      <c r="W640" s="19"/>
      <c r="X640" s="19"/>
      <c r="Y640" s="19"/>
      <c r="Z640" s="19"/>
      <c r="AA640" s="19"/>
      <c r="AB640" s="19"/>
    </row>
    <row r="641" ht="15.75" customHeight="1">
      <c r="A641" s="19"/>
      <c r="B641" s="19"/>
      <c r="C641" s="19"/>
      <c r="D641" s="19"/>
      <c r="E641" s="19"/>
      <c r="F641" s="19"/>
      <c r="G641" s="19"/>
      <c r="H641" s="165"/>
      <c r="I641" s="19"/>
      <c r="J641" s="19"/>
      <c r="K641" s="19"/>
      <c r="L641" s="19"/>
      <c r="M641" s="19"/>
      <c r="N641" s="19"/>
      <c r="O641" s="19"/>
      <c r="P641" s="19"/>
      <c r="Q641" s="19"/>
      <c r="R641" s="19"/>
      <c r="S641" s="19"/>
      <c r="T641" s="19"/>
      <c r="U641" s="19"/>
      <c r="V641" s="19"/>
      <c r="W641" s="19"/>
      <c r="X641" s="19"/>
      <c r="Y641" s="19"/>
      <c r="Z641" s="19"/>
      <c r="AA641" s="19"/>
      <c r="AB641" s="19"/>
    </row>
    <row r="642" ht="15.75" customHeight="1">
      <c r="A642" s="19"/>
      <c r="B642" s="19"/>
      <c r="C642" s="19"/>
      <c r="D642" s="19"/>
      <c r="E642" s="19"/>
      <c r="F642" s="19"/>
      <c r="G642" s="19"/>
      <c r="H642" s="165"/>
      <c r="I642" s="19"/>
      <c r="J642" s="19"/>
      <c r="K642" s="19"/>
      <c r="L642" s="19"/>
      <c r="M642" s="19"/>
      <c r="N642" s="19"/>
      <c r="O642" s="19"/>
      <c r="P642" s="19"/>
      <c r="Q642" s="19"/>
      <c r="R642" s="19"/>
      <c r="S642" s="19"/>
      <c r="T642" s="19"/>
      <c r="U642" s="19"/>
      <c r="V642" s="19"/>
      <c r="W642" s="19"/>
      <c r="X642" s="19"/>
      <c r="Y642" s="19"/>
      <c r="Z642" s="19"/>
      <c r="AA642" s="19"/>
      <c r="AB642" s="19"/>
    </row>
    <row r="643" ht="15.75" customHeight="1">
      <c r="A643" s="19"/>
      <c r="B643" s="19"/>
      <c r="C643" s="19"/>
      <c r="D643" s="19"/>
      <c r="E643" s="19"/>
      <c r="F643" s="19"/>
      <c r="G643" s="19"/>
      <c r="H643" s="165"/>
      <c r="I643" s="19"/>
      <c r="J643" s="19"/>
      <c r="K643" s="19"/>
      <c r="L643" s="19"/>
      <c r="M643" s="19"/>
      <c r="N643" s="19"/>
      <c r="O643" s="19"/>
      <c r="P643" s="19"/>
      <c r="Q643" s="19"/>
      <c r="R643" s="19"/>
      <c r="S643" s="19"/>
      <c r="T643" s="19"/>
      <c r="U643" s="19"/>
      <c r="V643" s="19"/>
      <c r="W643" s="19"/>
      <c r="X643" s="19"/>
      <c r="Y643" s="19"/>
      <c r="Z643" s="19"/>
      <c r="AA643" s="19"/>
      <c r="AB643" s="19"/>
    </row>
    <row r="644" ht="15.75" customHeight="1">
      <c r="A644" s="19"/>
      <c r="B644" s="19"/>
      <c r="C644" s="19"/>
      <c r="D644" s="19"/>
      <c r="E644" s="19"/>
      <c r="F644" s="19"/>
      <c r="G644" s="19"/>
      <c r="H644" s="165"/>
      <c r="I644" s="19"/>
      <c r="J644" s="19"/>
      <c r="K644" s="19"/>
      <c r="L644" s="19"/>
      <c r="M644" s="19"/>
      <c r="N644" s="19"/>
      <c r="O644" s="19"/>
      <c r="P644" s="19"/>
      <c r="Q644" s="19"/>
      <c r="R644" s="19"/>
      <c r="S644" s="19"/>
      <c r="T644" s="19"/>
      <c r="U644" s="19"/>
      <c r="V644" s="19"/>
      <c r="W644" s="19"/>
      <c r="X644" s="19"/>
      <c r="Y644" s="19"/>
      <c r="Z644" s="19"/>
      <c r="AA644" s="19"/>
      <c r="AB644" s="19"/>
    </row>
    <row r="645" ht="15.75" customHeight="1">
      <c r="A645" s="19"/>
      <c r="B645" s="19"/>
      <c r="C645" s="19"/>
      <c r="D645" s="19"/>
      <c r="E645" s="19"/>
      <c r="F645" s="19"/>
      <c r="G645" s="19"/>
      <c r="H645" s="165"/>
      <c r="I645" s="19"/>
      <c r="J645" s="19"/>
      <c r="K645" s="19"/>
      <c r="L645" s="19"/>
      <c r="M645" s="19"/>
      <c r="N645" s="19"/>
      <c r="O645" s="19"/>
      <c r="P645" s="19"/>
      <c r="Q645" s="19"/>
      <c r="R645" s="19"/>
      <c r="S645" s="19"/>
      <c r="T645" s="19"/>
      <c r="U645" s="19"/>
      <c r="V645" s="19"/>
      <c r="W645" s="19"/>
      <c r="X645" s="19"/>
      <c r="Y645" s="19"/>
      <c r="Z645" s="19"/>
      <c r="AA645" s="19"/>
      <c r="AB645" s="19"/>
    </row>
    <row r="646" ht="15.75" customHeight="1">
      <c r="A646" s="19"/>
      <c r="B646" s="19"/>
      <c r="C646" s="19"/>
      <c r="D646" s="19"/>
      <c r="E646" s="19"/>
      <c r="F646" s="19"/>
      <c r="G646" s="19"/>
      <c r="H646" s="165"/>
      <c r="I646" s="19"/>
      <c r="J646" s="19"/>
      <c r="K646" s="19"/>
      <c r="L646" s="19"/>
      <c r="M646" s="19"/>
      <c r="N646" s="19"/>
      <c r="O646" s="19"/>
      <c r="P646" s="19"/>
      <c r="Q646" s="19"/>
      <c r="R646" s="19"/>
      <c r="S646" s="19"/>
      <c r="T646" s="19"/>
      <c r="U646" s="19"/>
      <c r="V646" s="19"/>
      <c r="W646" s="19"/>
      <c r="X646" s="19"/>
      <c r="Y646" s="19"/>
      <c r="Z646" s="19"/>
      <c r="AA646" s="19"/>
      <c r="AB646" s="19"/>
    </row>
    <row r="647" ht="15.75" customHeight="1">
      <c r="A647" s="19"/>
      <c r="B647" s="19"/>
      <c r="C647" s="19"/>
      <c r="D647" s="19"/>
      <c r="E647" s="19"/>
      <c r="F647" s="19"/>
      <c r="G647" s="19"/>
      <c r="H647" s="165"/>
      <c r="I647" s="19"/>
      <c r="J647" s="19"/>
      <c r="K647" s="19"/>
      <c r="L647" s="19"/>
      <c r="M647" s="19"/>
      <c r="N647" s="19"/>
      <c r="O647" s="19"/>
      <c r="P647" s="19"/>
      <c r="Q647" s="19"/>
      <c r="R647" s="19"/>
      <c r="S647" s="19"/>
      <c r="T647" s="19"/>
      <c r="U647" s="19"/>
      <c r="V647" s="19"/>
      <c r="W647" s="19"/>
      <c r="X647" s="19"/>
      <c r="Y647" s="19"/>
      <c r="Z647" s="19"/>
      <c r="AA647" s="19"/>
      <c r="AB647" s="19"/>
    </row>
    <row r="648" ht="15.75" customHeight="1">
      <c r="A648" s="19"/>
      <c r="B648" s="19"/>
      <c r="C648" s="19"/>
      <c r="D648" s="19"/>
      <c r="E648" s="19"/>
      <c r="F648" s="19"/>
      <c r="G648" s="19"/>
      <c r="H648" s="165"/>
      <c r="I648" s="19"/>
      <c r="J648" s="19"/>
      <c r="K648" s="19"/>
      <c r="L648" s="19"/>
      <c r="M648" s="19"/>
      <c r="N648" s="19"/>
      <c r="O648" s="19"/>
      <c r="P648" s="19"/>
      <c r="Q648" s="19"/>
      <c r="R648" s="19"/>
      <c r="S648" s="19"/>
      <c r="T648" s="19"/>
      <c r="U648" s="19"/>
      <c r="V648" s="19"/>
      <c r="W648" s="19"/>
      <c r="X648" s="19"/>
      <c r="Y648" s="19"/>
      <c r="Z648" s="19"/>
      <c r="AA648" s="19"/>
      <c r="AB648" s="19"/>
    </row>
    <row r="649" ht="15.75" customHeight="1">
      <c r="A649" s="19"/>
      <c r="B649" s="19"/>
      <c r="C649" s="19"/>
      <c r="D649" s="19"/>
      <c r="E649" s="19"/>
      <c r="F649" s="19"/>
      <c r="G649" s="19"/>
      <c r="H649" s="165"/>
      <c r="I649" s="19"/>
      <c r="J649" s="19"/>
      <c r="K649" s="19"/>
      <c r="L649" s="19"/>
      <c r="M649" s="19"/>
      <c r="N649" s="19"/>
      <c r="O649" s="19"/>
      <c r="P649" s="19"/>
      <c r="Q649" s="19"/>
      <c r="R649" s="19"/>
      <c r="S649" s="19"/>
      <c r="T649" s="19"/>
      <c r="U649" s="19"/>
      <c r="V649" s="19"/>
      <c r="W649" s="19"/>
      <c r="X649" s="19"/>
      <c r="Y649" s="19"/>
      <c r="Z649" s="19"/>
      <c r="AA649" s="19"/>
      <c r="AB649" s="19"/>
    </row>
    <row r="650" ht="15.75" customHeight="1">
      <c r="A650" s="19"/>
      <c r="B650" s="19"/>
      <c r="C650" s="19"/>
      <c r="D650" s="19"/>
      <c r="E650" s="19"/>
      <c r="F650" s="19"/>
      <c r="G650" s="19"/>
      <c r="H650" s="165"/>
      <c r="I650" s="19"/>
      <c r="J650" s="19"/>
      <c r="K650" s="19"/>
      <c r="L650" s="19"/>
      <c r="M650" s="19"/>
      <c r="N650" s="19"/>
      <c r="O650" s="19"/>
      <c r="P650" s="19"/>
      <c r="Q650" s="19"/>
      <c r="R650" s="19"/>
      <c r="S650" s="19"/>
      <c r="T650" s="19"/>
      <c r="U650" s="19"/>
      <c r="V650" s="19"/>
      <c r="W650" s="19"/>
      <c r="X650" s="19"/>
      <c r="Y650" s="19"/>
      <c r="Z650" s="19"/>
      <c r="AA650" s="19"/>
      <c r="AB650" s="19"/>
    </row>
    <row r="651" ht="15.75" customHeight="1">
      <c r="A651" s="19"/>
      <c r="B651" s="19"/>
      <c r="C651" s="19"/>
      <c r="D651" s="19"/>
      <c r="E651" s="19"/>
      <c r="F651" s="19"/>
      <c r="G651" s="19"/>
      <c r="H651" s="165"/>
      <c r="I651" s="19"/>
      <c r="J651" s="19"/>
      <c r="K651" s="19"/>
      <c r="L651" s="19"/>
      <c r="M651" s="19"/>
      <c r="N651" s="19"/>
      <c r="O651" s="19"/>
      <c r="P651" s="19"/>
      <c r="Q651" s="19"/>
      <c r="R651" s="19"/>
      <c r="S651" s="19"/>
      <c r="T651" s="19"/>
      <c r="U651" s="19"/>
      <c r="V651" s="19"/>
      <c r="W651" s="19"/>
      <c r="X651" s="19"/>
      <c r="Y651" s="19"/>
      <c r="Z651" s="19"/>
      <c r="AA651" s="19"/>
      <c r="AB651" s="19"/>
    </row>
    <row r="652" ht="15.75" customHeight="1">
      <c r="A652" s="19"/>
      <c r="B652" s="19"/>
      <c r="C652" s="19"/>
      <c r="D652" s="19"/>
      <c r="E652" s="19"/>
      <c r="F652" s="19"/>
      <c r="G652" s="19"/>
      <c r="H652" s="165"/>
      <c r="I652" s="19"/>
      <c r="J652" s="19"/>
      <c r="K652" s="19"/>
      <c r="L652" s="19"/>
      <c r="M652" s="19"/>
      <c r="N652" s="19"/>
      <c r="O652" s="19"/>
      <c r="P652" s="19"/>
      <c r="Q652" s="19"/>
      <c r="R652" s="19"/>
      <c r="S652" s="19"/>
      <c r="T652" s="19"/>
      <c r="U652" s="19"/>
      <c r="V652" s="19"/>
      <c r="W652" s="19"/>
      <c r="X652" s="19"/>
      <c r="Y652" s="19"/>
      <c r="Z652" s="19"/>
      <c r="AA652" s="19"/>
      <c r="AB652" s="19"/>
    </row>
    <row r="653" ht="15.75" customHeight="1">
      <c r="A653" s="19"/>
      <c r="B653" s="19"/>
      <c r="C653" s="19"/>
      <c r="D653" s="19"/>
      <c r="E653" s="19"/>
      <c r="F653" s="19"/>
      <c r="G653" s="19"/>
      <c r="H653" s="165"/>
      <c r="I653" s="19"/>
      <c r="J653" s="19"/>
      <c r="K653" s="19"/>
      <c r="L653" s="19"/>
      <c r="M653" s="19"/>
      <c r="N653" s="19"/>
      <c r="O653" s="19"/>
      <c r="P653" s="19"/>
      <c r="Q653" s="19"/>
      <c r="R653" s="19"/>
      <c r="S653" s="19"/>
      <c r="T653" s="19"/>
      <c r="U653" s="19"/>
      <c r="V653" s="19"/>
      <c r="W653" s="19"/>
      <c r="X653" s="19"/>
      <c r="Y653" s="19"/>
      <c r="Z653" s="19"/>
      <c r="AA653" s="19"/>
      <c r="AB653" s="19"/>
    </row>
    <row r="654" ht="15.75" customHeight="1">
      <c r="A654" s="19"/>
      <c r="B654" s="19"/>
      <c r="C654" s="19"/>
      <c r="D654" s="19"/>
      <c r="E654" s="19"/>
      <c r="F654" s="19"/>
      <c r="G654" s="19"/>
      <c r="H654" s="165"/>
      <c r="I654" s="19"/>
      <c r="J654" s="19"/>
      <c r="K654" s="19"/>
      <c r="L654" s="19"/>
      <c r="M654" s="19"/>
      <c r="N654" s="19"/>
      <c r="O654" s="19"/>
      <c r="P654" s="19"/>
      <c r="Q654" s="19"/>
      <c r="R654" s="19"/>
      <c r="S654" s="19"/>
      <c r="T654" s="19"/>
      <c r="U654" s="19"/>
      <c r="V654" s="19"/>
      <c r="W654" s="19"/>
      <c r="X654" s="19"/>
      <c r="Y654" s="19"/>
      <c r="Z654" s="19"/>
      <c r="AA654" s="19"/>
      <c r="AB654" s="19"/>
    </row>
    <row r="655" ht="15.75" customHeight="1">
      <c r="A655" s="19"/>
      <c r="B655" s="19"/>
      <c r="C655" s="19"/>
      <c r="D655" s="19"/>
      <c r="E655" s="19"/>
      <c r="F655" s="19"/>
      <c r="G655" s="19"/>
      <c r="H655" s="165"/>
      <c r="I655" s="19"/>
      <c r="J655" s="19"/>
      <c r="K655" s="19"/>
      <c r="L655" s="19"/>
      <c r="M655" s="19"/>
      <c r="N655" s="19"/>
      <c r="O655" s="19"/>
      <c r="P655" s="19"/>
      <c r="Q655" s="19"/>
      <c r="R655" s="19"/>
      <c r="S655" s="19"/>
      <c r="T655" s="19"/>
      <c r="U655" s="19"/>
      <c r="V655" s="19"/>
      <c r="W655" s="19"/>
      <c r="X655" s="19"/>
      <c r="Y655" s="19"/>
      <c r="Z655" s="19"/>
      <c r="AA655" s="19"/>
      <c r="AB655" s="19"/>
    </row>
    <row r="656" ht="15.75" customHeight="1">
      <c r="A656" s="19"/>
      <c r="B656" s="19"/>
      <c r="C656" s="19"/>
      <c r="D656" s="19"/>
      <c r="E656" s="19"/>
      <c r="F656" s="19"/>
      <c r="G656" s="19"/>
      <c r="H656" s="165"/>
      <c r="I656" s="19"/>
      <c r="J656" s="19"/>
      <c r="K656" s="19"/>
      <c r="L656" s="19"/>
      <c r="M656" s="19"/>
      <c r="N656" s="19"/>
      <c r="O656" s="19"/>
      <c r="P656" s="19"/>
      <c r="Q656" s="19"/>
      <c r="R656" s="19"/>
      <c r="S656" s="19"/>
      <c r="T656" s="19"/>
      <c r="U656" s="19"/>
      <c r="V656" s="19"/>
      <c r="W656" s="19"/>
      <c r="X656" s="19"/>
      <c r="Y656" s="19"/>
      <c r="Z656" s="19"/>
      <c r="AA656" s="19"/>
      <c r="AB656" s="19"/>
    </row>
    <row r="657" ht="15.75" customHeight="1">
      <c r="A657" s="19"/>
      <c r="B657" s="19"/>
      <c r="C657" s="19"/>
      <c r="D657" s="19"/>
      <c r="E657" s="19"/>
      <c r="F657" s="19"/>
      <c r="G657" s="19"/>
      <c r="H657" s="165"/>
      <c r="I657" s="19"/>
      <c r="J657" s="19"/>
      <c r="K657" s="19"/>
      <c r="L657" s="19"/>
      <c r="M657" s="19"/>
      <c r="N657" s="19"/>
      <c r="O657" s="19"/>
      <c r="P657" s="19"/>
      <c r="Q657" s="19"/>
      <c r="R657" s="19"/>
      <c r="S657" s="19"/>
      <c r="T657" s="19"/>
      <c r="U657" s="19"/>
      <c r="V657" s="19"/>
      <c r="W657" s="19"/>
      <c r="X657" s="19"/>
      <c r="Y657" s="19"/>
      <c r="Z657" s="19"/>
      <c r="AA657" s="19"/>
      <c r="AB657" s="19"/>
    </row>
    <row r="658" ht="15.75" customHeight="1">
      <c r="A658" s="19"/>
      <c r="B658" s="19"/>
      <c r="C658" s="19"/>
      <c r="D658" s="19"/>
      <c r="E658" s="19"/>
      <c r="F658" s="19"/>
      <c r="G658" s="19"/>
      <c r="H658" s="165"/>
      <c r="I658" s="19"/>
      <c r="J658" s="19"/>
      <c r="K658" s="19"/>
      <c r="L658" s="19"/>
      <c r="M658" s="19"/>
      <c r="N658" s="19"/>
      <c r="O658" s="19"/>
      <c r="P658" s="19"/>
      <c r="Q658" s="19"/>
      <c r="R658" s="19"/>
      <c r="S658" s="19"/>
      <c r="T658" s="19"/>
      <c r="U658" s="19"/>
      <c r="V658" s="19"/>
      <c r="W658" s="19"/>
      <c r="X658" s="19"/>
      <c r="Y658" s="19"/>
      <c r="Z658" s="19"/>
      <c r="AA658" s="19"/>
      <c r="AB658" s="19"/>
    </row>
    <row r="659" ht="15.75" customHeight="1">
      <c r="A659" s="19"/>
      <c r="B659" s="19"/>
      <c r="C659" s="19"/>
      <c r="D659" s="19"/>
      <c r="E659" s="19"/>
      <c r="F659" s="19"/>
      <c r="G659" s="19"/>
      <c r="H659" s="165"/>
      <c r="I659" s="19"/>
      <c r="J659" s="19"/>
      <c r="K659" s="19"/>
      <c r="L659" s="19"/>
      <c r="M659" s="19"/>
      <c r="N659" s="19"/>
      <c r="O659" s="19"/>
      <c r="P659" s="19"/>
      <c r="Q659" s="19"/>
      <c r="R659" s="19"/>
      <c r="S659" s="19"/>
      <c r="T659" s="19"/>
      <c r="U659" s="19"/>
      <c r="V659" s="19"/>
      <c r="W659" s="19"/>
      <c r="X659" s="19"/>
      <c r="Y659" s="19"/>
      <c r="Z659" s="19"/>
      <c r="AA659" s="19"/>
      <c r="AB659" s="19"/>
    </row>
    <row r="660" ht="15.75" customHeight="1">
      <c r="A660" s="19"/>
      <c r="B660" s="19"/>
      <c r="C660" s="19"/>
      <c r="D660" s="19"/>
      <c r="E660" s="19"/>
      <c r="F660" s="19"/>
      <c r="G660" s="19"/>
      <c r="H660" s="165"/>
      <c r="I660" s="19"/>
      <c r="J660" s="19"/>
      <c r="K660" s="19"/>
      <c r="L660" s="19"/>
      <c r="M660" s="19"/>
      <c r="N660" s="19"/>
      <c r="O660" s="19"/>
      <c r="P660" s="19"/>
      <c r="Q660" s="19"/>
      <c r="R660" s="19"/>
      <c r="S660" s="19"/>
      <c r="T660" s="19"/>
      <c r="U660" s="19"/>
      <c r="V660" s="19"/>
      <c r="W660" s="19"/>
      <c r="X660" s="19"/>
      <c r="Y660" s="19"/>
      <c r="Z660" s="19"/>
      <c r="AA660" s="19"/>
      <c r="AB660" s="19"/>
    </row>
    <row r="661" ht="15.75" customHeight="1">
      <c r="A661" s="19"/>
      <c r="B661" s="19"/>
      <c r="C661" s="19"/>
      <c r="D661" s="19"/>
      <c r="E661" s="19"/>
      <c r="F661" s="19"/>
      <c r="G661" s="19"/>
      <c r="H661" s="165"/>
      <c r="I661" s="19"/>
      <c r="J661" s="19"/>
      <c r="K661" s="19"/>
      <c r="L661" s="19"/>
      <c r="M661" s="19"/>
      <c r="N661" s="19"/>
      <c r="O661" s="19"/>
      <c r="P661" s="19"/>
      <c r="Q661" s="19"/>
      <c r="R661" s="19"/>
      <c r="S661" s="19"/>
      <c r="T661" s="19"/>
      <c r="U661" s="19"/>
      <c r="V661" s="19"/>
      <c r="W661" s="19"/>
      <c r="X661" s="19"/>
      <c r="Y661" s="19"/>
      <c r="Z661" s="19"/>
      <c r="AA661" s="19"/>
      <c r="AB661" s="19"/>
    </row>
    <row r="662" ht="15.75" customHeight="1">
      <c r="A662" s="19"/>
      <c r="B662" s="19"/>
      <c r="C662" s="19"/>
      <c r="D662" s="19"/>
      <c r="E662" s="19"/>
      <c r="F662" s="19"/>
      <c r="G662" s="19"/>
      <c r="H662" s="165"/>
      <c r="I662" s="19"/>
      <c r="J662" s="19"/>
      <c r="K662" s="19"/>
      <c r="L662" s="19"/>
      <c r="M662" s="19"/>
      <c r="N662" s="19"/>
      <c r="O662" s="19"/>
      <c r="P662" s="19"/>
      <c r="Q662" s="19"/>
      <c r="R662" s="19"/>
      <c r="S662" s="19"/>
      <c r="T662" s="19"/>
      <c r="U662" s="19"/>
      <c r="V662" s="19"/>
      <c r="W662" s="19"/>
      <c r="X662" s="19"/>
      <c r="Y662" s="19"/>
      <c r="Z662" s="19"/>
      <c r="AA662" s="19"/>
      <c r="AB662" s="19"/>
    </row>
    <row r="663" ht="15.75" customHeight="1">
      <c r="A663" s="19"/>
      <c r="B663" s="19"/>
      <c r="C663" s="19"/>
      <c r="D663" s="19"/>
      <c r="E663" s="19"/>
      <c r="F663" s="19"/>
      <c r="G663" s="19"/>
      <c r="H663" s="165"/>
      <c r="I663" s="19"/>
      <c r="J663" s="19"/>
      <c r="K663" s="19"/>
      <c r="L663" s="19"/>
      <c r="M663" s="19"/>
      <c r="N663" s="19"/>
      <c r="O663" s="19"/>
      <c r="P663" s="19"/>
      <c r="Q663" s="19"/>
      <c r="R663" s="19"/>
      <c r="S663" s="19"/>
      <c r="T663" s="19"/>
      <c r="U663" s="19"/>
      <c r="V663" s="19"/>
      <c r="W663" s="19"/>
      <c r="X663" s="19"/>
      <c r="Y663" s="19"/>
      <c r="Z663" s="19"/>
      <c r="AA663" s="19"/>
      <c r="AB663" s="19"/>
    </row>
    <row r="664" ht="15.75" customHeight="1">
      <c r="A664" s="19"/>
      <c r="B664" s="19"/>
      <c r="C664" s="19"/>
      <c r="D664" s="19"/>
      <c r="E664" s="19"/>
      <c r="F664" s="19"/>
      <c r="G664" s="19"/>
      <c r="H664" s="165"/>
      <c r="I664" s="19"/>
      <c r="J664" s="19"/>
      <c r="K664" s="19"/>
      <c r="L664" s="19"/>
      <c r="M664" s="19"/>
      <c r="N664" s="19"/>
      <c r="O664" s="19"/>
      <c r="P664" s="19"/>
      <c r="Q664" s="19"/>
      <c r="R664" s="19"/>
      <c r="S664" s="19"/>
      <c r="T664" s="19"/>
      <c r="U664" s="19"/>
      <c r="V664" s="19"/>
      <c r="W664" s="19"/>
      <c r="X664" s="19"/>
      <c r="Y664" s="19"/>
      <c r="Z664" s="19"/>
      <c r="AA664" s="19"/>
      <c r="AB664" s="19"/>
    </row>
    <row r="665" ht="15.75" customHeight="1">
      <c r="A665" s="19"/>
      <c r="B665" s="19"/>
      <c r="C665" s="19"/>
      <c r="D665" s="19"/>
      <c r="E665" s="19"/>
      <c r="F665" s="19"/>
      <c r="G665" s="19"/>
      <c r="H665" s="165"/>
      <c r="I665" s="19"/>
      <c r="J665" s="19"/>
      <c r="K665" s="19"/>
      <c r="L665" s="19"/>
      <c r="M665" s="19"/>
      <c r="N665" s="19"/>
      <c r="O665" s="19"/>
      <c r="P665" s="19"/>
      <c r="Q665" s="19"/>
      <c r="R665" s="19"/>
      <c r="S665" s="19"/>
      <c r="T665" s="19"/>
      <c r="U665" s="19"/>
      <c r="V665" s="19"/>
      <c r="W665" s="19"/>
      <c r="X665" s="19"/>
      <c r="Y665" s="19"/>
      <c r="Z665" s="19"/>
      <c r="AA665" s="19"/>
      <c r="AB665" s="19"/>
    </row>
    <row r="666" ht="15.75" customHeight="1">
      <c r="A666" s="19"/>
      <c r="B666" s="19"/>
      <c r="C666" s="19"/>
      <c r="D666" s="19"/>
      <c r="E666" s="19"/>
      <c r="F666" s="19"/>
      <c r="G666" s="19"/>
      <c r="H666" s="165"/>
      <c r="I666" s="19"/>
      <c r="J666" s="19"/>
      <c r="K666" s="19"/>
      <c r="L666" s="19"/>
      <c r="M666" s="19"/>
      <c r="N666" s="19"/>
      <c r="O666" s="19"/>
      <c r="P666" s="19"/>
      <c r="Q666" s="19"/>
      <c r="R666" s="19"/>
      <c r="S666" s="19"/>
      <c r="T666" s="19"/>
      <c r="U666" s="19"/>
      <c r="V666" s="19"/>
      <c r="W666" s="19"/>
      <c r="X666" s="19"/>
      <c r="Y666" s="19"/>
      <c r="Z666" s="19"/>
      <c r="AA666" s="19"/>
      <c r="AB666" s="19"/>
    </row>
    <row r="667" ht="15.75" customHeight="1">
      <c r="A667" s="19"/>
      <c r="B667" s="19"/>
      <c r="C667" s="19"/>
      <c r="D667" s="19"/>
      <c r="E667" s="19"/>
      <c r="F667" s="19"/>
      <c r="G667" s="19"/>
      <c r="H667" s="165"/>
      <c r="I667" s="19"/>
      <c r="J667" s="19"/>
      <c r="K667" s="19"/>
      <c r="L667" s="19"/>
      <c r="M667" s="19"/>
      <c r="N667" s="19"/>
      <c r="O667" s="19"/>
      <c r="P667" s="19"/>
      <c r="Q667" s="19"/>
      <c r="R667" s="19"/>
      <c r="S667" s="19"/>
      <c r="T667" s="19"/>
      <c r="U667" s="19"/>
      <c r="V667" s="19"/>
      <c r="W667" s="19"/>
      <c r="X667" s="19"/>
      <c r="Y667" s="19"/>
      <c r="Z667" s="19"/>
      <c r="AA667" s="19"/>
      <c r="AB667" s="19"/>
    </row>
    <row r="668" ht="15.75" customHeight="1">
      <c r="A668" s="19"/>
      <c r="B668" s="19"/>
      <c r="C668" s="19"/>
      <c r="D668" s="19"/>
      <c r="E668" s="19"/>
      <c r="F668" s="19"/>
      <c r="G668" s="19"/>
      <c r="H668" s="165"/>
      <c r="I668" s="19"/>
      <c r="J668" s="19"/>
      <c r="K668" s="19"/>
      <c r="L668" s="19"/>
      <c r="M668" s="19"/>
      <c r="N668" s="19"/>
      <c r="O668" s="19"/>
      <c r="P668" s="19"/>
      <c r="Q668" s="19"/>
      <c r="R668" s="19"/>
      <c r="S668" s="19"/>
      <c r="T668" s="19"/>
      <c r="U668" s="19"/>
      <c r="V668" s="19"/>
      <c r="W668" s="19"/>
      <c r="X668" s="19"/>
      <c r="Y668" s="19"/>
      <c r="Z668" s="19"/>
      <c r="AA668" s="19"/>
      <c r="AB668" s="19"/>
    </row>
    <row r="669" ht="15.75" customHeight="1">
      <c r="A669" s="19"/>
      <c r="B669" s="19"/>
      <c r="C669" s="19"/>
      <c r="D669" s="19"/>
      <c r="E669" s="19"/>
      <c r="F669" s="19"/>
      <c r="G669" s="19"/>
      <c r="H669" s="165"/>
      <c r="I669" s="19"/>
      <c r="J669" s="19"/>
      <c r="K669" s="19"/>
      <c r="L669" s="19"/>
      <c r="M669" s="19"/>
      <c r="N669" s="19"/>
      <c r="O669" s="19"/>
      <c r="P669" s="19"/>
      <c r="Q669" s="19"/>
      <c r="R669" s="19"/>
      <c r="S669" s="19"/>
      <c r="T669" s="19"/>
      <c r="U669" s="19"/>
      <c r="V669" s="19"/>
      <c r="W669" s="19"/>
      <c r="X669" s="19"/>
      <c r="Y669" s="19"/>
      <c r="Z669" s="19"/>
      <c r="AA669" s="19"/>
      <c r="AB669" s="19"/>
    </row>
    <row r="670" ht="15.75" customHeight="1">
      <c r="A670" s="19"/>
      <c r="B670" s="19"/>
      <c r="C670" s="19"/>
      <c r="D670" s="19"/>
      <c r="E670" s="19"/>
      <c r="F670" s="19"/>
      <c r="G670" s="19"/>
      <c r="H670" s="165"/>
      <c r="I670" s="19"/>
      <c r="J670" s="19"/>
      <c r="K670" s="19"/>
      <c r="L670" s="19"/>
      <c r="M670" s="19"/>
      <c r="N670" s="19"/>
      <c r="O670" s="19"/>
      <c r="P670" s="19"/>
      <c r="Q670" s="19"/>
      <c r="R670" s="19"/>
      <c r="S670" s="19"/>
      <c r="T670" s="19"/>
      <c r="U670" s="19"/>
      <c r="V670" s="19"/>
      <c r="W670" s="19"/>
      <c r="X670" s="19"/>
      <c r="Y670" s="19"/>
      <c r="Z670" s="19"/>
      <c r="AA670" s="19"/>
      <c r="AB670" s="19"/>
    </row>
    <row r="671" ht="15.75" customHeight="1">
      <c r="A671" s="19"/>
      <c r="B671" s="19"/>
      <c r="C671" s="19"/>
      <c r="D671" s="19"/>
      <c r="E671" s="19"/>
      <c r="F671" s="19"/>
      <c r="G671" s="19"/>
      <c r="H671" s="165"/>
      <c r="I671" s="19"/>
      <c r="J671" s="19"/>
      <c r="K671" s="19"/>
      <c r="L671" s="19"/>
      <c r="M671" s="19"/>
      <c r="N671" s="19"/>
      <c r="O671" s="19"/>
      <c r="P671" s="19"/>
      <c r="Q671" s="19"/>
      <c r="R671" s="19"/>
      <c r="S671" s="19"/>
      <c r="T671" s="19"/>
      <c r="U671" s="19"/>
      <c r="V671" s="19"/>
      <c r="W671" s="19"/>
      <c r="X671" s="19"/>
      <c r="Y671" s="19"/>
      <c r="Z671" s="19"/>
      <c r="AA671" s="19"/>
      <c r="AB671" s="19"/>
    </row>
    <row r="672" ht="15.75" customHeight="1">
      <c r="A672" s="19"/>
      <c r="B672" s="19"/>
      <c r="C672" s="19"/>
      <c r="D672" s="19"/>
      <c r="E672" s="19"/>
      <c r="F672" s="19"/>
      <c r="G672" s="19"/>
      <c r="H672" s="165"/>
      <c r="I672" s="19"/>
      <c r="J672" s="19"/>
      <c r="K672" s="19"/>
      <c r="L672" s="19"/>
      <c r="M672" s="19"/>
      <c r="N672" s="19"/>
      <c r="O672" s="19"/>
      <c r="P672" s="19"/>
      <c r="Q672" s="19"/>
      <c r="R672" s="19"/>
      <c r="S672" s="19"/>
      <c r="T672" s="19"/>
      <c r="U672" s="19"/>
      <c r="V672" s="19"/>
      <c r="W672" s="19"/>
      <c r="X672" s="19"/>
      <c r="Y672" s="19"/>
      <c r="Z672" s="19"/>
      <c r="AA672" s="19"/>
      <c r="AB672" s="19"/>
    </row>
    <row r="673" ht="15.75" customHeight="1">
      <c r="A673" s="19"/>
      <c r="B673" s="19"/>
      <c r="C673" s="19"/>
      <c r="D673" s="19"/>
      <c r="E673" s="19"/>
      <c r="F673" s="19"/>
      <c r="G673" s="19"/>
      <c r="H673" s="165"/>
      <c r="I673" s="19"/>
      <c r="J673" s="19"/>
      <c r="K673" s="19"/>
      <c r="L673" s="19"/>
      <c r="M673" s="19"/>
      <c r="N673" s="19"/>
      <c r="O673" s="19"/>
      <c r="P673" s="19"/>
      <c r="Q673" s="19"/>
      <c r="R673" s="19"/>
      <c r="S673" s="19"/>
      <c r="T673" s="19"/>
      <c r="U673" s="19"/>
      <c r="V673" s="19"/>
      <c r="W673" s="19"/>
      <c r="X673" s="19"/>
      <c r="Y673" s="19"/>
      <c r="Z673" s="19"/>
      <c r="AA673" s="19"/>
      <c r="AB673" s="19"/>
    </row>
    <row r="674" ht="15.75" customHeight="1">
      <c r="A674" s="19"/>
      <c r="B674" s="19"/>
      <c r="C674" s="19"/>
      <c r="D674" s="19"/>
      <c r="E674" s="19"/>
      <c r="F674" s="19"/>
      <c r="G674" s="19"/>
      <c r="H674" s="165"/>
      <c r="I674" s="19"/>
      <c r="J674" s="19"/>
      <c r="K674" s="19"/>
      <c r="L674" s="19"/>
      <c r="M674" s="19"/>
      <c r="N674" s="19"/>
      <c r="O674" s="19"/>
      <c r="P674" s="19"/>
      <c r="Q674" s="19"/>
      <c r="R674" s="19"/>
      <c r="S674" s="19"/>
      <c r="T674" s="19"/>
      <c r="U674" s="19"/>
      <c r="V674" s="19"/>
      <c r="W674" s="19"/>
      <c r="X674" s="19"/>
      <c r="Y674" s="19"/>
      <c r="Z674" s="19"/>
      <c r="AA674" s="19"/>
      <c r="AB674" s="19"/>
    </row>
    <row r="675" ht="15.75" customHeight="1">
      <c r="A675" s="19"/>
      <c r="B675" s="19"/>
      <c r="C675" s="19"/>
      <c r="D675" s="19"/>
      <c r="E675" s="19"/>
      <c r="F675" s="19"/>
      <c r="G675" s="19"/>
      <c r="H675" s="165"/>
      <c r="I675" s="19"/>
      <c r="J675" s="19"/>
      <c r="K675" s="19"/>
      <c r="L675" s="19"/>
      <c r="M675" s="19"/>
      <c r="N675" s="19"/>
      <c r="O675" s="19"/>
      <c r="P675" s="19"/>
      <c r="Q675" s="19"/>
      <c r="R675" s="19"/>
      <c r="S675" s="19"/>
      <c r="T675" s="19"/>
      <c r="U675" s="19"/>
      <c r="V675" s="19"/>
      <c r="W675" s="19"/>
      <c r="X675" s="19"/>
      <c r="Y675" s="19"/>
      <c r="Z675" s="19"/>
      <c r="AA675" s="19"/>
      <c r="AB675" s="19"/>
    </row>
    <row r="676" ht="15.75" customHeight="1">
      <c r="A676" s="19"/>
      <c r="B676" s="19"/>
      <c r="C676" s="19"/>
      <c r="D676" s="19"/>
      <c r="E676" s="19"/>
      <c r="F676" s="19"/>
      <c r="G676" s="19"/>
      <c r="H676" s="165"/>
      <c r="I676" s="19"/>
      <c r="J676" s="19"/>
      <c r="K676" s="19"/>
      <c r="L676" s="19"/>
      <c r="M676" s="19"/>
      <c r="N676" s="19"/>
      <c r="O676" s="19"/>
      <c r="P676" s="19"/>
      <c r="Q676" s="19"/>
      <c r="R676" s="19"/>
      <c r="S676" s="19"/>
      <c r="T676" s="19"/>
      <c r="U676" s="19"/>
      <c r="V676" s="19"/>
      <c r="W676" s="19"/>
      <c r="X676" s="19"/>
      <c r="Y676" s="19"/>
      <c r="Z676" s="19"/>
      <c r="AA676" s="19"/>
      <c r="AB676" s="19"/>
    </row>
    <row r="677" ht="15.75" customHeight="1">
      <c r="A677" s="19"/>
      <c r="B677" s="19"/>
      <c r="C677" s="19"/>
      <c r="D677" s="19"/>
      <c r="E677" s="19"/>
      <c r="F677" s="19"/>
      <c r="G677" s="19"/>
      <c r="H677" s="165"/>
      <c r="I677" s="19"/>
      <c r="J677" s="19"/>
      <c r="K677" s="19"/>
      <c r="L677" s="19"/>
      <c r="M677" s="19"/>
      <c r="N677" s="19"/>
      <c r="O677" s="19"/>
      <c r="P677" s="19"/>
      <c r="Q677" s="19"/>
      <c r="R677" s="19"/>
      <c r="S677" s="19"/>
      <c r="T677" s="19"/>
      <c r="U677" s="19"/>
      <c r="V677" s="19"/>
      <c r="W677" s="19"/>
      <c r="X677" s="19"/>
      <c r="Y677" s="19"/>
      <c r="Z677" s="19"/>
      <c r="AA677" s="19"/>
      <c r="AB677" s="19"/>
    </row>
    <row r="678" ht="15.75" customHeight="1">
      <c r="A678" s="19"/>
      <c r="B678" s="19"/>
      <c r="C678" s="19"/>
      <c r="D678" s="19"/>
      <c r="E678" s="19"/>
      <c r="F678" s="19"/>
      <c r="G678" s="19"/>
      <c r="H678" s="165"/>
      <c r="I678" s="19"/>
      <c r="J678" s="19"/>
      <c r="K678" s="19"/>
      <c r="L678" s="19"/>
      <c r="M678" s="19"/>
      <c r="N678" s="19"/>
      <c r="O678" s="19"/>
      <c r="P678" s="19"/>
      <c r="Q678" s="19"/>
      <c r="R678" s="19"/>
      <c r="S678" s="19"/>
      <c r="T678" s="19"/>
      <c r="U678" s="19"/>
      <c r="V678" s="19"/>
      <c r="W678" s="19"/>
      <c r="X678" s="19"/>
      <c r="Y678" s="19"/>
      <c r="Z678" s="19"/>
      <c r="AA678" s="19"/>
      <c r="AB678" s="19"/>
    </row>
    <row r="679" ht="15.75" customHeight="1">
      <c r="A679" s="19"/>
      <c r="B679" s="19"/>
      <c r="C679" s="19"/>
      <c r="D679" s="19"/>
      <c r="E679" s="19"/>
      <c r="F679" s="19"/>
      <c r="G679" s="19"/>
      <c r="H679" s="165"/>
      <c r="I679" s="19"/>
      <c r="J679" s="19"/>
      <c r="K679" s="19"/>
      <c r="L679" s="19"/>
      <c r="M679" s="19"/>
      <c r="N679" s="19"/>
      <c r="O679" s="19"/>
      <c r="P679" s="19"/>
      <c r="Q679" s="19"/>
      <c r="R679" s="19"/>
      <c r="S679" s="19"/>
      <c r="T679" s="19"/>
      <c r="U679" s="19"/>
      <c r="V679" s="19"/>
      <c r="W679" s="19"/>
      <c r="X679" s="19"/>
      <c r="Y679" s="19"/>
      <c r="Z679" s="19"/>
      <c r="AA679" s="19"/>
      <c r="AB679" s="19"/>
    </row>
    <row r="680" ht="15.75" customHeight="1">
      <c r="A680" s="19"/>
      <c r="B680" s="19"/>
      <c r="C680" s="19"/>
      <c r="D680" s="19"/>
      <c r="E680" s="19"/>
      <c r="F680" s="19"/>
      <c r="G680" s="19"/>
      <c r="H680" s="165"/>
      <c r="I680" s="19"/>
      <c r="J680" s="19"/>
      <c r="K680" s="19"/>
      <c r="L680" s="19"/>
      <c r="M680" s="19"/>
      <c r="N680" s="19"/>
      <c r="O680" s="19"/>
      <c r="P680" s="19"/>
      <c r="Q680" s="19"/>
      <c r="R680" s="19"/>
      <c r="S680" s="19"/>
      <c r="T680" s="19"/>
      <c r="U680" s="19"/>
      <c r="V680" s="19"/>
      <c r="W680" s="19"/>
      <c r="X680" s="19"/>
      <c r="Y680" s="19"/>
      <c r="Z680" s="19"/>
      <c r="AA680" s="19"/>
      <c r="AB680" s="19"/>
    </row>
    <row r="681" ht="15.75" customHeight="1">
      <c r="A681" s="19"/>
      <c r="B681" s="19"/>
      <c r="C681" s="19"/>
      <c r="D681" s="19"/>
      <c r="E681" s="19"/>
      <c r="F681" s="19"/>
      <c r="G681" s="19"/>
      <c r="H681" s="165"/>
      <c r="I681" s="19"/>
      <c r="J681" s="19"/>
      <c r="K681" s="19"/>
      <c r="L681" s="19"/>
      <c r="M681" s="19"/>
      <c r="N681" s="19"/>
      <c r="O681" s="19"/>
      <c r="P681" s="19"/>
      <c r="Q681" s="19"/>
      <c r="R681" s="19"/>
      <c r="S681" s="19"/>
      <c r="T681" s="19"/>
      <c r="U681" s="19"/>
      <c r="V681" s="19"/>
      <c r="W681" s="19"/>
      <c r="X681" s="19"/>
      <c r="Y681" s="19"/>
      <c r="Z681" s="19"/>
      <c r="AA681" s="19"/>
      <c r="AB681" s="19"/>
    </row>
    <row r="682" ht="15.75" customHeight="1">
      <c r="A682" s="19"/>
      <c r="B682" s="19"/>
      <c r="C682" s="19"/>
      <c r="D682" s="19"/>
      <c r="E682" s="19"/>
      <c r="F682" s="19"/>
      <c r="G682" s="19"/>
      <c r="H682" s="165"/>
      <c r="I682" s="19"/>
      <c r="J682" s="19"/>
      <c r="K682" s="19"/>
      <c r="L682" s="19"/>
      <c r="M682" s="19"/>
      <c r="N682" s="19"/>
      <c r="O682" s="19"/>
      <c r="P682" s="19"/>
      <c r="Q682" s="19"/>
      <c r="R682" s="19"/>
      <c r="S682" s="19"/>
      <c r="T682" s="19"/>
      <c r="U682" s="19"/>
      <c r="V682" s="19"/>
      <c r="W682" s="19"/>
      <c r="X682" s="19"/>
      <c r="Y682" s="19"/>
      <c r="Z682" s="19"/>
      <c r="AA682" s="19"/>
      <c r="AB682" s="19"/>
    </row>
    <row r="683" ht="15.75" customHeight="1">
      <c r="A683" s="19"/>
      <c r="B683" s="19"/>
      <c r="C683" s="19"/>
      <c r="D683" s="19"/>
      <c r="E683" s="19"/>
      <c r="F683" s="19"/>
      <c r="G683" s="19"/>
      <c r="H683" s="165"/>
      <c r="I683" s="19"/>
      <c r="J683" s="19"/>
      <c r="K683" s="19"/>
      <c r="L683" s="19"/>
      <c r="M683" s="19"/>
      <c r="N683" s="19"/>
      <c r="O683" s="19"/>
      <c r="P683" s="19"/>
      <c r="Q683" s="19"/>
      <c r="R683" s="19"/>
      <c r="S683" s="19"/>
      <c r="T683" s="19"/>
      <c r="U683" s="19"/>
      <c r="V683" s="19"/>
      <c r="W683" s="19"/>
      <c r="X683" s="19"/>
      <c r="Y683" s="19"/>
      <c r="Z683" s="19"/>
      <c r="AA683" s="19"/>
      <c r="AB683" s="19"/>
    </row>
    <row r="684" ht="15.75" customHeight="1">
      <c r="A684" s="19"/>
      <c r="B684" s="19"/>
      <c r="C684" s="19"/>
      <c r="D684" s="19"/>
      <c r="E684" s="19"/>
      <c r="F684" s="19"/>
      <c r="G684" s="19"/>
      <c r="H684" s="165"/>
      <c r="I684" s="19"/>
      <c r="J684" s="19"/>
      <c r="K684" s="19"/>
      <c r="L684" s="19"/>
      <c r="M684" s="19"/>
      <c r="N684" s="19"/>
      <c r="O684" s="19"/>
      <c r="P684" s="19"/>
      <c r="Q684" s="19"/>
      <c r="R684" s="19"/>
      <c r="S684" s="19"/>
      <c r="T684" s="19"/>
      <c r="U684" s="19"/>
      <c r="V684" s="19"/>
      <c r="W684" s="19"/>
      <c r="X684" s="19"/>
      <c r="Y684" s="19"/>
      <c r="Z684" s="19"/>
      <c r="AA684" s="19"/>
      <c r="AB684" s="19"/>
    </row>
    <row r="685" ht="15.75" customHeight="1">
      <c r="A685" s="19"/>
      <c r="B685" s="19"/>
      <c r="C685" s="19"/>
      <c r="D685" s="19"/>
      <c r="E685" s="19"/>
      <c r="F685" s="19"/>
      <c r="G685" s="19"/>
      <c r="H685" s="165"/>
      <c r="I685" s="19"/>
      <c r="J685" s="19"/>
      <c r="K685" s="19"/>
      <c r="L685" s="19"/>
      <c r="M685" s="19"/>
      <c r="N685" s="19"/>
      <c r="O685" s="19"/>
      <c r="P685" s="19"/>
      <c r="Q685" s="19"/>
      <c r="R685" s="19"/>
      <c r="S685" s="19"/>
      <c r="T685" s="19"/>
      <c r="U685" s="19"/>
      <c r="V685" s="19"/>
      <c r="W685" s="19"/>
      <c r="X685" s="19"/>
      <c r="Y685" s="19"/>
      <c r="Z685" s="19"/>
      <c r="AA685" s="19"/>
      <c r="AB685" s="19"/>
    </row>
    <row r="686" ht="15.75" customHeight="1">
      <c r="A686" s="19"/>
      <c r="B686" s="19"/>
      <c r="C686" s="19"/>
      <c r="D686" s="19"/>
      <c r="E686" s="19"/>
      <c r="F686" s="19"/>
      <c r="G686" s="19"/>
      <c r="H686" s="165"/>
      <c r="I686" s="19"/>
      <c r="J686" s="19"/>
      <c r="K686" s="19"/>
      <c r="L686" s="19"/>
      <c r="M686" s="19"/>
      <c r="N686" s="19"/>
      <c r="O686" s="19"/>
      <c r="P686" s="19"/>
      <c r="Q686" s="19"/>
      <c r="R686" s="19"/>
      <c r="S686" s="19"/>
      <c r="T686" s="19"/>
      <c r="U686" s="19"/>
      <c r="V686" s="19"/>
      <c r="W686" s="19"/>
      <c r="X686" s="19"/>
      <c r="Y686" s="19"/>
      <c r="Z686" s="19"/>
      <c r="AA686" s="19"/>
      <c r="AB686" s="19"/>
    </row>
    <row r="687" ht="15.75" customHeight="1">
      <c r="A687" s="19"/>
      <c r="B687" s="19"/>
      <c r="C687" s="19"/>
      <c r="D687" s="19"/>
      <c r="E687" s="19"/>
      <c r="F687" s="19"/>
      <c r="G687" s="19"/>
      <c r="H687" s="165"/>
      <c r="I687" s="19"/>
      <c r="J687" s="19"/>
      <c r="K687" s="19"/>
      <c r="L687" s="19"/>
      <c r="M687" s="19"/>
      <c r="N687" s="19"/>
      <c r="O687" s="19"/>
      <c r="P687" s="19"/>
      <c r="Q687" s="19"/>
      <c r="R687" s="19"/>
      <c r="S687" s="19"/>
      <c r="T687" s="19"/>
      <c r="U687" s="19"/>
      <c r="V687" s="19"/>
      <c r="W687" s="19"/>
      <c r="X687" s="19"/>
      <c r="Y687" s="19"/>
      <c r="Z687" s="19"/>
      <c r="AA687" s="19"/>
      <c r="AB687" s="19"/>
    </row>
    <row r="688" ht="15.75" customHeight="1">
      <c r="A688" s="19"/>
      <c r="B688" s="19"/>
      <c r="C688" s="19"/>
      <c r="D688" s="19"/>
      <c r="E688" s="19"/>
      <c r="F688" s="19"/>
      <c r="G688" s="19"/>
      <c r="H688" s="165"/>
      <c r="I688" s="19"/>
      <c r="J688" s="19"/>
      <c r="K688" s="19"/>
      <c r="L688" s="19"/>
      <c r="M688" s="19"/>
      <c r="N688" s="19"/>
      <c r="O688" s="19"/>
      <c r="P688" s="19"/>
      <c r="Q688" s="19"/>
      <c r="R688" s="19"/>
      <c r="S688" s="19"/>
      <c r="T688" s="19"/>
      <c r="U688" s="19"/>
      <c r="V688" s="19"/>
      <c r="W688" s="19"/>
      <c r="X688" s="19"/>
      <c r="Y688" s="19"/>
      <c r="Z688" s="19"/>
      <c r="AA688" s="19"/>
      <c r="AB688" s="19"/>
    </row>
    <row r="689" ht="15.75" customHeight="1">
      <c r="A689" s="19"/>
      <c r="B689" s="19"/>
      <c r="C689" s="19"/>
      <c r="D689" s="19"/>
      <c r="E689" s="19"/>
      <c r="F689" s="19"/>
      <c r="G689" s="19"/>
      <c r="H689" s="165"/>
      <c r="I689" s="19"/>
      <c r="J689" s="19"/>
      <c r="K689" s="19"/>
      <c r="L689" s="19"/>
      <c r="M689" s="19"/>
      <c r="N689" s="19"/>
      <c r="O689" s="19"/>
      <c r="P689" s="19"/>
      <c r="Q689" s="19"/>
      <c r="R689" s="19"/>
      <c r="S689" s="19"/>
      <c r="T689" s="19"/>
      <c r="U689" s="19"/>
      <c r="V689" s="19"/>
      <c r="W689" s="19"/>
      <c r="X689" s="19"/>
      <c r="Y689" s="19"/>
      <c r="Z689" s="19"/>
      <c r="AA689" s="19"/>
      <c r="AB689" s="19"/>
    </row>
    <row r="690" ht="15.75" customHeight="1">
      <c r="A690" s="19"/>
      <c r="B690" s="19"/>
      <c r="C690" s="19"/>
      <c r="D690" s="19"/>
      <c r="E690" s="19"/>
      <c r="F690" s="19"/>
      <c r="G690" s="19"/>
      <c r="H690" s="165"/>
      <c r="I690" s="19"/>
      <c r="J690" s="19"/>
      <c r="K690" s="19"/>
      <c r="L690" s="19"/>
      <c r="M690" s="19"/>
      <c r="N690" s="19"/>
      <c r="O690" s="19"/>
      <c r="P690" s="19"/>
      <c r="Q690" s="19"/>
      <c r="R690" s="19"/>
      <c r="S690" s="19"/>
      <c r="T690" s="19"/>
      <c r="U690" s="19"/>
      <c r="V690" s="19"/>
      <c r="W690" s="19"/>
      <c r="X690" s="19"/>
      <c r="Y690" s="19"/>
      <c r="Z690" s="19"/>
      <c r="AA690" s="19"/>
      <c r="AB690" s="19"/>
    </row>
    <row r="691" ht="15.75" customHeight="1">
      <c r="A691" s="19"/>
      <c r="B691" s="19"/>
      <c r="C691" s="19"/>
      <c r="D691" s="19"/>
      <c r="E691" s="19"/>
      <c r="F691" s="19"/>
      <c r="G691" s="19"/>
      <c r="H691" s="165"/>
      <c r="I691" s="19"/>
      <c r="J691" s="19"/>
      <c r="K691" s="19"/>
      <c r="L691" s="19"/>
      <c r="M691" s="19"/>
      <c r="N691" s="19"/>
      <c r="O691" s="19"/>
      <c r="P691" s="19"/>
      <c r="Q691" s="19"/>
      <c r="R691" s="19"/>
      <c r="S691" s="19"/>
      <c r="T691" s="19"/>
      <c r="U691" s="19"/>
      <c r="V691" s="19"/>
      <c r="W691" s="19"/>
      <c r="X691" s="19"/>
      <c r="Y691" s="19"/>
      <c r="Z691" s="19"/>
      <c r="AA691" s="19"/>
      <c r="AB691" s="19"/>
    </row>
    <row r="692" ht="15.75" customHeight="1">
      <c r="A692" s="19"/>
      <c r="B692" s="19"/>
      <c r="C692" s="19"/>
      <c r="D692" s="19"/>
      <c r="E692" s="19"/>
      <c r="F692" s="19"/>
      <c r="G692" s="19"/>
      <c r="H692" s="165"/>
      <c r="I692" s="19"/>
      <c r="J692" s="19"/>
      <c r="K692" s="19"/>
      <c r="L692" s="19"/>
      <c r="M692" s="19"/>
      <c r="N692" s="19"/>
      <c r="O692" s="19"/>
      <c r="P692" s="19"/>
      <c r="Q692" s="19"/>
      <c r="R692" s="19"/>
      <c r="S692" s="19"/>
      <c r="T692" s="19"/>
      <c r="U692" s="19"/>
      <c r="V692" s="19"/>
      <c r="W692" s="19"/>
      <c r="X692" s="19"/>
      <c r="Y692" s="19"/>
      <c r="Z692" s="19"/>
      <c r="AA692" s="19"/>
      <c r="AB692" s="19"/>
    </row>
    <row r="693" ht="15.75" customHeight="1">
      <c r="A693" s="19"/>
      <c r="B693" s="19"/>
      <c r="C693" s="19"/>
      <c r="D693" s="19"/>
      <c r="E693" s="19"/>
      <c r="F693" s="19"/>
      <c r="G693" s="19"/>
      <c r="H693" s="165"/>
      <c r="I693" s="19"/>
      <c r="J693" s="19"/>
      <c r="K693" s="19"/>
      <c r="L693" s="19"/>
      <c r="M693" s="19"/>
      <c r="N693" s="19"/>
      <c r="O693" s="19"/>
      <c r="P693" s="19"/>
      <c r="Q693" s="19"/>
      <c r="R693" s="19"/>
      <c r="S693" s="19"/>
      <c r="T693" s="19"/>
      <c r="U693" s="19"/>
      <c r="V693" s="19"/>
      <c r="W693" s="19"/>
      <c r="X693" s="19"/>
      <c r="Y693" s="19"/>
      <c r="Z693" s="19"/>
      <c r="AA693" s="19"/>
      <c r="AB693" s="19"/>
    </row>
    <row r="694" ht="15.75" customHeight="1">
      <c r="A694" s="19"/>
      <c r="B694" s="19"/>
      <c r="C694" s="19"/>
      <c r="D694" s="19"/>
      <c r="E694" s="19"/>
      <c r="F694" s="19"/>
      <c r="G694" s="19"/>
      <c r="H694" s="165"/>
      <c r="I694" s="19"/>
      <c r="J694" s="19"/>
      <c r="K694" s="19"/>
      <c r="L694" s="19"/>
      <c r="M694" s="19"/>
      <c r="N694" s="19"/>
      <c r="O694" s="19"/>
      <c r="P694" s="19"/>
      <c r="Q694" s="19"/>
      <c r="R694" s="19"/>
      <c r="S694" s="19"/>
      <c r="T694" s="19"/>
      <c r="U694" s="19"/>
      <c r="V694" s="19"/>
      <c r="W694" s="19"/>
      <c r="X694" s="19"/>
      <c r="Y694" s="19"/>
      <c r="Z694" s="19"/>
      <c r="AA694" s="19"/>
      <c r="AB694" s="19"/>
    </row>
    <row r="695" ht="15.75" customHeight="1">
      <c r="A695" s="19"/>
      <c r="B695" s="19"/>
      <c r="C695" s="19"/>
      <c r="D695" s="19"/>
      <c r="E695" s="19"/>
      <c r="F695" s="19"/>
      <c r="G695" s="19"/>
      <c r="H695" s="165"/>
      <c r="I695" s="19"/>
      <c r="J695" s="19"/>
      <c r="K695" s="19"/>
      <c r="L695" s="19"/>
      <c r="M695" s="19"/>
      <c r="N695" s="19"/>
      <c r="O695" s="19"/>
      <c r="P695" s="19"/>
      <c r="Q695" s="19"/>
      <c r="R695" s="19"/>
      <c r="S695" s="19"/>
      <c r="T695" s="19"/>
      <c r="U695" s="19"/>
      <c r="V695" s="19"/>
      <c r="W695" s="19"/>
      <c r="X695" s="19"/>
      <c r="Y695" s="19"/>
      <c r="Z695" s="19"/>
      <c r="AA695" s="19"/>
      <c r="AB695" s="19"/>
    </row>
    <row r="696" ht="15.75" customHeight="1">
      <c r="A696" s="19"/>
      <c r="B696" s="19"/>
      <c r="C696" s="19"/>
      <c r="D696" s="19"/>
      <c r="E696" s="19"/>
      <c r="F696" s="19"/>
      <c r="G696" s="19"/>
      <c r="H696" s="165"/>
      <c r="I696" s="19"/>
      <c r="J696" s="19"/>
      <c r="K696" s="19"/>
      <c r="L696" s="19"/>
      <c r="M696" s="19"/>
      <c r="N696" s="19"/>
      <c r="O696" s="19"/>
      <c r="P696" s="19"/>
      <c r="Q696" s="19"/>
      <c r="R696" s="19"/>
      <c r="S696" s="19"/>
      <c r="T696" s="19"/>
      <c r="U696" s="19"/>
      <c r="V696" s="19"/>
      <c r="W696" s="19"/>
      <c r="X696" s="19"/>
      <c r="Y696" s="19"/>
      <c r="Z696" s="19"/>
      <c r="AA696" s="19"/>
      <c r="AB696" s="19"/>
    </row>
    <row r="697" ht="15.75" customHeight="1">
      <c r="A697" s="19"/>
      <c r="B697" s="19"/>
      <c r="C697" s="19"/>
      <c r="D697" s="19"/>
      <c r="E697" s="19"/>
      <c r="F697" s="19"/>
      <c r="G697" s="19"/>
      <c r="H697" s="165"/>
      <c r="I697" s="19"/>
      <c r="J697" s="19"/>
      <c r="K697" s="19"/>
      <c r="L697" s="19"/>
      <c r="M697" s="19"/>
      <c r="N697" s="19"/>
      <c r="O697" s="19"/>
      <c r="P697" s="19"/>
      <c r="Q697" s="19"/>
      <c r="R697" s="19"/>
      <c r="S697" s="19"/>
      <c r="T697" s="19"/>
      <c r="U697" s="19"/>
      <c r="V697" s="19"/>
      <c r="W697" s="19"/>
      <c r="X697" s="19"/>
      <c r="Y697" s="19"/>
      <c r="Z697" s="19"/>
      <c r="AA697" s="19"/>
      <c r="AB697" s="19"/>
    </row>
    <row r="698" ht="15.75" customHeight="1">
      <c r="A698" s="19"/>
      <c r="B698" s="19"/>
      <c r="C698" s="19"/>
      <c r="D698" s="19"/>
      <c r="E698" s="19"/>
      <c r="F698" s="19"/>
      <c r="G698" s="19"/>
      <c r="H698" s="165"/>
      <c r="I698" s="19"/>
      <c r="J698" s="19"/>
      <c r="K698" s="19"/>
      <c r="L698" s="19"/>
      <c r="M698" s="19"/>
      <c r="N698" s="19"/>
      <c r="O698" s="19"/>
      <c r="P698" s="19"/>
      <c r="Q698" s="19"/>
      <c r="R698" s="19"/>
      <c r="S698" s="19"/>
      <c r="T698" s="19"/>
      <c r="U698" s="19"/>
      <c r="V698" s="19"/>
      <c r="W698" s="19"/>
      <c r="X698" s="19"/>
      <c r="Y698" s="19"/>
      <c r="Z698" s="19"/>
      <c r="AA698" s="19"/>
      <c r="AB698" s="19"/>
    </row>
    <row r="699" ht="15.75" customHeight="1">
      <c r="A699" s="19"/>
      <c r="B699" s="19"/>
      <c r="C699" s="19"/>
      <c r="D699" s="19"/>
      <c r="E699" s="19"/>
      <c r="F699" s="19"/>
      <c r="G699" s="19"/>
      <c r="H699" s="165"/>
      <c r="I699" s="19"/>
      <c r="J699" s="19"/>
      <c r="K699" s="19"/>
      <c r="L699" s="19"/>
      <c r="M699" s="19"/>
      <c r="N699" s="19"/>
      <c r="O699" s="19"/>
      <c r="P699" s="19"/>
      <c r="Q699" s="19"/>
      <c r="R699" s="19"/>
      <c r="S699" s="19"/>
      <c r="T699" s="19"/>
      <c r="U699" s="19"/>
      <c r="V699" s="19"/>
      <c r="W699" s="19"/>
      <c r="X699" s="19"/>
      <c r="Y699" s="19"/>
      <c r="Z699" s="19"/>
      <c r="AA699" s="19"/>
      <c r="AB699" s="19"/>
    </row>
    <row r="700" ht="15.75" customHeight="1">
      <c r="A700" s="19"/>
      <c r="B700" s="19"/>
      <c r="C700" s="19"/>
      <c r="D700" s="19"/>
      <c r="E700" s="19"/>
      <c r="F700" s="19"/>
      <c r="G700" s="19"/>
      <c r="H700" s="165"/>
      <c r="I700" s="19"/>
      <c r="J700" s="19"/>
      <c r="K700" s="19"/>
      <c r="L700" s="19"/>
      <c r="M700" s="19"/>
      <c r="N700" s="19"/>
      <c r="O700" s="19"/>
      <c r="P700" s="19"/>
      <c r="Q700" s="19"/>
      <c r="R700" s="19"/>
      <c r="S700" s="19"/>
      <c r="T700" s="19"/>
      <c r="U700" s="19"/>
      <c r="V700" s="19"/>
      <c r="W700" s="19"/>
      <c r="X700" s="19"/>
      <c r="Y700" s="19"/>
      <c r="Z700" s="19"/>
      <c r="AA700" s="19"/>
      <c r="AB700" s="19"/>
    </row>
    <row r="701" ht="15.75" customHeight="1">
      <c r="A701" s="19"/>
      <c r="B701" s="19"/>
      <c r="C701" s="19"/>
      <c r="D701" s="19"/>
      <c r="E701" s="19"/>
      <c r="F701" s="19"/>
      <c r="G701" s="19"/>
      <c r="H701" s="165"/>
      <c r="I701" s="19"/>
      <c r="J701" s="19"/>
      <c r="K701" s="19"/>
      <c r="L701" s="19"/>
      <c r="M701" s="19"/>
      <c r="N701" s="19"/>
      <c r="O701" s="19"/>
      <c r="P701" s="19"/>
      <c r="Q701" s="19"/>
      <c r="R701" s="19"/>
      <c r="S701" s="19"/>
      <c r="T701" s="19"/>
      <c r="U701" s="19"/>
      <c r="V701" s="19"/>
      <c r="W701" s="19"/>
      <c r="X701" s="19"/>
      <c r="Y701" s="19"/>
      <c r="Z701" s="19"/>
      <c r="AA701" s="19"/>
      <c r="AB701" s="19"/>
    </row>
    <row r="702" ht="15.75" customHeight="1">
      <c r="A702" s="19"/>
      <c r="B702" s="19"/>
      <c r="C702" s="19"/>
      <c r="D702" s="19"/>
      <c r="E702" s="19"/>
      <c r="F702" s="19"/>
      <c r="G702" s="19"/>
      <c r="H702" s="165"/>
      <c r="I702" s="19"/>
      <c r="J702" s="19"/>
      <c r="K702" s="19"/>
      <c r="L702" s="19"/>
      <c r="M702" s="19"/>
      <c r="N702" s="19"/>
      <c r="O702" s="19"/>
      <c r="P702" s="19"/>
      <c r="Q702" s="19"/>
      <c r="R702" s="19"/>
      <c r="S702" s="19"/>
      <c r="T702" s="19"/>
      <c r="U702" s="19"/>
      <c r="V702" s="19"/>
      <c r="W702" s="19"/>
      <c r="X702" s="19"/>
      <c r="Y702" s="19"/>
      <c r="Z702" s="19"/>
      <c r="AA702" s="19"/>
      <c r="AB702" s="19"/>
    </row>
    <row r="703" ht="15.75" customHeight="1">
      <c r="A703" s="19"/>
      <c r="B703" s="19"/>
      <c r="C703" s="19"/>
      <c r="D703" s="19"/>
      <c r="E703" s="19"/>
      <c r="F703" s="19"/>
      <c r="G703" s="19"/>
      <c r="H703" s="165"/>
      <c r="I703" s="19"/>
      <c r="J703" s="19"/>
      <c r="K703" s="19"/>
      <c r="L703" s="19"/>
      <c r="M703" s="19"/>
      <c r="N703" s="19"/>
      <c r="O703" s="19"/>
      <c r="P703" s="19"/>
      <c r="Q703" s="19"/>
      <c r="R703" s="19"/>
      <c r="S703" s="19"/>
      <c r="T703" s="19"/>
      <c r="U703" s="19"/>
      <c r="V703" s="19"/>
      <c r="W703" s="19"/>
      <c r="X703" s="19"/>
      <c r="Y703" s="19"/>
      <c r="Z703" s="19"/>
      <c r="AA703" s="19"/>
      <c r="AB703" s="19"/>
    </row>
    <row r="704" ht="15.75" customHeight="1">
      <c r="A704" s="19"/>
      <c r="B704" s="19"/>
      <c r="C704" s="19"/>
      <c r="D704" s="19"/>
      <c r="E704" s="19"/>
      <c r="F704" s="19"/>
      <c r="G704" s="19"/>
      <c r="H704" s="165"/>
      <c r="I704" s="19"/>
      <c r="J704" s="19"/>
      <c r="K704" s="19"/>
      <c r="L704" s="19"/>
      <c r="M704" s="19"/>
      <c r="N704" s="19"/>
      <c r="O704" s="19"/>
      <c r="P704" s="19"/>
      <c r="Q704" s="19"/>
      <c r="R704" s="19"/>
      <c r="S704" s="19"/>
      <c r="T704" s="19"/>
      <c r="U704" s="19"/>
      <c r="V704" s="19"/>
      <c r="W704" s="19"/>
      <c r="X704" s="19"/>
      <c r="Y704" s="19"/>
      <c r="Z704" s="19"/>
      <c r="AA704" s="19"/>
      <c r="AB704" s="19"/>
    </row>
    <row r="705" ht="15.75" customHeight="1">
      <c r="A705" s="19"/>
      <c r="B705" s="19"/>
      <c r="C705" s="19"/>
      <c r="D705" s="19"/>
      <c r="E705" s="19"/>
      <c r="F705" s="19"/>
      <c r="G705" s="19"/>
      <c r="H705" s="165"/>
      <c r="I705" s="19"/>
      <c r="J705" s="19"/>
      <c r="K705" s="19"/>
      <c r="L705" s="19"/>
      <c r="M705" s="19"/>
      <c r="N705" s="19"/>
      <c r="O705" s="19"/>
      <c r="P705" s="19"/>
      <c r="Q705" s="19"/>
      <c r="R705" s="19"/>
      <c r="S705" s="19"/>
      <c r="T705" s="19"/>
      <c r="U705" s="19"/>
      <c r="V705" s="19"/>
      <c r="W705" s="19"/>
      <c r="X705" s="19"/>
      <c r="Y705" s="19"/>
      <c r="Z705" s="19"/>
      <c r="AA705" s="19"/>
      <c r="AB705" s="19"/>
    </row>
    <row r="706" ht="15.75" customHeight="1">
      <c r="A706" s="19"/>
      <c r="B706" s="19"/>
      <c r="C706" s="19"/>
      <c r="D706" s="19"/>
      <c r="E706" s="19"/>
      <c r="F706" s="19"/>
      <c r="G706" s="19"/>
      <c r="H706" s="165"/>
      <c r="I706" s="19"/>
      <c r="J706" s="19"/>
      <c r="K706" s="19"/>
      <c r="L706" s="19"/>
      <c r="M706" s="19"/>
      <c r="N706" s="19"/>
      <c r="O706" s="19"/>
      <c r="P706" s="19"/>
      <c r="Q706" s="19"/>
      <c r="R706" s="19"/>
      <c r="S706" s="19"/>
      <c r="T706" s="19"/>
      <c r="U706" s="19"/>
      <c r="V706" s="19"/>
      <c r="W706" s="19"/>
      <c r="X706" s="19"/>
      <c r="Y706" s="19"/>
      <c r="Z706" s="19"/>
      <c r="AA706" s="19"/>
      <c r="AB706" s="19"/>
    </row>
    <row r="707" ht="15.75" customHeight="1">
      <c r="A707" s="19"/>
      <c r="B707" s="19"/>
      <c r="C707" s="19"/>
      <c r="D707" s="19"/>
      <c r="E707" s="19"/>
      <c r="F707" s="19"/>
      <c r="G707" s="19"/>
      <c r="H707" s="165"/>
      <c r="I707" s="19"/>
      <c r="J707" s="19"/>
      <c r="K707" s="19"/>
      <c r="L707" s="19"/>
      <c r="M707" s="19"/>
      <c r="N707" s="19"/>
      <c r="O707" s="19"/>
      <c r="P707" s="19"/>
      <c r="Q707" s="19"/>
      <c r="R707" s="19"/>
      <c r="S707" s="19"/>
      <c r="T707" s="19"/>
      <c r="U707" s="19"/>
      <c r="V707" s="19"/>
      <c r="W707" s="19"/>
      <c r="X707" s="19"/>
      <c r="Y707" s="19"/>
      <c r="Z707" s="19"/>
      <c r="AA707" s="19"/>
      <c r="AB707" s="19"/>
    </row>
    <row r="708" ht="15.75" customHeight="1">
      <c r="A708" s="19"/>
      <c r="B708" s="19"/>
      <c r="C708" s="19"/>
      <c r="D708" s="19"/>
      <c r="E708" s="19"/>
      <c r="F708" s="19"/>
      <c r="G708" s="19"/>
      <c r="H708" s="165"/>
      <c r="I708" s="19"/>
      <c r="J708" s="19"/>
      <c r="K708" s="19"/>
      <c r="L708" s="19"/>
      <c r="M708" s="19"/>
      <c r="N708" s="19"/>
      <c r="O708" s="19"/>
      <c r="P708" s="19"/>
      <c r="Q708" s="19"/>
      <c r="R708" s="19"/>
      <c r="S708" s="19"/>
      <c r="T708" s="19"/>
      <c r="U708" s="19"/>
      <c r="V708" s="19"/>
      <c r="W708" s="19"/>
      <c r="X708" s="19"/>
      <c r="Y708" s="19"/>
      <c r="Z708" s="19"/>
      <c r="AA708" s="19"/>
      <c r="AB708" s="19"/>
    </row>
    <row r="709" ht="15.75" customHeight="1">
      <c r="A709" s="19"/>
      <c r="B709" s="19"/>
      <c r="C709" s="19"/>
      <c r="D709" s="19"/>
      <c r="E709" s="19"/>
      <c r="F709" s="19"/>
      <c r="G709" s="19"/>
      <c r="H709" s="165"/>
      <c r="I709" s="19"/>
      <c r="J709" s="19"/>
      <c r="K709" s="19"/>
      <c r="L709" s="19"/>
      <c r="M709" s="19"/>
      <c r="N709" s="19"/>
      <c r="O709" s="19"/>
      <c r="P709" s="19"/>
      <c r="Q709" s="19"/>
      <c r="R709" s="19"/>
      <c r="S709" s="19"/>
      <c r="T709" s="19"/>
      <c r="U709" s="19"/>
      <c r="V709" s="19"/>
      <c r="W709" s="19"/>
      <c r="X709" s="19"/>
      <c r="Y709" s="19"/>
      <c r="Z709" s="19"/>
      <c r="AA709" s="19"/>
      <c r="AB709" s="19"/>
    </row>
    <row r="710" ht="15.75" customHeight="1">
      <c r="A710" s="19"/>
      <c r="B710" s="19"/>
      <c r="C710" s="19"/>
      <c r="D710" s="19"/>
      <c r="E710" s="19"/>
      <c r="F710" s="19"/>
      <c r="G710" s="19"/>
      <c r="H710" s="165"/>
      <c r="I710" s="19"/>
      <c r="J710" s="19"/>
      <c r="K710" s="19"/>
      <c r="L710" s="19"/>
      <c r="M710" s="19"/>
      <c r="N710" s="19"/>
      <c r="O710" s="19"/>
      <c r="P710" s="19"/>
      <c r="Q710" s="19"/>
      <c r="R710" s="19"/>
      <c r="S710" s="19"/>
      <c r="T710" s="19"/>
      <c r="U710" s="19"/>
      <c r="V710" s="19"/>
      <c r="W710" s="19"/>
      <c r="X710" s="19"/>
      <c r="Y710" s="19"/>
      <c r="Z710" s="19"/>
      <c r="AA710" s="19"/>
      <c r="AB710" s="19"/>
    </row>
    <row r="711" ht="15.75" customHeight="1">
      <c r="A711" s="19"/>
      <c r="B711" s="19"/>
      <c r="C711" s="19"/>
      <c r="D711" s="19"/>
      <c r="E711" s="19"/>
      <c r="F711" s="19"/>
      <c r="G711" s="19"/>
      <c r="H711" s="165"/>
      <c r="I711" s="19"/>
      <c r="J711" s="19"/>
      <c r="K711" s="19"/>
      <c r="L711" s="19"/>
      <c r="M711" s="19"/>
      <c r="N711" s="19"/>
      <c r="O711" s="19"/>
      <c r="P711" s="19"/>
      <c r="Q711" s="19"/>
      <c r="R711" s="19"/>
      <c r="S711" s="19"/>
      <c r="T711" s="19"/>
      <c r="U711" s="19"/>
      <c r="V711" s="19"/>
      <c r="W711" s="19"/>
      <c r="X711" s="19"/>
      <c r="Y711" s="19"/>
      <c r="Z711" s="19"/>
      <c r="AA711" s="19"/>
      <c r="AB711" s="19"/>
    </row>
    <row r="712" ht="15.75" customHeight="1">
      <c r="A712" s="19"/>
      <c r="B712" s="19"/>
      <c r="C712" s="19"/>
      <c r="D712" s="19"/>
      <c r="E712" s="19"/>
      <c r="F712" s="19"/>
      <c r="G712" s="19"/>
      <c r="H712" s="165"/>
      <c r="I712" s="19"/>
      <c r="J712" s="19"/>
      <c r="K712" s="19"/>
      <c r="L712" s="19"/>
      <c r="M712" s="19"/>
      <c r="N712" s="19"/>
      <c r="O712" s="19"/>
      <c r="P712" s="19"/>
      <c r="Q712" s="19"/>
      <c r="R712" s="19"/>
      <c r="S712" s="19"/>
      <c r="T712" s="19"/>
      <c r="U712" s="19"/>
      <c r="V712" s="19"/>
      <c r="W712" s="19"/>
      <c r="X712" s="19"/>
      <c r="Y712" s="19"/>
      <c r="Z712" s="19"/>
      <c r="AA712" s="19"/>
      <c r="AB712" s="19"/>
    </row>
    <row r="713" ht="15.75" customHeight="1">
      <c r="A713" s="19"/>
      <c r="B713" s="19"/>
      <c r="C713" s="19"/>
      <c r="D713" s="19"/>
      <c r="E713" s="19"/>
      <c r="F713" s="19"/>
      <c r="G713" s="19"/>
      <c r="H713" s="165"/>
      <c r="I713" s="19"/>
      <c r="J713" s="19"/>
      <c r="K713" s="19"/>
      <c r="L713" s="19"/>
      <c r="M713" s="19"/>
      <c r="N713" s="19"/>
      <c r="O713" s="19"/>
      <c r="P713" s="19"/>
      <c r="Q713" s="19"/>
      <c r="R713" s="19"/>
      <c r="S713" s="19"/>
      <c r="T713" s="19"/>
      <c r="U713" s="19"/>
      <c r="V713" s="19"/>
      <c r="W713" s="19"/>
      <c r="X713" s="19"/>
      <c r="Y713" s="19"/>
      <c r="Z713" s="19"/>
      <c r="AA713" s="19"/>
      <c r="AB713" s="19"/>
    </row>
    <row r="714" ht="15.75" customHeight="1">
      <c r="A714" s="19"/>
      <c r="B714" s="19"/>
      <c r="C714" s="19"/>
      <c r="D714" s="19"/>
      <c r="E714" s="19"/>
      <c r="F714" s="19"/>
      <c r="G714" s="19"/>
      <c r="H714" s="165"/>
      <c r="I714" s="19"/>
      <c r="J714" s="19"/>
      <c r="K714" s="19"/>
      <c r="L714" s="19"/>
      <c r="M714" s="19"/>
      <c r="N714" s="19"/>
      <c r="O714" s="19"/>
      <c r="P714" s="19"/>
      <c r="Q714" s="19"/>
      <c r="R714" s="19"/>
      <c r="S714" s="19"/>
      <c r="T714" s="19"/>
      <c r="U714" s="19"/>
      <c r="V714" s="19"/>
      <c r="W714" s="19"/>
      <c r="X714" s="19"/>
      <c r="Y714" s="19"/>
      <c r="Z714" s="19"/>
      <c r="AA714" s="19"/>
      <c r="AB714" s="19"/>
    </row>
    <row r="715" ht="15.75" customHeight="1">
      <c r="A715" s="19"/>
      <c r="B715" s="19"/>
      <c r="C715" s="19"/>
      <c r="D715" s="19"/>
      <c r="E715" s="19"/>
      <c r="F715" s="19"/>
      <c r="G715" s="19"/>
      <c r="H715" s="165"/>
      <c r="I715" s="19"/>
      <c r="J715" s="19"/>
      <c r="K715" s="19"/>
      <c r="L715" s="19"/>
      <c r="M715" s="19"/>
      <c r="N715" s="19"/>
      <c r="O715" s="19"/>
      <c r="P715" s="19"/>
      <c r="Q715" s="19"/>
      <c r="R715" s="19"/>
      <c r="S715" s="19"/>
      <c r="T715" s="19"/>
      <c r="U715" s="19"/>
      <c r="V715" s="19"/>
      <c r="W715" s="19"/>
      <c r="X715" s="19"/>
      <c r="Y715" s="19"/>
      <c r="Z715" s="19"/>
      <c r="AA715" s="19"/>
      <c r="AB715" s="19"/>
    </row>
    <row r="716" ht="15.75" customHeight="1">
      <c r="A716" s="19"/>
      <c r="B716" s="19"/>
      <c r="C716" s="19"/>
      <c r="D716" s="19"/>
      <c r="E716" s="19"/>
      <c r="F716" s="19"/>
      <c r="G716" s="19"/>
      <c r="H716" s="165"/>
      <c r="I716" s="19"/>
      <c r="J716" s="19"/>
      <c r="K716" s="19"/>
      <c r="L716" s="19"/>
      <c r="M716" s="19"/>
      <c r="N716" s="19"/>
      <c r="O716" s="19"/>
      <c r="P716" s="19"/>
      <c r="Q716" s="19"/>
      <c r="R716" s="19"/>
      <c r="S716" s="19"/>
      <c r="T716" s="19"/>
      <c r="U716" s="19"/>
      <c r="V716" s="19"/>
      <c r="W716" s="19"/>
      <c r="X716" s="19"/>
      <c r="Y716" s="19"/>
      <c r="Z716" s="19"/>
      <c r="AA716" s="19"/>
      <c r="AB716" s="19"/>
    </row>
    <row r="717" ht="15.75" customHeight="1">
      <c r="A717" s="19"/>
      <c r="B717" s="19"/>
      <c r="C717" s="19"/>
      <c r="D717" s="19"/>
      <c r="E717" s="19"/>
      <c r="F717" s="19"/>
      <c r="G717" s="19"/>
      <c r="H717" s="165"/>
      <c r="I717" s="19"/>
      <c r="J717" s="19"/>
      <c r="K717" s="19"/>
      <c r="L717" s="19"/>
      <c r="M717" s="19"/>
      <c r="N717" s="19"/>
      <c r="O717" s="19"/>
      <c r="P717" s="19"/>
      <c r="Q717" s="19"/>
      <c r="R717" s="19"/>
      <c r="S717" s="19"/>
      <c r="T717" s="19"/>
      <c r="U717" s="19"/>
      <c r="V717" s="19"/>
      <c r="W717" s="19"/>
      <c r="X717" s="19"/>
      <c r="Y717" s="19"/>
      <c r="Z717" s="19"/>
      <c r="AA717" s="19"/>
      <c r="AB717" s="19"/>
    </row>
    <row r="718" ht="15.75" customHeight="1">
      <c r="A718" s="19"/>
      <c r="B718" s="19"/>
      <c r="C718" s="19"/>
      <c r="D718" s="19"/>
      <c r="E718" s="19"/>
      <c r="F718" s="19"/>
      <c r="G718" s="19"/>
      <c r="H718" s="165"/>
      <c r="I718" s="19"/>
      <c r="J718" s="19"/>
      <c r="K718" s="19"/>
      <c r="L718" s="19"/>
      <c r="M718" s="19"/>
      <c r="N718" s="19"/>
      <c r="O718" s="19"/>
      <c r="P718" s="19"/>
      <c r="Q718" s="19"/>
      <c r="R718" s="19"/>
      <c r="S718" s="19"/>
      <c r="T718" s="19"/>
      <c r="U718" s="19"/>
      <c r="V718" s="19"/>
      <c r="W718" s="19"/>
      <c r="X718" s="19"/>
      <c r="Y718" s="19"/>
      <c r="Z718" s="19"/>
      <c r="AA718" s="19"/>
      <c r="AB718" s="19"/>
    </row>
    <row r="719" ht="15.75" customHeight="1">
      <c r="A719" s="19"/>
      <c r="B719" s="19"/>
      <c r="C719" s="19"/>
      <c r="D719" s="19"/>
      <c r="E719" s="19"/>
      <c r="F719" s="19"/>
      <c r="G719" s="19"/>
      <c r="H719" s="165"/>
      <c r="I719" s="19"/>
      <c r="J719" s="19"/>
      <c r="K719" s="19"/>
      <c r="L719" s="19"/>
      <c r="M719" s="19"/>
      <c r="N719" s="19"/>
      <c r="O719" s="19"/>
      <c r="P719" s="19"/>
      <c r="Q719" s="19"/>
      <c r="R719" s="19"/>
      <c r="S719" s="19"/>
      <c r="T719" s="19"/>
      <c r="U719" s="19"/>
      <c r="V719" s="19"/>
      <c r="W719" s="19"/>
      <c r="X719" s="19"/>
      <c r="Y719" s="19"/>
      <c r="Z719" s="19"/>
      <c r="AA719" s="19"/>
      <c r="AB719" s="19"/>
    </row>
    <row r="720" ht="15.75" customHeight="1">
      <c r="A720" s="19"/>
      <c r="B720" s="19"/>
      <c r="C720" s="19"/>
      <c r="D720" s="19"/>
      <c r="E720" s="19"/>
      <c r="F720" s="19"/>
      <c r="G720" s="19"/>
      <c r="H720" s="165"/>
      <c r="I720" s="19"/>
      <c r="J720" s="19"/>
      <c r="K720" s="19"/>
      <c r="L720" s="19"/>
      <c r="M720" s="19"/>
      <c r="N720" s="19"/>
      <c r="O720" s="19"/>
      <c r="P720" s="19"/>
      <c r="Q720" s="19"/>
      <c r="R720" s="19"/>
      <c r="S720" s="19"/>
      <c r="T720" s="19"/>
      <c r="U720" s="19"/>
      <c r="V720" s="19"/>
      <c r="W720" s="19"/>
      <c r="X720" s="19"/>
      <c r="Y720" s="19"/>
      <c r="Z720" s="19"/>
      <c r="AA720" s="19"/>
      <c r="AB720" s="19"/>
    </row>
    <row r="721" ht="15.75" customHeight="1">
      <c r="A721" s="19"/>
      <c r="B721" s="19"/>
      <c r="C721" s="19"/>
      <c r="D721" s="19"/>
      <c r="E721" s="19"/>
      <c r="F721" s="19"/>
      <c r="G721" s="19"/>
      <c r="H721" s="165"/>
      <c r="I721" s="19"/>
      <c r="J721" s="19"/>
      <c r="K721" s="19"/>
      <c r="L721" s="19"/>
      <c r="M721" s="19"/>
      <c r="N721" s="19"/>
      <c r="O721" s="19"/>
      <c r="P721" s="19"/>
      <c r="Q721" s="19"/>
      <c r="R721" s="19"/>
      <c r="S721" s="19"/>
      <c r="T721" s="19"/>
      <c r="U721" s="19"/>
      <c r="V721" s="19"/>
      <c r="W721" s="19"/>
      <c r="X721" s="19"/>
      <c r="Y721" s="19"/>
      <c r="Z721" s="19"/>
      <c r="AA721" s="19"/>
      <c r="AB721" s="19"/>
    </row>
    <row r="722" ht="15.75" customHeight="1">
      <c r="A722" s="19"/>
      <c r="B722" s="19"/>
      <c r="C722" s="19"/>
      <c r="D722" s="19"/>
      <c r="E722" s="19"/>
      <c r="F722" s="19"/>
      <c r="G722" s="19"/>
      <c r="H722" s="165"/>
      <c r="I722" s="19"/>
      <c r="J722" s="19"/>
      <c r="K722" s="19"/>
      <c r="L722" s="19"/>
      <c r="M722" s="19"/>
      <c r="N722" s="19"/>
      <c r="O722" s="19"/>
      <c r="P722" s="19"/>
      <c r="Q722" s="19"/>
      <c r="R722" s="19"/>
      <c r="S722" s="19"/>
      <c r="T722" s="19"/>
      <c r="U722" s="19"/>
      <c r="V722" s="19"/>
      <c r="W722" s="19"/>
      <c r="X722" s="19"/>
      <c r="Y722" s="19"/>
      <c r="Z722" s="19"/>
      <c r="AA722" s="19"/>
      <c r="AB722" s="19"/>
    </row>
    <row r="723" ht="15.75" customHeight="1">
      <c r="A723" s="19"/>
      <c r="B723" s="19"/>
      <c r="C723" s="19"/>
      <c r="D723" s="19"/>
      <c r="E723" s="19"/>
      <c r="F723" s="19"/>
      <c r="G723" s="19"/>
      <c r="H723" s="165"/>
      <c r="I723" s="19"/>
      <c r="J723" s="19"/>
      <c r="K723" s="19"/>
      <c r="L723" s="19"/>
      <c r="M723" s="19"/>
      <c r="N723" s="19"/>
      <c r="O723" s="19"/>
      <c r="P723" s="19"/>
      <c r="Q723" s="19"/>
      <c r="R723" s="19"/>
      <c r="S723" s="19"/>
      <c r="T723" s="19"/>
      <c r="U723" s="19"/>
      <c r="V723" s="19"/>
      <c r="W723" s="19"/>
      <c r="X723" s="19"/>
      <c r="Y723" s="19"/>
      <c r="Z723" s="19"/>
      <c r="AA723" s="19"/>
      <c r="AB723" s="19"/>
    </row>
    <row r="724" ht="15.75" customHeight="1">
      <c r="A724" s="19"/>
      <c r="B724" s="19"/>
      <c r="C724" s="19"/>
      <c r="D724" s="19"/>
      <c r="E724" s="19"/>
      <c r="F724" s="19"/>
      <c r="G724" s="19"/>
      <c r="H724" s="165"/>
      <c r="I724" s="19"/>
      <c r="J724" s="19"/>
      <c r="K724" s="19"/>
      <c r="L724" s="19"/>
      <c r="M724" s="19"/>
      <c r="N724" s="19"/>
      <c r="O724" s="19"/>
      <c r="P724" s="19"/>
      <c r="Q724" s="19"/>
      <c r="R724" s="19"/>
      <c r="S724" s="19"/>
      <c r="T724" s="19"/>
      <c r="U724" s="19"/>
      <c r="V724" s="19"/>
      <c r="W724" s="19"/>
      <c r="X724" s="19"/>
      <c r="Y724" s="19"/>
      <c r="Z724" s="19"/>
      <c r="AA724" s="19"/>
      <c r="AB724" s="19"/>
    </row>
    <row r="725" ht="15.75" customHeight="1">
      <c r="A725" s="19"/>
      <c r="B725" s="19"/>
      <c r="C725" s="19"/>
      <c r="D725" s="19"/>
      <c r="E725" s="19"/>
      <c r="F725" s="19"/>
      <c r="G725" s="19"/>
      <c r="H725" s="165"/>
      <c r="I725" s="19"/>
      <c r="J725" s="19"/>
      <c r="K725" s="19"/>
      <c r="L725" s="19"/>
      <c r="M725" s="19"/>
      <c r="N725" s="19"/>
      <c r="O725" s="19"/>
      <c r="P725" s="19"/>
      <c r="Q725" s="19"/>
      <c r="R725" s="19"/>
      <c r="S725" s="19"/>
      <c r="T725" s="19"/>
      <c r="U725" s="19"/>
      <c r="V725" s="19"/>
      <c r="W725" s="19"/>
      <c r="X725" s="19"/>
      <c r="Y725" s="19"/>
      <c r="Z725" s="19"/>
      <c r="AA725" s="19"/>
      <c r="AB725" s="19"/>
    </row>
    <row r="726" ht="15.75" customHeight="1">
      <c r="A726" s="19"/>
      <c r="B726" s="19"/>
      <c r="C726" s="19"/>
      <c r="D726" s="19"/>
      <c r="E726" s="19"/>
      <c r="F726" s="19"/>
      <c r="G726" s="19"/>
      <c r="H726" s="165"/>
      <c r="I726" s="19"/>
      <c r="J726" s="19"/>
      <c r="K726" s="19"/>
      <c r="L726" s="19"/>
      <c r="M726" s="19"/>
      <c r="N726" s="19"/>
      <c r="O726" s="19"/>
      <c r="P726" s="19"/>
      <c r="Q726" s="19"/>
      <c r="R726" s="19"/>
      <c r="S726" s="19"/>
      <c r="T726" s="19"/>
      <c r="U726" s="19"/>
      <c r="V726" s="19"/>
      <c r="W726" s="19"/>
      <c r="X726" s="19"/>
      <c r="Y726" s="19"/>
      <c r="Z726" s="19"/>
      <c r="AA726" s="19"/>
      <c r="AB726" s="19"/>
    </row>
    <row r="727" ht="15.75" customHeight="1">
      <c r="A727" s="19"/>
      <c r="B727" s="19"/>
      <c r="C727" s="19"/>
      <c r="D727" s="19"/>
      <c r="E727" s="19"/>
      <c r="F727" s="19"/>
      <c r="G727" s="19"/>
      <c r="H727" s="165"/>
      <c r="I727" s="19"/>
      <c r="J727" s="19"/>
      <c r="K727" s="19"/>
      <c r="L727" s="19"/>
      <c r="M727" s="19"/>
      <c r="N727" s="19"/>
      <c r="O727" s="19"/>
      <c r="P727" s="19"/>
      <c r="Q727" s="19"/>
      <c r="R727" s="19"/>
      <c r="S727" s="19"/>
      <c r="T727" s="19"/>
      <c r="U727" s="19"/>
      <c r="V727" s="19"/>
      <c r="W727" s="19"/>
      <c r="X727" s="19"/>
      <c r="Y727" s="19"/>
      <c r="Z727" s="19"/>
      <c r="AA727" s="19"/>
      <c r="AB727" s="19"/>
    </row>
    <row r="728" ht="15.75" customHeight="1">
      <c r="A728" s="19"/>
      <c r="B728" s="19"/>
      <c r="C728" s="19"/>
      <c r="D728" s="19"/>
      <c r="E728" s="19"/>
      <c r="F728" s="19"/>
      <c r="G728" s="19"/>
      <c r="H728" s="165"/>
      <c r="I728" s="19"/>
      <c r="J728" s="19"/>
      <c r="K728" s="19"/>
      <c r="L728" s="19"/>
      <c r="M728" s="19"/>
      <c r="N728" s="19"/>
      <c r="O728" s="19"/>
      <c r="P728" s="19"/>
      <c r="Q728" s="19"/>
      <c r="R728" s="19"/>
      <c r="S728" s="19"/>
      <c r="T728" s="19"/>
      <c r="U728" s="19"/>
      <c r="V728" s="19"/>
      <c r="W728" s="19"/>
      <c r="X728" s="19"/>
      <c r="Y728" s="19"/>
      <c r="Z728" s="19"/>
      <c r="AA728" s="19"/>
      <c r="AB728" s="19"/>
    </row>
    <row r="729" ht="15.75" customHeight="1">
      <c r="A729" s="19"/>
      <c r="B729" s="19"/>
      <c r="C729" s="19"/>
      <c r="D729" s="19"/>
      <c r="E729" s="19"/>
      <c r="F729" s="19"/>
      <c r="G729" s="19"/>
      <c r="H729" s="165"/>
      <c r="I729" s="19"/>
      <c r="J729" s="19"/>
      <c r="K729" s="19"/>
      <c r="L729" s="19"/>
      <c r="M729" s="19"/>
      <c r="N729" s="19"/>
      <c r="O729" s="19"/>
      <c r="P729" s="19"/>
      <c r="Q729" s="19"/>
      <c r="R729" s="19"/>
      <c r="S729" s="19"/>
      <c r="T729" s="19"/>
      <c r="U729" s="19"/>
      <c r="V729" s="19"/>
      <c r="W729" s="19"/>
      <c r="X729" s="19"/>
      <c r="Y729" s="19"/>
      <c r="Z729" s="19"/>
      <c r="AA729" s="19"/>
      <c r="AB729" s="19"/>
    </row>
    <row r="730" ht="15.75" customHeight="1">
      <c r="A730" s="19"/>
      <c r="B730" s="19"/>
      <c r="C730" s="19"/>
      <c r="D730" s="19"/>
      <c r="E730" s="19"/>
      <c r="F730" s="19"/>
      <c r="G730" s="19"/>
      <c r="H730" s="165"/>
      <c r="I730" s="19"/>
      <c r="J730" s="19"/>
      <c r="K730" s="19"/>
      <c r="L730" s="19"/>
      <c r="M730" s="19"/>
      <c r="N730" s="19"/>
      <c r="O730" s="19"/>
      <c r="P730" s="19"/>
      <c r="Q730" s="19"/>
      <c r="R730" s="19"/>
      <c r="S730" s="19"/>
      <c r="T730" s="19"/>
      <c r="U730" s="19"/>
      <c r="V730" s="19"/>
      <c r="W730" s="19"/>
      <c r="X730" s="19"/>
      <c r="Y730" s="19"/>
      <c r="Z730" s="19"/>
      <c r="AA730" s="19"/>
      <c r="AB730" s="19"/>
    </row>
    <row r="731" ht="15.75" customHeight="1">
      <c r="A731" s="19"/>
      <c r="B731" s="19"/>
      <c r="C731" s="19"/>
      <c r="D731" s="19"/>
      <c r="E731" s="19"/>
      <c r="F731" s="19"/>
      <c r="G731" s="19"/>
      <c r="H731" s="165"/>
      <c r="I731" s="19"/>
      <c r="J731" s="19"/>
      <c r="K731" s="19"/>
      <c r="L731" s="19"/>
      <c r="M731" s="19"/>
      <c r="N731" s="19"/>
      <c r="O731" s="19"/>
      <c r="P731" s="19"/>
      <c r="Q731" s="19"/>
      <c r="R731" s="19"/>
      <c r="S731" s="19"/>
      <c r="T731" s="19"/>
      <c r="U731" s="19"/>
      <c r="V731" s="19"/>
      <c r="W731" s="19"/>
      <c r="X731" s="19"/>
      <c r="Y731" s="19"/>
      <c r="Z731" s="19"/>
      <c r="AA731" s="19"/>
      <c r="AB731" s="19"/>
    </row>
    <row r="732" ht="15.75" customHeight="1">
      <c r="A732" s="19"/>
      <c r="B732" s="19"/>
      <c r="C732" s="19"/>
      <c r="D732" s="19"/>
      <c r="E732" s="19"/>
      <c r="F732" s="19"/>
      <c r="G732" s="19"/>
      <c r="H732" s="165"/>
      <c r="I732" s="19"/>
      <c r="J732" s="19"/>
      <c r="K732" s="19"/>
      <c r="L732" s="19"/>
      <c r="M732" s="19"/>
      <c r="N732" s="19"/>
      <c r="O732" s="19"/>
      <c r="P732" s="19"/>
      <c r="Q732" s="19"/>
      <c r="R732" s="19"/>
      <c r="S732" s="19"/>
      <c r="T732" s="19"/>
      <c r="U732" s="19"/>
      <c r="V732" s="19"/>
      <c r="W732" s="19"/>
      <c r="X732" s="19"/>
      <c r="Y732" s="19"/>
      <c r="Z732" s="19"/>
      <c r="AA732" s="19"/>
      <c r="AB732" s="19"/>
    </row>
    <row r="733" ht="15.75" customHeight="1">
      <c r="A733" s="19"/>
      <c r="B733" s="19"/>
      <c r="C733" s="19"/>
      <c r="D733" s="19"/>
      <c r="E733" s="19"/>
      <c r="F733" s="19"/>
      <c r="G733" s="19"/>
      <c r="H733" s="165"/>
      <c r="I733" s="19"/>
      <c r="J733" s="19"/>
      <c r="K733" s="19"/>
      <c r="L733" s="19"/>
      <c r="M733" s="19"/>
      <c r="N733" s="19"/>
      <c r="O733" s="19"/>
      <c r="P733" s="19"/>
      <c r="Q733" s="19"/>
      <c r="R733" s="19"/>
      <c r="S733" s="19"/>
      <c r="T733" s="19"/>
      <c r="U733" s="19"/>
      <c r="V733" s="19"/>
      <c r="W733" s="19"/>
      <c r="X733" s="19"/>
      <c r="Y733" s="19"/>
      <c r="Z733" s="19"/>
      <c r="AA733" s="19"/>
      <c r="AB733" s="19"/>
    </row>
    <row r="734" ht="15.75" customHeight="1">
      <c r="A734" s="19"/>
      <c r="B734" s="19"/>
      <c r="C734" s="19"/>
      <c r="D734" s="19"/>
      <c r="E734" s="19"/>
      <c r="F734" s="19"/>
      <c r="G734" s="19"/>
      <c r="H734" s="165"/>
      <c r="I734" s="19"/>
      <c r="J734" s="19"/>
      <c r="K734" s="19"/>
      <c r="L734" s="19"/>
      <c r="M734" s="19"/>
      <c r="N734" s="19"/>
      <c r="O734" s="19"/>
      <c r="P734" s="19"/>
      <c r="Q734" s="19"/>
      <c r="R734" s="19"/>
      <c r="S734" s="19"/>
      <c r="T734" s="19"/>
      <c r="U734" s="19"/>
      <c r="V734" s="19"/>
      <c r="W734" s="19"/>
      <c r="X734" s="19"/>
      <c r="Y734" s="19"/>
      <c r="Z734" s="19"/>
      <c r="AA734" s="19"/>
      <c r="AB734" s="19"/>
    </row>
    <row r="735" ht="15.75" customHeight="1">
      <c r="A735" s="19"/>
      <c r="B735" s="19"/>
      <c r="C735" s="19"/>
      <c r="D735" s="19"/>
      <c r="E735" s="19"/>
      <c r="F735" s="19"/>
      <c r="G735" s="19"/>
      <c r="H735" s="165"/>
      <c r="I735" s="19"/>
      <c r="J735" s="19"/>
      <c r="K735" s="19"/>
      <c r="L735" s="19"/>
      <c r="M735" s="19"/>
      <c r="N735" s="19"/>
      <c r="O735" s="19"/>
      <c r="P735" s="19"/>
      <c r="Q735" s="19"/>
      <c r="R735" s="19"/>
      <c r="S735" s="19"/>
      <c r="T735" s="19"/>
      <c r="U735" s="19"/>
      <c r="V735" s="19"/>
      <c r="W735" s="19"/>
      <c r="X735" s="19"/>
      <c r="Y735" s="19"/>
      <c r="Z735" s="19"/>
      <c r="AA735" s="19"/>
      <c r="AB735" s="19"/>
    </row>
    <row r="736" ht="15.75" customHeight="1">
      <c r="A736" s="19"/>
      <c r="B736" s="19"/>
      <c r="C736" s="19"/>
      <c r="D736" s="19"/>
      <c r="E736" s="19"/>
      <c r="F736" s="19"/>
      <c r="G736" s="19"/>
      <c r="H736" s="165"/>
      <c r="I736" s="19"/>
      <c r="J736" s="19"/>
      <c r="K736" s="19"/>
      <c r="L736" s="19"/>
      <c r="M736" s="19"/>
      <c r="N736" s="19"/>
      <c r="O736" s="19"/>
      <c r="P736" s="19"/>
      <c r="Q736" s="19"/>
      <c r="R736" s="19"/>
      <c r="S736" s="19"/>
      <c r="T736" s="19"/>
      <c r="U736" s="19"/>
      <c r="V736" s="19"/>
      <c r="W736" s="19"/>
      <c r="X736" s="19"/>
      <c r="Y736" s="19"/>
      <c r="Z736" s="19"/>
      <c r="AA736" s="19"/>
      <c r="AB736" s="19"/>
    </row>
    <row r="737" ht="15.75" customHeight="1">
      <c r="A737" s="19"/>
      <c r="B737" s="19"/>
      <c r="C737" s="19"/>
      <c r="D737" s="19"/>
      <c r="E737" s="19"/>
      <c r="F737" s="19"/>
      <c r="G737" s="19"/>
      <c r="H737" s="165"/>
      <c r="I737" s="19"/>
      <c r="J737" s="19"/>
      <c r="K737" s="19"/>
      <c r="L737" s="19"/>
      <c r="M737" s="19"/>
      <c r="N737" s="19"/>
      <c r="O737" s="19"/>
      <c r="P737" s="19"/>
      <c r="Q737" s="19"/>
      <c r="R737" s="19"/>
      <c r="S737" s="19"/>
      <c r="T737" s="19"/>
      <c r="U737" s="19"/>
      <c r="V737" s="19"/>
      <c r="W737" s="19"/>
      <c r="X737" s="19"/>
      <c r="Y737" s="19"/>
      <c r="Z737" s="19"/>
      <c r="AA737" s="19"/>
      <c r="AB737" s="19"/>
    </row>
    <row r="738" ht="15.75" customHeight="1">
      <c r="A738" s="19"/>
      <c r="B738" s="19"/>
      <c r="C738" s="19"/>
      <c r="D738" s="19"/>
      <c r="E738" s="19"/>
      <c r="F738" s="19"/>
      <c r="G738" s="19"/>
      <c r="H738" s="165"/>
      <c r="I738" s="19"/>
      <c r="J738" s="19"/>
      <c r="K738" s="19"/>
      <c r="L738" s="19"/>
      <c r="M738" s="19"/>
      <c r="N738" s="19"/>
      <c r="O738" s="19"/>
      <c r="P738" s="19"/>
      <c r="Q738" s="19"/>
      <c r="R738" s="19"/>
      <c r="S738" s="19"/>
      <c r="T738" s="19"/>
      <c r="U738" s="19"/>
      <c r="V738" s="19"/>
      <c r="W738" s="19"/>
      <c r="X738" s="19"/>
      <c r="Y738" s="19"/>
      <c r="Z738" s="19"/>
      <c r="AA738" s="19"/>
      <c r="AB738" s="19"/>
    </row>
    <row r="739" ht="15.75" customHeight="1">
      <c r="A739" s="19"/>
      <c r="B739" s="19"/>
      <c r="C739" s="19"/>
      <c r="D739" s="19"/>
      <c r="E739" s="19"/>
      <c r="F739" s="19"/>
      <c r="G739" s="19"/>
      <c r="H739" s="165"/>
      <c r="I739" s="19"/>
      <c r="J739" s="19"/>
      <c r="K739" s="19"/>
      <c r="L739" s="19"/>
      <c r="M739" s="19"/>
      <c r="N739" s="19"/>
      <c r="O739" s="19"/>
      <c r="P739" s="19"/>
      <c r="Q739" s="19"/>
      <c r="R739" s="19"/>
      <c r="S739" s="19"/>
      <c r="T739" s="19"/>
      <c r="U739" s="19"/>
      <c r="V739" s="19"/>
      <c r="W739" s="19"/>
      <c r="X739" s="19"/>
      <c r="Y739" s="19"/>
      <c r="Z739" s="19"/>
      <c r="AA739" s="19"/>
      <c r="AB739" s="19"/>
    </row>
    <row r="740" ht="15.75" customHeight="1">
      <c r="A740" s="19"/>
      <c r="B740" s="19"/>
      <c r="C740" s="19"/>
      <c r="D740" s="19"/>
      <c r="E740" s="19"/>
      <c r="F740" s="19"/>
      <c r="G740" s="19"/>
      <c r="H740" s="165"/>
      <c r="I740" s="19"/>
      <c r="J740" s="19"/>
      <c r="K740" s="19"/>
      <c r="L740" s="19"/>
      <c r="M740" s="19"/>
      <c r="N740" s="19"/>
      <c r="O740" s="19"/>
      <c r="P740" s="19"/>
      <c r="Q740" s="19"/>
      <c r="R740" s="19"/>
      <c r="S740" s="19"/>
      <c r="T740" s="19"/>
      <c r="U740" s="19"/>
      <c r="V740" s="19"/>
      <c r="W740" s="19"/>
      <c r="X740" s="19"/>
      <c r="Y740" s="19"/>
      <c r="Z740" s="19"/>
      <c r="AA740" s="19"/>
      <c r="AB740" s="19"/>
    </row>
    <row r="741" ht="15.75" customHeight="1">
      <c r="A741" s="19"/>
      <c r="B741" s="19"/>
      <c r="C741" s="19"/>
      <c r="D741" s="19"/>
      <c r="E741" s="19"/>
      <c r="F741" s="19"/>
      <c r="G741" s="19"/>
      <c r="H741" s="165"/>
      <c r="I741" s="19"/>
      <c r="J741" s="19"/>
      <c r="K741" s="19"/>
      <c r="L741" s="19"/>
      <c r="M741" s="19"/>
      <c r="N741" s="19"/>
      <c r="O741" s="19"/>
      <c r="P741" s="19"/>
      <c r="Q741" s="19"/>
      <c r="R741" s="19"/>
      <c r="S741" s="19"/>
      <c r="T741" s="19"/>
      <c r="U741" s="19"/>
      <c r="V741" s="19"/>
      <c r="W741" s="19"/>
      <c r="X741" s="19"/>
      <c r="Y741" s="19"/>
      <c r="Z741" s="19"/>
      <c r="AA741" s="19"/>
      <c r="AB741" s="19"/>
    </row>
    <row r="742" ht="15.75" customHeight="1">
      <c r="A742" s="19"/>
      <c r="B742" s="19"/>
      <c r="C742" s="19"/>
      <c r="D742" s="19"/>
      <c r="E742" s="19"/>
      <c r="F742" s="19"/>
      <c r="G742" s="19"/>
      <c r="H742" s="165"/>
      <c r="I742" s="19"/>
      <c r="J742" s="19"/>
      <c r="K742" s="19"/>
      <c r="L742" s="19"/>
      <c r="M742" s="19"/>
      <c r="N742" s="19"/>
      <c r="O742" s="19"/>
      <c r="P742" s="19"/>
      <c r="Q742" s="19"/>
      <c r="R742" s="19"/>
      <c r="S742" s="19"/>
      <c r="T742" s="19"/>
      <c r="U742" s="19"/>
      <c r="V742" s="19"/>
      <c r="W742" s="19"/>
      <c r="X742" s="19"/>
      <c r="Y742" s="19"/>
      <c r="Z742" s="19"/>
      <c r="AA742" s="19"/>
      <c r="AB742" s="19"/>
    </row>
    <row r="743" ht="15.75" customHeight="1">
      <c r="A743" s="19"/>
      <c r="B743" s="19"/>
      <c r="C743" s="19"/>
      <c r="D743" s="19"/>
      <c r="E743" s="19"/>
      <c r="F743" s="19"/>
      <c r="G743" s="19"/>
      <c r="H743" s="165"/>
      <c r="I743" s="19"/>
      <c r="J743" s="19"/>
      <c r="K743" s="19"/>
      <c r="L743" s="19"/>
      <c r="M743" s="19"/>
      <c r="N743" s="19"/>
      <c r="O743" s="19"/>
      <c r="P743" s="19"/>
      <c r="Q743" s="19"/>
      <c r="R743" s="19"/>
      <c r="S743" s="19"/>
      <c r="T743" s="19"/>
      <c r="U743" s="19"/>
      <c r="V743" s="19"/>
      <c r="W743" s="19"/>
      <c r="X743" s="19"/>
      <c r="Y743" s="19"/>
      <c r="Z743" s="19"/>
      <c r="AA743" s="19"/>
      <c r="AB743" s="19"/>
    </row>
    <row r="744" ht="15.75" customHeight="1">
      <c r="A744" s="19"/>
      <c r="B744" s="19"/>
      <c r="C744" s="19"/>
      <c r="D744" s="19"/>
      <c r="E744" s="19"/>
      <c r="F744" s="19"/>
      <c r="G744" s="19"/>
      <c r="H744" s="165"/>
      <c r="I744" s="19"/>
      <c r="J744" s="19"/>
      <c r="K744" s="19"/>
      <c r="L744" s="19"/>
      <c r="M744" s="19"/>
      <c r="N744" s="19"/>
      <c r="O744" s="19"/>
      <c r="P744" s="19"/>
      <c r="Q744" s="19"/>
      <c r="R744" s="19"/>
      <c r="S744" s="19"/>
      <c r="T744" s="19"/>
      <c r="U744" s="19"/>
      <c r="V744" s="19"/>
      <c r="W744" s="19"/>
      <c r="X744" s="19"/>
      <c r="Y744" s="19"/>
      <c r="Z744" s="19"/>
      <c r="AA744" s="19"/>
      <c r="AB744" s="19"/>
    </row>
    <row r="745" ht="15.75" customHeight="1">
      <c r="A745" s="19"/>
      <c r="B745" s="19"/>
      <c r="C745" s="19"/>
      <c r="D745" s="19"/>
      <c r="E745" s="19"/>
      <c r="F745" s="19"/>
      <c r="G745" s="19"/>
      <c r="H745" s="165"/>
      <c r="I745" s="19"/>
      <c r="J745" s="19"/>
      <c r="K745" s="19"/>
      <c r="L745" s="19"/>
      <c r="M745" s="19"/>
      <c r="N745" s="19"/>
      <c r="O745" s="19"/>
      <c r="P745" s="19"/>
      <c r="Q745" s="19"/>
      <c r="R745" s="19"/>
      <c r="S745" s="19"/>
      <c r="T745" s="19"/>
      <c r="U745" s="19"/>
      <c r="V745" s="19"/>
      <c r="W745" s="19"/>
      <c r="X745" s="19"/>
      <c r="Y745" s="19"/>
      <c r="Z745" s="19"/>
      <c r="AA745" s="19"/>
      <c r="AB745" s="19"/>
    </row>
    <row r="746" ht="15.75" customHeight="1">
      <c r="A746" s="19"/>
      <c r="B746" s="19"/>
      <c r="C746" s="19"/>
      <c r="D746" s="19"/>
      <c r="E746" s="19"/>
      <c r="F746" s="19"/>
      <c r="G746" s="19"/>
      <c r="H746" s="165"/>
      <c r="I746" s="19"/>
      <c r="J746" s="19"/>
      <c r="K746" s="19"/>
      <c r="L746" s="19"/>
      <c r="M746" s="19"/>
      <c r="N746" s="19"/>
      <c r="O746" s="19"/>
      <c r="P746" s="19"/>
      <c r="Q746" s="19"/>
      <c r="R746" s="19"/>
      <c r="S746" s="19"/>
      <c r="T746" s="19"/>
      <c r="U746" s="19"/>
      <c r="V746" s="19"/>
      <c r="W746" s="19"/>
      <c r="X746" s="19"/>
      <c r="Y746" s="19"/>
      <c r="Z746" s="19"/>
      <c r="AA746" s="19"/>
      <c r="AB746" s="19"/>
    </row>
    <row r="747" ht="15.75" customHeight="1">
      <c r="A747" s="19"/>
      <c r="B747" s="19"/>
      <c r="C747" s="19"/>
      <c r="D747" s="19"/>
      <c r="E747" s="19"/>
      <c r="F747" s="19"/>
      <c r="G747" s="19"/>
      <c r="H747" s="165"/>
      <c r="I747" s="19"/>
      <c r="J747" s="19"/>
      <c r="K747" s="19"/>
      <c r="L747" s="19"/>
      <c r="M747" s="19"/>
      <c r="N747" s="19"/>
      <c r="O747" s="19"/>
      <c r="P747" s="19"/>
      <c r="Q747" s="19"/>
      <c r="R747" s="19"/>
      <c r="S747" s="19"/>
      <c r="T747" s="19"/>
      <c r="U747" s="19"/>
      <c r="V747" s="19"/>
      <c r="W747" s="19"/>
      <c r="X747" s="19"/>
      <c r="Y747" s="19"/>
      <c r="Z747" s="19"/>
      <c r="AA747" s="19"/>
      <c r="AB747" s="19"/>
    </row>
    <row r="748" ht="15.75" customHeight="1">
      <c r="A748" s="19"/>
      <c r="B748" s="19"/>
      <c r="C748" s="19"/>
      <c r="D748" s="19"/>
      <c r="E748" s="19"/>
      <c r="F748" s="19"/>
      <c r="G748" s="19"/>
      <c r="H748" s="165"/>
      <c r="I748" s="19"/>
      <c r="J748" s="19"/>
      <c r="K748" s="19"/>
      <c r="L748" s="19"/>
      <c r="M748" s="19"/>
      <c r="N748" s="19"/>
      <c r="O748" s="19"/>
      <c r="P748" s="19"/>
      <c r="Q748" s="19"/>
      <c r="R748" s="19"/>
      <c r="S748" s="19"/>
      <c r="T748" s="19"/>
      <c r="U748" s="19"/>
      <c r="V748" s="19"/>
      <c r="W748" s="19"/>
      <c r="X748" s="19"/>
      <c r="Y748" s="19"/>
      <c r="Z748" s="19"/>
      <c r="AA748" s="19"/>
      <c r="AB748" s="19"/>
    </row>
    <row r="749" ht="15.75" customHeight="1">
      <c r="A749" s="19"/>
      <c r="B749" s="19"/>
      <c r="C749" s="19"/>
      <c r="D749" s="19"/>
      <c r="E749" s="19"/>
      <c r="F749" s="19"/>
      <c r="G749" s="19"/>
      <c r="H749" s="165"/>
      <c r="I749" s="19"/>
      <c r="J749" s="19"/>
      <c r="K749" s="19"/>
      <c r="L749" s="19"/>
      <c r="M749" s="19"/>
      <c r="N749" s="19"/>
      <c r="O749" s="19"/>
      <c r="P749" s="19"/>
      <c r="Q749" s="19"/>
      <c r="R749" s="19"/>
      <c r="S749" s="19"/>
      <c r="T749" s="19"/>
      <c r="U749" s="19"/>
      <c r="V749" s="19"/>
      <c r="W749" s="19"/>
      <c r="X749" s="19"/>
      <c r="Y749" s="19"/>
      <c r="Z749" s="19"/>
      <c r="AA749" s="19"/>
      <c r="AB749" s="19"/>
    </row>
    <row r="750" ht="15.75" customHeight="1">
      <c r="A750" s="19"/>
      <c r="B750" s="19"/>
      <c r="C750" s="19"/>
      <c r="D750" s="19"/>
      <c r="E750" s="19"/>
      <c r="F750" s="19"/>
      <c r="G750" s="19"/>
      <c r="H750" s="165"/>
      <c r="I750" s="19"/>
      <c r="J750" s="19"/>
      <c r="K750" s="19"/>
      <c r="L750" s="19"/>
      <c r="M750" s="19"/>
      <c r="N750" s="19"/>
      <c r="O750" s="19"/>
      <c r="P750" s="19"/>
      <c r="Q750" s="19"/>
      <c r="R750" s="19"/>
      <c r="S750" s="19"/>
      <c r="T750" s="19"/>
      <c r="U750" s="19"/>
      <c r="V750" s="19"/>
      <c r="W750" s="19"/>
      <c r="X750" s="19"/>
      <c r="Y750" s="19"/>
      <c r="Z750" s="19"/>
      <c r="AA750" s="19"/>
      <c r="AB750" s="19"/>
    </row>
    <row r="751" ht="15.75" customHeight="1">
      <c r="A751" s="19"/>
      <c r="B751" s="19"/>
      <c r="C751" s="19"/>
      <c r="D751" s="19"/>
      <c r="E751" s="19"/>
      <c r="F751" s="19"/>
      <c r="G751" s="19"/>
      <c r="H751" s="165"/>
      <c r="I751" s="19"/>
      <c r="J751" s="19"/>
      <c r="K751" s="19"/>
      <c r="L751" s="19"/>
      <c r="M751" s="19"/>
      <c r="N751" s="19"/>
      <c r="O751" s="19"/>
      <c r="P751" s="19"/>
      <c r="Q751" s="19"/>
      <c r="R751" s="19"/>
      <c r="S751" s="19"/>
      <c r="T751" s="19"/>
      <c r="U751" s="19"/>
      <c r="V751" s="19"/>
      <c r="W751" s="19"/>
      <c r="X751" s="19"/>
      <c r="Y751" s="19"/>
      <c r="Z751" s="19"/>
      <c r="AA751" s="19"/>
      <c r="AB751" s="19"/>
    </row>
    <row r="752" ht="15.75" customHeight="1">
      <c r="A752" s="19"/>
      <c r="B752" s="19"/>
      <c r="C752" s="19"/>
      <c r="D752" s="19"/>
      <c r="E752" s="19"/>
      <c r="F752" s="19"/>
      <c r="G752" s="19"/>
      <c r="H752" s="165"/>
      <c r="I752" s="19"/>
      <c r="J752" s="19"/>
      <c r="K752" s="19"/>
      <c r="L752" s="19"/>
      <c r="M752" s="19"/>
      <c r="N752" s="19"/>
      <c r="O752" s="19"/>
      <c r="P752" s="19"/>
      <c r="Q752" s="19"/>
      <c r="R752" s="19"/>
      <c r="S752" s="19"/>
      <c r="T752" s="19"/>
      <c r="U752" s="19"/>
      <c r="V752" s="19"/>
      <c r="W752" s="19"/>
      <c r="X752" s="19"/>
      <c r="Y752" s="19"/>
      <c r="Z752" s="19"/>
      <c r="AA752" s="19"/>
      <c r="AB752" s="19"/>
    </row>
    <row r="753" ht="15.75" customHeight="1">
      <c r="A753" s="19"/>
      <c r="B753" s="19"/>
      <c r="C753" s="19"/>
      <c r="D753" s="19"/>
      <c r="E753" s="19"/>
      <c r="F753" s="19"/>
      <c r="G753" s="19"/>
      <c r="H753" s="165"/>
      <c r="I753" s="19"/>
      <c r="J753" s="19"/>
      <c r="K753" s="19"/>
      <c r="L753" s="19"/>
      <c r="M753" s="19"/>
      <c r="N753" s="19"/>
      <c r="O753" s="19"/>
      <c r="P753" s="19"/>
      <c r="Q753" s="19"/>
      <c r="R753" s="19"/>
      <c r="S753" s="19"/>
      <c r="T753" s="19"/>
      <c r="U753" s="19"/>
      <c r="V753" s="19"/>
      <c r="W753" s="19"/>
      <c r="X753" s="19"/>
      <c r="Y753" s="19"/>
      <c r="Z753" s="19"/>
      <c r="AA753" s="19"/>
      <c r="AB753" s="19"/>
    </row>
    <row r="754" ht="15.75" customHeight="1">
      <c r="A754" s="19"/>
      <c r="B754" s="19"/>
      <c r="C754" s="19"/>
      <c r="D754" s="19"/>
      <c r="E754" s="19"/>
      <c r="F754" s="19"/>
      <c r="G754" s="19"/>
      <c r="H754" s="165"/>
      <c r="I754" s="19"/>
      <c r="J754" s="19"/>
      <c r="K754" s="19"/>
      <c r="L754" s="19"/>
      <c r="M754" s="19"/>
      <c r="N754" s="19"/>
      <c r="O754" s="19"/>
      <c r="P754" s="19"/>
      <c r="Q754" s="19"/>
      <c r="R754" s="19"/>
      <c r="S754" s="19"/>
      <c r="T754" s="19"/>
      <c r="U754" s="19"/>
      <c r="V754" s="19"/>
      <c r="W754" s="19"/>
      <c r="X754" s="19"/>
      <c r="Y754" s="19"/>
      <c r="Z754" s="19"/>
      <c r="AA754" s="19"/>
      <c r="AB754" s="19"/>
    </row>
    <row r="755" ht="15.75" customHeight="1">
      <c r="A755" s="19"/>
      <c r="B755" s="19"/>
      <c r="C755" s="19"/>
      <c r="D755" s="19"/>
      <c r="E755" s="19"/>
      <c r="F755" s="19"/>
      <c r="G755" s="19"/>
      <c r="H755" s="165"/>
      <c r="I755" s="19"/>
      <c r="J755" s="19"/>
      <c r="K755" s="19"/>
      <c r="L755" s="19"/>
      <c r="M755" s="19"/>
      <c r="N755" s="19"/>
      <c r="O755" s="19"/>
      <c r="P755" s="19"/>
      <c r="Q755" s="19"/>
      <c r="R755" s="19"/>
      <c r="S755" s="19"/>
      <c r="T755" s="19"/>
      <c r="U755" s="19"/>
      <c r="V755" s="19"/>
      <c r="W755" s="19"/>
      <c r="X755" s="19"/>
      <c r="Y755" s="19"/>
      <c r="Z755" s="19"/>
      <c r="AA755" s="19"/>
      <c r="AB755" s="19"/>
    </row>
    <row r="756" ht="15.75" customHeight="1">
      <c r="A756" s="19"/>
      <c r="B756" s="19"/>
      <c r="C756" s="19"/>
      <c r="D756" s="19"/>
      <c r="E756" s="19"/>
      <c r="F756" s="19"/>
      <c r="G756" s="19"/>
      <c r="H756" s="165"/>
      <c r="I756" s="19"/>
      <c r="J756" s="19"/>
      <c r="K756" s="19"/>
      <c r="L756" s="19"/>
      <c r="M756" s="19"/>
      <c r="N756" s="19"/>
      <c r="O756" s="19"/>
      <c r="P756" s="19"/>
      <c r="Q756" s="19"/>
      <c r="R756" s="19"/>
      <c r="S756" s="19"/>
      <c r="T756" s="19"/>
      <c r="U756" s="19"/>
      <c r="V756" s="19"/>
      <c r="W756" s="19"/>
      <c r="X756" s="19"/>
      <c r="Y756" s="19"/>
      <c r="Z756" s="19"/>
      <c r="AA756" s="19"/>
      <c r="AB756" s="19"/>
    </row>
    <row r="757" ht="15.75" customHeight="1">
      <c r="A757" s="19"/>
      <c r="B757" s="19"/>
      <c r="C757" s="19"/>
      <c r="D757" s="19"/>
      <c r="E757" s="19"/>
      <c r="F757" s="19"/>
      <c r="G757" s="19"/>
      <c r="H757" s="165"/>
      <c r="I757" s="19"/>
      <c r="J757" s="19"/>
      <c r="K757" s="19"/>
      <c r="L757" s="19"/>
      <c r="M757" s="19"/>
      <c r="N757" s="19"/>
      <c r="O757" s="19"/>
      <c r="P757" s="19"/>
      <c r="Q757" s="19"/>
      <c r="R757" s="19"/>
      <c r="S757" s="19"/>
      <c r="T757" s="19"/>
      <c r="U757" s="19"/>
      <c r="V757" s="19"/>
      <c r="W757" s="19"/>
      <c r="X757" s="19"/>
      <c r="Y757" s="19"/>
      <c r="Z757" s="19"/>
      <c r="AA757" s="19"/>
      <c r="AB757" s="19"/>
    </row>
    <row r="758" ht="15.75" customHeight="1">
      <c r="A758" s="19"/>
      <c r="B758" s="19"/>
      <c r="C758" s="19"/>
      <c r="D758" s="19"/>
      <c r="E758" s="19"/>
      <c r="F758" s="19"/>
      <c r="G758" s="19"/>
      <c r="H758" s="165"/>
      <c r="I758" s="19"/>
      <c r="J758" s="19"/>
      <c r="K758" s="19"/>
      <c r="L758" s="19"/>
      <c r="M758" s="19"/>
      <c r="N758" s="19"/>
      <c r="O758" s="19"/>
      <c r="P758" s="19"/>
      <c r="Q758" s="19"/>
      <c r="R758" s="19"/>
      <c r="S758" s="19"/>
      <c r="T758" s="19"/>
      <c r="U758" s="19"/>
      <c r="V758" s="19"/>
      <c r="W758" s="19"/>
      <c r="X758" s="19"/>
      <c r="Y758" s="19"/>
      <c r="Z758" s="19"/>
      <c r="AA758" s="19"/>
      <c r="AB758" s="19"/>
    </row>
    <row r="759" ht="15.75" customHeight="1">
      <c r="A759" s="19"/>
      <c r="B759" s="19"/>
      <c r="C759" s="19"/>
      <c r="D759" s="19"/>
      <c r="E759" s="19"/>
      <c r="F759" s="19"/>
      <c r="G759" s="19"/>
      <c r="H759" s="165"/>
      <c r="I759" s="19"/>
      <c r="J759" s="19"/>
      <c r="K759" s="19"/>
      <c r="L759" s="19"/>
      <c r="M759" s="19"/>
      <c r="N759" s="19"/>
      <c r="O759" s="19"/>
      <c r="P759" s="19"/>
      <c r="Q759" s="19"/>
      <c r="R759" s="19"/>
      <c r="S759" s="19"/>
      <c r="T759" s="19"/>
      <c r="U759" s="19"/>
      <c r="V759" s="19"/>
      <c r="W759" s="19"/>
      <c r="X759" s="19"/>
      <c r="Y759" s="19"/>
      <c r="Z759" s="19"/>
      <c r="AA759" s="19"/>
      <c r="AB759" s="19"/>
    </row>
    <row r="760" ht="15.75" customHeight="1">
      <c r="A760" s="19"/>
      <c r="B760" s="19"/>
      <c r="C760" s="19"/>
      <c r="D760" s="19"/>
      <c r="E760" s="19"/>
      <c r="F760" s="19"/>
      <c r="G760" s="19"/>
      <c r="H760" s="165"/>
      <c r="I760" s="19"/>
      <c r="J760" s="19"/>
      <c r="K760" s="19"/>
      <c r="L760" s="19"/>
      <c r="M760" s="19"/>
      <c r="N760" s="19"/>
      <c r="O760" s="19"/>
      <c r="P760" s="19"/>
      <c r="Q760" s="19"/>
      <c r="R760" s="19"/>
      <c r="S760" s="19"/>
      <c r="T760" s="19"/>
      <c r="U760" s="19"/>
      <c r="V760" s="19"/>
      <c r="W760" s="19"/>
      <c r="X760" s="19"/>
      <c r="Y760" s="19"/>
      <c r="Z760" s="19"/>
      <c r="AA760" s="19"/>
      <c r="AB760" s="19"/>
    </row>
    <row r="761" ht="15.75" customHeight="1">
      <c r="A761" s="19"/>
      <c r="B761" s="19"/>
      <c r="C761" s="19"/>
      <c r="D761" s="19"/>
      <c r="E761" s="19"/>
      <c r="F761" s="19"/>
      <c r="G761" s="19"/>
      <c r="H761" s="165"/>
      <c r="I761" s="19"/>
      <c r="J761" s="19"/>
      <c r="K761" s="19"/>
      <c r="L761" s="19"/>
      <c r="M761" s="19"/>
      <c r="N761" s="19"/>
      <c r="O761" s="19"/>
      <c r="P761" s="19"/>
      <c r="Q761" s="19"/>
      <c r="R761" s="19"/>
      <c r="S761" s="19"/>
      <c r="T761" s="19"/>
      <c r="U761" s="19"/>
      <c r="V761" s="19"/>
      <c r="W761" s="19"/>
      <c r="X761" s="19"/>
      <c r="Y761" s="19"/>
      <c r="Z761" s="19"/>
      <c r="AA761" s="19"/>
      <c r="AB761" s="19"/>
    </row>
    <row r="762" ht="15.75" customHeight="1">
      <c r="A762" s="19"/>
      <c r="B762" s="19"/>
      <c r="C762" s="19"/>
      <c r="D762" s="19"/>
      <c r="E762" s="19"/>
      <c r="F762" s="19"/>
      <c r="G762" s="19"/>
      <c r="H762" s="165"/>
      <c r="I762" s="19"/>
      <c r="J762" s="19"/>
      <c r="K762" s="19"/>
      <c r="L762" s="19"/>
      <c r="M762" s="19"/>
      <c r="N762" s="19"/>
      <c r="O762" s="19"/>
      <c r="P762" s="19"/>
      <c r="Q762" s="19"/>
      <c r="R762" s="19"/>
      <c r="S762" s="19"/>
      <c r="T762" s="19"/>
      <c r="U762" s="19"/>
      <c r="V762" s="19"/>
      <c r="W762" s="19"/>
      <c r="X762" s="19"/>
      <c r="Y762" s="19"/>
      <c r="Z762" s="19"/>
      <c r="AA762" s="19"/>
      <c r="AB762" s="19"/>
    </row>
    <row r="763" ht="15.75" customHeight="1">
      <c r="A763" s="19"/>
      <c r="B763" s="19"/>
      <c r="C763" s="19"/>
      <c r="D763" s="19"/>
      <c r="E763" s="19"/>
      <c r="F763" s="19"/>
      <c r="G763" s="19"/>
      <c r="H763" s="165"/>
      <c r="I763" s="19"/>
      <c r="J763" s="19"/>
      <c r="K763" s="19"/>
      <c r="L763" s="19"/>
      <c r="M763" s="19"/>
      <c r="N763" s="19"/>
      <c r="O763" s="19"/>
      <c r="P763" s="19"/>
      <c r="Q763" s="19"/>
      <c r="R763" s="19"/>
      <c r="S763" s="19"/>
      <c r="T763" s="19"/>
      <c r="U763" s="19"/>
      <c r="V763" s="19"/>
      <c r="W763" s="19"/>
      <c r="X763" s="19"/>
      <c r="Y763" s="19"/>
      <c r="Z763" s="19"/>
      <c r="AA763" s="19"/>
      <c r="AB763" s="19"/>
    </row>
    <row r="764" ht="15.75" customHeight="1">
      <c r="A764" s="19"/>
      <c r="B764" s="19"/>
      <c r="C764" s="19"/>
      <c r="D764" s="19"/>
      <c r="E764" s="19"/>
      <c r="F764" s="19"/>
      <c r="G764" s="19"/>
      <c r="H764" s="165"/>
      <c r="I764" s="19"/>
      <c r="J764" s="19"/>
      <c r="K764" s="19"/>
      <c r="L764" s="19"/>
      <c r="M764" s="19"/>
      <c r="N764" s="19"/>
      <c r="O764" s="19"/>
      <c r="P764" s="19"/>
      <c r="Q764" s="19"/>
      <c r="R764" s="19"/>
      <c r="S764" s="19"/>
      <c r="T764" s="19"/>
      <c r="U764" s="19"/>
      <c r="V764" s="19"/>
      <c r="W764" s="19"/>
      <c r="X764" s="19"/>
      <c r="Y764" s="19"/>
      <c r="Z764" s="19"/>
      <c r="AA764" s="19"/>
      <c r="AB764" s="19"/>
    </row>
    <row r="765" ht="15.75" customHeight="1">
      <c r="A765" s="19"/>
      <c r="B765" s="19"/>
      <c r="C765" s="19"/>
      <c r="D765" s="19"/>
      <c r="E765" s="19"/>
      <c r="F765" s="19"/>
      <c r="G765" s="19"/>
      <c r="H765" s="165"/>
      <c r="I765" s="19"/>
      <c r="J765" s="19"/>
      <c r="K765" s="19"/>
      <c r="L765" s="19"/>
      <c r="M765" s="19"/>
      <c r="N765" s="19"/>
      <c r="O765" s="19"/>
      <c r="P765" s="19"/>
      <c r="Q765" s="19"/>
      <c r="R765" s="19"/>
      <c r="S765" s="19"/>
      <c r="T765" s="19"/>
      <c r="U765" s="19"/>
      <c r="V765" s="19"/>
      <c r="W765" s="19"/>
      <c r="X765" s="19"/>
      <c r="Y765" s="19"/>
      <c r="Z765" s="19"/>
      <c r="AA765" s="19"/>
      <c r="AB765" s="19"/>
    </row>
    <row r="766" ht="15.75" customHeight="1">
      <c r="A766" s="19"/>
      <c r="B766" s="19"/>
      <c r="C766" s="19"/>
      <c r="D766" s="19"/>
      <c r="E766" s="19"/>
      <c r="F766" s="19"/>
      <c r="G766" s="19"/>
      <c r="H766" s="165"/>
      <c r="I766" s="19"/>
      <c r="J766" s="19"/>
      <c r="K766" s="19"/>
      <c r="L766" s="19"/>
      <c r="M766" s="19"/>
      <c r="N766" s="19"/>
      <c r="O766" s="19"/>
      <c r="P766" s="19"/>
      <c r="Q766" s="19"/>
      <c r="R766" s="19"/>
      <c r="S766" s="19"/>
      <c r="T766" s="19"/>
      <c r="U766" s="19"/>
      <c r="V766" s="19"/>
      <c r="W766" s="19"/>
      <c r="X766" s="19"/>
      <c r="Y766" s="19"/>
      <c r="Z766" s="19"/>
      <c r="AA766" s="19"/>
      <c r="AB766" s="19"/>
    </row>
    <row r="767" ht="15.75" customHeight="1">
      <c r="A767" s="19"/>
      <c r="B767" s="19"/>
      <c r="C767" s="19"/>
      <c r="D767" s="19"/>
      <c r="E767" s="19"/>
      <c r="F767" s="19"/>
      <c r="G767" s="19"/>
      <c r="H767" s="165"/>
      <c r="I767" s="19"/>
      <c r="J767" s="19"/>
      <c r="K767" s="19"/>
      <c r="L767" s="19"/>
      <c r="M767" s="19"/>
      <c r="N767" s="19"/>
      <c r="O767" s="19"/>
      <c r="P767" s="19"/>
      <c r="Q767" s="19"/>
      <c r="R767" s="19"/>
      <c r="S767" s="19"/>
      <c r="T767" s="19"/>
      <c r="U767" s="19"/>
      <c r="V767" s="19"/>
      <c r="W767" s="19"/>
      <c r="X767" s="19"/>
      <c r="Y767" s="19"/>
      <c r="Z767" s="19"/>
      <c r="AA767" s="19"/>
      <c r="AB767" s="19"/>
    </row>
    <row r="768" ht="15.75" customHeight="1">
      <c r="A768" s="19"/>
      <c r="B768" s="19"/>
      <c r="C768" s="19"/>
      <c r="D768" s="19"/>
      <c r="E768" s="19"/>
      <c r="F768" s="19"/>
      <c r="G768" s="19"/>
      <c r="H768" s="165"/>
      <c r="I768" s="19"/>
      <c r="J768" s="19"/>
      <c r="K768" s="19"/>
      <c r="L768" s="19"/>
      <c r="M768" s="19"/>
      <c r="N768" s="19"/>
      <c r="O768" s="19"/>
      <c r="P768" s="19"/>
      <c r="Q768" s="19"/>
      <c r="R768" s="19"/>
      <c r="S768" s="19"/>
      <c r="T768" s="19"/>
      <c r="U768" s="19"/>
      <c r="V768" s="19"/>
      <c r="W768" s="19"/>
      <c r="X768" s="19"/>
      <c r="Y768" s="19"/>
      <c r="Z768" s="19"/>
      <c r="AA768" s="19"/>
      <c r="AB768" s="19"/>
    </row>
    <row r="769" ht="15.75" customHeight="1">
      <c r="A769" s="19"/>
      <c r="B769" s="19"/>
      <c r="C769" s="19"/>
      <c r="D769" s="19"/>
      <c r="E769" s="19"/>
      <c r="F769" s="19"/>
      <c r="G769" s="19"/>
      <c r="H769" s="165"/>
      <c r="I769" s="19"/>
      <c r="J769" s="19"/>
      <c r="K769" s="19"/>
      <c r="L769" s="19"/>
      <c r="M769" s="19"/>
      <c r="N769" s="19"/>
      <c r="O769" s="19"/>
      <c r="P769" s="19"/>
      <c r="Q769" s="19"/>
      <c r="R769" s="19"/>
      <c r="S769" s="19"/>
      <c r="T769" s="19"/>
      <c r="U769" s="19"/>
      <c r="V769" s="19"/>
      <c r="W769" s="19"/>
      <c r="X769" s="19"/>
      <c r="Y769" s="19"/>
      <c r="Z769" s="19"/>
      <c r="AA769" s="19"/>
      <c r="AB769" s="19"/>
    </row>
    <row r="770" ht="15.75" customHeight="1">
      <c r="A770" s="19"/>
      <c r="B770" s="19"/>
      <c r="C770" s="19"/>
      <c r="D770" s="19"/>
      <c r="E770" s="19"/>
      <c r="F770" s="19"/>
      <c r="G770" s="19"/>
      <c r="H770" s="165"/>
      <c r="I770" s="19"/>
      <c r="J770" s="19"/>
      <c r="K770" s="19"/>
      <c r="L770" s="19"/>
      <c r="M770" s="19"/>
      <c r="N770" s="19"/>
      <c r="O770" s="19"/>
      <c r="P770" s="19"/>
      <c r="Q770" s="19"/>
      <c r="R770" s="19"/>
      <c r="S770" s="19"/>
      <c r="T770" s="19"/>
      <c r="U770" s="19"/>
      <c r="V770" s="19"/>
      <c r="W770" s="19"/>
      <c r="X770" s="19"/>
      <c r="Y770" s="19"/>
      <c r="Z770" s="19"/>
      <c r="AA770" s="19"/>
      <c r="AB770" s="19"/>
    </row>
    <row r="771" ht="15.75" customHeight="1">
      <c r="A771" s="19"/>
      <c r="B771" s="19"/>
      <c r="C771" s="19"/>
      <c r="D771" s="19"/>
      <c r="E771" s="19"/>
      <c r="F771" s="19"/>
      <c r="G771" s="19"/>
      <c r="H771" s="165"/>
      <c r="I771" s="19"/>
      <c r="J771" s="19"/>
      <c r="K771" s="19"/>
      <c r="L771" s="19"/>
      <c r="M771" s="19"/>
      <c r="N771" s="19"/>
      <c r="O771" s="19"/>
      <c r="P771" s="19"/>
      <c r="Q771" s="19"/>
      <c r="R771" s="19"/>
      <c r="S771" s="19"/>
      <c r="T771" s="19"/>
      <c r="U771" s="19"/>
      <c r="V771" s="19"/>
      <c r="W771" s="19"/>
      <c r="X771" s="19"/>
      <c r="Y771" s="19"/>
      <c r="Z771" s="19"/>
      <c r="AA771" s="19"/>
      <c r="AB771" s="19"/>
    </row>
    <row r="772" ht="15.75" customHeight="1">
      <c r="A772" s="19"/>
      <c r="B772" s="19"/>
      <c r="C772" s="19"/>
      <c r="D772" s="19"/>
      <c r="E772" s="19"/>
      <c r="F772" s="19"/>
      <c r="G772" s="19"/>
      <c r="H772" s="165"/>
      <c r="I772" s="19"/>
      <c r="J772" s="19"/>
      <c r="K772" s="19"/>
      <c r="L772" s="19"/>
      <c r="M772" s="19"/>
      <c r="N772" s="19"/>
      <c r="O772" s="19"/>
      <c r="P772" s="19"/>
      <c r="Q772" s="19"/>
      <c r="R772" s="19"/>
      <c r="S772" s="19"/>
      <c r="T772" s="19"/>
      <c r="U772" s="19"/>
      <c r="V772" s="19"/>
      <c r="W772" s="19"/>
      <c r="X772" s="19"/>
      <c r="Y772" s="19"/>
      <c r="Z772" s="19"/>
      <c r="AA772" s="19"/>
      <c r="AB772" s="19"/>
    </row>
    <row r="773" ht="15.75" customHeight="1">
      <c r="A773" s="19"/>
      <c r="B773" s="19"/>
      <c r="C773" s="19"/>
      <c r="D773" s="19"/>
      <c r="E773" s="19"/>
      <c r="F773" s="19"/>
      <c r="G773" s="19"/>
      <c r="H773" s="165"/>
      <c r="I773" s="19"/>
      <c r="J773" s="19"/>
      <c r="K773" s="19"/>
      <c r="L773" s="19"/>
      <c r="M773" s="19"/>
      <c r="N773" s="19"/>
      <c r="O773" s="19"/>
      <c r="P773" s="19"/>
      <c r="Q773" s="19"/>
      <c r="R773" s="19"/>
      <c r="S773" s="19"/>
      <c r="T773" s="19"/>
      <c r="U773" s="19"/>
      <c r="V773" s="19"/>
      <c r="W773" s="19"/>
      <c r="X773" s="19"/>
      <c r="Y773" s="19"/>
      <c r="Z773" s="19"/>
      <c r="AA773" s="19"/>
      <c r="AB773" s="19"/>
    </row>
    <row r="774" ht="15.75" customHeight="1">
      <c r="A774" s="19"/>
      <c r="B774" s="19"/>
      <c r="C774" s="19"/>
      <c r="D774" s="19"/>
      <c r="E774" s="19"/>
      <c r="F774" s="19"/>
      <c r="G774" s="19"/>
      <c r="H774" s="165"/>
      <c r="I774" s="19"/>
      <c r="J774" s="19"/>
      <c r="K774" s="19"/>
      <c r="L774" s="19"/>
      <c r="M774" s="19"/>
      <c r="N774" s="19"/>
      <c r="O774" s="19"/>
      <c r="P774" s="19"/>
      <c r="Q774" s="19"/>
      <c r="R774" s="19"/>
      <c r="S774" s="19"/>
      <c r="T774" s="19"/>
      <c r="U774" s="19"/>
      <c r="V774" s="19"/>
      <c r="W774" s="19"/>
      <c r="X774" s="19"/>
      <c r="Y774" s="19"/>
      <c r="Z774" s="19"/>
      <c r="AA774" s="19"/>
      <c r="AB774" s="19"/>
    </row>
    <row r="775" ht="15.75" customHeight="1">
      <c r="A775" s="19"/>
      <c r="B775" s="19"/>
      <c r="C775" s="19"/>
      <c r="D775" s="19"/>
      <c r="E775" s="19"/>
      <c r="F775" s="19"/>
      <c r="G775" s="19"/>
      <c r="H775" s="165"/>
      <c r="I775" s="19"/>
      <c r="J775" s="19"/>
      <c r="K775" s="19"/>
      <c r="L775" s="19"/>
      <c r="M775" s="19"/>
      <c r="N775" s="19"/>
      <c r="O775" s="19"/>
      <c r="P775" s="19"/>
      <c r="Q775" s="19"/>
      <c r="R775" s="19"/>
      <c r="S775" s="19"/>
      <c r="T775" s="19"/>
      <c r="U775" s="19"/>
      <c r="V775" s="19"/>
      <c r="W775" s="19"/>
      <c r="X775" s="19"/>
      <c r="Y775" s="19"/>
      <c r="Z775" s="19"/>
      <c r="AA775" s="19"/>
      <c r="AB775" s="19"/>
    </row>
    <row r="776" ht="15.75" customHeight="1">
      <c r="A776" s="19"/>
      <c r="B776" s="19"/>
      <c r="C776" s="19"/>
      <c r="D776" s="19"/>
      <c r="E776" s="19"/>
      <c r="F776" s="19"/>
      <c r="G776" s="19"/>
      <c r="H776" s="165"/>
      <c r="I776" s="19"/>
      <c r="J776" s="19"/>
      <c r="K776" s="19"/>
      <c r="L776" s="19"/>
      <c r="M776" s="19"/>
      <c r="N776" s="19"/>
      <c r="O776" s="19"/>
      <c r="P776" s="19"/>
      <c r="Q776" s="19"/>
      <c r="R776" s="19"/>
      <c r="S776" s="19"/>
      <c r="T776" s="19"/>
      <c r="U776" s="19"/>
      <c r="V776" s="19"/>
      <c r="W776" s="19"/>
      <c r="X776" s="19"/>
      <c r="Y776" s="19"/>
      <c r="Z776" s="19"/>
      <c r="AA776" s="19"/>
      <c r="AB776" s="19"/>
    </row>
    <row r="777" ht="15.75" customHeight="1">
      <c r="A777" s="19"/>
      <c r="B777" s="19"/>
      <c r="C777" s="19"/>
      <c r="D777" s="19"/>
      <c r="E777" s="19"/>
      <c r="F777" s="19"/>
      <c r="G777" s="19"/>
      <c r="H777" s="165"/>
      <c r="I777" s="19"/>
      <c r="J777" s="19"/>
      <c r="K777" s="19"/>
      <c r="L777" s="19"/>
      <c r="M777" s="19"/>
      <c r="N777" s="19"/>
      <c r="O777" s="19"/>
      <c r="P777" s="19"/>
      <c r="Q777" s="19"/>
      <c r="R777" s="19"/>
      <c r="S777" s="19"/>
      <c r="T777" s="19"/>
      <c r="U777" s="19"/>
      <c r="V777" s="19"/>
      <c r="W777" s="19"/>
      <c r="X777" s="19"/>
      <c r="Y777" s="19"/>
      <c r="Z777" s="19"/>
      <c r="AA777" s="19"/>
      <c r="AB777" s="19"/>
    </row>
    <row r="778" ht="15.75" customHeight="1">
      <c r="A778" s="19"/>
      <c r="B778" s="19"/>
      <c r="C778" s="19"/>
      <c r="D778" s="19"/>
      <c r="E778" s="19"/>
      <c r="F778" s="19"/>
      <c r="G778" s="19"/>
      <c r="H778" s="165"/>
      <c r="I778" s="19"/>
      <c r="J778" s="19"/>
      <c r="K778" s="19"/>
      <c r="L778" s="19"/>
      <c r="M778" s="19"/>
      <c r="N778" s="19"/>
      <c r="O778" s="19"/>
      <c r="P778" s="19"/>
      <c r="Q778" s="19"/>
      <c r="R778" s="19"/>
      <c r="S778" s="19"/>
      <c r="T778" s="19"/>
      <c r="U778" s="19"/>
      <c r="V778" s="19"/>
      <c r="W778" s="19"/>
      <c r="X778" s="19"/>
      <c r="Y778" s="19"/>
      <c r="Z778" s="19"/>
      <c r="AA778" s="19"/>
      <c r="AB778" s="19"/>
    </row>
    <row r="779" ht="15.75" customHeight="1">
      <c r="A779" s="19"/>
      <c r="B779" s="19"/>
      <c r="C779" s="19"/>
      <c r="D779" s="19"/>
      <c r="E779" s="19"/>
      <c r="F779" s="19"/>
      <c r="G779" s="19"/>
      <c r="H779" s="165"/>
      <c r="I779" s="19"/>
      <c r="J779" s="19"/>
      <c r="K779" s="19"/>
      <c r="L779" s="19"/>
      <c r="M779" s="19"/>
      <c r="N779" s="19"/>
      <c r="O779" s="19"/>
      <c r="P779" s="19"/>
      <c r="Q779" s="19"/>
      <c r="R779" s="19"/>
      <c r="S779" s="19"/>
      <c r="T779" s="19"/>
      <c r="U779" s="19"/>
      <c r="V779" s="19"/>
      <c r="W779" s="19"/>
      <c r="X779" s="19"/>
      <c r="Y779" s="19"/>
      <c r="Z779" s="19"/>
      <c r="AA779" s="19"/>
      <c r="AB779" s="19"/>
    </row>
    <row r="780" ht="15.75" customHeight="1">
      <c r="A780" s="19"/>
      <c r="B780" s="19"/>
      <c r="C780" s="19"/>
      <c r="D780" s="19"/>
      <c r="E780" s="19"/>
      <c r="F780" s="19"/>
      <c r="G780" s="19"/>
      <c r="H780" s="165"/>
      <c r="I780" s="19"/>
      <c r="J780" s="19"/>
      <c r="K780" s="19"/>
      <c r="L780" s="19"/>
      <c r="M780" s="19"/>
      <c r="N780" s="19"/>
      <c r="O780" s="19"/>
      <c r="P780" s="19"/>
      <c r="Q780" s="19"/>
      <c r="R780" s="19"/>
      <c r="S780" s="19"/>
      <c r="T780" s="19"/>
      <c r="U780" s="19"/>
      <c r="V780" s="19"/>
      <c r="W780" s="19"/>
      <c r="X780" s="19"/>
      <c r="Y780" s="19"/>
      <c r="Z780" s="19"/>
      <c r="AA780" s="19"/>
      <c r="AB780" s="19"/>
    </row>
    <row r="781" ht="15.75" customHeight="1">
      <c r="A781" s="19"/>
      <c r="B781" s="19"/>
      <c r="C781" s="19"/>
      <c r="D781" s="19"/>
      <c r="E781" s="19"/>
      <c r="F781" s="19"/>
      <c r="G781" s="19"/>
      <c r="H781" s="165"/>
      <c r="I781" s="19"/>
      <c r="J781" s="19"/>
      <c r="K781" s="19"/>
      <c r="L781" s="19"/>
      <c r="M781" s="19"/>
      <c r="N781" s="19"/>
      <c r="O781" s="19"/>
      <c r="P781" s="19"/>
      <c r="Q781" s="19"/>
      <c r="R781" s="19"/>
      <c r="S781" s="19"/>
      <c r="T781" s="19"/>
      <c r="U781" s="19"/>
      <c r="V781" s="19"/>
      <c r="W781" s="19"/>
      <c r="X781" s="19"/>
      <c r="Y781" s="19"/>
      <c r="Z781" s="19"/>
      <c r="AA781" s="19"/>
      <c r="AB781" s="19"/>
    </row>
    <row r="782" ht="15.75" customHeight="1">
      <c r="A782" s="19"/>
      <c r="B782" s="19"/>
      <c r="C782" s="19"/>
      <c r="D782" s="19"/>
      <c r="E782" s="19"/>
      <c r="F782" s="19"/>
      <c r="G782" s="19"/>
      <c r="H782" s="165"/>
      <c r="I782" s="19"/>
      <c r="J782" s="19"/>
      <c r="K782" s="19"/>
      <c r="L782" s="19"/>
      <c r="M782" s="19"/>
      <c r="N782" s="19"/>
      <c r="O782" s="19"/>
      <c r="P782" s="19"/>
      <c r="Q782" s="19"/>
      <c r="R782" s="19"/>
      <c r="S782" s="19"/>
      <c r="T782" s="19"/>
      <c r="U782" s="19"/>
      <c r="V782" s="19"/>
      <c r="W782" s="19"/>
      <c r="X782" s="19"/>
      <c r="Y782" s="19"/>
      <c r="Z782" s="19"/>
      <c r="AA782" s="19"/>
      <c r="AB782" s="19"/>
    </row>
    <row r="783" ht="15.75" customHeight="1">
      <c r="A783" s="19"/>
      <c r="B783" s="19"/>
      <c r="C783" s="19"/>
      <c r="D783" s="19"/>
      <c r="E783" s="19"/>
      <c r="F783" s="19"/>
      <c r="G783" s="19"/>
      <c r="H783" s="165"/>
      <c r="I783" s="19"/>
      <c r="J783" s="19"/>
      <c r="K783" s="19"/>
      <c r="L783" s="19"/>
      <c r="M783" s="19"/>
      <c r="N783" s="19"/>
      <c r="O783" s="19"/>
      <c r="P783" s="19"/>
      <c r="Q783" s="19"/>
      <c r="R783" s="19"/>
      <c r="S783" s="19"/>
      <c r="T783" s="19"/>
      <c r="U783" s="19"/>
      <c r="V783" s="19"/>
      <c r="W783" s="19"/>
      <c r="X783" s="19"/>
      <c r="Y783" s="19"/>
      <c r="Z783" s="19"/>
      <c r="AA783" s="19"/>
      <c r="AB783" s="19"/>
    </row>
    <row r="784" ht="15.75" customHeight="1">
      <c r="A784" s="19"/>
      <c r="B784" s="19"/>
      <c r="C784" s="19"/>
      <c r="D784" s="19"/>
      <c r="E784" s="19"/>
      <c r="F784" s="19"/>
      <c r="G784" s="19"/>
      <c r="H784" s="165"/>
      <c r="I784" s="19"/>
      <c r="J784" s="19"/>
      <c r="K784" s="19"/>
      <c r="L784" s="19"/>
      <c r="M784" s="19"/>
      <c r="N784" s="19"/>
      <c r="O784" s="19"/>
      <c r="P784" s="19"/>
      <c r="Q784" s="19"/>
      <c r="R784" s="19"/>
      <c r="S784" s="19"/>
      <c r="T784" s="19"/>
      <c r="U784" s="19"/>
      <c r="V784" s="19"/>
      <c r="W784" s="19"/>
      <c r="X784" s="19"/>
      <c r="Y784" s="19"/>
      <c r="Z784" s="19"/>
      <c r="AA784" s="19"/>
      <c r="AB784" s="19"/>
    </row>
    <row r="785" ht="15.75" customHeight="1">
      <c r="A785" s="19"/>
      <c r="B785" s="19"/>
      <c r="C785" s="19"/>
      <c r="D785" s="19"/>
      <c r="E785" s="19"/>
      <c r="F785" s="19"/>
      <c r="G785" s="19"/>
      <c r="H785" s="165"/>
      <c r="I785" s="19"/>
      <c r="J785" s="19"/>
      <c r="K785" s="19"/>
      <c r="L785" s="19"/>
      <c r="M785" s="19"/>
      <c r="N785" s="19"/>
      <c r="O785" s="19"/>
      <c r="P785" s="19"/>
      <c r="Q785" s="19"/>
      <c r="R785" s="19"/>
      <c r="S785" s="19"/>
      <c r="T785" s="19"/>
      <c r="U785" s="19"/>
      <c r="V785" s="19"/>
      <c r="W785" s="19"/>
      <c r="X785" s="19"/>
      <c r="Y785" s="19"/>
      <c r="Z785" s="19"/>
      <c r="AA785" s="19"/>
      <c r="AB785" s="19"/>
    </row>
    <row r="786" ht="15.75" customHeight="1">
      <c r="A786" s="19"/>
      <c r="B786" s="19"/>
      <c r="C786" s="19"/>
      <c r="D786" s="19"/>
      <c r="E786" s="19"/>
      <c r="F786" s="19"/>
      <c r="G786" s="19"/>
      <c r="H786" s="165"/>
      <c r="I786" s="19"/>
      <c r="J786" s="19"/>
      <c r="K786" s="19"/>
      <c r="L786" s="19"/>
      <c r="M786" s="19"/>
      <c r="N786" s="19"/>
      <c r="O786" s="19"/>
      <c r="P786" s="19"/>
      <c r="Q786" s="19"/>
      <c r="R786" s="19"/>
      <c r="S786" s="19"/>
      <c r="T786" s="19"/>
      <c r="U786" s="19"/>
      <c r="V786" s="19"/>
      <c r="W786" s="19"/>
      <c r="X786" s="19"/>
      <c r="Y786" s="19"/>
      <c r="Z786" s="19"/>
      <c r="AA786" s="19"/>
      <c r="AB786" s="19"/>
    </row>
    <row r="787" ht="15.75" customHeight="1">
      <c r="A787" s="19"/>
      <c r="B787" s="19"/>
      <c r="C787" s="19"/>
      <c r="D787" s="19"/>
      <c r="E787" s="19"/>
      <c r="F787" s="19"/>
      <c r="G787" s="19"/>
      <c r="H787" s="165"/>
      <c r="I787" s="19"/>
      <c r="J787" s="19"/>
      <c r="K787" s="19"/>
      <c r="L787" s="19"/>
      <c r="M787" s="19"/>
      <c r="N787" s="19"/>
      <c r="O787" s="19"/>
      <c r="P787" s="19"/>
      <c r="Q787" s="19"/>
      <c r="R787" s="19"/>
      <c r="S787" s="19"/>
      <c r="T787" s="19"/>
      <c r="U787" s="19"/>
      <c r="V787" s="19"/>
      <c r="W787" s="19"/>
      <c r="X787" s="19"/>
      <c r="Y787" s="19"/>
      <c r="Z787" s="19"/>
      <c r="AA787" s="19"/>
      <c r="AB787" s="19"/>
    </row>
    <row r="788" ht="15.75" customHeight="1">
      <c r="A788" s="19"/>
      <c r="B788" s="19"/>
      <c r="C788" s="19"/>
      <c r="D788" s="19"/>
      <c r="E788" s="19"/>
      <c r="F788" s="19"/>
      <c r="G788" s="19"/>
      <c r="H788" s="165"/>
      <c r="I788" s="19"/>
      <c r="J788" s="19"/>
      <c r="K788" s="19"/>
      <c r="L788" s="19"/>
      <c r="M788" s="19"/>
      <c r="N788" s="19"/>
      <c r="O788" s="19"/>
      <c r="P788" s="19"/>
      <c r="Q788" s="19"/>
      <c r="R788" s="19"/>
      <c r="S788" s="19"/>
      <c r="T788" s="19"/>
      <c r="U788" s="19"/>
      <c r="V788" s="19"/>
      <c r="W788" s="19"/>
      <c r="X788" s="19"/>
      <c r="Y788" s="19"/>
      <c r="Z788" s="19"/>
      <c r="AA788" s="19"/>
      <c r="AB788" s="19"/>
    </row>
    <row r="789" ht="15.75" customHeight="1">
      <c r="A789" s="19"/>
      <c r="B789" s="19"/>
      <c r="C789" s="19"/>
      <c r="D789" s="19"/>
      <c r="E789" s="19"/>
      <c r="F789" s="19"/>
      <c r="G789" s="19"/>
      <c r="H789" s="165"/>
      <c r="I789" s="19"/>
      <c r="J789" s="19"/>
      <c r="K789" s="19"/>
      <c r="L789" s="19"/>
      <c r="M789" s="19"/>
      <c r="N789" s="19"/>
      <c r="O789" s="19"/>
      <c r="P789" s="19"/>
      <c r="Q789" s="19"/>
      <c r="R789" s="19"/>
      <c r="S789" s="19"/>
      <c r="T789" s="19"/>
      <c r="U789" s="19"/>
      <c r="V789" s="19"/>
      <c r="W789" s="19"/>
      <c r="X789" s="19"/>
      <c r="Y789" s="19"/>
      <c r="Z789" s="19"/>
      <c r="AA789" s="19"/>
      <c r="AB789" s="19"/>
    </row>
    <row r="790" ht="15.75" customHeight="1">
      <c r="A790" s="19"/>
      <c r="B790" s="19"/>
      <c r="C790" s="19"/>
      <c r="D790" s="19"/>
      <c r="E790" s="19"/>
      <c r="F790" s="19"/>
      <c r="G790" s="19"/>
      <c r="H790" s="165"/>
      <c r="I790" s="19"/>
      <c r="J790" s="19"/>
      <c r="K790" s="19"/>
      <c r="L790" s="19"/>
      <c r="M790" s="19"/>
      <c r="N790" s="19"/>
      <c r="O790" s="19"/>
      <c r="P790" s="19"/>
      <c r="Q790" s="19"/>
      <c r="R790" s="19"/>
      <c r="S790" s="19"/>
      <c r="T790" s="19"/>
      <c r="U790" s="19"/>
      <c r="V790" s="19"/>
      <c r="W790" s="19"/>
      <c r="X790" s="19"/>
      <c r="Y790" s="19"/>
      <c r="Z790" s="19"/>
      <c r="AA790" s="19"/>
      <c r="AB790" s="19"/>
    </row>
    <row r="791" ht="15.75" customHeight="1">
      <c r="A791" s="19"/>
      <c r="B791" s="19"/>
      <c r="C791" s="19"/>
      <c r="D791" s="19"/>
      <c r="E791" s="19"/>
      <c r="F791" s="19"/>
      <c r="G791" s="19"/>
      <c r="H791" s="165"/>
      <c r="I791" s="19"/>
      <c r="J791" s="19"/>
      <c r="K791" s="19"/>
      <c r="L791" s="19"/>
      <c r="M791" s="19"/>
      <c r="N791" s="19"/>
      <c r="O791" s="19"/>
      <c r="P791" s="19"/>
      <c r="Q791" s="19"/>
      <c r="R791" s="19"/>
      <c r="S791" s="19"/>
      <c r="T791" s="19"/>
      <c r="U791" s="19"/>
      <c r="V791" s="19"/>
      <c r="W791" s="19"/>
      <c r="X791" s="19"/>
      <c r="Y791" s="19"/>
      <c r="Z791" s="19"/>
      <c r="AA791" s="19"/>
      <c r="AB791" s="19"/>
    </row>
    <row r="792" ht="15.75" customHeight="1">
      <c r="A792" s="19"/>
      <c r="B792" s="19"/>
      <c r="C792" s="19"/>
      <c r="D792" s="19"/>
      <c r="E792" s="19"/>
      <c r="F792" s="19"/>
      <c r="G792" s="19"/>
      <c r="H792" s="165"/>
      <c r="I792" s="19"/>
      <c r="J792" s="19"/>
      <c r="K792" s="19"/>
      <c r="L792" s="19"/>
      <c r="M792" s="19"/>
      <c r="N792" s="19"/>
      <c r="O792" s="19"/>
      <c r="P792" s="19"/>
      <c r="Q792" s="19"/>
      <c r="R792" s="19"/>
      <c r="S792" s="19"/>
      <c r="T792" s="19"/>
      <c r="U792" s="19"/>
      <c r="V792" s="19"/>
      <c r="W792" s="19"/>
      <c r="X792" s="19"/>
      <c r="Y792" s="19"/>
      <c r="Z792" s="19"/>
      <c r="AA792" s="19"/>
      <c r="AB792" s="19"/>
    </row>
    <row r="793" ht="15.75" customHeight="1">
      <c r="A793" s="19"/>
      <c r="B793" s="19"/>
      <c r="C793" s="19"/>
      <c r="D793" s="19"/>
      <c r="E793" s="19"/>
      <c r="F793" s="19"/>
      <c r="G793" s="19"/>
      <c r="H793" s="165"/>
      <c r="I793" s="19"/>
      <c r="J793" s="19"/>
      <c r="K793" s="19"/>
      <c r="L793" s="19"/>
      <c r="M793" s="19"/>
      <c r="N793" s="19"/>
      <c r="O793" s="19"/>
      <c r="P793" s="19"/>
      <c r="Q793" s="19"/>
      <c r="R793" s="19"/>
      <c r="S793" s="19"/>
      <c r="T793" s="19"/>
      <c r="U793" s="19"/>
      <c r="V793" s="19"/>
      <c r="W793" s="19"/>
      <c r="X793" s="19"/>
      <c r="Y793" s="19"/>
      <c r="Z793" s="19"/>
      <c r="AA793" s="19"/>
      <c r="AB793" s="19"/>
    </row>
    <row r="794" ht="15.75" customHeight="1">
      <c r="A794" s="19"/>
      <c r="B794" s="19"/>
      <c r="C794" s="19"/>
      <c r="D794" s="19"/>
      <c r="E794" s="19"/>
      <c r="F794" s="19"/>
      <c r="G794" s="19"/>
      <c r="H794" s="165"/>
      <c r="I794" s="19"/>
      <c r="J794" s="19"/>
      <c r="K794" s="19"/>
      <c r="L794" s="19"/>
      <c r="M794" s="19"/>
      <c r="N794" s="19"/>
      <c r="O794" s="19"/>
      <c r="P794" s="19"/>
      <c r="Q794" s="19"/>
      <c r="R794" s="19"/>
      <c r="S794" s="19"/>
      <c r="T794" s="19"/>
      <c r="U794" s="19"/>
      <c r="V794" s="19"/>
      <c r="W794" s="19"/>
      <c r="X794" s="19"/>
      <c r="Y794" s="19"/>
      <c r="Z794" s="19"/>
      <c r="AA794" s="19"/>
      <c r="AB794" s="19"/>
    </row>
    <row r="795" ht="15.75" customHeight="1">
      <c r="A795" s="19"/>
      <c r="B795" s="19"/>
      <c r="C795" s="19"/>
      <c r="D795" s="19"/>
      <c r="E795" s="19"/>
      <c r="F795" s="19"/>
      <c r="G795" s="19"/>
      <c r="H795" s="165"/>
      <c r="I795" s="19"/>
      <c r="J795" s="19"/>
      <c r="K795" s="19"/>
      <c r="L795" s="19"/>
      <c r="M795" s="19"/>
      <c r="N795" s="19"/>
      <c r="O795" s="19"/>
      <c r="P795" s="19"/>
      <c r="Q795" s="19"/>
      <c r="R795" s="19"/>
      <c r="S795" s="19"/>
      <c r="T795" s="19"/>
      <c r="U795" s="19"/>
      <c r="V795" s="19"/>
      <c r="W795" s="19"/>
      <c r="X795" s="19"/>
      <c r="Y795" s="19"/>
      <c r="Z795" s="19"/>
      <c r="AA795" s="19"/>
      <c r="AB795" s="19"/>
    </row>
    <row r="796" ht="15.75" customHeight="1">
      <c r="A796" s="19"/>
      <c r="B796" s="19"/>
      <c r="C796" s="19"/>
      <c r="D796" s="19"/>
      <c r="E796" s="19"/>
      <c r="F796" s="19"/>
      <c r="G796" s="19"/>
      <c r="H796" s="165"/>
      <c r="I796" s="19"/>
      <c r="J796" s="19"/>
      <c r="K796" s="19"/>
      <c r="L796" s="19"/>
      <c r="M796" s="19"/>
      <c r="N796" s="19"/>
      <c r="O796" s="19"/>
      <c r="P796" s="19"/>
      <c r="Q796" s="19"/>
      <c r="R796" s="19"/>
      <c r="S796" s="19"/>
      <c r="T796" s="19"/>
      <c r="U796" s="19"/>
      <c r="V796" s="19"/>
      <c r="W796" s="19"/>
      <c r="X796" s="19"/>
      <c r="Y796" s="19"/>
      <c r="Z796" s="19"/>
      <c r="AA796" s="19"/>
      <c r="AB796" s="19"/>
    </row>
    <row r="797" ht="15.75" customHeight="1">
      <c r="A797" s="19"/>
      <c r="B797" s="19"/>
      <c r="C797" s="19"/>
      <c r="D797" s="19"/>
      <c r="E797" s="19"/>
      <c r="F797" s="19"/>
      <c r="G797" s="19"/>
      <c r="H797" s="165"/>
      <c r="I797" s="19"/>
      <c r="J797" s="19"/>
      <c r="K797" s="19"/>
      <c r="L797" s="19"/>
      <c r="M797" s="19"/>
      <c r="N797" s="19"/>
      <c r="O797" s="19"/>
      <c r="P797" s="19"/>
      <c r="Q797" s="19"/>
      <c r="R797" s="19"/>
      <c r="S797" s="19"/>
      <c r="T797" s="19"/>
      <c r="U797" s="19"/>
      <c r="V797" s="19"/>
      <c r="W797" s="19"/>
      <c r="X797" s="19"/>
      <c r="Y797" s="19"/>
      <c r="Z797" s="19"/>
      <c r="AA797" s="19"/>
      <c r="AB797" s="19"/>
    </row>
    <row r="798" ht="15.75" customHeight="1">
      <c r="A798" s="19"/>
      <c r="B798" s="19"/>
      <c r="C798" s="19"/>
      <c r="D798" s="19"/>
      <c r="E798" s="19"/>
      <c r="F798" s="19"/>
      <c r="G798" s="19"/>
      <c r="H798" s="165"/>
      <c r="I798" s="19"/>
      <c r="J798" s="19"/>
      <c r="K798" s="19"/>
      <c r="L798" s="19"/>
      <c r="M798" s="19"/>
      <c r="N798" s="19"/>
      <c r="O798" s="19"/>
      <c r="P798" s="19"/>
      <c r="Q798" s="19"/>
      <c r="R798" s="19"/>
      <c r="S798" s="19"/>
      <c r="T798" s="19"/>
      <c r="U798" s="19"/>
      <c r="V798" s="19"/>
      <c r="W798" s="19"/>
      <c r="X798" s="19"/>
      <c r="Y798" s="19"/>
      <c r="Z798" s="19"/>
      <c r="AA798" s="19"/>
      <c r="AB798" s="19"/>
    </row>
    <row r="799" ht="15.75" customHeight="1">
      <c r="A799" s="19"/>
      <c r="B799" s="19"/>
      <c r="C799" s="19"/>
      <c r="D799" s="19"/>
      <c r="E799" s="19"/>
      <c r="F799" s="19"/>
      <c r="G799" s="19"/>
      <c r="H799" s="165"/>
      <c r="I799" s="19"/>
      <c r="J799" s="19"/>
      <c r="K799" s="19"/>
      <c r="L799" s="19"/>
      <c r="M799" s="19"/>
      <c r="N799" s="19"/>
      <c r="O799" s="19"/>
      <c r="P799" s="19"/>
      <c r="Q799" s="19"/>
      <c r="R799" s="19"/>
      <c r="S799" s="19"/>
      <c r="T799" s="19"/>
      <c r="U799" s="19"/>
      <c r="V799" s="19"/>
      <c r="W799" s="19"/>
      <c r="X799" s="19"/>
      <c r="Y799" s="19"/>
      <c r="Z799" s="19"/>
      <c r="AA799" s="19"/>
      <c r="AB799" s="19"/>
    </row>
    <row r="800" ht="15.75" customHeight="1">
      <c r="A800" s="19"/>
      <c r="B800" s="19"/>
      <c r="C800" s="19"/>
      <c r="D800" s="19"/>
      <c r="E800" s="19"/>
      <c r="F800" s="19"/>
      <c r="G800" s="19"/>
      <c r="H800" s="165"/>
      <c r="I800" s="19"/>
      <c r="J800" s="19"/>
      <c r="K800" s="19"/>
      <c r="L800" s="19"/>
      <c r="M800" s="19"/>
      <c r="N800" s="19"/>
      <c r="O800" s="19"/>
      <c r="P800" s="19"/>
      <c r="Q800" s="19"/>
      <c r="R800" s="19"/>
      <c r="S800" s="19"/>
      <c r="T800" s="19"/>
      <c r="U800" s="19"/>
      <c r="V800" s="19"/>
      <c r="W800" s="19"/>
      <c r="X800" s="19"/>
      <c r="Y800" s="19"/>
      <c r="Z800" s="19"/>
      <c r="AA800" s="19"/>
      <c r="AB800" s="19"/>
    </row>
    <row r="801" ht="15.75" customHeight="1">
      <c r="A801" s="19"/>
      <c r="B801" s="19"/>
      <c r="C801" s="19"/>
      <c r="D801" s="19"/>
      <c r="E801" s="19"/>
      <c r="F801" s="19"/>
      <c r="G801" s="19"/>
      <c r="H801" s="165"/>
      <c r="I801" s="19"/>
      <c r="J801" s="19"/>
      <c r="K801" s="19"/>
      <c r="L801" s="19"/>
      <c r="M801" s="19"/>
      <c r="N801" s="19"/>
      <c r="O801" s="19"/>
      <c r="P801" s="19"/>
      <c r="Q801" s="19"/>
      <c r="R801" s="19"/>
      <c r="S801" s="19"/>
      <c r="T801" s="19"/>
      <c r="U801" s="19"/>
      <c r="V801" s="19"/>
      <c r="W801" s="19"/>
      <c r="X801" s="19"/>
      <c r="Y801" s="19"/>
      <c r="Z801" s="19"/>
      <c r="AA801" s="19"/>
      <c r="AB801" s="19"/>
    </row>
    <row r="802" ht="15.75" customHeight="1">
      <c r="A802" s="19"/>
      <c r="B802" s="19"/>
      <c r="C802" s="19"/>
      <c r="D802" s="19"/>
      <c r="E802" s="19"/>
      <c r="F802" s="19"/>
      <c r="G802" s="19"/>
      <c r="H802" s="165"/>
      <c r="I802" s="19"/>
      <c r="J802" s="19"/>
      <c r="K802" s="19"/>
      <c r="L802" s="19"/>
      <c r="M802" s="19"/>
      <c r="N802" s="19"/>
      <c r="O802" s="19"/>
      <c r="P802" s="19"/>
      <c r="Q802" s="19"/>
      <c r="R802" s="19"/>
      <c r="S802" s="19"/>
      <c r="T802" s="19"/>
      <c r="U802" s="19"/>
      <c r="V802" s="19"/>
      <c r="W802" s="19"/>
      <c r="X802" s="19"/>
      <c r="Y802" s="19"/>
      <c r="Z802" s="19"/>
      <c r="AA802" s="19"/>
      <c r="AB802" s="19"/>
    </row>
    <row r="803" ht="15.75" customHeight="1">
      <c r="A803" s="19"/>
      <c r="B803" s="19"/>
      <c r="C803" s="19"/>
      <c r="D803" s="19"/>
      <c r="E803" s="19"/>
      <c r="F803" s="19"/>
      <c r="G803" s="19"/>
      <c r="H803" s="165"/>
      <c r="I803" s="19"/>
      <c r="J803" s="19"/>
      <c r="K803" s="19"/>
      <c r="L803" s="19"/>
      <c r="M803" s="19"/>
      <c r="N803" s="19"/>
      <c r="O803" s="19"/>
      <c r="P803" s="19"/>
      <c r="Q803" s="19"/>
      <c r="R803" s="19"/>
      <c r="S803" s="19"/>
      <c r="T803" s="19"/>
      <c r="U803" s="19"/>
      <c r="V803" s="19"/>
      <c r="W803" s="19"/>
      <c r="X803" s="19"/>
      <c r="Y803" s="19"/>
      <c r="Z803" s="19"/>
      <c r="AA803" s="19"/>
      <c r="AB803" s="19"/>
    </row>
    <row r="804" ht="15.75" customHeight="1">
      <c r="A804" s="19"/>
      <c r="B804" s="19"/>
      <c r="C804" s="19"/>
      <c r="D804" s="19"/>
      <c r="E804" s="19"/>
      <c r="F804" s="19"/>
      <c r="G804" s="19"/>
      <c r="H804" s="165"/>
      <c r="I804" s="19"/>
      <c r="J804" s="19"/>
      <c r="K804" s="19"/>
      <c r="L804" s="19"/>
      <c r="M804" s="19"/>
      <c r="N804" s="19"/>
      <c r="O804" s="19"/>
      <c r="P804" s="19"/>
      <c r="Q804" s="19"/>
      <c r="R804" s="19"/>
      <c r="S804" s="19"/>
      <c r="T804" s="19"/>
      <c r="U804" s="19"/>
      <c r="V804" s="19"/>
      <c r="W804" s="19"/>
      <c r="X804" s="19"/>
      <c r="Y804" s="19"/>
      <c r="Z804" s="19"/>
      <c r="AA804" s="19"/>
      <c r="AB804" s="19"/>
    </row>
    <row r="805" ht="15.75" customHeight="1">
      <c r="A805" s="19"/>
      <c r="B805" s="19"/>
      <c r="C805" s="19"/>
      <c r="D805" s="19"/>
      <c r="E805" s="19"/>
      <c r="F805" s="19"/>
      <c r="G805" s="19"/>
      <c r="H805" s="165"/>
      <c r="I805" s="19"/>
      <c r="J805" s="19"/>
      <c r="K805" s="19"/>
      <c r="L805" s="19"/>
      <c r="M805" s="19"/>
      <c r="N805" s="19"/>
      <c r="O805" s="19"/>
      <c r="P805" s="19"/>
      <c r="Q805" s="19"/>
      <c r="R805" s="19"/>
      <c r="S805" s="19"/>
      <c r="T805" s="19"/>
      <c r="U805" s="19"/>
      <c r="V805" s="19"/>
      <c r="W805" s="19"/>
      <c r="X805" s="19"/>
      <c r="Y805" s="19"/>
      <c r="Z805" s="19"/>
      <c r="AA805" s="19"/>
      <c r="AB805" s="19"/>
    </row>
    <row r="806" ht="15.75" customHeight="1">
      <c r="A806" s="19"/>
      <c r="B806" s="19"/>
      <c r="C806" s="19"/>
      <c r="D806" s="19"/>
      <c r="E806" s="19"/>
      <c r="F806" s="19"/>
      <c r="G806" s="19"/>
      <c r="H806" s="165"/>
      <c r="I806" s="19"/>
      <c r="J806" s="19"/>
      <c r="K806" s="19"/>
      <c r="L806" s="19"/>
      <c r="M806" s="19"/>
      <c r="N806" s="19"/>
      <c r="O806" s="19"/>
      <c r="P806" s="19"/>
      <c r="Q806" s="19"/>
      <c r="R806" s="19"/>
      <c r="S806" s="19"/>
      <c r="T806" s="19"/>
      <c r="U806" s="19"/>
      <c r="V806" s="19"/>
      <c r="W806" s="19"/>
      <c r="X806" s="19"/>
      <c r="Y806" s="19"/>
      <c r="Z806" s="19"/>
      <c r="AA806" s="19"/>
      <c r="AB806" s="19"/>
    </row>
    <row r="807" ht="15.75" customHeight="1">
      <c r="A807" s="19"/>
      <c r="B807" s="19"/>
      <c r="C807" s="19"/>
      <c r="D807" s="19"/>
      <c r="E807" s="19"/>
      <c r="F807" s="19"/>
      <c r="G807" s="19"/>
      <c r="H807" s="165"/>
      <c r="I807" s="19"/>
      <c r="J807" s="19"/>
      <c r="K807" s="19"/>
      <c r="L807" s="19"/>
      <c r="M807" s="19"/>
      <c r="N807" s="19"/>
      <c r="O807" s="19"/>
      <c r="P807" s="19"/>
      <c r="Q807" s="19"/>
      <c r="R807" s="19"/>
      <c r="S807" s="19"/>
      <c r="T807" s="19"/>
      <c r="U807" s="19"/>
      <c r="V807" s="19"/>
      <c r="W807" s="19"/>
      <c r="X807" s="19"/>
      <c r="Y807" s="19"/>
      <c r="Z807" s="19"/>
      <c r="AA807" s="19"/>
      <c r="AB807" s="19"/>
    </row>
    <row r="808" ht="15.75" customHeight="1">
      <c r="A808" s="19"/>
      <c r="B808" s="19"/>
      <c r="C808" s="19"/>
      <c r="D808" s="19"/>
      <c r="E808" s="19"/>
      <c r="F808" s="19"/>
      <c r="G808" s="19"/>
      <c r="H808" s="165"/>
      <c r="I808" s="19"/>
      <c r="J808" s="19"/>
      <c r="K808" s="19"/>
      <c r="L808" s="19"/>
      <c r="M808" s="19"/>
      <c r="N808" s="19"/>
      <c r="O808" s="19"/>
      <c r="P808" s="19"/>
      <c r="Q808" s="19"/>
      <c r="R808" s="19"/>
      <c r="S808" s="19"/>
      <c r="T808" s="19"/>
      <c r="U808" s="19"/>
      <c r="V808" s="19"/>
      <c r="W808" s="19"/>
      <c r="X808" s="19"/>
      <c r="Y808" s="19"/>
      <c r="Z808" s="19"/>
      <c r="AA808" s="19"/>
      <c r="AB808" s="19"/>
    </row>
    <row r="809" ht="15.75" customHeight="1">
      <c r="A809" s="19"/>
      <c r="B809" s="19"/>
      <c r="C809" s="19"/>
      <c r="D809" s="19"/>
      <c r="E809" s="19"/>
      <c r="F809" s="19"/>
      <c r="G809" s="19"/>
      <c r="H809" s="165"/>
      <c r="I809" s="19"/>
      <c r="J809" s="19"/>
      <c r="K809" s="19"/>
      <c r="L809" s="19"/>
      <c r="M809" s="19"/>
      <c r="N809" s="19"/>
      <c r="O809" s="19"/>
      <c r="P809" s="19"/>
      <c r="Q809" s="19"/>
      <c r="R809" s="19"/>
      <c r="S809" s="19"/>
      <c r="T809" s="19"/>
      <c r="U809" s="19"/>
      <c r="V809" s="19"/>
      <c r="W809" s="19"/>
      <c r="X809" s="19"/>
      <c r="Y809" s="19"/>
      <c r="Z809" s="19"/>
      <c r="AA809" s="19"/>
      <c r="AB809" s="19"/>
    </row>
    <row r="810" ht="15.75" customHeight="1">
      <c r="A810" s="19"/>
      <c r="B810" s="19"/>
      <c r="C810" s="19"/>
      <c r="D810" s="19"/>
      <c r="E810" s="19"/>
      <c r="F810" s="19"/>
      <c r="G810" s="19"/>
      <c r="H810" s="165"/>
      <c r="I810" s="19"/>
      <c r="J810" s="19"/>
      <c r="K810" s="19"/>
      <c r="L810" s="19"/>
      <c r="M810" s="19"/>
      <c r="N810" s="19"/>
      <c r="O810" s="19"/>
      <c r="P810" s="19"/>
      <c r="Q810" s="19"/>
      <c r="R810" s="19"/>
      <c r="S810" s="19"/>
      <c r="T810" s="19"/>
      <c r="U810" s="19"/>
      <c r="V810" s="19"/>
      <c r="W810" s="19"/>
      <c r="X810" s="19"/>
      <c r="Y810" s="19"/>
      <c r="Z810" s="19"/>
      <c r="AA810" s="19"/>
      <c r="AB810" s="19"/>
    </row>
    <row r="811" ht="15.75" customHeight="1">
      <c r="A811" s="19"/>
      <c r="B811" s="19"/>
      <c r="C811" s="19"/>
      <c r="D811" s="19"/>
      <c r="E811" s="19"/>
      <c r="F811" s="19"/>
      <c r="G811" s="19"/>
      <c r="H811" s="165"/>
      <c r="I811" s="19"/>
      <c r="J811" s="19"/>
      <c r="K811" s="19"/>
      <c r="L811" s="19"/>
      <c r="M811" s="19"/>
      <c r="N811" s="19"/>
      <c r="O811" s="19"/>
      <c r="P811" s="19"/>
      <c r="Q811" s="19"/>
      <c r="R811" s="19"/>
      <c r="S811" s="19"/>
      <c r="T811" s="19"/>
      <c r="U811" s="19"/>
      <c r="V811" s="19"/>
      <c r="W811" s="19"/>
      <c r="X811" s="19"/>
      <c r="Y811" s="19"/>
      <c r="Z811" s="19"/>
      <c r="AA811" s="19"/>
      <c r="AB811" s="19"/>
    </row>
    <row r="812" ht="15.75" customHeight="1">
      <c r="A812" s="19"/>
      <c r="B812" s="19"/>
      <c r="C812" s="19"/>
      <c r="D812" s="19"/>
      <c r="E812" s="19"/>
      <c r="F812" s="19"/>
      <c r="G812" s="19"/>
      <c r="H812" s="165"/>
      <c r="I812" s="19"/>
      <c r="J812" s="19"/>
      <c r="K812" s="19"/>
      <c r="L812" s="19"/>
      <c r="M812" s="19"/>
      <c r="N812" s="19"/>
      <c r="O812" s="19"/>
      <c r="P812" s="19"/>
      <c r="Q812" s="19"/>
      <c r="R812" s="19"/>
      <c r="S812" s="19"/>
      <c r="T812" s="19"/>
      <c r="U812" s="19"/>
      <c r="V812" s="19"/>
      <c r="W812" s="19"/>
      <c r="X812" s="19"/>
      <c r="Y812" s="19"/>
      <c r="Z812" s="19"/>
      <c r="AA812" s="19"/>
      <c r="AB812" s="19"/>
    </row>
    <row r="813" ht="15.75" customHeight="1">
      <c r="A813" s="19"/>
      <c r="B813" s="19"/>
      <c r="C813" s="19"/>
      <c r="D813" s="19"/>
      <c r="E813" s="19"/>
      <c r="F813" s="19"/>
      <c r="G813" s="19"/>
      <c r="H813" s="165"/>
      <c r="I813" s="19"/>
      <c r="J813" s="19"/>
      <c r="K813" s="19"/>
      <c r="L813" s="19"/>
      <c r="M813" s="19"/>
      <c r="N813" s="19"/>
      <c r="O813" s="19"/>
      <c r="P813" s="19"/>
      <c r="Q813" s="19"/>
      <c r="R813" s="19"/>
      <c r="S813" s="19"/>
      <c r="T813" s="19"/>
      <c r="U813" s="19"/>
      <c r="V813" s="19"/>
      <c r="W813" s="19"/>
      <c r="X813" s="19"/>
      <c r="Y813" s="19"/>
      <c r="Z813" s="19"/>
      <c r="AA813" s="19"/>
      <c r="AB813" s="19"/>
    </row>
    <row r="814" ht="15.75" customHeight="1">
      <c r="A814" s="19"/>
      <c r="B814" s="19"/>
      <c r="C814" s="19"/>
      <c r="D814" s="19"/>
      <c r="E814" s="19"/>
      <c r="F814" s="19"/>
      <c r="G814" s="19"/>
      <c r="H814" s="165"/>
      <c r="I814" s="19"/>
      <c r="J814" s="19"/>
      <c r="K814" s="19"/>
      <c r="L814" s="19"/>
      <c r="M814" s="19"/>
      <c r="N814" s="19"/>
      <c r="O814" s="19"/>
      <c r="P814" s="19"/>
      <c r="Q814" s="19"/>
      <c r="R814" s="19"/>
      <c r="S814" s="19"/>
      <c r="T814" s="19"/>
      <c r="U814" s="19"/>
      <c r="V814" s="19"/>
      <c r="W814" s="19"/>
      <c r="X814" s="19"/>
      <c r="Y814" s="19"/>
      <c r="Z814" s="19"/>
      <c r="AA814" s="19"/>
      <c r="AB814" s="19"/>
    </row>
    <row r="815" ht="15.75" customHeight="1">
      <c r="A815" s="19"/>
      <c r="B815" s="19"/>
      <c r="C815" s="19"/>
      <c r="D815" s="19"/>
      <c r="E815" s="19"/>
      <c r="F815" s="19"/>
      <c r="G815" s="19"/>
      <c r="H815" s="165"/>
      <c r="I815" s="19"/>
      <c r="J815" s="19"/>
      <c r="K815" s="19"/>
      <c r="L815" s="19"/>
      <c r="M815" s="19"/>
      <c r="N815" s="19"/>
      <c r="O815" s="19"/>
      <c r="P815" s="19"/>
      <c r="Q815" s="19"/>
      <c r="R815" s="19"/>
      <c r="S815" s="19"/>
      <c r="T815" s="19"/>
      <c r="U815" s="19"/>
      <c r="V815" s="19"/>
      <c r="W815" s="19"/>
      <c r="X815" s="19"/>
      <c r="Y815" s="19"/>
      <c r="Z815" s="19"/>
      <c r="AA815" s="19"/>
      <c r="AB815" s="19"/>
    </row>
    <row r="816" ht="15.75" customHeight="1">
      <c r="A816" s="19"/>
      <c r="B816" s="19"/>
      <c r="C816" s="19"/>
      <c r="D816" s="19"/>
      <c r="E816" s="19"/>
      <c r="F816" s="19"/>
      <c r="G816" s="19"/>
      <c r="H816" s="165"/>
      <c r="I816" s="19"/>
      <c r="J816" s="19"/>
      <c r="K816" s="19"/>
      <c r="L816" s="19"/>
      <c r="M816" s="19"/>
      <c r="N816" s="19"/>
      <c r="O816" s="19"/>
      <c r="P816" s="19"/>
      <c r="Q816" s="19"/>
      <c r="R816" s="19"/>
      <c r="S816" s="19"/>
      <c r="T816" s="19"/>
      <c r="U816" s="19"/>
      <c r="V816" s="19"/>
      <c r="W816" s="19"/>
      <c r="X816" s="19"/>
      <c r="Y816" s="19"/>
      <c r="Z816" s="19"/>
      <c r="AA816" s="19"/>
      <c r="AB816" s="19"/>
    </row>
    <row r="817" ht="15.75" customHeight="1">
      <c r="A817" s="19"/>
      <c r="B817" s="19"/>
      <c r="C817" s="19"/>
      <c r="D817" s="19"/>
      <c r="E817" s="19"/>
      <c r="F817" s="19"/>
      <c r="G817" s="19"/>
      <c r="H817" s="165"/>
      <c r="I817" s="19"/>
      <c r="J817" s="19"/>
      <c r="K817" s="19"/>
      <c r="L817" s="19"/>
      <c r="M817" s="19"/>
      <c r="N817" s="19"/>
      <c r="O817" s="19"/>
      <c r="P817" s="19"/>
      <c r="Q817" s="19"/>
      <c r="R817" s="19"/>
      <c r="S817" s="19"/>
      <c r="T817" s="19"/>
      <c r="U817" s="19"/>
      <c r="V817" s="19"/>
      <c r="W817" s="19"/>
      <c r="X817" s="19"/>
      <c r="Y817" s="19"/>
      <c r="Z817" s="19"/>
      <c r="AA817" s="19"/>
      <c r="AB817" s="19"/>
    </row>
    <row r="818" ht="15.75" customHeight="1">
      <c r="A818" s="19"/>
      <c r="B818" s="19"/>
      <c r="C818" s="19"/>
      <c r="D818" s="19"/>
      <c r="E818" s="19"/>
      <c r="F818" s="19"/>
      <c r="G818" s="19"/>
      <c r="H818" s="165"/>
      <c r="I818" s="19"/>
      <c r="J818" s="19"/>
      <c r="K818" s="19"/>
      <c r="L818" s="19"/>
      <c r="M818" s="19"/>
      <c r="N818" s="19"/>
      <c r="O818" s="19"/>
      <c r="P818" s="19"/>
      <c r="Q818" s="19"/>
      <c r="R818" s="19"/>
      <c r="S818" s="19"/>
      <c r="T818" s="19"/>
      <c r="U818" s="19"/>
      <c r="V818" s="19"/>
      <c r="W818" s="19"/>
      <c r="X818" s="19"/>
      <c r="Y818" s="19"/>
      <c r="Z818" s="19"/>
      <c r="AA818" s="19"/>
      <c r="AB818" s="19"/>
    </row>
    <row r="819" ht="15.75" customHeight="1">
      <c r="A819" s="19"/>
      <c r="B819" s="19"/>
      <c r="C819" s="19"/>
      <c r="D819" s="19"/>
      <c r="E819" s="19"/>
      <c r="F819" s="19"/>
      <c r="G819" s="19"/>
      <c r="H819" s="165"/>
      <c r="I819" s="19"/>
      <c r="J819" s="19"/>
      <c r="K819" s="19"/>
      <c r="L819" s="19"/>
      <c r="M819" s="19"/>
      <c r="N819" s="19"/>
      <c r="O819" s="19"/>
      <c r="P819" s="19"/>
      <c r="Q819" s="19"/>
      <c r="R819" s="19"/>
      <c r="S819" s="19"/>
      <c r="T819" s="19"/>
      <c r="U819" s="19"/>
      <c r="V819" s="19"/>
      <c r="W819" s="19"/>
      <c r="X819" s="19"/>
      <c r="Y819" s="19"/>
      <c r="Z819" s="19"/>
      <c r="AA819" s="19"/>
      <c r="AB819" s="19"/>
    </row>
    <row r="820" ht="15.75" customHeight="1">
      <c r="A820" s="19"/>
      <c r="B820" s="19"/>
      <c r="C820" s="19"/>
      <c r="D820" s="19"/>
      <c r="E820" s="19"/>
      <c r="F820" s="19"/>
      <c r="G820" s="19"/>
      <c r="H820" s="165"/>
      <c r="I820" s="19"/>
      <c r="J820" s="19"/>
      <c r="K820" s="19"/>
      <c r="L820" s="19"/>
      <c r="M820" s="19"/>
      <c r="N820" s="19"/>
      <c r="O820" s="19"/>
      <c r="P820" s="19"/>
      <c r="Q820" s="19"/>
      <c r="R820" s="19"/>
      <c r="S820" s="19"/>
      <c r="T820" s="19"/>
      <c r="U820" s="19"/>
      <c r="V820" s="19"/>
      <c r="W820" s="19"/>
      <c r="X820" s="19"/>
      <c r="Y820" s="19"/>
      <c r="Z820" s="19"/>
      <c r="AA820" s="19"/>
      <c r="AB820" s="19"/>
    </row>
    <row r="821" ht="15.75" customHeight="1">
      <c r="A821" s="19"/>
      <c r="B821" s="19"/>
      <c r="C821" s="19"/>
      <c r="D821" s="19"/>
      <c r="E821" s="19"/>
      <c r="F821" s="19"/>
      <c r="G821" s="19"/>
      <c r="H821" s="165"/>
      <c r="I821" s="19"/>
      <c r="J821" s="19"/>
      <c r="K821" s="19"/>
      <c r="L821" s="19"/>
      <c r="M821" s="19"/>
      <c r="N821" s="19"/>
      <c r="O821" s="19"/>
      <c r="P821" s="19"/>
      <c r="Q821" s="19"/>
      <c r="R821" s="19"/>
      <c r="S821" s="19"/>
      <c r="T821" s="19"/>
      <c r="U821" s="19"/>
      <c r="V821" s="19"/>
      <c r="W821" s="19"/>
      <c r="X821" s="19"/>
      <c r="Y821" s="19"/>
      <c r="Z821" s="19"/>
      <c r="AA821" s="19"/>
      <c r="AB821" s="19"/>
    </row>
    <row r="822" ht="15.75" customHeight="1">
      <c r="A822" s="19"/>
      <c r="B822" s="19"/>
      <c r="C822" s="19"/>
      <c r="D822" s="19"/>
      <c r="E822" s="19"/>
      <c r="F822" s="19"/>
      <c r="G822" s="19"/>
      <c r="H822" s="165"/>
      <c r="I822" s="19"/>
      <c r="J822" s="19"/>
      <c r="K822" s="19"/>
      <c r="L822" s="19"/>
      <c r="M822" s="19"/>
      <c r="N822" s="19"/>
      <c r="O822" s="19"/>
      <c r="P822" s="19"/>
      <c r="Q822" s="19"/>
      <c r="R822" s="19"/>
      <c r="S822" s="19"/>
      <c r="T822" s="19"/>
      <c r="U822" s="19"/>
      <c r="V822" s="19"/>
      <c r="W822" s="19"/>
      <c r="X822" s="19"/>
      <c r="Y822" s="19"/>
      <c r="Z822" s="19"/>
      <c r="AA822" s="19"/>
      <c r="AB822" s="19"/>
    </row>
    <row r="823" ht="15.75" customHeight="1">
      <c r="A823" s="19"/>
      <c r="B823" s="19"/>
      <c r="C823" s="19"/>
      <c r="D823" s="19"/>
      <c r="E823" s="19"/>
      <c r="F823" s="19"/>
      <c r="G823" s="19"/>
      <c r="H823" s="165"/>
      <c r="I823" s="19"/>
      <c r="J823" s="19"/>
      <c r="K823" s="19"/>
      <c r="L823" s="19"/>
      <c r="M823" s="19"/>
      <c r="N823" s="19"/>
      <c r="O823" s="19"/>
      <c r="P823" s="19"/>
      <c r="Q823" s="19"/>
      <c r="R823" s="19"/>
      <c r="S823" s="19"/>
      <c r="T823" s="19"/>
      <c r="U823" s="19"/>
      <c r="V823" s="19"/>
      <c r="W823" s="19"/>
      <c r="X823" s="19"/>
      <c r="Y823" s="19"/>
      <c r="Z823" s="19"/>
      <c r="AA823" s="19"/>
      <c r="AB823" s="19"/>
    </row>
    <row r="824" ht="15.75" customHeight="1">
      <c r="A824" s="19"/>
      <c r="B824" s="19"/>
      <c r="C824" s="19"/>
      <c r="D824" s="19"/>
      <c r="E824" s="19"/>
      <c r="F824" s="19"/>
      <c r="G824" s="19"/>
      <c r="H824" s="165"/>
      <c r="I824" s="19"/>
      <c r="J824" s="19"/>
      <c r="K824" s="19"/>
      <c r="L824" s="19"/>
      <c r="M824" s="19"/>
      <c r="N824" s="19"/>
      <c r="O824" s="19"/>
      <c r="P824" s="19"/>
      <c r="Q824" s="19"/>
      <c r="R824" s="19"/>
      <c r="S824" s="19"/>
      <c r="T824" s="19"/>
      <c r="U824" s="19"/>
      <c r="V824" s="19"/>
      <c r="W824" s="19"/>
      <c r="X824" s="19"/>
      <c r="Y824" s="19"/>
      <c r="Z824" s="19"/>
      <c r="AA824" s="19"/>
      <c r="AB824" s="19"/>
    </row>
    <row r="825" ht="15.75" customHeight="1">
      <c r="A825" s="19"/>
      <c r="B825" s="19"/>
      <c r="C825" s="19"/>
      <c r="D825" s="19"/>
      <c r="E825" s="19"/>
      <c r="F825" s="19"/>
      <c r="G825" s="19"/>
      <c r="H825" s="165"/>
      <c r="I825" s="19"/>
      <c r="J825" s="19"/>
      <c r="K825" s="19"/>
      <c r="L825" s="19"/>
      <c r="M825" s="19"/>
      <c r="N825" s="19"/>
      <c r="O825" s="19"/>
      <c r="P825" s="19"/>
      <c r="Q825" s="19"/>
      <c r="R825" s="19"/>
      <c r="S825" s="19"/>
      <c r="T825" s="19"/>
      <c r="U825" s="19"/>
      <c r="V825" s="19"/>
      <c r="W825" s="19"/>
      <c r="X825" s="19"/>
      <c r="Y825" s="19"/>
      <c r="Z825" s="19"/>
      <c r="AA825" s="19"/>
      <c r="AB825" s="19"/>
    </row>
    <row r="826" ht="15.75" customHeight="1">
      <c r="A826" s="19"/>
      <c r="B826" s="19"/>
      <c r="C826" s="19"/>
      <c r="D826" s="19"/>
      <c r="E826" s="19"/>
      <c r="F826" s="19"/>
      <c r="G826" s="19"/>
      <c r="H826" s="165"/>
      <c r="I826" s="19"/>
      <c r="J826" s="19"/>
      <c r="K826" s="19"/>
      <c r="L826" s="19"/>
      <c r="M826" s="19"/>
      <c r="N826" s="19"/>
      <c r="O826" s="19"/>
      <c r="P826" s="19"/>
      <c r="Q826" s="19"/>
      <c r="R826" s="19"/>
      <c r="S826" s="19"/>
      <c r="T826" s="19"/>
      <c r="U826" s="19"/>
      <c r="V826" s="19"/>
      <c r="W826" s="19"/>
      <c r="X826" s="19"/>
      <c r="Y826" s="19"/>
      <c r="Z826" s="19"/>
      <c r="AA826" s="19"/>
      <c r="AB826" s="19"/>
    </row>
    <row r="827" ht="15.75" customHeight="1">
      <c r="A827" s="19"/>
      <c r="B827" s="19"/>
      <c r="C827" s="19"/>
      <c r="D827" s="19"/>
      <c r="E827" s="19"/>
      <c r="F827" s="19"/>
      <c r="G827" s="19"/>
      <c r="H827" s="165"/>
      <c r="I827" s="19"/>
      <c r="J827" s="19"/>
      <c r="K827" s="19"/>
      <c r="L827" s="19"/>
      <c r="M827" s="19"/>
      <c r="N827" s="19"/>
      <c r="O827" s="19"/>
      <c r="P827" s="19"/>
      <c r="Q827" s="19"/>
      <c r="R827" s="19"/>
      <c r="S827" s="19"/>
      <c r="T827" s="19"/>
      <c r="U827" s="19"/>
      <c r="V827" s="19"/>
      <c r="W827" s="19"/>
      <c r="X827" s="19"/>
      <c r="Y827" s="19"/>
      <c r="Z827" s="19"/>
      <c r="AA827" s="19"/>
      <c r="AB827" s="19"/>
    </row>
    <row r="828" ht="15.75" customHeight="1">
      <c r="A828" s="19"/>
      <c r="B828" s="19"/>
      <c r="C828" s="19"/>
      <c r="D828" s="19"/>
      <c r="E828" s="19"/>
      <c r="F828" s="19"/>
      <c r="G828" s="19"/>
      <c r="H828" s="165"/>
      <c r="I828" s="19"/>
      <c r="J828" s="19"/>
      <c r="K828" s="19"/>
      <c r="L828" s="19"/>
      <c r="M828" s="19"/>
      <c r="N828" s="19"/>
      <c r="O828" s="19"/>
      <c r="P828" s="19"/>
      <c r="Q828" s="19"/>
      <c r="R828" s="19"/>
      <c r="S828" s="19"/>
      <c r="T828" s="19"/>
      <c r="U828" s="19"/>
      <c r="V828" s="19"/>
      <c r="W828" s="19"/>
      <c r="X828" s="19"/>
      <c r="Y828" s="19"/>
      <c r="Z828" s="19"/>
      <c r="AA828" s="19"/>
      <c r="AB828" s="19"/>
    </row>
    <row r="829" ht="15.75" customHeight="1">
      <c r="A829" s="19"/>
      <c r="B829" s="19"/>
      <c r="C829" s="19"/>
      <c r="D829" s="19"/>
      <c r="E829" s="19"/>
      <c r="F829" s="19"/>
      <c r="G829" s="19"/>
      <c r="H829" s="165"/>
      <c r="I829" s="19"/>
      <c r="J829" s="19"/>
      <c r="K829" s="19"/>
      <c r="L829" s="19"/>
      <c r="M829" s="19"/>
      <c r="N829" s="19"/>
      <c r="O829" s="19"/>
      <c r="P829" s="19"/>
      <c r="Q829" s="19"/>
      <c r="R829" s="19"/>
      <c r="S829" s="19"/>
      <c r="T829" s="19"/>
      <c r="U829" s="19"/>
      <c r="V829" s="19"/>
      <c r="W829" s="19"/>
      <c r="X829" s="19"/>
      <c r="Y829" s="19"/>
      <c r="Z829" s="19"/>
      <c r="AA829" s="19"/>
      <c r="AB829" s="19"/>
    </row>
    <row r="830" ht="15.75" customHeight="1">
      <c r="A830" s="19"/>
      <c r="B830" s="19"/>
      <c r="C830" s="19"/>
      <c r="D830" s="19"/>
      <c r="E830" s="19"/>
      <c r="F830" s="19"/>
      <c r="G830" s="19"/>
      <c r="H830" s="165"/>
      <c r="I830" s="19"/>
      <c r="J830" s="19"/>
      <c r="K830" s="19"/>
      <c r="L830" s="19"/>
      <c r="M830" s="19"/>
      <c r="N830" s="19"/>
      <c r="O830" s="19"/>
      <c r="P830" s="19"/>
      <c r="Q830" s="19"/>
      <c r="R830" s="19"/>
      <c r="S830" s="19"/>
      <c r="T830" s="19"/>
      <c r="U830" s="19"/>
      <c r="V830" s="19"/>
      <c r="W830" s="19"/>
      <c r="X830" s="19"/>
      <c r="Y830" s="19"/>
      <c r="Z830" s="19"/>
      <c r="AA830" s="19"/>
      <c r="AB830" s="19"/>
    </row>
    <row r="831" ht="15.75" customHeight="1">
      <c r="A831" s="19"/>
      <c r="B831" s="19"/>
      <c r="C831" s="19"/>
      <c r="D831" s="19"/>
      <c r="E831" s="19"/>
      <c r="F831" s="19"/>
      <c r="G831" s="19"/>
      <c r="H831" s="165"/>
      <c r="I831" s="19"/>
      <c r="J831" s="19"/>
      <c r="K831" s="19"/>
      <c r="L831" s="19"/>
      <c r="M831" s="19"/>
      <c r="N831" s="19"/>
      <c r="O831" s="19"/>
      <c r="P831" s="19"/>
      <c r="Q831" s="19"/>
      <c r="R831" s="19"/>
      <c r="S831" s="19"/>
      <c r="T831" s="19"/>
      <c r="U831" s="19"/>
      <c r="V831" s="19"/>
      <c r="W831" s="19"/>
      <c r="X831" s="19"/>
      <c r="Y831" s="19"/>
      <c r="Z831" s="19"/>
      <c r="AA831" s="19"/>
      <c r="AB831" s="19"/>
    </row>
    <row r="832" ht="15.75" customHeight="1">
      <c r="A832" s="19"/>
      <c r="B832" s="19"/>
      <c r="C832" s="19"/>
      <c r="D832" s="19"/>
      <c r="E832" s="19"/>
      <c r="F832" s="19"/>
      <c r="G832" s="19"/>
      <c r="H832" s="165"/>
      <c r="I832" s="19"/>
      <c r="J832" s="19"/>
      <c r="K832" s="19"/>
      <c r="L832" s="19"/>
      <c r="M832" s="19"/>
      <c r="N832" s="19"/>
      <c r="O832" s="19"/>
      <c r="P832" s="19"/>
      <c r="Q832" s="19"/>
      <c r="R832" s="19"/>
      <c r="S832" s="19"/>
      <c r="T832" s="19"/>
      <c r="U832" s="19"/>
      <c r="V832" s="19"/>
      <c r="W832" s="19"/>
      <c r="X832" s="19"/>
      <c r="Y832" s="19"/>
      <c r="Z832" s="19"/>
      <c r="AA832" s="19"/>
      <c r="AB832" s="19"/>
    </row>
    <row r="833" ht="15.75" customHeight="1">
      <c r="A833" s="19"/>
      <c r="B833" s="19"/>
      <c r="C833" s="19"/>
      <c r="D833" s="19"/>
      <c r="E833" s="19"/>
      <c r="F833" s="19"/>
      <c r="G833" s="19"/>
      <c r="H833" s="165"/>
      <c r="I833" s="19"/>
      <c r="J833" s="19"/>
      <c r="K833" s="19"/>
      <c r="L833" s="19"/>
      <c r="M833" s="19"/>
      <c r="N833" s="19"/>
      <c r="O833" s="19"/>
      <c r="P833" s="19"/>
      <c r="Q833" s="19"/>
      <c r="R833" s="19"/>
      <c r="S833" s="19"/>
      <c r="T833" s="19"/>
      <c r="U833" s="19"/>
      <c r="V833" s="19"/>
      <c r="W833" s="19"/>
      <c r="X833" s="19"/>
      <c r="Y833" s="19"/>
      <c r="Z833" s="19"/>
      <c r="AA833" s="19"/>
      <c r="AB833" s="19"/>
    </row>
    <row r="834" ht="15.75" customHeight="1">
      <c r="A834" s="19"/>
      <c r="B834" s="19"/>
      <c r="C834" s="19"/>
      <c r="D834" s="19"/>
      <c r="E834" s="19"/>
      <c r="F834" s="19"/>
      <c r="G834" s="19"/>
      <c r="H834" s="165"/>
      <c r="I834" s="19"/>
      <c r="J834" s="19"/>
      <c r="K834" s="19"/>
      <c r="L834" s="19"/>
      <c r="M834" s="19"/>
      <c r="N834" s="19"/>
      <c r="O834" s="19"/>
      <c r="P834" s="19"/>
      <c r="Q834" s="19"/>
      <c r="R834" s="19"/>
      <c r="S834" s="19"/>
      <c r="T834" s="19"/>
      <c r="U834" s="19"/>
      <c r="V834" s="19"/>
      <c r="W834" s="19"/>
      <c r="X834" s="19"/>
      <c r="Y834" s="19"/>
      <c r="Z834" s="19"/>
      <c r="AA834" s="19"/>
      <c r="AB834" s="19"/>
    </row>
    <row r="835" ht="15.75" customHeight="1">
      <c r="A835" s="19"/>
      <c r="B835" s="19"/>
      <c r="C835" s="19"/>
      <c r="D835" s="19"/>
      <c r="E835" s="19"/>
      <c r="F835" s="19"/>
      <c r="G835" s="19"/>
      <c r="H835" s="165"/>
      <c r="I835" s="19"/>
      <c r="J835" s="19"/>
      <c r="K835" s="19"/>
      <c r="L835" s="19"/>
      <c r="M835" s="19"/>
      <c r="N835" s="19"/>
      <c r="O835" s="19"/>
      <c r="P835" s="19"/>
      <c r="Q835" s="19"/>
      <c r="R835" s="19"/>
      <c r="S835" s="19"/>
      <c r="T835" s="19"/>
      <c r="U835" s="19"/>
      <c r="V835" s="19"/>
      <c r="W835" s="19"/>
      <c r="X835" s="19"/>
      <c r="Y835" s="19"/>
      <c r="Z835" s="19"/>
      <c r="AA835" s="19"/>
      <c r="AB835" s="19"/>
    </row>
    <row r="836" ht="15.75" customHeight="1">
      <c r="A836" s="19"/>
      <c r="B836" s="19"/>
      <c r="C836" s="19"/>
      <c r="D836" s="19"/>
      <c r="E836" s="19"/>
      <c r="F836" s="19"/>
      <c r="G836" s="19"/>
      <c r="H836" s="165"/>
      <c r="I836" s="19"/>
      <c r="J836" s="19"/>
      <c r="K836" s="19"/>
      <c r="L836" s="19"/>
      <c r="M836" s="19"/>
      <c r="N836" s="19"/>
      <c r="O836" s="19"/>
      <c r="P836" s="19"/>
      <c r="Q836" s="19"/>
      <c r="R836" s="19"/>
      <c r="S836" s="19"/>
      <c r="T836" s="19"/>
      <c r="U836" s="19"/>
      <c r="V836" s="19"/>
      <c r="W836" s="19"/>
      <c r="X836" s="19"/>
      <c r="Y836" s="19"/>
      <c r="Z836" s="19"/>
      <c r="AA836" s="19"/>
      <c r="AB836" s="19"/>
    </row>
    <row r="837" ht="15.75" customHeight="1">
      <c r="A837" s="19"/>
      <c r="B837" s="19"/>
      <c r="C837" s="19"/>
      <c r="D837" s="19"/>
      <c r="E837" s="19"/>
      <c r="F837" s="19"/>
      <c r="G837" s="19"/>
      <c r="H837" s="165"/>
      <c r="I837" s="19"/>
      <c r="J837" s="19"/>
      <c r="K837" s="19"/>
      <c r="L837" s="19"/>
      <c r="M837" s="19"/>
      <c r="N837" s="19"/>
      <c r="O837" s="19"/>
      <c r="P837" s="19"/>
      <c r="Q837" s="19"/>
      <c r="R837" s="19"/>
      <c r="S837" s="19"/>
      <c r="T837" s="19"/>
      <c r="U837" s="19"/>
      <c r="V837" s="19"/>
      <c r="W837" s="19"/>
      <c r="X837" s="19"/>
      <c r="Y837" s="19"/>
      <c r="Z837" s="19"/>
      <c r="AA837" s="19"/>
      <c r="AB837" s="19"/>
    </row>
    <row r="838" ht="15.75" customHeight="1">
      <c r="A838" s="19"/>
      <c r="B838" s="19"/>
      <c r="C838" s="19"/>
      <c r="D838" s="19"/>
      <c r="E838" s="19"/>
      <c r="F838" s="19"/>
      <c r="G838" s="19"/>
      <c r="H838" s="165"/>
      <c r="I838" s="19"/>
      <c r="J838" s="19"/>
      <c r="K838" s="19"/>
      <c r="L838" s="19"/>
      <c r="M838" s="19"/>
      <c r="N838" s="19"/>
      <c r="O838" s="19"/>
      <c r="P838" s="19"/>
      <c r="Q838" s="19"/>
      <c r="R838" s="19"/>
      <c r="S838" s="19"/>
      <c r="T838" s="19"/>
      <c r="U838" s="19"/>
      <c r="V838" s="19"/>
      <c r="W838" s="19"/>
      <c r="X838" s="19"/>
      <c r="Y838" s="19"/>
      <c r="Z838" s="19"/>
      <c r="AA838" s="19"/>
      <c r="AB838" s="19"/>
    </row>
    <row r="839" ht="15.75" customHeight="1">
      <c r="A839" s="19"/>
      <c r="B839" s="19"/>
      <c r="C839" s="19"/>
      <c r="D839" s="19"/>
      <c r="E839" s="19"/>
      <c r="F839" s="19"/>
      <c r="G839" s="19"/>
      <c r="H839" s="165"/>
      <c r="I839" s="19"/>
      <c r="J839" s="19"/>
      <c r="K839" s="19"/>
      <c r="L839" s="19"/>
      <c r="M839" s="19"/>
      <c r="N839" s="19"/>
      <c r="O839" s="19"/>
      <c r="P839" s="19"/>
      <c r="Q839" s="19"/>
      <c r="R839" s="19"/>
      <c r="S839" s="19"/>
      <c r="T839" s="19"/>
      <c r="U839" s="19"/>
      <c r="V839" s="19"/>
      <c r="W839" s="19"/>
      <c r="X839" s="19"/>
      <c r="Y839" s="19"/>
      <c r="Z839" s="19"/>
      <c r="AA839" s="19"/>
      <c r="AB839" s="19"/>
    </row>
    <row r="840" ht="15.75" customHeight="1">
      <c r="A840" s="19"/>
      <c r="B840" s="19"/>
      <c r="C840" s="19"/>
      <c r="D840" s="19"/>
      <c r="E840" s="19"/>
      <c r="F840" s="19"/>
      <c r="G840" s="19"/>
      <c r="H840" s="165"/>
      <c r="I840" s="19"/>
      <c r="J840" s="19"/>
      <c r="K840" s="19"/>
      <c r="L840" s="19"/>
      <c r="M840" s="19"/>
      <c r="N840" s="19"/>
      <c r="O840" s="19"/>
      <c r="P840" s="19"/>
      <c r="Q840" s="19"/>
      <c r="R840" s="19"/>
      <c r="S840" s="19"/>
      <c r="T840" s="19"/>
      <c r="U840" s="19"/>
      <c r="V840" s="19"/>
      <c r="W840" s="19"/>
      <c r="X840" s="19"/>
      <c r="Y840" s="19"/>
      <c r="Z840" s="19"/>
      <c r="AA840" s="19"/>
      <c r="AB840" s="19"/>
    </row>
    <row r="841" ht="15.75" customHeight="1">
      <c r="A841" s="19"/>
      <c r="B841" s="19"/>
      <c r="C841" s="19"/>
      <c r="D841" s="19"/>
      <c r="E841" s="19"/>
      <c r="F841" s="19"/>
      <c r="G841" s="19"/>
      <c r="H841" s="165"/>
      <c r="I841" s="19"/>
      <c r="J841" s="19"/>
      <c r="K841" s="19"/>
      <c r="L841" s="19"/>
      <c r="M841" s="19"/>
      <c r="N841" s="19"/>
      <c r="O841" s="19"/>
      <c r="P841" s="19"/>
      <c r="Q841" s="19"/>
      <c r="R841" s="19"/>
      <c r="S841" s="19"/>
      <c r="T841" s="19"/>
      <c r="U841" s="19"/>
      <c r="V841" s="19"/>
      <c r="W841" s="19"/>
      <c r="X841" s="19"/>
      <c r="Y841" s="19"/>
      <c r="Z841" s="19"/>
      <c r="AA841" s="19"/>
      <c r="AB841" s="19"/>
    </row>
    <row r="842" ht="15.75" customHeight="1">
      <c r="A842" s="19"/>
      <c r="B842" s="19"/>
      <c r="C842" s="19"/>
      <c r="D842" s="19"/>
      <c r="E842" s="19"/>
      <c r="F842" s="19"/>
      <c r="G842" s="19"/>
      <c r="H842" s="165"/>
      <c r="I842" s="19"/>
      <c r="J842" s="19"/>
      <c r="K842" s="19"/>
      <c r="L842" s="19"/>
      <c r="M842" s="19"/>
      <c r="N842" s="19"/>
      <c r="O842" s="19"/>
      <c r="P842" s="19"/>
      <c r="Q842" s="19"/>
      <c r="R842" s="19"/>
      <c r="S842" s="19"/>
      <c r="T842" s="19"/>
      <c r="U842" s="19"/>
      <c r="V842" s="19"/>
      <c r="W842" s="19"/>
      <c r="X842" s="19"/>
      <c r="Y842" s="19"/>
      <c r="Z842" s="19"/>
      <c r="AA842" s="19"/>
      <c r="AB842" s="19"/>
    </row>
    <row r="843" ht="15.75" customHeight="1">
      <c r="A843" s="19"/>
      <c r="B843" s="19"/>
      <c r="C843" s="19"/>
      <c r="D843" s="19"/>
      <c r="E843" s="19"/>
      <c r="F843" s="19"/>
      <c r="G843" s="19"/>
      <c r="H843" s="165"/>
      <c r="I843" s="19"/>
      <c r="J843" s="19"/>
      <c r="K843" s="19"/>
      <c r="L843" s="19"/>
      <c r="M843" s="19"/>
      <c r="N843" s="19"/>
      <c r="O843" s="19"/>
      <c r="P843" s="19"/>
      <c r="Q843" s="19"/>
      <c r="R843" s="19"/>
      <c r="S843" s="19"/>
      <c r="T843" s="19"/>
      <c r="U843" s="19"/>
      <c r="V843" s="19"/>
      <c r="W843" s="19"/>
      <c r="X843" s="19"/>
      <c r="Y843" s="19"/>
      <c r="Z843" s="19"/>
      <c r="AA843" s="19"/>
      <c r="AB843" s="19"/>
    </row>
    <row r="844" ht="15.75" customHeight="1">
      <c r="A844" s="19"/>
      <c r="B844" s="19"/>
      <c r="C844" s="19"/>
      <c r="D844" s="19"/>
      <c r="E844" s="19"/>
      <c r="F844" s="19"/>
      <c r="G844" s="19"/>
      <c r="H844" s="165"/>
      <c r="I844" s="19"/>
      <c r="J844" s="19"/>
      <c r="K844" s="19"/>
      <c r="L844" s="19"/>
      <c r="M844" s="19"/>
      <c r="N844" s="19"/>
      <c r="O844" s="19"/>
      <c r="P844" s="19"/>
      <c r="Q844" s="19"/>
      <c r="R844" s="19"/>
      <c r="S844" s="19"/>
      <c r="T844" s="19"/>
      <c r="U844" s="19"/>
      <c r="V844" s="19"/>
      <c r="W844" s="19"/>
      <c r="X844" s="19"/>
      <c r="Y844" s="19"/>
      <c r="Z844" s="19"/>
      <c r="AA844" s="19"/>
      <c r="AB844" s="19"/>
    </row>
    <row r="845" ht="15.75" customHeight="1">
      <c r="A845" s="19"/>
      <c r="B845" s="19"/>
      <c r="C845" s="19"/>
      <c r="D845" s="19"/>
      <c r="E845" s="19"/>
      <c r="F845" s="19"/>
      <c r="G845" s="19"/>
      <c r="H845" s="165"/>
      <c r="I845" s="19"/>
      <c r="J845" s="19"/>
      <c r="K845" s="19"/>
      <c r="L845" s="19"/>
      <c r="M845" s="19"/>
      <c r="N845" s="19"/>
      <c r="O845" s="19"/>
      <c r="P845" s="19"/>
      <c r="Q845" s="19"/>
      <c r="R845" s="19"/>
      <c r="S845" s="19"/>
      <c r="T845" s="19"/>
      <c r="U845" s="19"/>
      <c r="V845" s="19"/>
      <c r="W845" s="19"/>
      <c r="X845" s="19"/>
      <c r="Y845" s="19"/>
      <c r="Z845" s="19"/>
      <c r="AA845" s="19"/>
      <c r="AB845" s="19"/>
    </row>
    <row r="846" ht="15.75" customHeight="1">
      <c r="A846" s="19"/>
      <c r="B846" s="19"/>
      <c r="C846" s="19"/>
      <c r="D846" s="19"/>
      <c r="E846" s="19"/>
      <c r="F846" s="19"/>
      <c r="G846" s="19"/>
      <c r="H846" s="165"/>
      <c r="I846" s="19"/>
      <c r="J846" s="19"/>
      <c r="K846" s="19"/>
      <c r="L846" s="19"/>
      <c r="M846" s="19"/>
      <c r="N846" s="19"/>
      <c r="O846" s="19"/>
      <c r="P846" s="19"/>
      <c r="Q846" s="19"/>
      <c r="R846" s="19"/>
      <c r="S846" s="19"/>
      <c r="T846" s="19"/>
      <c r="U846" s="19"/>
      <c r="V846" s="19"/>
      <c r="W846" s="19"/>
      <c r="X846" s="19"/>
      <c r="Y846" s="19"/>
      <c r="Z846" s="19"/>
      <c r="AA846" s="19"/>
      <c r="AB846" s="19"/>
    </row>
    <row r="847" ht="15.75" customHeight="1">
      <c r="A847" s="19"/>
      <c r="B847" s="19"/>
      <c r="C847" s="19"/>
      <c r="D847" s="19"/>
      <c r="E847" s="19"/>
      <c r="F847" s="19"/>
      <c r="G847" s="19"/>
      <c r="H847" s="165"/>
      <c r="I847" s="19"/>
      <c r="J847" s="19"/>
      <c r="K847" s="19"/>
      <c r="L847" s="19"/>
      <c r="M847" s="19"/>
      <c r="N847" s="19"/>
      <c r="O847" s="19"/>
      <c r="P847" s="19"/>
      <c r="Q847" s="19"/>
      <c r="R847" s="19"/>
      <c r="S847" s="19"/>
      <c r="T847" s="19"/>
      <c r="U847" s="19"/>
      <c r="V847" s="19"/>
      <c r="W847" s="19"/>
      <c r="X847" s="19"/>
      <c r="Y847" s="19"/>
      <c r="Z847" s="19"/>
      <c r="AA847" s="19"/>
      <c r="AB847" s="19"/>
    </row>
    <row r="848" ht="15.75" customHeight="1">
      <c r="A848" s="19"/>
      <c r="B848" s="19"/>
      <c r="C848" s="19"/>
      <c r="D848" s="19"/>
      <c r="E848" s="19"/>
      <c r="F848" s="19"/>
      <c r="G848" s="19"/>
      <c r="H848" s="165"/>
      <c r="I848" s="19"/>
      <c r="J848" s="19"/>
      <c r="K848" s="19"/>
      <c r="L848" s="19"/>
      <c r="M848" s="19"/>
      <c r="N848" s="19"/>
      <c r="O848" s="19"/>
      <c r="P848" s="19"/>
      <c r="Q848" s="19"/>
      <c r="R848" s="19"/>
      <c r="S848" s="19"/>
      <c r="T848" s="19"/>
      <c r="U848" s="19"/>
      <c r="V848" s="19"/>
      <c r="W848" s="19"/>
      <c r="X848" s="19"/>
      <c r="Y848" s="19"/>
      <c r="Z848" s="19"/>
      <c r="AA848" s="19"/>
      <c r="AB848" s="19"/>
    </row>
    <row r="849" ht="15.75" customHeight="1">
      <c r="A849" s="19"/>
      <c r="B849" s="19"/>
      <c r="C849" s="19"/>
      <c r="D849" s="19"/>
      <c r="E849" s="19"/>
      <c r="F849" s="19"/>
      <c r="G849" s="19"/>
      <c r="H849" s="165"/>
      <c r="I849" s="19"/>
      <c r="J849" s="19"/>
      <c r="K849" s="19"/>
      <c r="L849" s="19"/>
      <c r="M849" s="19"/>
      <c r="N849" s="19"/>
      <c r="O849" s="19"/>
      <c r="P849" s="19"/>
      <c r="Q849" s="19"/>
      <c r="R849" s="19"/>
      <c r="S849" s="19"/>
      <c r="T849" s="19"/>
      <c r="U849" s="19"/>
      <c r="V849" s="19"/>
      <c r="W849" s="19"/>
      <c r="X849" s="19"/>
      <c r="Y849" s="19"/>
      <c r="Z849" s="19"/>
      <c r="AA849" s="19"/>
      <c r="AB849" s="19"/>
    </row>
    <row r="850" ht="15.75" customHeight="1">
      <c r="A850" s="19"/>
      <c r="B850" s="19"/>
      <c r="C850" s="19"/>
      <c r="D850" s="19"/>
      <c r="E850" s="19"/>
      <c r="F850" s="19"/>
      <c r="G850" s="19"/>
      <c r="H850" s="165"/>
      <c r="I850" s="19"/>
      <c r="J850" s="19"/>
      <c r="K850" s="19"/>
      <c r="L850" s="19"/>
      <c r="M850" s="19"/>
      <c r="N850" s="19"/>
      <c r="O850" s="19"/>
      <c r="P850" s="19"/>
      <c r="Q850" s="19"/>
      <c r="R850" s="19"/>
      <c r="S850" s="19"/>
      <c r="T850" s="19"/>
      <c r="U850" s="19"/>
      <c r="V850" s="19"/>
      <c r="W850" s="19"/>
      <c r="X850" s="19"/>
      <c r="Y850" s="19"/>
      <c r="Z850" s="19"/>
      <c r="AA850" s="19"/>
      <c r="AB850" s="19"/>
    </row>
    <row r="851" ht="15.75" customHeight="1">
      <c r="A851" s="19"/>
      <c r="B851" s="19"/>
      <c r="C851" s="19"/>
      <c r="D851" s="19"/>
      <c r="E851" s="19"/>
      <c r="F851" s="19"/>
      <c r="G851" s="19"/>
      <c r="H851" s="165"/>
      <c r="I851" s="19"/>
      <c r="J851" s="19"/>
      <c r="K851" s="19"/>
      <c r="L851" s="19"/>
      <c r="M851" s="19"/>
      <c r="N851" s="19"/>
      <c r="O851" s="19"/>
      <c r="P851" s="19"/>
      <c r="Q851" s="19"/>
      <c r="R851" s="19"/>
      <c r="S851" s="19"/>
      <c r="T851" s="19"/>
      <c r="U851" s="19"/>
      <c r="V851" s="19"/>
      <c r="W851" s="19"/>
      <c r="X851" s="19"/>
      <c r="Y851" s="19"/>
      <c r="Z851" s="19"/>
      <c r="AA851" s="19"/>
      <c r="AB851" s="19"/>
    </row>
    <row r="852" ht="15.75" customHeight="1">
      <c r="A852" s="19"/>
      <c r="B852" s="19"/>
      <c r="C852" s="19"/>
      <c r="D852" s="19"/>
      <c r="E852" s="19"/>
      <c r="F852" s="19"/>
      <c r="G852" s="19"/>
      <c r="H852" s="165"/>
      <c r="I852" s="19"/>
      <c r="J852" s="19"/>
      <c r="K852" s="19"/>
      <c r="L852" s="19"/>
      <c r="M852" s="19"/>
      <c r="N852" s="19"/>
      <c r="O852" s="19"/>
      <c r="P852" s="19"/>
      <c r="Q852" s="19"/>
      <c r="R852" s="19"/>
      <c r="S852" s="19"/>
      <c r="T852" s="19"/>
      <c r="U852" s="19"/>
      <c r="V852" s="19"/>
      <c r="W852" s="19"/>
      <c r="X852" s="19"/>
      <c r="Y852" s="19"/>
      <c r="Z852" s="19"/>
      <c r="AA852" s="19"/>
      <c r="AB852" s="19"/>
    </row>
    <row r="853" ht="15.75" customHeight="1">
      <c r="A853" s="19"/>
      <c r="B853" s="19"/>
      <c r="C853" s="19"/>
      <c r="D853" s="19"/>
      <c r="E853" s="19"/>
      <c r="F853" s="19"/>
      <c r="G853" s="19"/>
      <c r="H853" s="165"/>
      <c r="I853" s="19"/>
      <c r="J853" s="19"/>
      <c r="K853" s="19"/>
      <c r="L853" s="19"/>
      <c r="M853" s="19"/>
      <c r="N853" s="19"/>
      <c r="O853" s="19"/>
      <c r="P853" s="19"/>
      <c r="Q853" s="19"/>
      <c r="R853" s="19"/>
      <c r="S853" s="19"/>
      <c r="T853" s="19"/>
      <c r="U853" s="19"/>
      <c r="V853" s="19"/>
      <c r="W853" s="19"/>
      <c r="X853" s="19"/>
      <c r="Y853" s="19"/>
      <c r="Z853" s="19"/>
      <c r="AA853" s="19"/>
      <c r="AB853" s="19"/>
    </row>
    <row r="854" ht="15.75" customHeight="1">
      <c r="A854" s="19"/>
      <c r="B854" s="19"/>
      <c r="C854" s="19"/>
      <c r="D854" s="19"/>
      <c r="E854" s="19"/>
      <c r="F854" s="19"/>
      <c r="G854" s="19"/>
      <c r="H854" s="165"/>
      <c r="I854" s="19"/>
      <c r="J854" s="19"/>
      <c r="K854" s="19"/>
      <c r="L854" s="19"/>
      <c r="M854" s="19"/>
      <c r="N854" s="19"/>
      <c r="O854" s="19"/>
      <c r="P854" s="19"/>
      <c r="Q854" s="19"/>
      <c r="R854" s="19"/>
      <c r="S854" s="19"/>
      <c r="T854" s="19"/>
      <c r="U854" s="19"/>
      <c r="V854" s="19"/>
      <c r="W854" s="19"/>
      <c r="X854" s="19"/>
      <c r="Y854" s="19"/>
      <c r="Z854" s="19"/>
      <c r="AA854" s="19"/>
      <c r="AB854" s="19"/>
    </row>
    <row r="855" ht="15.75" customHeight="1">
      <c r="A855" s="19"/>
      <c r="B855" s="19"/>
      <c r="C855" s="19"/>
      <c r="D855" s="19"/>
      <c r="E855" s="19"/>
      <c r="F855" s="19"/>
      <c r="G855" s="19"/>
      <c r="H855" s="165"/>
      <c r="I855" s="19"/>
      <c r="J855" s="19"/>
      <c r="K855" s="19"/>
      <c r="L855" s="19"/>
      <c r="M855" s="19"/>
      <c r="N855" s="19"/>
      <c r="O855" s="19"/>
      <c r="P855" s="19"/>
      <c r="Q855" s="19"/>
      <c r="R855" s="19"/>
      <c r="S855" s="19"/>
      <c r="T855" s="19"/>
      <c r="U855" s="19"/>
      <c r="V855" s="19"/>
      <c r="W855" s="19"/>
      <c r="X855" s="19"/>
      <c r="Y855" s="19"/>
      <c r="Z855" s="19"/>
      <c r="AA855" s="19"/>
      <c r="AB855" s="19"/>
    </row>
    <row r="856" ht="15.75" customHeight="1">
      <c r="A856" s="19"/>
      <c r="B856" s="19"/>
      <c r="C856" s="19"/>
      <c r="D856" s="19"/>
      <c r="E856" s="19"/>
      <c r="F856" s="19"/>
      <c r="G856" s="19"/>
      <c r="H856" s="165"/>
      <c r="I856" s="19"/>
      <c r="J856" s="19"/>
      <c r="K856" s="19"/>
      <c r="L856" s="19"/>
      <c r="M856" s="19"/>
      <c r="N856" s="19"/>
      <c r="O856" s="19"/>
      <c r="P856" s="19"/>
      <c r="Q856" s="19"/>
      <c r="R856" s="19"/>
      <c r="S856" s="19"/>
      <c r="T856" s="19"/>
      <c r="U856" s="19"/>
      <c r="V856" s="19"/>
      <c r="W856" s="19"/>
      <c r="X856" s="19"/>
      <c r="Y856" s="19"/>
      <c r="Z856" s="19"/>
      <c r="AA856" s="19"/>
      <c r="AB856" s="19"/>
    </row>
    <row r="857" ht="15.75" customHeight="1">
      <c r="A857" s="19"/>
      <c r="B857" s="19"/>
      <c r="C857" s="19"/>
      <c r="D857" s="19"/>
      <c r="E857" s="19"/>
      <c r="F857" s="19"/>
      <c r="G857" s="19"/>
      <c r="H857" s="165"/>
      <c r="I857" s="19"/>
      <c r="J857" s="19"/>
      <c r="K857" s="19"/>
      <c r="L857" s="19"/>
      <c r="M857" s="19"/>
      <c r="N857" s="19"/>
      <c r="O857" s="19"/>
      <c r="P857" s="19"/>
      <c r="Q857" s="19"/>
      <c r="R857" s="19"/>
      <c r="S857" s="19"/>
      <c r="T857" s="19"/>
      <c r="U857" s="19"/>
      <c r="V857" s="19"/>
      <c r="W857" s="19"/>
      <c r="X857" s="19"/>
      <c r="Y857" s="19"/>
      <c r="Z857" s="19"/>
      <c r="AA857" s="19"/>
      <c r="AB857" s="19"/>
    </row>
    <row r="858" ht="15.75" customHeight="1">
      <c r="A858" s="19"/>
      <c r="B858" s="19"/>
      <c r="C858" s="19"/>
      <c r="D858" s="19"/>
      <c r="E858" s="19"/>
      <c r="F858" s="19"/>
      <c r="G858" s="19"/>
      <c r="H858" s="165"/>
      <c r="I858" s="19"/>
      <c r="J858" s="19"/>
      <c r="K858" s="19"/>
      <c r="L858" s="19"/>
      <c r="M858" s="19"/>
      <c r="N858" s="19"/>
      <c r="O858" s="19"/>
      <c r="P858" s="19"/>
      <c r="Q858" s="19"/>
      <c r="R858" s="19"/>
      <c r="S858" s="19"/>
      <c r="T858" s="19"/>
      <c r="U858" s="19"/>
      <c r="V858" s="19"/>
      <c r="W858" s="19"/>
      <c r="X858" s="19"/>
      <c r="Y858" s="19"/>
      <c r="Z858" s="19"/>
      <c r="AA858" s="19"/>
      <c r="AB858" s="19"/>
    </row>
    <row r="859" ht="15.75" customHeight="1">
      <c r="A859" s="19"/>
      <c r="B859" s="19"/>
      <c r="C859" s="19"/>
      <c r="D859" s="19"/>
      <c r="E859" s="19"/>
      <c r="F859" s="19"/>
      <c r="G859" s="19"/>
      <c r="H859" s="165"/>
      <c r="I859" s="19"/>
      <c r="J859" s="19"/>
      <c r="K859" s="19"/>
      <c r="L859" s="19"/>
      <c r="M859" s="19"/>
      <c r="N859" s="19"/>
      <c r="O859" s="19"/>
      <c r="P859" s="19"/>
      <c r="Q859" s="19"/>
      <c r="R859" s="19"/>
      <c r="S859" s="19"/>
      <c r="T859" s="19"/>
      <c r="U859" s="19"/>
      <c r="V859" s="19"/>
      <c r="W859" s="19"/>
      <c r="X859" s="19"/>
      <c r="Y859" s="19"/>
      <c r="Z859" s="19"/>
      <c r="AA859" s="19"/>
      <c r="AB859" s="19"/>
    </row>
    <row r="860" ht="15.75" customHeight="1">
      <c r="A860" s="19"/>
      <c r="B860" s="19"/>
      <c r="C860" s="19"/>
      <c r="D860" s="19"/>
      <c r="E860" s="19"/>
      <c r="F860" s="19"/>
      <c r="G860" s="19"/>
      <c r="H860" s="165"/>
      <c r="I860" s="19"/>
      <c r="J860" s="19"/>
      <c r="K860" s="19"/>
      <c r="L860" s="19"/>
      <c r="M860" s="19"/>
      <c r="N860" s="19"/>
      <c r="O860" s="19"/>
      <c r="P860" s="19"/>
      <c r="Q860" s="19"/>
      <c r="R860" s="19"/>
      <c r="S860" s="19"/>
      <c r="T860" s="19"/>
      <c r="U860" s="19"/>
      <c r="V860" s="19"/>
      <c r="W860" s="19"/>
      <c r="X860" s="19"/>
      <c r="Y860" s="19"/>
      <c r="Z860" s="19"/>
      <c r="AA860" s="19"/>
      <c r="AB860" s="19"/>
    </row>
    <row r="861" ht="15.75" customHeight="1">
      <c r="A861" s="19"/>
      <c r="B861" s="19"/>
      <c r="C861" s="19"/>
      <c r="D861" s="19"/>
      <c r="E861" s="19"/>
      <c r="F861" s="19"/>
      <c r="G861" s="19"/>
      <c r="H861" s="165"/>
      <c r="I861" s="19"/>
      <c r="J861" s="19"/>
      <c r="K861" s="19"/>
      <c r="L861" s="19"/>
      <c r="M861" s="19"/>
      <c r="N861" s="19"/>
      <c r="O861" s="19"/>
      <c r="P861" s="19"/>
      <c r="Q861" s="19"/>
      <c r="R861" s="19"/>
      <c r="S861" s="19"/>
      <c r="T861" s="19"/>
      <c r="U861" s="19"/>
      <c r="V861" s="19"/>
      <c r="W861" s="19"/>
      <c r="X861" s="19"/>
      <c r="Y861" s="19"/>
      <c r="Z861" s="19"/>
      <c r="AA861" s="19"/>
      <c r="AB861" s="19"/>
    </row>
    <row r="862" ht="15.75" customHeight="1">
      <c r="A862" s="19"/>
      <c r="B862" s="19"/>
      <c r="C862" s="19"/>
      <c r="D862" s="19"/>
      <c r="E862" s="19"/>
      <c r="F862" s="19"/>
      <c r="G862" s="19"/>
      <c r="H862" s="165"/>
      <c r="I862" s="19"/>
      <c r="J862" s="19"/>
      <c r="K862" s="19"/>
      <c r="L862" s="19"/>
      <c r="M862" s="19"/>
      <c r="N862" s="19"/>
      <c r="O862" s="19"/>
      <c r="P862" s="19"/>
      <c r="Q862" s="19"/>
      <c r="R862" s="19"/>
      <c r="S862" s="19"/>
      <c r="T862" s="19"/>
      <c r="U862" s="19"/>
      <c r="V862" s="19"/>
      <c r="W862" s="19"/>
      <c r="X862" s="19"/>
      <c r="Y862" s="19"/>
      <c r="Z862" s="19"/>
      <c r="AA862" s="19"/>
      <c r="AB862" s="19"/>
    </row>
    <row r="863" ht="15.75" customHeight="1">
      <c r="A863" s="19"/>
      <c r="B863" s="19"/>
      <c r="C863" s="19"/>
      <c r="D863" s="19"/>
      <c r="E863" s="19"/>
      <c r="F863" s="19"/>
      <c r="G863" s="19"/>
      <c r="H863" s="165"/>
      <c r="I863" s="19"/>
      <c r="J863" s="19"/>
      <c r="K863" s="19"/>
      <c r="L863" s="19"/>
      <c r="M863" s="19"/>
      <c r="N863" s="19"/>
      <c r="O863" s="19"/>
      <c r="P863" s="19"/>
      <c r="Q863" s="19"/>
      <c r="R863" s="19"/>
      <c r="S863" s="19"/>
      <c r="T863" s="19"/>
      <c r="U863" s="19"/>
      <c r="V863" s="19"/>
      <c r="W863" s="19"/>
      <c r="X863" s="19"/>
      <c r="Y863" s="19"/>
      <c r="Z863" s="19"/>
      <c r="AA863" s="19"/>
      <c r="AB863" s="19"/>
    </row>
    <row r="864" ht="15.75" customHeight="1">
      <c r="A864" s="19"/>
      <c r="B864" s="19"/>
      <c r="C864" s="19"/>
      <c r="D864" s="19"/>
      <c r="E864" s="19"/>
      <c r="F864" s="19"/>
      <c r="G864" s="19"/>
      <c r="H864" s="165"/>
      <c r="I864" s="19"/>
      <c r="J864" s="19"/>
      <c r="K864" s="19"/>
      <c r="L864" s="19"/>
      <c r="M864" s="19"/>
      <c r="N864" s="19"/>
      <c r="O864" s="19"/>
      <c r="P864" s="19"/>
      <c r="Q864" s="19"/>
      <c r="R864" s="19"/>
      <c r="S864" s="19"/>
      <c r="T864" s="19"/>
      <c r="U864" s="19"/>
      <c r="V864" s="19"/>
      <c r="W864" s="19"/>
      <c r="X864" s="19"/>
      <c r="Y864" s="19"/>
      <c r="Z864" s="19"/>
      <c r="AA864" s="19"/>
      <c r="AB864" s="19"/>
    </row>
    <row r="865" ht="15.75" customHeight="1">
      <c r="A865" s="19"/>
      <c r="B865" s="19"/>
      <c r="C865" s="19"/>
      <c r="D865" s="19"/>
      <c r="E865" s="19"/>
      <c r="F865" s="19"/>
      <c r="G865" s="19"/>
      <c r="H865" s="165"/>
      <c r="I865" s="19"/>
      <c r="J865" s="19"/>
      <c r="K865" s="19"/>
      <c r="L865" s="19"/>
      <c r="M865" s="19"/>
      <c r="N865" s="19"/>
      <c r="O865" s="19"/>
      <c r="P865" s="19"/>
      <c r="Q865" s="19"/>
      <c r="R865" s="19"/>
      <c r="S865" s="19"/>
      <c r="T865" s="19"/>
      <c r="U865" s="19"/>
      <c r="V865" s="19"/>
      <c r="W865" s="19"/>
      <c r="X865" s="19"/>
      <c r="Y865" s="19"/>
      <c r="Z865" s="19"/>
      <c r="AA865" s="19"/>
      <c r="AB865" s="19"/>
    </row>
    <row r="866" ht="15.75" customHeight="1">
      <c r="A866" s="19"/>
      <c r="B866" s="19"/>
      <c r="C866" s="19"/>
      <c r="D866" s="19"/>
      <c r="E866" s="19"/>
      <c r="F866" s="19"/>
      <c r="G866" s="19"/>
      <c r="H866" s="165"/>
      <c r="I866" s="19"/>
      <c r="J866" s="19"/>
      <c r="K866" s="19"/>
      <c r="L866" s="19"/>
      <c r="M866" s="19"/>
      <c r="N866" s="19"/>
      <c r="O866" s="19"/>
      <c r="P866" s="19"/>
      <c r="Q866" s="19"/>
      <c r="R866" s="19"/>
      <c r="S866" s="19"/>
      <c r="T866" s="19"/>
      <c r="U866" s="19"/>
      <c r="V866" s="19"/>
      <c r="W866" s="19"/>
      <c r="X866" s="19"/>
      <c r="Y866" s="19"/>
      <c r="Z866" s="19"/>
      <c r="AA866" s="19"/>
      <c r="AB866" s="19"/>
    </row>
    <row r="867" ht="15.75" customHeight="1">
      <c r="A867" s="19"/>
      <c r="B867" s="19"/>
      <c r="C867" s="19"/>
      <c r="D867" s="19"/>
      <c r="E867" s="19"/>
      <c r="F867" s="19"/>
      <c r="G867" s="19"/>
      <c r="H867" s="165"/>
      <c r="I867" s="19"/>
      <c r="J867" s="19"/>
      <c r="K867" s="19"/>
      <c r="L867" s="19"/>
      <c r="M867" s="19"/>
      <c r="N867" s="19"/>
      <c r="O867" s="19"/>
      <c r="P867" s="19"/>
      <c r="Q867" s="19"/>
      <c r="R867" s="19"/>
      <c r="S867" s="19"/>
      <c r="T867" s="19"/>
      <c r="U867" s="19"/>
      <c r="V867" s="19"/>
      <c r="W867" s="19"/>
      <c r="X867" s="19"/>
      <c r="Y867" s="19"/>
      <c r="Z867" s="19"/>
      <c r="AA867" s="19"/>
      <c r="AB867" s="19"/>
    </row>
    <row r="868" ht="15.75" customHeight="1">
      <c r="A868" s="19"/>
      <c r="B868" s="19"/>
      <c r="C868" s="19"/>
      <c r="D868" s="19"/>
      <c r="E868" s="19"/>
      <c r="F868" s="19"/>
      <c r="G868" s="19"/>
      <c r="H868" s="165"/>
      <c r="I868" s="19"/>
      <c r="J868" s="19"/>
      <c r="K868" s="19"/>
      <c r="L868" s="19"/>
      <c r="M868" s="19"/>
      <c r="N868" s="19"/>
      <c r="O868" s="19"/>
      <c r="P868" s="19"/>
      <c r="Q868" s="19"/>
      <c r="R868" s="19"/>
      <c r="S868" s="19"/>
      <c r="T868" s="19"/>
      <c r="U868" s="19"/>
      <c r="V868" s="19"/>
      <c r="W868" s="19"/>
      <c r="X868" s="19"/>
      <c r="Y868" s="19"/>
      <c r="Z868" s="19"/>
      <c r="AA868" s="19"/>
      <c r="AB868" s="19"/>
    </row>
    <row r="869" ht="15.75" customHeight="1">
      <c r="A869" s="19"/>
      <c r="B869" s="19"/>
      <c r="C869" s="19"/>
      <c r="D869" s="19"/>
      <c r="E869" s="19"/>
      <c r="F869" s="19"/>
      <c r="G869" s="19"/>
      <c r="H869" s="165"/>
      <c r="I869" s="19"/>
      <c r="J869" s="19"/>
      <c r="K869" s="19"/>
      <c r="L869" s="19"/>
      <c r="M869" s="19"/>
      <c r="N869" s="19"/>
      <c r="O869" s="19"/>
      <c r="P869" s="19"/>
      <c r="Q869" s="19"/>
      <c r="R869" s="19"/>
      <c r="S869" s="19"/>
      <c r="T869" s="19"/>
      <c r="U869" s="19"/>
      <c r="V869" s="19"/>
      <c r="W869" s="19"/>
      <c r="X869" s="19"/>
      <c r="Y869" s="19"/>
      <c r="Z869" s="19"/>
      <c r="AA869" s="19"/>
      <c r="AB869" s="19"/>
    </row>
    <row r="870" ht="15.75" customHeight="1">
      <c r="A870" s="19"/>
      <c r="B870" s="19"/>
      <c r="C870" s="19"/>
      <c r="D870" s="19"/>
      <c r="E870" s="19"/>
      <c r="F870" s="19"/>
      <c r="G870" s="19"/>
      <c r="H870" s="165"/>
      <c r="I870" s="19"/>
      <c r="J870" s="19"/>
      <c r="K870" s="19"/>
      <c r="L870" s="19"/>
      <c r="M870" s="19"/>
      <c r="N870" s="19"/>
      <c r="O870" s="19"/>
      <c r="P870" s="19"/>
      <c r="Q870" s="19"/>
      <c r="R870" s="19"/>
      <c r="S870" s="19"/>
      <c r="T870" s="19"/>
      <c r="U870" s="19"/>
      <c r="V870" s="19"/>
      <c r="W870" s="19"/>
      <c r="X870" s="19"/>
      <c r="Y870" s="19"/>
      <c r="Z870" s="19"/>
      <c r="AA870" s="19"/>
      <c r="AB870" s="19"/>
    </row>
    <row r="871" ht="15.75" customHeight="1">
      <c r="A871" s="19"/>
      <c r="B871" s="19"/>
      <c r="C871" s="19"/>
      <c r="D871" s="19"/>
      <c r="E871" s="19"/>
      <c r="F871" s="19"/>
      <c r="G871" s="19"/>
      <c r="H871" s="165"/>
      <c r="I871" s="19"/>
      <c r="J871" s="19"/>
      <c r="K871" s="19"/>
      <c r="L871" s="19"/>
      <c r="M871" s="19"/>
      <c r="N871" s="19"/>
      <c r="O871" s="19"/>
      <c r="P871" s="19"/>
      <c r="Q871" s="19"/>
      <c r="R871" s="19"/>
      <c r="S871" s="19"/>
      <c r="T871" s="19"/>
      <c r="U871" s="19"/>
      <c r="V871" s="19"/>
      <c r="W871" s="19"/>
      <c r="X871" s="19"/>
      <c r="Y871" s="19"/>
      <c r="Z871" s="19"/>
      <c r="AA871" s="19"/>
      <c r="AB871" s="19"/>
    </row>
    <row r="872" ht="15.75" customHeight="1">
      <c r="A872" s="19"/>
      <c r="B872" s="19"/>
      <c r="C872" s="19"/>
      <c r="D872" s="19"/>
      <c r="E872" s="19"/>
      <c r="F872" s="19"/>
      <c r="G872" s="19"/>
      <c r="H872" s="165"/>
      <c r="I872" s="19"/>
      <c r="J872" s="19"/>
      <c r="K872" s="19"/>
      <c r="L872" s="19"/>
      <c r="M872" s="19"/>
      <c r="N872" s="19"/>
      <c r="O872" s="19"/>
      <c r="P872" s="19"/>
      <c r="Q872" s="19"/>
      <c r="R872" s="19"/>
      <c r="S872" s="19"/>
      <c r="T872" s="19"/>
      <c r="U872" s="19"/>
      <c r="V872" s="19"/>
      <c r="W872" s="19"/>
      <c r="X872" s="19"/>
      <c r="Y872" s="19"/>
      <c r="Z872" s="19"/>
      <c r="AA872" s="19"/>
      <c r="AB872" s="19"/>
    </row>
    <row r="873" ht="15.75" customHeight="1">
      <c r="A873" s="19"/>
      <c r="B873" s="19"/>
      <c r="C873" s="19"/>
      <c r="D873" s="19"/>
      <c r="E873" s="19"/>
      <c r="F873" s="19"/>
      <c r="G873" s="19"/>
      <c r="H873" s="165"/>
      <c r="I873" s="19"/>
      <c r="J873" s="19"/>
      <c r="K873" s="19"/>
      <c r="L873" s="19"/>
      <c r="M873" s="19"/>
      <c r="N873" s="19"/>
      <c r="O873" s="19"/>
      <c r="P873" s="19"/>
      <c r="Q873" s="19"/>
      <c r="R873" s="19"/>
      <c r="S873" s="19"/>
      <c r="T873" s="19"/>
      <c r="U873" s="19"/>
      <c r="V873" s="19"/>
      <c r="W873" s="19"/>
      <c r="X873" s="19"/>
      <c r="Y873" s="19"/>
      <c r="Z873" s="19"/>
      <c r="AA873" s="19"/>
      <c r="AB873" s="19"/>
    </row>
    <row r="874" ht="15.75" customHeight="1">
      <c r="A874" s="19"/>
      <c r="B874" s="19"/>
      <c r="C874" s="19"/>
      <c r="D874" s="19"/>
      <c r="E874" s="19"/>
      <c r="F874" s="19"/>
      <c r="G874" s="19"/>
      <c r="H874" s="165"/>
      <c r="I874" s="19"/>
      <c r="J874" s="19"/>
      <c r="K874" s="19"/>
      <c r="L874" s="19"/>
      <c r="M874" s="19"/>
      <c r="N874" s="19"/>
      <c r="O874" s="19"/>
      <c r="P874" s="19"/>
      <c r="Q874" s="19"/>
      <c r="R874" s="19"/>
      <c r="S874" s="19"/>
      <c r="T874" s="19"/>
      <c r="U874" s="19"/>
      <c r="V874" s="19"/>
      <c r="W874" s="19"/>
      <c r="X874" s="19"/>
      <c r="Y874" s="19"/>
      <c r="Z874" s="19"/>
      <c r="AA874" s="19"/>
      <c r="AB874" s="19"/>
    </row>
    <row r="875" ht="15.75" customHeight="1">
      <c r="A875" s="19"/>
      <c r="B875" s="19"/>
      <c r="C875" s="19"/>
      <c r="D875" s="19"/>
      <c r="E875" s="19"/>
      <c r="F875" s="19"/>
      <c r="G875" s="19"/>
      <c r="H875" s="165"/>
      <c r="I875" s="19"/>
      <c r="J875" s="19"/>
      <c r="K875" s="19"/>
      <c r="L875" s="19"/>
      <c r="M875" s="19"/>
      <c r="N875" s="19"/>
      <c r="O875" s="19"/>
      <c r="P875" s="19"/>
      <c r="Q875" s="19"/>
      <c r="R875" s="19"/>
      <c r="S875" s="19"/>
      <c r="T875" s="19"/>
      <c r="U875" s="19"/>
      <c r="V875" s="19"/>
      <c r="W875" s="19"/>
      <c r="X875" s="19"/>
      <c r="Y875" s="19"/>
      <c r="Z875" s="19"/>
      <c r="AA875" s="19"/>
      <c r="AB875" s="19"/>
    </row>
    <row r="876" ht="15.75" customHeight="1">
      <c r="A876" s="19"/>
      <c r="B876" s="19"/>
      <c r="C876" s="19"/>
      <c r="D876" s="19"/>
      <c r="E876" s="19"/>
      <c r="F876" s="19"/>
      <c r="G876" s="19"/>
      <c r="H876" s="165"/>
      <c r="I876" s="19"/>
      <c r="J876" s="19"/>
      <c r="K876" s="19"/>
      <c r="L876" s="19"/>
      <c r="M876" s="19"/>
      <c r="N876" s="19"/>
      <c r="O876" s="19"/>
      <c r="P876" s="19"/>
      <c r="Q876" s="19"/>
      <c r="R876" s="19"/>
      <c r="S876" s="19"/>
      <c r="T876" s="19"/>
      <c r="U876" s="19"/>
      <c r="V876" s="19"/>
      <c r="W876" s="19"/>
      <c r="X876" s="19"/>
      <c r="Y876" s="19"/>
      <c r="Z876" s="19"/>
      <c r="AA876" s="19"/>
      <c r="AB876" s="19"/>
    </row>
    <row r="877" ht="15.75" customHeight="1">
      <c r="A877" s="19"/>
      <c r="B877" s="19"/>
      <c r="C877" s="19"/>
      <c r="D877" s="19"/>
      <c r="E877" s="19"/>
      <c r="F877" s="19"/>
      <c r="G877" s="19"/>
      <c r="H877" s="165"/>
      <c r="I877" s="19"/>
      <c r="J877" s="19"/>
      <c r="K877" s="19"/>
      <c r="L877" s="19"/>
      <c r="M877" s="19"/>
      <c r="N877" s="19"/>
      <c r="O877" s="19"/>
      <c r="P877" s="19"/>
      <c r="Q877" s="19"/>
      <c r="R877" s="19"/>
      <c r="S877" s="19"/>
      <c r="T877" s="19"/>
      <c r="U877" s="19"/>
      <c r="V877" s="19"/>
      <c r="W877" s="19"/>
      <c r="X877" s="19"/>
      <c r="Y877" s="19"/>
      <c r="Z877" s="19"/>
      <c r="AA877" s="19"/>
      <c r="AB877" s="19"/>
    </row>
    <row r="878" ht="15.75" customHeight="1">
      <c r="A878" s="19"/>
      <c r="B878" s="19"/>
      <c r="C878" s="19"/>
      <c r="D878" s="19"/>
      <c r="E878" s="19"/>
      <c r="F878" s="19"/>
      <c r="G878" s="19"/>
      <c r="H878" s="165"/>
      <c r="I878" s="19"/>
      <c r="J878" s="19"/>
      <c r="K878" s="19"/>
      <c r="L878" s="19"/>
      <c r="M878" s="19"/>
      <c r="N878" s="19"/>
      <c r="O878" s="19"/>
      <c r="P878" s="19"/>
      <c r="Q878" s="19"/>
      <c r="R878" s="19"/>
      <c r="S878" s="19"/>
      <c r="T878" s="19"/>
      <c r="U878" s="19"/>
      <c r="V878" s="19"/>
      <c r="W878" s="19"/>
      <c r="X878" s="19"/>
      <c r="Y878" s="19"/>
      <c r="Z878" s="19"/>
      <c r="AA878" s="19"/>
      <c r="AB878" s="19"/>
    </row>
    <row r="879" ht="15.75" customHeight="1">
      <c r="A879" s="19"/>
      <c r="B879" s="19"/>
      <c r="C879" s="19"/>
      <c r="D879" s="19"/>
      <c r="E879" s="19"/>
      <c r="F879" s="19"/>
      <c r="G879" s="19"/>
      <c r="H879" s="165"/>
      <c r="I879" s="19"/>
      <c r="J879" s="19"/>
      <c r="K879" s="19"/>
      <c r="L879" s="19"/>
      <c r="M879" s="19"/>
      <c r="N879" s="19"/>
      <c r="O879" s="19"/>
      <c r="P879" s="19"/>
      <c r="Q879" s="19"/>
      <c r="R879" s="19"/>
      <c r="S879" s="19"/>
      <c r="T879" s="19"/>
      <c r="U879" s="19"/>
      <c r="V879" s="19"/>
      <c r="W879" s="19"/>
      <c r="X879" s="19"/>
      <c r="Y879" s="19"/>
      <c r="Z879" s="19"/>
      <c r="AA879" s="19"/>
      <c r="AB879" s="19"/>
    </row>
    <row r="880" ht="15.75" customHeight="1">
      <c r="A880" s="19"/>
      <c r="B880" s="19"/>
      <c r="C880" s="19"/>
      <c r="D880" s="19"/>
      <c r="E880" s="19"/>
      <c r="F880" s="19"/>
      <c r="G880" s="19"/>
      <c r="H880" s="165"/>
      <c r="I880" s="19"/>
      <c r="J880" s="19"/>
      <c r="K880" s="19"/>
      <c r="L880" s="19"/>
      <c r="M880" s="19"/>
      <c r="N880" s="19"/>
      <c r="O880" s="19"/>
      <c r="P880" s="19"/>
      <c r="Q880" s="19"/>
      <c r="R880" s="19"/>
      <c r="S880" s="19"/>
      <c r="T880" s="19"/>
      <c r="U880" s="19"/>
      <c r="V880" s="19"/>
      <c r="W880" s="19"/>
      <c r="X880" s="19"/>
      <c r="Y880" s="19"/>
      <c r="Z880" s="19"/>
      <c r="AA880" s="19"/>
      <c r="AB880" s="19"/>
    </row>
    <row r="881" ht="15.75" customHeight="1">
      <c r="A881" s="19"/>
      <c r="B881" s="19"/>
      <c r="C881" s="19"/>
      <c r="D881" s="19"/>
      <c r="E881" s="19"/>
      <c r="F881" s="19"/>
      <c r="G881" s="19"/>
      <c r="H881" s="165"/>
      <c r="I881" s="19"/>
      <c r="J881" s="19"/>
      <c r="K881" s="19"/>
      <c r="L881" s="19"/>
      <c r="M881" s="19"/>
      <c r="N881" s="19"/>
      <c r="O881" s="19"/>
      <c r="P881" s="19"/>
      <c r="Q881" s="19"/>
      <c r="R881" s="19"/>
      <c r="S881" s="19"/>
      <c r="T881" s="19"/>
      <c r="U881" s="19"/>
      <c r="V881" s="19"/>
      <c r="W881" s="19"/>
      <c r="X881" s="19"/>
      <c r="Y881" s="19"/>
      <c r="Z881" s="19"/>
      <c r="AA881" s="19"/>
      <c r="AB881" s="19"/>
    </row>
    <row r="882" ht="15.75" customHeight="1">
      <c r="A882" s="19"/>
      <c r="B882" s="19"/>
      <c r="C882" s="19"/>
      <c r="D882" s="19"/>
      <c r="E882" s="19"/>
      <c r="F882" s="19"/>
      <c r="G882" s="19"/>
      <c r="H882" s="165"/>
      <c r="I882" s="19"/>
      <c r="J882" s="19"/>
      <c r="K882" s="19"/>
      <c r="L882" s="19"/>
      <c r="M882" s="19"/>
      <c r="N882" s="19"/>
      <c r="O882" s="19"/>
      <c r="P882" s="19"/>
      <c r="Q882" s="19"/>
      <c r="R882" s="19"/>
      <c r="S882" s="19"/>
      <c r="T882" s="19"/>
      <c r="U882" s="19"/>
      <c r="V882" s="19"/>
      <c r="W882" s="19"/>
      <c r="X882" s="19"/>
      <c r="Y882" s="19"/>
      <c r="Z882" s="19"/>
      <c r="AA882" s="19"/>
      <c r="AB882" s="19"/>
    </row>
    <row r="883" ht="15.75" customHeight="1">
      <c r="A883" s="19"/>
      <c r="B883" s="19"/>
      <c r="C883" s="19"/>
      <c r="D883" s="19"/>
      <c r="E883" s="19"/>
      <c r="F883" s="19"/>
      <c r="G883" s="19"/>
      <c r="H883" s="165"/>
      <c r="I883" s="19"/>
      <c r="J883" s="19"/>
      <c r="K883" s="19"/>
      <c r="L883" s="19"/>
      <c r="M883" s="19"/>
      <c r="N883" s="19"/>
      <c r="O883" s="19"/>
      <c r="P883" s="19"/>
      <c r="Q883" s="19"/>
      <c r="R883" s="19"/>
      <c r="S883" s="19"/>
      <c r="T883" s="19"/>
      <c r="U883" s="19"/>
      <c r="V883" s="19"/>
      <c r="W883" s="19"/>
      <c r="X883" s="19"/>
      <c r="Y883" s="19"/>
      <c r="Z883" s="19"/>
      <c r="AA883" s="19"/>
      <c r="AB883" s="19"/>
    </row>
    <row r="884" ht="15.75" customHeight="1">
      <c r="A884" s="19"/>
      <c r="B884" s="19"/>
      <c r="C884" s="19"/>
      <c r="D884" s="19"/>
      <c r="E884" s="19"/>
      <c r="F884" s="19"/>
      <c r="G884" s="19"/>
      <c r="H884" s="165"/>
      <c r="I884" s="19"/>
      <c r="J884" s="19"/>
      <c r="K884" s="19"/>
      <c r="L884" s="19"/>
      <c r="M884" s="19"/>
      <c r="N884" s="19"/>
      <c r="O884" s="19"/>
      <c r="P884" s="19"/>
      <c r="Q884" s="19"/>
      <c r="R884" s="19"/>
      <c r="S884" s="19"/>
      <c r="T884" s="19"/>
      <c r="U884" s="19"/>
      <c r="V884" s="19"/>
      <c r="W884" s="19"/>
      <c r="X884" s="19"/>
      <c r="Y884" s="19"/>
      <c r="Z884" s="19"/>
      <c r="AA884" s="19"/>
      <c r="AB884" s="19"/>
    </row>
    <row r="885" ht="15.75" customHeight="1">
      <c r="A885" s="19"/>
      <c r="B885" s="19"/>
      <c r="C885" s="19"/>
      <c r="D885" s="19"/>
      <c r="E885" s="19"/>
      <c r="F885" s="19"/>
      <c r="G885" s="19"/>
      <c r="H885" s="165"/>
      <c r="I885" s="19"/>
      <c r="J885" s="19"/>
      <c r="K885" s="19"/>
      <c r="L885" s="19"/>
      <c r="M885" s="19"/>
      <c r="N885" s="19"/>
      <c r="O885" s="19"/>
      <c r="P885" s="19"/>
      <c r="Q885" s="19"/>
      <c r="R885" s="19"/>
      <c r="S885" s="19"/>
      <c r="T885" s="19"/>
      <c r="U885" s="19"/>
      <c r="V885" s="19"/>
      <c r="W885" s="19"/>
      <c r="X885" s="19"/>
      <c r="Y885" s="19"/>
      <c r="Z885" s="19"/>
      <c r="AA885" s="19"/>
      <c r="AB885" s="19"/>
    </row>
    <row r="886" ht="15.75" customHeight="1">
      <c r="A886" s="19"/>
      <c r="B886" s="19"/>
      <c r="C886" s="19"/>
      <c r="D886" s="19"/>
      <c r="E886" s="19"/>
      <c r="F886" s="19"/>
      <c r="G886" s="19"/>
      <c r="H886" s="165"/>
      <c r="I886" s="19"/>
      <c r="J886" s="19"/>
      <c r="K886" s="19"/>
      <c r="L886" s="19"/>
      <c r="M886" s="19"/>
      <c r="N886" s="19"/>
      <c r="O886" s="19"/>
      <c r="P886" s="19"/>
      <c r="Q886" s="19"/>
      <c r="R886" s="19"/>
      <c r="S886" s="19"/>
      <c r="T886" s="19"/>
      <c r="U886" s="19"/>
      <c r="V886" s="19"/>
      <c r="W886" s="19"/>
      <c r="X886" s="19"/>
      <c r="Y886" s="19"/>
      <c r="Z886" s="19"/>
      <c r="AA886" s="19"/>
      <c r="AB886" s="19"/>
    </row>
    <row r="887" ht="15.75" customHeight="1">
      <c r="A887" s="19"/>
      <c r="B887" s="19"/>
      <c r="C887" s="19"/>
      <c r="D887" s="19"/>
      <c r="E887" s="19"/>
      <c r="F887" s="19"/>
      <c r="G887" s="19"/>
      <c r="H887" s="165"/>
      <c r="I887" s="19"/>
      <c r="J887" s="19"/>
      <c r="K887" s="19"/>
      <c r="L887" s="19"/>
      <c r="M887" s="19"/>
      <c r="N887" s="19"/>
      <c r="O887" s="19"/>
      <c r="P887" s="19"/>
      <c r="Q887" s="19"/>
      <c r="R887" s="19"/>
      <c r="S887" s="19"/>
      <c r="T887" s="19"/>
      <c r="U887" s="19"/>
      <c r="V887" s="19"/>
      <c r="W887" s="19"/>
      <c r="X887" s="19"/>
      <c r="Y887" s="19"/>
      <c r="Z887" s="19"/>
      <c r="AA887" s="19"/>
      <c r="AB887" s="19"/>
    </row>
    <row r="888" ht="15.75" customHeight="1">
      <c r="A888" s="19"/>
      <c r="B888" s="19"/>
      <c r="C888" s="19"/>
      <c r="D888" s="19"/>
      <c r="E888" s="19"/>
      <c r="F888" s="19"/>
      <c r="G888" s="19"/>
      <c r="H888" s="165"/>
      <c r="I888" s="19"/>
      <c r="J888" s="19"/>
      <c r="K888" s="19"/>
      <c r="L888" s="19"/>
      <c r="M888" s="19"/>
      <c r="N888" s="19"/>
      <c r="O888" s="19"/>
      <c r="P888" s="19"/>
      <c r="Q888" s="19"/>
      <c r="R888" s="19"/>
      <c r="S888" s="19"/>
      <c r="T888" s="19"/>
      <c r="U888" s="19"/>
      <c r="V888" s="19"/>
      <c r="W888" s="19"/>
      <c r="X888" s="19"/>
      <c r="Y888" s="19"/>
      <c r="Z888" s="19"/>
      <c r="AA888" s="19"/>
      <c r="AB888" s="19"/>
    </row>
    <row r="889" ht="15.75" customHeight="1">
      <c r="A889" s="19"/>
      <c r="B889" s="19"/>
      <c r="C889" s="19"/>
      <c r="D889" s="19"/>
      <c r="E889" s="19"/>
      <c r="F889" s="19"/>
      <c r="G889" s="19"/>
      <c r="H889" s="165"/>
      <c r="I889" s="19"/>
      <c r="J889" s="19"/>
      <c r="K889" s="19"/>
      <c r="L889" s="19"/>
      <c r="M889" s="19"/>
      <c r="N889" s="19"/>
      <c r="O889" s="19"/>
      <c r="P889" s="19"/>
      <c r="Q889" s="19"/>
      <c r="R889" s="19"/>
      <c r="S889" s="19"/>
      <c r="T889" s="19"/>
      <c r="U889" s="19"/>
      <c r="V889" s="19"/>
      <c r="W889" s="19"/>
      <c r="X889" s="19"/>
      <c r="Y889" s="19"/>
      <c r="Z889" s="19"/>
      <c r="AA889" s="19"/>
      <c r="AB889" s="19"/>
    </row>
    <row r="890" ht="15.75" customHeight="1">
      <c r="A890" s="19"/>
      <c r="B890" s="19"/>
      <c r="C890" s="19"/>
      <c r="D890" s="19"/>
      <c r="E890" s="19"/>
      <c r="F890" s="19"/>
      <c r="G890" s="19"/>
      <c r="H890" s="165"/>
      <c r="I890" s="19"/>
      <c r="J890" s="19"/>
      <c r="K890" s="19"/>
      <c r="L890" s="19"/>
      <c r="M890" s="19"/>
      <c r="N890" s="19"/>
      <c r="O890" s="19"/>
      <c r="P890" s="19"/>
      <c r="Q890" s="19"/>
      <c r="R890" s="19"/>
      <c r="S890" s="19"/>
      <c r="T890" s="19"/>
      <c r="U890" s="19"/>
      <c r="V890" s="19"/>
      <c r="W890" s="19"/>
      <c r="X890" s="19"/>
      <c r="Y890" s="19"/>
      <c r="Z890" s="19"/>
      <c r="AA890" s="19"/>
      <c r="AB890" s="19"/>
    </row>
    <row r="891" ht="15.75" customHeight="1">
      <c r="A891" s="19"/>
      <c r="B891" s="19"/>
      <c r="C891" s="19"/>
      <c r="D891" s="19"/>
      <c r="E891" s="19"/>
      <c r="F891" s="19"/>
      <c r="G891" s="19"/>
      <c r="H891" s="165"/>
      <c r="I891" s="19"/>
      <c r="J891" s="19"/>
      <c r="K891" s="19"/>
      <c r="L891" s="19"/>
      <c r="M891" s="19"/>
      <c r="N891" s="19"/>
      <c r="O891" s="19"/>
      <c r="P891" s="19"/>
      <c r="Q891" s="19"/>
      <c r="R891" s="19"/>
      <c r="S891" s="19"/>
      <c r="T891" s="19"/>
      <c r="U891" s="19"/>
      <c r="V891" s="19"/>
      <c r="W891" s="19"/>
      <c r="X891" s="19"/>
      <c r="Y891" s="19"/>
      <c r="Z891" s="19"/>
      <c r="AA891" s="19"/>
      <c r="AB891" s="19"/>
    </row>
    <row r="892" ht="15.75" customHeight="1">
      <c r="A892" s="19"/>
      <c r="B892" s="19"/>
      <c r="C892" s="19"/>
      <c r="D892" s="19"/>
      <c r="E892" s="19"/>
      <c r="F892" s="19"/>
      <c r="G892" s="19"/>
      <c r="H892" s="165"/>
      <c r="I892" s="19"/>
      <c r="J892" s="19"/>
      <c r="K892" s="19"/>
      <c r="L892" s="19"/>
      <c r="M892" s="19"/>
      <c r="N892" s="19"/>
      <c r="O892" s="19"/>
      <c r="P892" s="19"/>
      <c r="Q892" s="19"/>
      <c r="R892" s="19"/>
      <c r="S892" s="19"/>
      <c r="T892" s="19"/>
      <c r="U892" s="19"/>
      <c r="V892" s="19"/>
      <c r="W892" s="19"/>
      <c r="X892" s="19"/>
      <c r="Y892" s="19"/>
      <c r="Z892" s="19"/>
      <c r="AA892" s="19"/>
      <c r="AB892" s="19"/>
    </row>
    <row r="893" ht="15.75" customHeight="1">
      <c r="A893" s="19"/>
      <c r="B893" s="19"/>
      <c r="C893" s="19"/>
      <c r="D893" s="19"/>
      <c r="E893" s="19"/>
      <c r="F893" s="19"/>
      <c r="G893" s="19"/>
      <c r="H893" s="165"/>
      <c r="I893" s="19"/>
      <c r="J893" s="19"/>
      <c r="K893" s="19"/>
      <c r="L893" s="19"/>
      <c r="M893" s="19"/>
      <c r="N893" s="19"/>
      <c r="O893" s="19"/>
      <c r="P893" s="19"/>
      <c r="Q893" s="19"/>
      <c r="R893" s="19"/>
      <c r="S893" s="19"/>
      <c r="T893" s="19"/>
      <c r="U893" s="19"/>
      <c r="V893" s="19"/>
      <c r="W893" s="19"/>
      <c r="X893" s="19"/>
      <c r="Y893" s="19"/>
      <c r="Z893" s="19"/>
      <c r="AA893" s="19"/>
      <c r="AB893" s="19"/>
    </row>
    <row r="894" ht="15.75" customHeight="1">
      <c r="A894" s="19"/>
      <c r="B894" s="19"/>
      <c r="C894" s="19"/>
      <c r="D894" s="19"/>
      <c r="E894" s="19"/>
      <c r="F894" s="19"/>
      <c r="G894" s="19"/>
      <c r="H894" s="165"/>
      <c r="I894" s="19"/>
      <c r="J894" s="19"/>
      <c r="K894" s="19"/>
      <c r="L894" s="19"/>
      <c r="M894" s="19"/>
      <c r="N894" s="19"/>
      <c r="O894" s="19"/>
      <c r="P894" s="19"/>
      <c r="Q894" s="19"/>
      <c r="R894" s="19"/>
      <c r="S894" s="19"/>
      <c r="T894" s="19"/>
      <c r="U894" s="19"/>
      <c r="V894" s="19"/>
      <c r="W894" s="19"/>
      <c r="X894" s="19"/>
      <c r="Y894" s="19"/>
      <c r="Z894" s="19"/>
      <c r="AA894" s="19"/>
      <c r="AB894" s="19"/>
    </row>
    <row r="895" ht="15.75" customHeight="1">
      <c r="A895" s="19"/>
      <c r="B895" s="19"/>
      <c r="C895" s="19"/>
      <c r="D895" s="19"/>
      <c r="E895" s="19"/>
      <c r="F895" s="19"/>
      <c r="G895" s="19"/>
      <c r="H895" s="165"/>
      <c r="I895" s="19"/>
      <c r="J895" s="19"/>
      <c r="K895" s="19"/>
      <c r="L895" s="19"/>
      <c r="M895" s="19"/>
      <c r="N895" s="19"/>
      <c r="O895" s="19"/>
      <c r="P895" s="19"/>
      <c r="Q895" s="19"/>
      <c r="R895" s="19"/>
      <c r="S895" s="19"/>
      <c r="T895" s="19"/>
      <c r="U895" s="19"/>
      <c r="V895" s="19"/>
      <c r="W895" s="19"/>
      <c r="X895" s="19"/>
      <c r="Y895" s="19"/>
      <c r="Z895" s="19"/>
      <c r="AA895" s="19"/>
      <c r="AB895" s="19"/>
    </row>
    <row r="896" ht="15.75" customHeight="1">
      <c r="A896" s="19"/>
      <c r="B896" s="19"/>
      <c r="C896" s="19"/>
      <c r="D896" s="19"/>
      <c r="E896" s="19"/>
      <c r="F896" s="19"/>
      <c r="G896" s="19"/>
      <c r="H896" s="165"/>
      <c r="I896" s="19"/>
      <c r="J896" s="19"/>
      <c r="K896" s="19"/>
      <c r="L896" s="19"/>
      <c r="M896" s="19"/>
      <c r="N896" s="19"/>
      <c r="O896" s="19"/>
      <c r="P896" s="19"/>
      <c r="Q896" s="19"/>
      <c r="R896" s="19"/>
      <c r="S896" s="19"/>
      <c r="T896" s="19"/>
      <c r="U896" s="19"/>
      <c r="V896" s="19"/>
      <c r="W896" s="19"/>
      <c r="X896" s="19"/>
      <c r="Y896" s="19"/>
      <c r="Z896" s="19"/>
      <c r="AA896" s="19"/>
      <c r="AB896" s="19"/>
    </row>
    <row r="897" ht="15.75" customHeight="1">
      <c r="A897" s="19"/>
      <c r="B897" s="19"/>
      <c r="C897" s="19"/>
      <c r="D897" s="19"/>
      <c r="E897" s="19"/>
      <c r="F897" s="19"/>
      <c r="G897" s="19"/>
      <c r="H897" s="165"/>
      <c r="I897" s="19"/>
      <c r="J897" s="19"/>
      <c r="K897" s="19"/>
      <c r="L897" s="19"/>
      <c r="M897" s="19"/>
      <c r="N897" s="19"/>
      <c r="O897" s="19"/>
      <c r="P897" s="19"/>
      <c r="Q897" s="19"/>
      <c r="R897" s="19"/>
      <c r="S897" s="19"/>
      <c r="T897" s="19"/>
      <c r="U897" s="19"/>
      <c r="V897" s="19"/>
      <c r="W897" s="19"/>
      <c r="X897" s="19"/>
      <c r="Y897" s="19"/>
      <c r="Z897" s="19"/>
      <c r="AA897" s="19"/>
      <c r="AB897" s="19"/>
    </row>
    <row r="898" ht="15.75" customHeight="1">
      <c r="A898" s="19"/>
      <c r="B898" s="19"/>
      <c r="C898" s="19"/>
      <c r="D898" s="19"/>
      <c r="E898" s="19"/>
      <c r="F898" s="19"/>
      <c r="G898" s="19"/>
      <c r="H898" s="165"/>
      <c r="I898" s="19"/>
      <c r="J898" s="19"/>
      <c r="K898" s="19"/>
      <c r="L898" s="19"/>
      <c r="M898" s="19"/>
      <c r="N898" s="19"/>
      <c r="O898" s="19"/>
      <c r="P898" s="19"/>
      <c r="Q898" s="19"/>
      <c r="R898" s="19"/>
      <c r="S898" s="19"/>
      <c r="T898" s="19"/>
      <c r="U898" s="19"/>
      <c r="V898" s="19"/>
      <c r="W898" s="19"/>
      <c r="X898" s="19"/>
      <c r="Y898" s="19"/>
      <c r="Z898" s="19"/>
      <c r="AA898" s="19"/>
      <c r="AB898" s="19"/>
    </row>
    <row r="899" ht="15.75" customHeight="1">
      <c r="A899" s="19"/>
      <c r="B899" s="19"/>
      <c r="C899" s="19"/>
      <c r="D899" s="19"/>
      <c r="E899" s="19"/>
      <c r="F899" s="19"/>
      <c r="G899" s="19"/>
      <c r="H899" s="165"/>
      <c r="I899" s="19"/>
      <c r="J899" s="19"/>
      <c r="K899" s="19"/>
      <c r="L899" s="19"/>
      <c r="M899" s="19"/>
      <c r="N899" s="19"/>
      <c r="O899" s="19"/>
      <c r="P899" s="19"/>
      <c r="Q899" s="19"/>
      <c r="R899" s="19"/>
      <c r="S899" s="19"/>
      <c r="T899" s="19"/>
      <c r="U899" s="19"/>
      <c r="V899" s="19"/>
      <c r="W899" s="19"/>
      <c r="X899" s="19"/>
      <c r="Y899" s="19"/>
      <c r="Z899" s="19"/>
      <c r="AA899" s="19"/>
      <c r="AB899" s="19"/>
    </row>
    <row r="900" ht="15.75" customHeight="1">
      <c r="A900" s="19"/>
      <c r="B900" s="19"/>
      <c r="C900" s="19"/>
      <c r="D900" s="19"/>
      <c r="E900" s="19"/>
      <c r="F900" s="19"/>
      <c r="G900" s="19"/>
      <c r="H900" s="165"/>
      <c r="I900" s="19"/>
      <c r="J900" s="19"/>
      <c r="K900" s="19"/>
      <c r="L900" s="19"/>
      <c r="M900" s="19"/>
      <c r="N900" s="19"/>
      <c r="O900" s="19"/>
      <c r="P900" s="19"/>
      <c r="Q900" s="19"/>
      <c r="R900" s="19"/>
      <c r="S900" s="19"/>
      <c r="T900" s="19"/>
      <c r="U900" s="19"/>
      <c r="V900" s="19"/>
      <c r="W900" s="19"/>
      <c r="X900" s="19"/>
      <c r="Y900" s="19"/>
      <c r="Z900" s="19"/>
      <c r="AA900" s="19"/>
      <c r="AB900" s="19"/>
    </row>
    <row r="901" ht="15.75" customHeight="1">
      <c r="A901" s="19"/>
      <c r="B901" s="19"/>
      <c r="C901" s="19"/>
      <c r="D901" s="19"/>
      <c r="E901" s="19"/>
      <c r="F901" s="19"/>
      <c r="G901" s="19"/>
      <c r="H901" s="165"/>
      <c r="I901" s="19"/>
      <c r="J901" s="19"/>
      <c r="K901" s="19"/>
      <c r="L901" s="19"/>
      <c r="M901" s="19"/>
      <c r="N901" s="19"/>
      <c r="O901" s="19"/>
      <c r="P901" s="19"/>
      <c r="Q901" s="19"/>
      <c r="R901" s="19"/>
      <c r="S901" s="19"/>
      <c r="T901" s="19"/>
      <c r="U901" s="19"/>
      <c r="V901" s="19"/>
      <c r="W901" s="19"/>
      <c r="X901" s="19"/>
      <c r="Y901" s="19"/>
      <c r="Z901" s="19"/>
      <c r="AA901" s="19"/>
      <c r="AB901" s="19"/>
    </row>
    <row r="902" ht="15.75" customHeight="1">
      <c r="A902" s="19"/>
      <c r="B902" s="19"/>
      <c r="C902" s="19"/>
      <c r="D902" s="19"/>
      <c r="E902" s="19"/>
      <c r="F902" s="19"/>
      <c r="G902" s="19"/>
      <c r="H902" s="165"/>
      <c r="I902" s="19"/>
      <c r="J902" s="19"/>
      <c r="K902" s="19"/>
      <c r="L902" s="19"/>
      <c r="M902" s="19"/>
      <c r="N902" s="19"/>
      <c r="O902" s="19"/>
      <c r="P902" s="19"/>
      <c r="Q902" s="19"/>
      <c r="R902" s="19"/>
      <c r="S902" s="19"/>
      <c r="T902" s="19"/>
      <c r="U902" s="19"/>
      <c r="V902" s="19"/>
      <c r="W902" s="19"/>
      <c r="X902" s="19"/>
      <c r="Y902" s="19"/>
      <c r="Z902" s="19"/>
      <c r="AA902" s="19"/>
      <c r="AB902" s="19"/>
    </row>
    <row r="903" ht="15.75" customHeight="1">
      <c r="A903" s="19"/>
      <c r="B903" s="19"/>
      <c r="C903" s="19"/>
      <c r="D903" s="19"/>
      <c r="E903" s="19"/>
      <c r="F903" s="19"/>
      <c r="G903" s="19"/>
      <c r="H903" s="165"/>
      <c r="I903" s="19"/>
      <c r="J903" s="19"/>
      <c r="K903" s="19"/>
      <c r="L903" s="19"/>
      <c r="M903" s="19"/>
      <c r="N903" s="19"/>
      <c r="O903" s="19"/>
      <c r="P903" s="19"/>
      <c r="Q903" s="19"/>
      <c r="R903" s="19"/>
      <c r="S903" s="19"/>
      <c r="T903" s="19"/>
      <c r="U903" s="19"/>
      <c r="V903" s="19"/>
      <c r="W903" s="19"/>
      <c r="X903" s="19"/>
      <c r="Y903" s="19"/>
      <c r="Z903" s="19"/>
      <c r="AA903" s="19"/>
      <c r="AB903" s="19"/>
    </row>
    <row r="904" ht="15.75" customHeight="1">
      <c r="A904" s="19"/>
      <c r="B904" s="19"/>
      <c r="C904" s="19"/>
      <c r="D904" s="19"/>
      <c r="E904" s="19"/>
      <c r="F904" s="19"/>
      <c r="G904" s="19"/>
      <c r="H904" s="165"/>
      <c r="I904" s="19"/>
      <c r="J904" s="19"/>
      <c r="K904" s="19"/>
      <c r="L904" s="19"/>
      <c r="M904" s="19"/>
      <c r="N904" s="19"/>
      <c r="O904" s="19"/>
      <c r="P904" s="19"/>
      <c r="Q904" s="19"/>
      <c r="R904" s="19"/>
      <c r="S904" s="19"/>
      <c r="T904" s="19"/>
      <c r="U904" s="19"/>
      <c r="V904" s="19"/>
      <c r="W904" s="19"/>
      <c r="X904" s="19"/>
      <c r="Y904" s="19"/>
      <c r="Z904" s="19"/>
      <c r="AA904" s="19"/>
      <c r="AB904" s="19"/>
    </row>
    <row r="905" ht="15.75" customHeight="1">
      <c r="A905" s="19"/>
      <c r="B905" s="19"/>
      <c r="C905" s="19"/>
      <c r="D905" s="19"/>
      <c r="E905" s="19"/>
      <c r="F905" s="19"/>
      <c r="G905" s="19"/>
      <c r="H905" s="165"/>
      <c r="I905" s="19"/>
      <c r="J905" s="19"/>
      <c r="K905" s="19"/>
      <c r="L905" s="19"/>
      <c r="M905" s="19"/>
      <c r="N905" s="19"/>
      <c r="O905" s="19"/>
      <c r="P905" s="19"/>
      <c r="Q905" s="19"/>
      <c r="R905" s="19"/>
      <c r="S905" s="19"/>
      <c r="T905" s="19"/>
      <c r="U905" s="19"/>
      <c r="V905" s="19"/>
      <c r="W905" s="19"/>
      <c r="X905" s="19"/>
      <c r="Y905" s="19"/>
      <c r="Z905" s="19"/>
      <c r="AA905" s="19"/>
      <c r="AB905" s="19"/>
    </row>
    <row r="906" ht="15.75" customHeight="1">
      <c r="A906" s="19"/>
      <c r="B906" s="19"/>
      <c r="C906" s="19"/>
      <c r="D906" s="19"/>
      <c r="E906" s="19"/>
      <c r="F906" s="19"/>
      <c r="G906" s="19"/>
      <c r="H906" s="165"/>
      <c r="I906" s="19"/>
      <c r="J906" s="19"/>
      <c r="K906" s="19"/>
      <c r="L906" s="19"/>
      <c r="M906" s="19"/>
      <c r="N906" s="19"/>
      <c r="O906" s="19"/>
      <c r="P906" s="19"/>
      <c r="Q906" s="19"/>
      <c r="R906" s="19"/>
      <c r="S906" s="19"/>
      <c r="T906" s="19"/>
      <c r="U906" s="19"/>
      <c r="V906" s="19"/>
      <c r="W906" s="19"/>
      <c r="X906" s="19"/>
      <c r="Y906" s="19"/>
      <c r="Z906" s="19"/>
      <c r="AA906" s="19"/>
      <c r="AB906" s="19"/>
    </row>
    <row r="907" ht="15.75" customHeight="1">
      <c r="A907" s="19"/>
      <c r="B907" s="19"/>
      <c r="C907" s="19"/>
      <c r="D907" s="19"/>
      <c r="E907" s="19"/>
      <c r="F907" s="19"/>
      <c r="G907" s="19"/>
      <c r="H907" s="165"/>
      <c r="I907" s="19"/>
      <c r="J907" s="19"/>
      <c r="K907" s="19"/>
      <c r="L907" s="19"/>
      <c r="M907" s="19"/>
      <c r="N907" s="19"/>
      <c r="O907" s="19"/>
      <c r="P907" s="19"/>
      <c r="Q907" s="19"/>
      <c r="R907" s="19"/>
      <c r="S907" s="19"/>
      <c r="T907" s="19"/>
      <c r="U907" s="19"/>
      <c r="V907" s="19"/>
      <c r="W907" s="19"/>
      <c r="X907" s="19"/>
      <c r="Y907" s="19"/>
      <c r="Z907" s="19"/>
      <c r="AA907" s="19"/>
      <c r="AB907" s="19"/>
    </row>
    <row r="908" ht="15.75" customHeight="1">
      <c r="A908" s="19"/>
      <c r="B908" s="19"/>
      <c r="C908" s="19"/>
      <c r="D908" s="19"/>
      <c r="E908" s="19"/>
      <c r="F908" s="19"/>
      <c r="G908" s="19"/>
      <c r="H908" s="165"/>
      <c r="I908" s="19"/>
      <c r="J908" s="19"/>
      <c r="K908" s="19"/>
      <c r="L908" s="19"/>
      <c r="M908" s="19"/>
      <c r="N908" s="19"/>
      <c r="O908" s="19"/>
      <c r="P908" s="19"/>
      <c r="Q908" s="19"/>
      <c r="R908" s="19"/>
      <c r="S908" s="19"/>
      <c r="T908" s="19"/>
      <c r="U908" s="19"/>
      <c r="V908" s="19"/>
      <c r="W908" s="19"/>
      <c r="X908" s="19"/>
      <c r="Y908" s="19"/>
      <c r="Z908" s="19"/>
      <c r="AA908" s="19"/>
      <c r="AB908" s="19"/>
    </row>
    <row r="909" ht="15.75" customHeight="1">
      <c r="A909" s="19"/>
      <c r="B909" s="19"/>
      <c r="C909" s="19"/>
      <c r="D909" s="19"/>
      <c r="E909" s="19"/>
      <c r="F909" s="19"/>
      <c r="G909" s="19"/>
      <c r="H909" s="165"/>
      <c r="I909" s="19"/>
      <c r="J909" s="19"/>
      <c r="K909" s="19"/>
      <c r="L909" s="19"/>
      <c r="M909" s="19"/>
      <c r="N909" s="19"/>
      <c r="O909" s="19"/>
      <c r="P909" s="19"/>
      <c r="Q909" s="19"/>
      <c r="R909" s="19"/>
      <c r="S909" s="19"/>
      <c r="T909" s="19"/>
      <c r="U909" s="19"/>
      <c r="V909" s="19"/>
      <c r="W909" s="19"/>
      <c r="X909" s="19"/>
      <c r="Y909" s="19"/>
      <c r="Z909" s="19"/>
      <c r="AA909" s="19"/>
      <c r="AB909" s="19"/>
    </row>
    <row r="910" ht="15.75" customHeight="1">
      <c r="A910" s="19"/>
      <c r="B910" s="19"/>
      <c r="C910" s="19"/>
      <c r="D910" s="19"/>
      <c r="E910" s="19"/>
      <c r="F910" s="19"/>
      <c r="G910" s="19"/>
      <c r="H910" s="165"/>
      <c r="I910" s="19"/>
      <c r="J910" s="19"/>
      <c r="K910" s="19"/>
      <c r="L910" s="19"/>
      <c r="M910" s="19"/>
      <c r="N910" s="19"/>
      <c r="O910" s="19"/>
      <c r="P910" s="19"/>
      <c r="Q910" s="19"/>
      <c r="R910" s="19"/>
      <c r="S910" s="19"/>
      <c r="T910" s="19"/>
      <c r="U910" s="19"/>
      <c r="V910" s="19"/>
      <c r="W910" s="19"/>
      <c r="X910" s="19"/>
      <c r="Y910" s="19"/>
      <c r="Z910" s="19"/>
      <c r="AA910" s="19"/>
      <c r="AB910" s="19"/>
    </row>
    <row r="911" ht="15.75" customHeight="1">
      <c r="A911" s="19"/>
      <c r="B911" s="19"/>
      <c r="C911" s="19"/>
      <c r="D911" s="19"/>
      <c r="E911" s="19"/>
      <c r="F911" s="19"/>
      <c r="G911" s="19"/>
      <c r="H911" s="165"/>
      <c r="I911" s="19"/>
      <c r="J911" s="19"/>
      <c r="K911" s="19"/>
      <c r="L911" s="19"/>
      <c r="M911" s="19"/>
      <c r="N911" s="19"/>
      <c r="O911" s="19"/>
      <c r="P911" s="19"/>
      <c r="Q911" s="19"/>
      <c r="R911" s="19"/>
      <c r="S911" s="19"/>
      <c r="T911" s="19"/>
      <c r="U911" s="19"/>
      <c r="V911" s="19"/>
      <c r="W911" s="19"/>
      <c r="X911" s="19"/>
      <c r="Y911" s="19"/>
      <c r="Z911" s="19"/>
      <c r="AA911" s="19"/>
      <c r="AB911" s="19"/>
    </row>
    <row r="912" ht="15.75" customHeight="1">
      <c r="A912" s="19"/>
      <c r="B912" s="19"/>
      <c r="C912" s="19"/>
      <c r="D912" s="19"/>
      <c r="E912" s="19"/>
      <c r="F912" s="19"/>
      <c r="G912" s="19"/>
      <c r="H912" s="165"/>
      <c r="I912" s="19"/>
      <c r="J912" s="19"/>
      <c r="K912" s="19"/>
      <c r="L912" s="19"/>
      <c r="M912" s="19"/>
      <c r="N912" s="19"/>
      <c r="O912" s="19"/>
      <c r="P912" s="19"/>
      <c r="Q912" s="19"/>
      <c r="R912" s="19"/>
      <c r="S912" s="19"/>
      <c r="T912" s="19"/>
      <c r="U912" s="19"/>
      <c r="V912" s="19"/>
      <c r="W912" s="19"/>
      <c r="X912" s="19"/>
      <c r="Y912" s="19"/>
      <c r="Z912" s="19"/>
      <c r="AA912" s="19"/>
      <c r="AB912" s="19"/>
    </row>
    <row r="913" ht="15.75" customHeight="1">
      <c r="A913" s="19"/>
      <c r="B913" s="19"/>
      <c r="C913" s="19"/>
      <c r="D913" s="19"/>
      <c r="E913" s="19"/>
      <c r="F913" s="19"/>
      <c r="G913" s="19"/>
      <c r="H913" s="165"/>
      <c r="I913" s="19"/>
      <c r="J913" s="19"/>
      <c r="K913" s="19"/>
      <c r="L913" s="19"/>
      <c r="M913" s="19"/>
      <c r="N913" s="19"/>
      <c r="O913" s="19"/>
      <c r="P913" s="19"/>
      <c r="Q913" s="19"/>
      <c r="R913" s="19"/>
      <c r="S913" s="19"/>
      <c r="T913" s="19"/>
      <c r="U913" s="19"/>
      <c r="V913" s="19"/>
      <c r="W913" s="19"/>
      <c r="X913" s="19"/>
      <c r="Y913" s="19"/>
      <c r="Z913" s="19"/>
      <c r="AA913" s="19"/>
      <c r="AB913" s="19"/>
    </row>
    <row r="914" ht="15.75" customHeight="1">
      <c r="A914" s="19"/>
      <c r="B914" s="19"/>
      <c r="C914" s="19"/>
      <c r="D914" s="19"/>
      <c r="E914" s="19"/>
      <c r="F914" s="19"/>
      <c r="G914" s="19"/>
      <c r="H914" s="165"/>
      <c r="I914" s="19"/>
      <c r="J914" s="19"/>
      <c r="K914" s="19"/>
      <c r="L914" s="19"/>
      <c r="M914" s="19"/>
      <c r="N914" s="19"/>
      <c r="O914" s="19"/>
      <c r="P914" s="19"/>
      <c r="Q914" s="19"/>
      <c r="R914" s="19"/>
      <c r="S914" s="19"/>
      <c r="T914" s="19"/>
      <c r="U914" s="19"/>
      <c r="V914" s="19"/>
      <c r="W914" s="19"/>
      <c r="X914" s="19"/>
      <c r="Y914" s="19"/>
      <c r="Z914" s="19"/>
      <c r="AA914" s="19"/>
      <c r="AB914" s="19"/>
    </row>
    <row r="915" ht="15.75" customHeight="1">
      <c r="A915" s="19"/>
      <c r="B915" s="19"/>
      <c r="C915" s="19"/>
      <c r="D915" s="19"/>
      <c r="E915" s="19"/>
      <c r="F915" s="19"/>
      <c r="G915" s="19"/>
      <c r="H915" s="165"/>
      <c r="I915" s="19"/>
      <c r="J915" s="19"/>
      <c r="K915" s="19"/>
      <c r="L915" s="19"/>
      <c r="M915" s="19"/>
      <c r="N915" s="19"/>
      <c r="O915" s="19"/>
      <c r="P915" s="19"/>
      <c r="Q915" s="19"/>
      <c r="R915" s="19"/>
      <c r="S915" s="19"/>
      <c r="T915" s="19"/>
      <c r="U915" s="19"/>
      <c r="V915" s="19"/>
      <c r="W915" s="19"/>
      <c r="X915" s="19"/>
      <c r="Y915" s="19"/>
      <c r="Z915" s="19"/>
      <c r="AA915" s="19"/>
      <c r="AB915" s="19"/>
    </row>
    <row r="916" ht="15.75" customHeight="1">
      <c r="A916" s="19"/>
      <c r="B916" s="19"/>
      <c r="C916" s="19"/>
      <c r="D916" s="19"/>
      <c r="E916" s="19"/>
      <c r="F916" s="19"/>
      <c r="G916" s="19"/>
      <c r="H916" s="165"/>
      <c r="I916" s="19"/>
      <c r="J916" s="19"/>
      <c r="K916" s="19"/>
      <c r="L916" s="19"/>
      <c r="M916" s="19"/>
      <c r="N916" s="19"/>
      <c r="O916" s="19"/>
      <c r="P916" s="19"/>
      <c r="Q916" s="19"/>
      <c r="R916" s="19"/>
      <c r="S916" s="19"/>
      <c r="T916" s="19"/>
      <c r="U916" s="19"/>
      <c r="V916" s="19"/>
      <c r="W916" s="19"/>
      <c r="X916" s="19"/>
      <c r="Y916" s="19"/>
      <c r="Z916" s="19"/>
      <c r="AA916" s="19"/>
      <c r="AB916" s="19"/>
    </row>
    <row r="917" ht="15.75" customHeight="1">
      <c r="A917" s="19"/>
      <c r="B917" s="19"/>
      <c r="C917" s="19"/>
      <c r="D917" s="19"/>
      <c r="E917" s="19"/>
      <c r="F917" s="19"/>
      <c r="G917" s="19"/>
      <c r="H917" s="165"/>
      <c r="I917" s="19"/>
      <c r="J917" s="19"/>
      <c r="K917" s="19"/>
      <c r="L917" s="19"/>
      <c r="M917" s="19"/>
      <c r="N917" s="19"/>
      <c r="O917" s="19"/>
      <c r="P917" s="19"/>
      <c r="Q917" s="19"/>
      <c r="R917" s="19"/>
      <c r="S917" s="19"/>
      <c r="T917" s="19"/>
      <c r="U917" s="19"/>
      <c r="V917" s="19"/>
      <c r="W917" s="19"/>
      <c r="X917" s="19"/>
      <c r="Y917" s="19"/>
      <c r="Z917" s="19"/>
      <c r="AA917" s="19"/>
      <c r="AB917" s="19"/>
    </row>
    <row r="918" ht="15.75" customHeight="1">
      <c r="A918" s="19"/>
      <c r="B918" s="19"/>
      <c r="C918" s="19"/>
      <c r="D918" s="19"/>
      <c r="E918" s="19"/>
      <c r="F918" s="19"/>
      <c r="G918" s="19"/>
      <c r="H918" s="165"/>
      <c r="I918" s="19"/>
      <c r="J918" s="19"/>
      <c r="K918" s="19"/>
      <c r="L918" s="19"/>
      <c r="M918" s="19"/>
      <c r="N918" s="19"/>
      <c r="O918" s="19"/>
      <c r="P918" s="19"/>
      <c r="Q918" s="19"/>
      <c r="R918" s="19"/>
      <c r="S918" s="19"/>
      <c r="T918" s="19"/>
      <c r="U918" s="19"/>
      <c r="V918" s="19"/>
      <c r="W918" s="19"/>
      <c r="X918" s="19"/>
      <c r="Y918" s="19"/>
      <c r="Z918" s="19"/>
      <c r="AA918" s="19"/>
      <c r="AB918" s="19"/>
    </row>
    <row r="919" ht="15.75" customHeight="1">
      <c r="A919" s="19"/>
      <c r="B919" s="19"/>
      <c r="C919" s="19"/>
      <c r="D919" s="19"/>
      <c r="E919" s="19"/>
      <c r="F919" s="19"/>
      <c r="G919" s="19"/>
      <c r="H919" s="165"/>
      <c r="I919" s="19"/>
      <c r="J919" s="19"/>
      <c r="K919" s="19"/>
      <c r="L919" s="19"/>
      <c r="M919" s="19"/>
      <c r="N919" s="19"/>
      <c r="O919" s="19"/>
      <c r="P919" s="19"/>
      <c r="Q919" s="19"/>
      <c r="R919" s="19"/>
      <c r="S919" s="19"/>
      <c r="T919" s="19"/>
      <c r="U919" s="19"/>
      <c r="V919" s="19"/>
      <c r="W919" s="19"/>
      <c r="X919" s="19"/>
      <c r="Y919" s="19"/>
      <c r="Z919" s="19"/>
      <c r="AA919" s="19"/>
      <c r="AB919" s="19"/>
    </row>
    <row r="920" ht="15.75" customHeight="1">
      <c r="A920" s="19"/>
      <c r="B920" s="19"/>
      <c r="C920" s="19"/>
      <c r="D920" s="19"/>
      <c r="E920" s="19"/>
      <c r="F920" s="19"/>
      <c r="G920" s="19"/>
      <c r="H920" s="165"/>
      <c r="I920" s="19"/>
      <c r="J920" s="19"/>
      <c r="K920" s="19"/>
      <c r="L920" s="19"/>
      <c r="M920" s="19"/>
      <c r="N920" s="19"/>
      <c r="O920" s="19"/>
      <c r="P920" s="19"/>
      <c r="Q920" s="19"/>
      <c r="R920" s="19"/>
      <c r="S920" s="19"/>
      <c r="T920" s="19"/>
      <c r="U920" s="19"/>
      <c r="V920" s="19"/>
      <c r="W920" s="19"/>
      <c r="X920" s="19"/>
      <c r="Y920" s="19"/>
      <c r="Z920" s="19"/>
      <c r="AA920" s="19"/>
      <c r="AB920" s="19"/>
    </row>
    <row r="921" ht="15.75" customHeight="1">
      <c r="A921" s="19"/>
      <c r="B921" s="19"/>
      <c r="C921" s="19"/>
      <c r="D921" s="19"/>
      <c r="E921" s="19"/>
      <c r="F921" s="19"/>
      <c r="G921" s="19"/>
      <c r="H921" s="165"/>
      <c r="I921" s="19"/>
      <c r="J921" s="19"/>
      <c r="K921" s="19"/>
      <c r="L921" s="19"/>
      <c r="M921" s="19"/>
      <c r="N921" s="19"/>
      <c r="O921" s="19"/>
      <c r="P921" s="19"/>
      <c r="Q921" s="19"/>
      <c r="R921" s="19"/>
      <c r="S921" s="19"/>
      <c r="T921" s="19"/>
      <c r="U921" s="19"/>
      <c r="V921" s="19"/>
      <c r="W921" s="19"/>
      <c r="X921" s="19"/>
      <c r="Y921" s="19"/>
      <c r="Z921" s="19"/>
      <c r="AA921" s="19"/>
      <c r="AB921" s="19"/>
    </row>
    <row r="922" ht="15.75" customHeight="1">
      <c r="A922" s="19"/>
      <c r="B922" s="19"/>
      <c r="C922" s="19"/>
      <c r="D922" s="19"/>
      <c r="E922" s="19"/>
      <c r="F922" s="19"/>
      <c r="G922" s="19"/>
      <c r="H922" s="165"/>
      <c r="I922" s="19"/>
      <c r="J922" s="19"/>
      <c r="K922" s="19"/>
      <c r="L922" s="19"/>
      <c r="M922" s="19"/>
      <c r="N922" s="19"/>
      <c r="O922" s="19"/>
      <c r="P922" s="19"/>
      <c r="Q922" s="19"/>
      <c r="R922" s="19"/>
      <c r="S922" s="19"/>
      <c r="T922" s="19"/>
      <c r="U922" s="19"/>
      <c r="V922" s="19"/>
      <c r="W922" s="19"/>
      <c r="X922" s="19"/>
      <c r="Y922" s="19"/>
      <c r="Z922" s="19"/>
      <c r="AA922" s="19"/>
      <c r="AB922" s="19"/>
    </row>
    <row r="923" ht="15.75" customHeight="1">
      <c r="A923" s="19"/>
      <c r="B923" s="19"/>
      <c r="C923" s="19"/>
      <c r="D923" s="19"/>
      <c r="E923" s="19"/>
      <c r="F923" s="19"/>
      <c r="G923" s="19"/>
      <c r="H923" s="165"/>
      <c r="I923" s="19"/>
      <c r="J923" s="19"/>
      <c r="K923" s="19"/>
      <c r="L923" s="19"/>
      <c r="M923" s="19"/>
      <c r="N923" s="19"/>
      <c r="O923" s="19"/>
      <c r="P923" s="19"/>
      <c r="Q923" s="19"/>
      <c r="R923" s="19"/>
      <c r="S923" s="19"/>
      <c r="T923" s="19"/>
      <c r="U923" s="19"/>
      <c r="V923" s="19"/>
      <c r="W923" s="19"/>
      <c r="X923" s="19"/>
      <c r="Y923" s="19"/>
      <c r="Z923" s="19"/>
      <c r="AA923" s="19"/>
      <c r="AB923" s="19"/>
    </row>
    <row r="924" ht="15.75" customHeight="1">
      <c r="A924" s="19"/>
      <c r="B924" s="19"/>
      <c r="C924" s="19"/>
      <c r="D924" s="19"/>
      <c r="E924" s="19"/>
      <c r="F924" s="19"/>
      <c r="G924" s="19"/>
      <c r="H924" s="165"/>
      <c r="I924" s="19"/>
      <c r="J924" s="19"/>
      <c r="K924" s="19"/>
      <c r="L924" s="19"/>
      <c r="M924" s="19"/>
      <c r="N924" s="19"/>
      <c r="O924" s="19"/>
      <c r="P924" s="19"/>
      <c r="Q924" s="19"/>
      <c r="R924" s="19"/>
      <c r="S924" s="19"/>
      <c r="T924" s="19"/>
      <c r="U924" s="19"/>
      <c r="V924" s="19"/>
      <c r="W924" s="19"/>
      <c r="X924" s="19"/>
      <c r="Y924" s="19"/>
      <c r="Z924" s="19"/>
      <c r="AA924" s="19"/>
      <c r="AB924" s="19"/>
    </row>
    <row r="925" ht="15.75" customHeight="1">
      <c r="A925" s="19"/>
      <c r="B925" s="19"/>
      <c r="C925" s="19"/>
      <c r="D925" s="19"/>
      <c r="E925" s="19"/>
      <c r="F925" s="19"/>
      <c r="G925" s="19"/>
      <c r="H925" s="165"/>
      <c r="I925" s="19"/>
      <c r="J925" s="19"/>
      <c r="K925" s="19"/>
      <c r="L925" s="19"/>
      <c r="M925" s="19"/>
      <c r="N925" s="19"/>
      <c r="O925" s="19"/>
      <c r="P925" s="19"/>
      <c r="Q925" s="19"/>
      <c r="R925" s="19"/>
      <c r="S925" s="19"/>
      <c r="T925" s="19"/>
      <c r="U925" s="19"/>
      <c r="V925" s="19"/>
      <c r="W925" s="19"/>
      <c r="X925" s="19"/>
      <c r="Y925" s="19"/>
      <c r="Z925" s="19"/>
      <c r="AA925" s="19"/>
      <c r="AB925" s="19"/>
    </row>
    <row r="926" ht="15.75" customHeight="1">
      <c r="A926" s="19"/>
      <c r="B926" s="19"/>
      <c r="C926" s="19"/>
      <c r="D926" s="19"/>
      <c r="E926" s="19"/>
      <c r="F926" s="19"/>
      <c r="G926" s="19"/>
      <c r="H926" s="165"/>
      <c r="I926" s="19"/>
      <c r="J926" s="19"/>
      <c r="K926" s="19"/>
      <c r="L926" s="19"/>
      <c r="M926" s="19"/>
      <c r="N926" s="19"/>
      <c r="O926" s="19"/>
      <c r="P926" s="19"/>
      <c r="Q926" s="19"/>
      <c r="R926" s="19"/>
      <c r="S926" s="19"/>
      <c r="T926" s="19"/>
      <c r="U926" s="19"/>
      <c r="V926" s="19"/>
      <c r="W926" s="19"/>
      <c r="X926" s="19"/>
      <c r="Y926" s="19"/>
      <c r="Z926" s="19"/>
      <c r="AA926" s="19"/>
      <c r="AB926" s="19"/>
    </row>
    <row r="927" ht="15.75" customHeight="1">
      <c r="A927" s="19"/>
      <c r="B927" s="19"/>
      <c r="C927" s="19"/>
      <c r="D927" s="19"/>
      <c r="E927" s="19"/>
      <c r="F927" s="19"/>
      <c r="G927" s="19"/>
      <c r="H927" s="165"/>
      <c r="I927" s="19"/>
      <c r="J927" s="19"/>
      <c r="K927" s="19"/>
      <c r="L927" s="19"/>
      <c r="M927" s="19"/>
      <c r="N927" s="19"/>
      <c r="O927" s="19"/>
      <c r="P927" s="19"/>
      <c r="Q927" s="19"/>
      <c r="R927" s="19"/>
      <c r="S927" s="19"/>
      <c r="T927" s="19"/>
      <c r="U927" s="19"/>
      <c r="V927" s="19"/>
      <c r="W927" s="19"/>
      <c r="X927" s="19"/>
      <c r="Y927" s="19"/>
      <c r="Z927" s="19"/>
      <c r="AA927" s="19"/>
      <c r="AB927" s="19"/>
    </row>
    <row r="928" ht="15.75" customHeight="1">
      <c r="A928" s="19"/>
      <c r="B928" s="19"/>
      <c r="C928" s="19"/>
      <c r="D928" s="19"/>
      <c r="E928" s="19"/>
      <c r="F928" s="19"/>
      <c r="G928" s="19"/>
      <c r="H928" s="165"/>
      <c r="I928" s="19"/>
      <c r="J928" s="19"/>
      <c r="K928" s="19"/>
      <c r="L928" s="19"/>
      <c r="M928" s="19"/>
      <c r="N928" s="19"/>
      <c r="O928" s="19"/>
      <c r="P928" s="19"/>
      <c r="Q928" s="19"/>
      <c r="R928" s="19"/>
      <c r="S928" s="19"/>
      <c r="T928" s="19"/>
      <c r="U928" s="19"/>
      <c r="V928" s="19"/>
      <c r="W928" s="19"/>
      <c r="X928" s="19"/>
      <c r="Y928" s="19"/>
      <c r="Z928" s="19"/>
      <c r="AA928" s="19"/>
      <c r="AB928" s="19"/>
    </row>
    <row r="929" ht="15.75" customHeight="1">
      <c r="A929" s="19"/>
      <c r="B929" s="19"/>
      <c r="C929" s="19"/>
      <c r="D929" s="19"/>
      <c r="E929" s="19"/>
      <c r="F929" s="19"/>
      <c r="G929" s="19"/>
      <c r="H929" s="165"/>
      <c r="I929" s="19"/>
      <c r="J929" s="19"/>
      <c r="K929" s="19"/>
      <c r="L929" s="19"/>
      <c r="M929" s="19"/>
      <c r="N929" s="19"/>
      <c r="O929" s="19"/>
      <c r="P929" s="19"/>
      <c r="Q929" s="19"/>
      <c r="R929" s="19"/>
      <c r="S929" s="19"/>
      <c r="T929" s="19"/>
      <c r="U929" s="19"/>
      <c r="V929" s="19"/>
      <c r="W929" s="19"/>
      <c r="X929" s="19"/>
      <c r="Y929" s="19"/>
      <c r="Z929" s="19"/>
      <c r="AA929" s="19"/>
      <c r="AB929" s="19"/>
    </row>
    <row r="930" ht="15.75" customHeight="1">
      <c r="A930" s="19"/>
      <c r="B930" s="19"/>
      <c r="C930" s="19"/>
      <c r="D930" s="19"/>
      <c r="E930" s="19"/>
      <c r="F930" s="19"/>
      <c r="G930" s="19"/>
      <c r="H930" s="165"/>
      <c r="I930" s="19"/>
      <c r="J930" s="19"/>
      <c r="K930" s="19"/>
      <c r="L930" s="19"/>
      <c r="M930" s="19"/>
      <c r="N930" s="19"/>
      <c r="O930" s="19"/>
      <c r="P930" s="19"/>
      <c r="Q930" s="19"/>
      <c r="R930" s="19"/>
      <c r="S930" s="19"/>
      <c r="T930" s="19"/>
      <c r="U930" s="19"/>
      <c r="V930" s="19"/>
      <c r="W930" s="19"/>
      <c r="X930" s="19"/>
      <c r="Y930" s="19"/>
      <c r="Z930" s="19"/>
      <c r="AA930" s="19"/>
      <c r="AB930" s="19"/>
    </row>
    <row r="931" ht="15.75" customHeight="1">
      <c r="A931" s="19"/>
      <c r="B931" s="19"/>
      <c r="C931" s="19"/>
      <c r="D931" s="19"/>
      <c r="E931" s="19"/>
      <c r="F931" s="19"/>
      <c r="G931" s="19"/>
      <c r="H931" s="165"/>
      <c r="I931" s="19"/>
      <c r="J931" s="19"/>
      <c r="K931" s="19"/>
      <c r="L931" s="19"/>
      <c r="M931" s="19"/>
      <c r="N931" s="19"/>
      <c r="O931" s="19"/>
      <c r="P931" s="19"/>
      <c r="Q931" s="19"/>
      <c r="R931" s="19"/>
      <c r="S931" s="19"/>
      <c r="T931" s="19"/>
      <c r="U931" s="19"/>
      <c r="V931" s="19"/>
      <c r="W931" s="19"/>
      <c r="X931" s="19"/>
      <c r="Y931" s="19"/>
      <c r="Z931" s="19"/>
      <c r="AA931" s="19"/>
      <c r="AB931" s="19"/>
    </row>
    <row r="932" ht="15.75" customHeight="1">
      <c r="A932" s="19"/>
      <c r="B932" s="19"/>
      <c r="C932" s="19"/>
      <c r="D932" s="19"/>
      <c r="E932" s="19"/>
      <c r="F932" s="19"/>
      <c r="G932" s="19"/>
      <c r="H932" s="165"/>
      <c r="I932" s="19"/>
      <c r="J932" s="19"/>
      <c r="K932" s="19"/>
      <c r="L932" s="19"/>
      <c r="M932" s="19"/>
      <c r="N932" s="19"/>
      <c r="O932" s="19"/>
      <c r="P932" s="19"/>
      <c r="Q932" s="19"/>
      <c r="R932" s="19"/>
      <c r="S932" s="19"/>
      <c r="T932" s="19"/>
      <c r="U932" s="19"/>
      <c r="V932" s="19"/>
      <c r="W932" s="19"/>
      <c r="X932" s="19"/>
      <c r="Y932" s="19"/>
      <c r="Z932" s="19"/>
      <c r="AA932" s="19"/>
      <c r="AB932" s="19"/>
    </row>
    <row r="933" ht="15.75" customHeight="1">
      <c r="A933" s="19"/>
      <c r="B933" s="19"/>
      <c r="C933" s="19"/>
      <c r="D933" s="19"/>
      <c r="E933" s="19"/>
      <c r="F933" s="19"/>
      <c r="G933" s="19"/>
      <c r="H933" s="165"/>
      <c r="I933" s="19"/>
      <c r="J933" s="19"/>
      <c r="K933" s="19"/>
      <c r="L933" s="19"/>
      <c r="M933" s="19"/>
      <c r="N933" s="19"/>
      <c r="O933" s="19"/>
      <c r="P933" s="19"/>
      <c r="Q933" s="19"/>
      <c r="R933" s="19"/>
      <c r="S933" s="19"/>
      <c r="T933" s="19"/>
      <c r="U933" s="19"/>
      <c r="V933" s="19"/>
      <c r="W933" s="19"/>
      <c r="X933" s="19"/>
      <c r="Y933" s="19"/>
      <c r="Z933" s="19"/>
      <c r="AA933" s="19"/>
      <c r="AB933" s="19"/>
    </row>
    <row r="934" ht="15.75" customHeight="1">
      <c r="A934" s="19"/>
      <c r="B934" s="19"/>
      <c r="C934" s="19"/>
      <c r="D934" s="19"/>
      <c r="E934" s="19"/>
      <c r="F934" s="19"/>
      <c r="G934" s="19"/>
      <c r="H934" s="165"/>
      <c r="I934" s="19"/>
      <c r="J934" s="19"/>
      <c r="K934" s="19"/>
      <c r="L934" s="19"/>
      <c r="M934" s="19"/>
      <c r="N934" s="19"/>
      <c r="O934" s="19"/>
      <c r="P934" s="19"/>
      <c r="Q934" s="19"/>
      <c r="R934" s="19"/>
      <c r="S934" s="19"/>
      <c r="T934" s="19"/>
      <c r="U934" s="19"/>
      <c r="V934" s="19"/>
      <c r="W934" s="19"/>
      <c r="X934" s="19"/>
      <c r="Y934" s="19"/>
      <c r="Z934" s="19"/>
      <c r="AA934" s="19"/>
      <c r="AB934" s="19"/>
    </row>
    <row r="935" ht="15.75" customHeight="1">
      <c r="A935" s="19"/>
      <c r="B935" s="19"/>
      <c r="C935" s="19"/>
      <c r="D935" s="19"/>
      <c r="E935" s="19"/>
      <c r="F935" s="19"/>
      <c r="G935" s="19"/>
      <c r="H935" s="165"/>
      <c r="I935" s="19"/>
      <c r="J935" s="19"/>
      <c r="K935" s="19"/>
      <c r="L935" s="19"/>
      <c r="M935" s="19"/>
      <c r="N935" s="19"/>
      <c r="O935" s="19"/>
      <c r="P935" s="19"/>
      <c r="Q935" s="19"/>
      <c r="R935" s="19"/>
      <c r="S935" s="19"/>
      <c r="T935" s="19"/>
      <c r="U935" s="19"/>
      <c r="V935" s="19"/>
      <c r="W935" s="19"/>
      <c r="X935" s="19"/>
      <c r="Y935" s="19"/>
      <c r="Z935" s="19"/>
      <c r="AA935" s="19"/>
      <c r="AB935" s="19"/>
    </row>
    <row r="936" ht="15.75" customHeight="1">
      <c r="A936" s="19"/>
      <c r="B936" s="19"/>
      <c r="C936" s="19"/>
      <c r="D936" s="19"/>
      <c r="E936" s="19"/>
      <c r="F936" s="19"/>
      <c r="G936" s="19"/>
      <c r="H936" s="165"/>
      <c r="I936" s="19"/>
      <c r="J936" s="19"/>
      <c r="K936" s="19"/>
      <c r="L936" s="19"/>
      <c r="M936" s="19"/>
      <c r="N936" s="19"/>
      <c r="O936" s="19"/>
      <c r="P936" s="19"/>
      <c r="Q936" s="19"/>
      <c r="R936" s="19"/>
      <c r="S936" s="19"/>
      <c r="T936" s="19"/>
      <c r="U936" s="19"/>
      <c r="V936" s="19"/>
      <c r="W936" s="19"/>
      <c r="X936" s="19"/>
      <c r="Y936" s="19"/>
      <c r="Z936" s="19"/>
      <c r="AA936" s="19"/>
      <c r="AB936" s="19"/>
    </row>
    <row r="937" ht="15.75" customHeight="1">
      <c r="A937" s="19"/>
      <c r="B937" s="19"/>
      <c r="C937" s="19"/>
      <c r="D937" s="19"/>
      <c r="E937" s="19"/>
      <c r="F937" s="19"/>
      <c r="G937" s="19"/>
      <c r="H937" s="165"/>
      <c r="I937" s="19"/>
      <c r="J937" s="19"/>
      <c r="K937" s="19"/>
      <c r="L937" s="19"/>
      <c r="M937" s="19"/>
      <c r="N937" s="19"/>
      <c r="O937" s="19"/>
      <c r="P937" s="19"/>
      <c r="Q937" s="19"/>
      <c r="R937" s="19"/>
      <c r="S937" s="19"/>
      <c r="T937" s="19"/>
      <c r="U937" s="19"/>
      <c r="V937" s="19"/>
      <c r="W937" s="19"/>
      <c r="X937" s="19"/>
      <c r="Y937" s="19"/>
      <c r="Z937" s="19"/>
      <c r="AA937" s="19"/>
      <c r="AB937" s="19"/>
    </row>
    <row r="938" ht="15.75" customHeight="1">
      <c r="A938" s="19"/>
      <c r="B938" s="19"/>
      <c r="C938" s="19"/>
      <c r="D938" s="19"/>
      <c r="E938" s="19"/>
      <c r="F938" s="19"/>
      <c r="G938" s="19"/>
      <c r="H938" s="165"/>
      <c r="I938" s="19"/>
      <c r="J938" s="19"/>
      <c r="K938" s="19"/>
      <c r="L938" s="19"/>
      <c r="M938" s="19"/>
      <c r="N938" s="19"/>
      <c r="O938" s="19"/>
      <c r="P938" s="19"/>
      <c r="Q938" s="19"/>
      <c r="R938" s="19"/>
      <c r="S938" s="19"/>
      <c r="T938" s="19"/>
      <c r="U938" s="19"/>
      <c r="V938" s="19"/>
      <c r="W938" s="19"/>
      <c r="X938" s="19"/>
      <c r="Y938" s="19"/>
      <c r="Z938" s="19"/>
      <c r="AA938" s="19"/>
      <c r="AB938" s="19"/>
    </row>
    <row r="939" ht="15.75" customHeight="1">
      <c r="A939" s="19"/>
      <c r="B939" s="19"/>
      <c r="C939" s="19"/>
      <c r="D939" s="19"/>
      <c r="E939" s="19"/>
      <c r="F939" s="19"/>
      <c r="G939" s="19"/>
      <c r="H939" s="165"/>
      <c r="I939" s="19"/>
      <c r="J939" s="19"/>
      <c r="K939" s="19"/>
      <c r="L939" s="19"/>
      <c r="M939" s="19"/>
      <c r="N939" s="19"/>
      <c r="O939" s="19"/>
      <c r="P939" s="19"/>
      <c r="Q939" s="19"/>
      <c r="R939" s="19"/>
      <c r="S939" s="19"/>
      <c r="T939" s="19"/>
      <c r="U939" s="19"/>
      <c r="V939" s="19"/>
      <c r="W939" s="19"/>
      <c r="X939" s="19"/>
      <c r="Y939" s="19"/>
      <c r="Z939" s="19"/>
      <c r="AA939" s="19"/>
      <c r="AB939" s="19"/>
    </row>
    <row r="940" ht="15.75" customHeight="1">
      <c r="A940" s="19"/>
      <c r="B940" s="19"/>
      <c r="C940" s="19"/>
      <c r="D940" s="19"/>
      <c r="E940" s="19"/>
      <c r="F940" s="19"/>
      <c r="G940" s="19"/>
      <c r="H940" s="165"/>
      <c r="I940" s="19"/>
      <c r="J940" s="19"/>
      <c r="K940" s="19"/>
      <c r="L940" s="19"/>
      <c r="M940" s="19"/>
      <c r="N940" s="19"/>
      <c r="O940" s="19"/>
      <c r="P940" s="19"/>
      <c r="Q940" s="19"/>
      <c r="R940" s="19"/>
      <c r="S940" s="19"/>
      <c r="T940" s="19"/>
      <c r="U940" s="19"/>
      <c r="V940" s="19"/>
      <c r="W940" s="19"/>
      <c r="X940" s="19"/>
      <c r="Y940" s="19"/>
      <c r="Z940" s="19"/>
      <c r="AA940" s="19"/>
      <c r="AB940" s="19"/>
    </row>
    <row r="941" ht="15.75" customHeight="1">
      <c r="A941" s="19"/>
      <c r="B941" s="19"/>
      <c r="C941" s="19"/>
      <c r="D941" s="19"/>
      <c r="E941" s="19"/>
      <c r="F941" s="19"/>
      <c r="G941" s="19"/>
      <c r="H941" s="165"/>
      <c r="I941" s="19"/>
      <c r="J941" s="19"/>
      <c r="K941" s="19"/>
      <c r="L941" s="19"/>
      <c r="M941" s="19"/>
      <c r="N941" s="19"/>
      <c r="O941" s="19"/>
      <c r="P941" s="19"/>
      <c r="Q941" s="19"/>
      <c r="R941" s="19"/>
      <c r="S941" s="19"/>
      <c r="T941" s="19"/>
      <c r="U941" s="19"/>
      <c r="V941" s="19"/>
      <c r="W941" s="19"/>
      <c r="X941" s="19"/>
      <c r="Y941" s="19"/>
      <c r="Z941" s="19"/>
      <c r="AA941" s="19"/>
      <c r="AB941" s="19"/>
    </row>
    <row r="942" ht="15.75" customHeight="1">
      <c r="A942" s="19"/>
      <c r="B942" s="19"/>
      <c r="C942" s="19"/>
      <c r="D942" s="19"/>
      <c r="E942" s="19"/>
      <c r="F942" s="19"/>
      <c r="G942" s="19"/>
      <c r="H942" s="165"/>
      <c r="I942" s="19"/>
      <c r="J942" s="19"/>
      <c r="K942" s="19"/>
      <c r="L942" s="19"/>
      <c r="M942" s="19"/>
      <c r="N942" s="19"/>
      <c r="O942" s="19"/>
      <c r="P942" s="19"/>
      <c r="Q942" s="19"/>
      <c r="R942" s="19"/>
      <c r="S942" s="19"/>
      <c r="T942" s="19"/>
      <c r="U942" s="19"/>
      <c r="V942" s="19"/>
      <c r="W942" s="19"/>
      <c r="X942" s="19"/>
      <c r="Y942" s="19"/>
      <c r="Z942" s="19"/>
      <c r="AA942" s="19"/>
      <c r="AB942" s="19"/>
    </row>
    <row r="943" ht="15.75" customHeight="1">
      <c r="A943" s="19"/>
      <c r="B943" s="19"/>
      <c r="C943" s="19"/>
      <c r="D943" s="19"/>
      <c r="E943" s="19"/>
      <c r="F943" s="19"/>
      <c r="G943" s="19"/>
      <c r="H943" s="165"/>
      <c r="I943" s="19"/>
      <c r="J943" s="19"/>
      <c r="K943" s="19"/>
      <c r="L943" s="19"/>
      <c r="M943" s="19"/>
      <c r="N943" s="19"/>
      <c r="O943" s="19"/>
      <c r="P943" s="19"/>
      <c r="Q943" s="19"/>
      <c r="R943" s="19"/>
      <c r="S943" s="19"/>
      <c r="T943" s="19"/>
      <c r="U943" s="19"/>
      <c r="V943" s="19"/>
      <c r="W943" s="19"/>
      <c r="X943" s="19"/>
      <c r="Y943" s="19"/>
      <c r="Z943" s="19"/>
      <c r="AA943" s="19"/>
      <c r="AB943" s="19"/>
    </row>
    <row r="944" ht="15.75" customHeight="1">
      <c r="A944" s="19"/>
      <c r="B944" s="19"/>
      <c r="C944" s="19"/>
      <c r="D944" s="19"/>
      <c r="E944" s="19"/>
      <c r="F944" s="19"/>
      <c r="G944" s="19"/>
      <c r="H944" s="165"/>
      <c r="I944" s="19"/>
      <c r="J944" s="19"/>
      <c r="K944" s="19"/>
      <c r="L944" s="19"/>
      <c r="M944" s="19"/>
      <c r="N944" s="19"/>
      <c r="O944" s="19"/>
      <c r="P944" s="19"/>
      <c r="Q944" s="19"/>
      <c r="R944" s="19"/>
      <c r="S944" s="19"/>
      <c r="T944" s="19"/>
      <c r="U944" s="19"/>
      <c r="V944" s="19"/>
      <c r="W944" s="19"/>
      <c r="X944" s="19"/>
      <c r="Y944" s="19"/>
      <c r="Z944" s="19"/>
      <c r="AA944" s="19"/>
      <c r="AB944" s="19"/>
    </row>
    <row r="945" ht="15.75" customHeight="1">
      <c r="A945" s="19"/>
      <c r="B945" s="19"/>
      <c r="C945" s="19"/>
      <c r="D945" s="19"/>
      <c r="E945" s="19"/>
      <c r="F945" s="19"/>
      <c r="G945" s="19"/>
      <c r="H945" s="165"/>
      <c r="I945" s="19"/>
      <c r="J945" s="19"/>
      <c r="K945" s="19"/>
      <c r="L945" s="19"/>
      <c r="M945" s="19"/>
      <c r="N945" s="19"/>
      <c r="O945" s="19"/>
      <c r="P945" s="19"/>
      <c r="Q945" s="19"/>
      <c r="R945" s="19"/>
      <c r="S945" s="19"/>
      <c r="T945" s="19"/>
      <c r="U945" s="19"/>
      <c r="V945" s="19"/>
      <c r="W945" s="19"/>
      <c r="X945" s="19"/>
      <c r="Y945" s="19"/>
      <c r="Z945" s="19"/>
      <c r="AA945" s="19"/>
      <c r="AB945" s="19"/>
    </row>
    <row r="946" ht="15.75" customHeight="1">
      <c r="A946" s="19"/>
      <c r="B946" s="19"/>
      <c r="C946" s="19"/>
      <c r="D946" s="19"/>
      <c r="E946" s="19"/>
      <c r="F946" s="19"/>
      <c r="G946" s="19"/>
      <c r="H946" s="165"/>
      <c r="I946" s="19"/>
      <c r="J946" s="19"/>
      <c r="K946" s="19"/>
      <c r="L946" s="19"/>
      <c r="M946" s="19"/>
      <c r="N946" s="19"/>
      <c r="O946" s="19"/>
      <c r="P946" s="19"/>
      <c r="Q946" s="19"/>
      <c r="R946" s="19"/>
      <c r="S946" s="19"/>
      <c r="T946" s="19"/>
      <c r="U946" s="19"/>
      <c r="V946" s="19"/>
      <c r="W946" s="19"/>
      <c r="X946" s="19"/>
      <c r="Y946" s="19"/>
      <c r="Z946" s="19"/>
      <c r="AA946" s="19"/>
      <c r="AB946" s="19"/>
    </row>
    <row r="947" ht="15.75" customHeight="1">
      <c r="A947" s="19"/>
      <c r="B947" s="19"/>
      <c r="C947" s="19"/>
      <c r="D947" s="19"/>
      <c r="E947" s="19"/>
      <c r="F947" s="19"/>
      <c r="G947" s="19"/>
      <c r="H947" s="165"/>
      <c r="I947" s="19"/>
      <c r="J947" s="19"/>
      <c r="K947" s="19"/>
      <c r="L947" s="19"/>
      <c r="M947" s="19"/>
      <c r="N947" s="19"/>
      <c r="O947" s="19"/>
      <c r="P947" s="19"/>
      <c r="Q947" s="19"/>
      <c r="R947" s="19"/>
      <c r="S947" s="19"/>
      <c r="T947" s="19"/>
      <c r="U947" s="19"/>
      <c r="V947" s="19"/>
      <c r="W947" s="19"/>
      <c r="X947" s="19"/>
      <c r="Y947" s="19"/>
      <c r="Z947" s="19"/>
      <c r="AA947" s="19"/>
      <c r="AB947" s="19"/>
    </row>
    <row r="948" ht="15.75" customHeight="1">
      <c r="A948" s="19"/>
      <c r="B948" s="19"/>
      <c r="C948" s="19"/>
      <c r="D948" s="19"/>
      <c r="E948" s="19"/>
      <c r="F948" s="19"/>
      <c r="G948" s="19"/>
      <c r="H948" s="165"/>
      <c r="I948" s="19"/>
      <c r="J948" s="19"/>
      <c r="K948" s="19"/>
      <c r="L948" s="19"/>
      <c r="M948" s="19"/>
      <c r="N948" s="19"/>
      <c r="O948" s="19"/>
      <c r="P948" s="19"/>
      <c r="Q948" s="19"/>
      <c r="R948" s="19"/>
      <c r="S948" s="19"/>
      <c r="T948" s="19"/>
      <c r="U948" s="19"/>
      <c r="V948" s="19"/>
      <c r="W948" s="19"/>
      <c r="X948" s="19"/>
      <c r="Y948" s="19"/>
      <c r="Z948" s="19"/>
      <c r="AA948" s="19"/>
      <c r="AB948" s="19"/>
    </row>
    <row r="949" ht="15.75" customHeight="1">
      <c r="A949" s="19"/>
      <c r="B949" s="19"/>
      <c r="C949" s="19"/>
      <c r="D949" s="19"/>
      <c r="E949" s="19"/>
      <c r="F949" s="19"/>
      <c r="G949" s="19"/>
      <c r="H949" s="165"/>
      <c r="I949" s="19"/>
      <c r="J949" s="19"/>
      <c r="K949" s="19"/>
      <c r="L949" s="19"/>
      <c r="M949" s="19"/>
      <c r="N949" s="19"/>
      <c r="O949" s="19"/>
      <c r="P949" s="19"/>
      <c r="Q949" s="19"/>
      <c r="R949" s="19"/>
      <c r="S949" s="19"/>
      <c r="T949" s="19"/>
      <c r="U949" s="19"/>
      <c r="V949" s="19"/>
      <c r="W949" s="19"/>
      <c r="X949" s="19"/>
      <c r="Y949" s="19"/>
      <c r="Z949" s="19"/>
      <c r="AA949" s="19"/>
      <c r="AB949" s="19"/>
    </row>
    <row r="950" ht="15.75" customHeight="1">
      <c r="A950" s="19"/>
      <c r="B950" s="19"/>
      <c r="C950" s="19"/>
      <c r="D950" s="19"/>
      <c r="E950" s="19"/>
      <c r="F950" s="19"/>
      <c r="G950" s="19"/>
      <c r="H950" s="165"/>
      <c r="I950" s="19"/>
      <c r="J950" s="19"/>
      <c r="K950" s="19"/>
      <c r="L950" s="19"/>
      <c r="M950" s="19"/>
      <c r="N950" s="19"/>
      <c r="O950" s="19"/>
      <c r="P950" s="19"/>
      <c r="Q950" s="19"/>
      <c r="R950" s="19"/>
      <c r="S950" s="19"/>
      <c r="T950" s="19"/>
      <c r="U950" s="19"/>
      <c r="V950" s="19"/>
      <c r="W950" s="19"/>
      <c r="X950" s="19"/>
      <c r="Y950" s="19"/>
      <c r="Z950" s="19"/>
      <c r="AA950" s="19"/>
      <c r="AB950" s="19"/>
    </row>
    <row r="951" ht="15.75" customHeight="1">
      <c r="A951" s="19"/>
      <c r="B951" s="19"/>
      <c r="C951" s="19"/>
      <c r="D951" s="19"/>
      <c r="E951" s="19"/>
      <c r="F951" s="19"/>
      <c r="G951" s="19"/>
      <c r="H951" s="165"/>
      <c r="I951" s="19"/>
      <c r="J951" s="19"/>
      <c r="K951" s="19"/>
      <c r="L951" s="19"/>
      <c r="M951" s="19"/>
      <c r="N951" s="19"/>
      <c r="O951" s="19"/>
      <c r="P951" s="19"/>
      <c r="Q951" s="19"/>
      <c r="R951" s="19"/>
      <c r="S951" s="19"/>
      <c r="T951" s="19"/>
      <c r="U951" s="19"/>
      <c r="V951" s="19"/>
      <c r="W951" s="19"/>
      <c r="X951" s="19"/>
      <c r="Y951" s="19"/>
      <c r="Z951" s="19"/>
      <c r="AA951" s="19"/>
      <c r="AB951" s="19"/>
    </row>
    <row r="952" ht="15.75" customHeight="1">
      <c r="A952" s="19"/>
      <c r="B952" s="19"/>
      <c r="C952" s="19"/>
      <c r="D952" s="19"/>
      <c r="E952" s="19"/>
      <c r="F952" s="19"/>
      <c r="G952" s="19"/>
      <c r="H952" s="165"/>
      <c r="I952" s="19"/>
      <c r="J952" s="19"/>
      <c r="K952" s="19"/>
      <c r="L952" s="19"/>
      <c r="M952" s="19"/>
      <c r="N952" s="19"/>
      <c r="O952" s="19"/>
      <c r="P952" s="19"/>
      <c r="Q952" s="19"/>
      <c r="R952" s="19"/>
      <c r="S952" s="19"/>
      <c r="T952" s="19"/>
      <c r="U952" s="19"/>
      <c r="V952" s="19"/>
      <c r="W952" s="19"/>
      <c r="X952" s="19"/>
      <c r="Y952" s="19"/>
      <c r="Z952" s="19"/>
      <c r="AA952" s="19"/>
      <c r="AB952" s="19"/>
    </row>
    <row r="953" ht="15.75" customHeight="1">
      <c r="A953" s="19"/>
      <c r="B953" s="19"/>
      <c r="C953" s="19"/>
      <c r="D953" s="19"/>
      <c r="E953" s="19"/>
      <c r="F953" s="19"/>
      <c r="G953" s="19"/>
      <c r="H953" s="165"/>
      <c r="I953" s="19"/>
      <c r="J953" s="19"/>
      <c r="K953" s="19"/>
      <c r="L953" s="19"/>
      <c r="M953" s="19"/>
      <c r="N953" s="19"/>
      <c r="O953" s="19"/>
      <c r="P953" s="19"/>
      <c r="Q953" s="19"/>
      <c r="R953" s="19"/>
      <c r="S953" s="19"/>
      <c r="T953" s="19"/>
      <c r="U953" s="19"/>
      <c r="V953" s="19"/>
      <c r="W953" s="19"/>
      <c r="X953" s="19"/>
      <c r="Y953" s="19"/>
      <c r="Z953" s="19"/>
      <c r="AA953" s="19"/>
      <c r="AB953" s="19"/>
    </row>
    <row r="954" ht="15.75" customHeight="1">
      <c r="A954" s="19"/>
      <c r="B954" s="19"/>
      <c r="C954" s="19"/>
      <c r="D954" s="19"/>
      <c r="E954" s="19"/>
      <c r="F954" s="19"/>
      <c r="G954" s="19"/>
      <c r="H954" s="165"/>
      <c r="I954" s="19"/>
      <c r="J954" s="19"/>
      <c r="K954" s="19"/>
      <c r="L954" s="19"/>
      <c r="M954" s="19"/>
      <c r="N954" s="19"/>
      <c r="O954" s="19"/>
      <c r="P954" s="19"/>
      <c r="Q954" s="19"/>
      <c r="R954" s="19"/>
      <c r="S954" s="19"/>
      <c r="T954" s="19"/>
      <c r="U954" s="19"/>
      <c r="V954" s="19"/>
      <c r="W954" s="19"/>
      <c r="X954" s="19"/>
      <c r="Y954" s="19"/>
      <c r="Z954" s="19"/>
      <c r="AA954" s="19"/>
      <c r="AB954" s="19"/>
    </row>
    <row r="955" ht="15.75" customHeight="1">
      <c r="A955" s="19"/>
      <c r="B955" s="19"/>
      <c r="C955" s="19"/>
      <c r="D955" s="19"/>
      <c r="E955" s="19"/>
      <c r="F955" s="19"/>
      <c r="G955" s="19"/>
      <c r="H955" s="165"/>
      <c r="I955" s="19"/>
      <c r="J955" s="19"/>
      <c r="K955" s="19"/>
      <c r="L955" s="19"/>
      <c r="M955" s="19"/>
      <c r="N955" s="19"/>
      <c r="O955" s="19"/>
      <c r="P955" s="19"/>
      <c r="Q955" s="19"/>
      <c r="R955" s="19"/>
      <c r="S955" s="19"/>
      <c r="T955" s="19"/>
      <c r="U955" s="19"/>
      <c r="V955" s="19"/>
      <c r="W955" s="19"/>
      <c r="X955" s="19"/>
      <c r="Y955" s="19"/>
      <c r="Z955" s="19"/>
      <c r="AA955" s="19"/>
      <c r="AB955" s="19"/>
    </row>
    <row r="956" ht="15.75" customHeight="1">
      <c r="A956" s="19"/>
      <c r="B956" s="19"/>
      <c r="C956" s="19"/>
      <c r="D956" s="19"/>
      <c r="E956" s="19"/>
      <c r="F956" s="19"/>
      <c r="G956" s="19"/>
      <c r="H956" s="165"/>
      <c r="I956" s="19"/>
      <c r="J956" s="19"/>
      <c r="K956" s="19"/>
      <c r="L956" s="19"/>
      <c r="M956" s="19"/>
      <c r="N956" s="19"/>
      <c r="O956" s="19"/>
      <c r="P956" s="19"/>
      <c r="Q956" s="19"/>
      <c r="R956" s="19"/>
      <c r="S956" s="19"/>
      <c r="T956" s="19"/>
      <c r="U956" s="19"/>
      <c r="V956" s="19"/>
      <c r="W956" s="19"/>
      <c r="X956" s="19"/>
      <c r="Y956" s="19"/>
      <c r="Z956" s="19"/>
      <c r="AA956" s="19"/>
      <c r="AB956" s="19"/>
    </row>
    <row r="957" ht="15.75" customHeight="1">
      <c r="A957" s="19"/>
      <c r="B957" s="19"/>
      <c r="C957" s="19"/>
      <c r="D957" s="19"/>
      <c r="E957" s="19"/>
      <c r="F957" s="19"/>
      <c r="G957" s="19"/>
      <c r="H957" s="165"/>
      <c r="I957" s="19"/>
      <c r="J957" s="19"/>
      <c r="K957" s="19"/>
      <c r="L957" s="19"/>
      <c r="M957" s="19"/>
      <c r="N957" s="19"/>
      <c r="O957" s="19"/>
      <c r="P957" s="19"/>
      <c r="Q957" s="19"/>
      <c r="R957" s="19"/>
      <c r="S957" s="19"/>
      <c r="T957" s="19"/>
      <c r="U957" s="19"/>
      <c r="V957" s="19"/>
      <c r="W957" s="19"/>
      <c r="X957" s="19"/>
      <c r="Y957" s="19"/>
      <c r="Z957" s="19"/>
      <c r="AA957" s="19"/>
      <c r="AB957" s="19"/>
    </row>
    <row r="958" ht="15.75" customHeight="1">
      <c r="A958" s="19"/>
      <c r="B958" s="19"/>
      <c r="C958" s="19"/>
      <c r="D958" s="19"/>
      <c r="E958" s="19"/>
      <c r="F958" s="19"/>
      <c r="G958" s="19"/>
      <c r="H958" s="165"/>
      <c r="I958" s="19"/>
      <c r="J958" s="19"/>
      <c r="K958" s="19"/>
      <c r="L958" s="19"/>
      <c r="M958" s="19"/>
      <c r="N958" s="19"/>
      <c r="O958" s="19"/>
      <c r="P958" s="19"/>
      <c r="Q958" s="19"/>
      <c r="R958" s="19"/>
      <c r="S958" s="19"/>
      <c r="T958" s="19"/>
      <c r="U958" s="19"/>
      <c r="V958" s="19"/>
      <c r="W958" s="19"/>
      <c r="X958" s="19"/>
      <c r="Y958" s="19"/>
      <c r="Z958" s="19"/>
      <c r="AA958" s="19"/>
      <c r="AB958" s="19"/>
    </row>
    <row r="959" ht="15.75" customHeight="1">
      <c r="A959" s="19"/>
      <c r="B959" s="19"/>
      <c r="C959" s="19"/>
      <c r="D959" s="19"/>
      <c r="E959" s="19"/>
      <c r="F959" s="19"/>
      <c r="G959" s="19"/>
      <c r="H959" s="165"/>
      <c r="I959" s="19"/>
      <c r="J959" s="19"/>
      <c r="K959" s="19"/>
      <c r="L959" s="19"/>
      <c r="M959" s="19"/>
      <c r="N959" s="19"/>
      <c r="O959" s="19"/>
      <c r="P959" s="19"/>
      <c r="Q959" s="19"/>
      <c r="R959" s="19"/>
      <c r="S959" s="19"/>
      <c r="T959" s="19"/>
      <c r="U959" s="19"/>
      <c r="V959" s="19"/>
      <c r="W959" s="19"/>
      <c r="X959" s="19"/>
      <c r="Y959" s="19"/>
      <c r="Z959" s="19"/>
      <c r="AA959" s="19"/>
      <c r="AB959" s="19"/>
    </row>
    <row r="960" ht="15.75" customHeight="1">
      <c r="A960" s="19"/>
      <c r="B960" s="19"/>
      <c r="C960" s="19"/>
      <c r="D960" s="19"/>
      <c r="E960" s="19"/>
      <c r="F960" s="19"/>
      <c r="G960" s="19"/>
      <c r="H960" s="165"/>
      <c r="I960" s="19"/>
      <c r="J960" s="19"/>
      <c r="K960" s="19"/>
      <c r="L960" s="19"/>
      <c r="M960" s="19"/>
      <c r="N960" s="19"/>
      <c r="O960" s="19"/>
      <c r="P960" s="19"/>
      <c r="Q960" s="19"/>
      <c r="R960" s="19"/>
      <c r="S960" s="19"/>
      <c r="T960" s="19"/>
      <c r="U960" s="19"/>
      <c r="V960" s="19"/>
      <c r="W960" s="19"/>
      <c r="X960" s="19"/>
      <c r="Y960" s="19"/>
      <c r="Z960" s="19"/>
      <c r="AA960" s="19"/>
      <c r="AB960" s="19"/>
    </row>
    <row r="961" ht="15.75" customHeight="1">
      <c r="A961" s="19"/>
      <c r="B961" s="19"/>
      <c r="C961" s="19"/>
      <c r="D961" s="19"/>
      <c r="E961" s="19"/>
      <c r="F961" s="19"/>
      <c r="G961" s="19"/>
      <c r="H961" s="165"/>
      <c r="I961" s="19"/>
      <c r="J961" s="19"/>
      <c r="K961" s="19"/>
      <c r="L961" s="19"/>
      <c r="M961" s="19"/>
      <c r="N961" s="19"/>
      <c r="O961" s="19"/>
      <c r="P961" s="19"/>
      <c r="Q961" s="19"/>
      <c r="R961" s="19"/>
      <c r="S961" s="19"/>
      <c r="T961" s="19"/>
      <c r="U961" s="19"/>
      <c r="V961" s="19"/>
      <c r="W961" s="19"/>
      <c r="X961" s="19"/>
      <c r="Y961" s="19"/>
      <c r="Z961" s="19"/>
      <c r="AA961" s="19"/>
      <c r="AB961" s="19"/>
    </row>
    <row r="962" ht="15.75" customHeight="1">
      <c r="A962" s="19"/>
      <c r="B962" s="19"/>
      <c r="C962" s="19"/>
      <c r="D962" s="19"/>
      <c r="E962" s="19"/>
      <c r="F962" s="19"/>
      <c r="G962" s="19"/>
      <c r="H962" s="165"/>
      <c r="I962" s="19"/>
      <c r="J962" s="19"/>
      <c r="K962" s="19"/>
      <c r="L962" s="19"/>
      <c r="M962" s="19"/>
      <c r="N962" s="19"/>
      <c r="O962" s="19"/>
      <c r="P962" s="19"/>
      <c r="Q962" s="19"/>
      <c r="R962" s="19"/>
      <c r="S962" s="19"/>
      <c r="T962" s="19"/>
      <c r="U962" s="19"/>
      <c r="V962" s="19"/>
      <c r="W962" s="19"/>
      <c r="X962" s="19"/>
      <c r="Y962" s="19"/>
      <c r="Z962" s="19"/>
      <c r="AA962" s="19"/>
      <c r="AB962" s="19"/>
    </row>
    <row r="963" ht="15.75" customHeight="1">
      <c r="A963" s="19"/>
      <c r="B963" s="19"/>
      <c r="C963" s="19"/>
      <c r="D963" s="19"/>
      <c r="E963" s="19"/>
      <c r="F963" s="19"/>
      <c r="G963" s="19"/>
      <c r="H963" s="165"/>
      <c r="I963" s="19"/>
      <c r="J963" s="19"/>
      <c r="K963" s="19"/>
      <c r="L963" s="19"/>
      <c r="M963" s="19"/>
      <c r="N963" s="19"/>
      <c r="O963" s="19"/>
      <c r="P963" s="19"/>
      <c r="Q963" s="19"/>
      <c r="R963" s="19"/>
      <c r="S963" s="19"/>
      <c r="T963" s="19"/>
      <c r="U963" s="19"/>
      <c r="V963" s="19"/>
      <c r="W963" s="19"/>
      <c r="X963" s="19"/>
      <c r="Y963" s="19"/>
      <c r="Z963" s="19"/>
      <c r="AA963" s="19"/>
      <c r="AB963" s="19"/>
    </row>
    <row r="964" ht="15.75" customHeight="1">
      <c r="A964" s="19"/>
      <c r="B964" s="19"/>
      <c r="C964" s="19"/>
      <c r="D964" s="19"/>
      <c r="E964" s="19"/>
      <c r="F964" s="19"/>
      <c r="G964" s="19"/>
      <c r="H964" s="165"/>
      <c r="I964" s="19"/>
      <c r="J964" s="19"/>
      <c r="K964" s="19"/>
      <c r="L964" s="19"/>
      <c r="M964" s="19"/>
      <c r="N964" s="19"/>
      <c r="O964" s="19"/>
      <c r="P964" s="19"/>
      <c r="Q964" s="19"/>
      <c r="R964" s="19"/>
      <c r="S964" s="19"/>
      <c r="T964" s="19"/>
      <c r="U964" s="19"/>
      <c r="V964" s="19"/>
      <c r="W964" s="19"/>
      <c r="X964" s="19"/>
      <c r="Y964" s="19"/>
      <c r="Z964" s="19"/>
      <c r="AA964" s="19"/>
      <c r="AB964" s="19"/>
    </row>
    <row r="965" ht="15.75" customHeight="1">
      <c r="A965" s="19"/>
      <c r="B965" s="19"/>
      <c r="C965" s="19"/>
      <c r="D965" s="19"/>
      <c r="E965" s="19"/>
      <c r="F965" s="19"/>
      <c r="G965" s="19"/>
      <c r="H965" s="165"/>
      <c r="I965" s="19"/>
      <c r="J965" s="19"/>
      <c r="K965" s="19"/>
      <c r="L965" s="19"/>
      <c r="M965" s="19"/>
      <c r="N965" s="19"/>
      <c r="O965" s="19"/>
      <c r="P965" s="19"/>
      <c r="Q965" s="19"/>
      <c r="R965" s="19"/>
      <c r="S965" s="19"/>
      <c r="T965" s="19"/>
      <c r="U965" s="19"/>
      <c r="V965" s="19"/>
      <c r="W965" s="19"/>
      <c r="X965" s="19"/>
      <c r="Y965" s="19"/>
      <c r="Z965" s="19"/>
      <c r="AA965" s="19"/>
      <c r="AB965" s="19"/>
    </row>
    <row r="966" ht="15.75" customHeight="1">
      <c r="A966" s="19"/>
      <c r="B966" s="19"/>
      <c r="C966" s="19"/>
      <c r="D966" s="19"/>
      <c r="E966" s="19"/>
      <c r="F966" s="19"/>
      <c r="G966" s="19"/>
      <c r="H966" s="165"/>
      <c r="I966" s="19"/>
      <c r="J966" s="19"/>
      <c r="K966" s="19"/>
      <c r="L966" s="19"/>
      <c r="M966" s="19"/>
      <c r="N966" s="19"/>
      <c r="O966" s="19"/>
      <c r="P966" s="19"/>
      <c r="Q966" s="19"/>
      <c r="R966" s="19"/>
      <c r="S966" s="19"/>
      <c r="T966" s="19"/>
      <c r="U966" s="19"/>
      <c r="V966" s="19"/>
      <c r="W966" s="19"/>
      <c r="X966" s="19"/>
      <c r="Y966" s="19"/>
      <c r="Z966" s="19"/>
      <c r="AA966" s="19"/>
      <c r="AB966" s="19"/>
    </row>
    <row r="967" ht="15.75" customHeight="1">
      <c r="A967" s="19"/>
      <c r="B967" s="19"/>
      <c r="C967" s="19"/>
      <c r="D967" s="19"/>
      <c r="E967" s="19"/>
      <c r="F967" s="19"/>
      <c r="G967" s="19"/>
      <c r="H967" s="165"/>
      <c r="I967" s="19"/>
      <c r="J967" s="19"/>
      <c r="K967" s="19"/>
      <c r="L967" s="19"/>
      <c r="M967" s="19"/>
      <c r="N967" s="19"/>
      <c r="O967" s="19"/>
      <c r="P967" s="19"/>
      <c r="Q967" s="19"/>
      <c r="R967" s="19"/>
      <c r="S967" s="19"/>
      <c r="T967" s="19"/>
      <c r="U967" s="19"/>
      <c r="V967" s="19"/>
      <c r="W967" s="19"/>
      <c r="X967" s="19"/>
      <c r="Y967" s="19"/>
      <c r="Z967" s="19"/>
      <c r="AA967" s="19"/>
      <c r="AB967" s="19"/>
    </row>
    <row r="968" ht="15.75" customHeight="1">
      <c r="A968" s="19"/>
      <c r="B968" s="19"/>
      <c r="C968" s="19"/>
      <c r="D968" s="19"/>
      <c r="E968" s="19"/>
      <c r="F968" s="19"/>
      <c r="G968" s="19"/>
      <c r="H968" s="165"/>
      <c r="I968" s="19"/>
      <c r="J968" s="19"/>
      <c r="K968" s="19"/>
      <c r="L968" s="19"/>
      <c r="M968" s="19"/>
      <c r="N968" s="19"/>
      <c r="O968" s="19"/>
      <c r="P968" s="19"/>
      <c r="Q968" s="19"/>
      <c r="R968" s="19"/>
      <c r="S968" s="19"/>
      <c r="T968" s="19"/>
      <c r="U968" s="19"/>
      <c r="V968" s="19"/>
      <c r="W968" s="19"/>
      <c r="X968" s="19"/>
      <c r="Y968" s="19"/>
      <c r="Z968" s="19"/>
      <c r="AA968" s="19"/>
      <c r="AB968" s="19"/>
    </row>
    <row r="969" ht="15.75" customHeight="1">
      <c r="A969" s="19"/>
      <c r="B969" s="19"/>
      <c r="C969" s="19"/>
      <c r="D969" s="19"/>
      <c r="E969" s="19"/>
      <c r="F969" s="19"/>
      <c r="G969" s="19"/>
      <c r="H969" s="165"/>
      <c r="I969" s="19"/>
      <c r="J969" s="19"/>
      <c r="K969" s="19"/>
      <c r="L969" s="19"/>
      <c r="M969" s="19"/>
      <c r="N969" s="19"/>
      <c r="O969" s="19"/>
      <c r="P969" s="19"/>
      <c r="Q969" s="19"/>
      <c r="R969" s="19"/>
      <c r="S969" s="19"/>
      <c r="T969" s="19"/>
      <c r="U969" s="19"/>
      <c r="V969" s="19"/>
      <c r="W969" s="19"/>
      <c r="X969" s="19"/>
      <c r="Y969" s="19"/>
      <c r="Z969" s="19"/>
      <c r="AA969" s="19"/>
      <c r="AB969" s="19"/>
    </row>
    <row r="970" ht="15.75" customHeight="1">
      <c r="A970" s="19"/>
      <c r="B970" s="19"/>
      <c r="C970" s="19"/>
      <c r="D970" s="19"/>
      <c r="E970" s="19"/>
      <c r="F970" s="19"/>
      <c r="G970" s="19"/>
      <c r="H970" s="165"/>
      <c r="I970" s="19"/>
      <c r="J970" s="19"/>
      <c r="K970" s="19"/>
      <c r="L970" s="19"/>
      <c r="M970" s="19"/>
      <c r="N970" s="19"/>
      <c r="O970" s="19"/>
      <c r="P970" s="19"/>
      <c r="Q970" s="19"/>
      <c r="R970" s="19"/>
      <c r="S970" s="19"/>
      <c r="T970" s="19"/>
      <c r="U970" s="19"/>
      <c r="V970" s="19"/>
      <c r="W970" s="19"/>
      <c r="X970" s="19"/>
      <c r="Y970" s="19"/>
      <c r="Z970" s="19"/>
      <c r="AA970" s="19"/>
      <c r="AB970" s="19"/>
    </row>
    <row r="971" ht="15.75" customHeight="1">
      <c r="A971" s="19"/>
      <c r="B971" s="19"/>
      <c r="C971" s="19"/>
      <c r="D971" s="19"/>
      <c r="E971" s="19"/>
      <c r="F971" s="19"/>
      <c r="G971" s="19"/>
      <c r="H971" s="165"/>
      <c r="I971" s="19"/>
      <c r="J971" s="19"/>
      <c r="K971" s="19"/>
      <c r="L971" s="19"/>
      <c r="M971" s="19"/>
      <c r="N971" s="19"/>
      <c r="O971" s="19"/>
      <c r="P971" s="19"/>
      <c r="Q971" s="19"/>
      <c r="R971" s="19"/>
      <c r="S971" s="19"/>
      <c r="T971" s="19"/>
      <c r="U971" s="19"/>
      <c r="V971" s="19"/>
      <c r="W971" s="19"/>
      <c r="X971" s="19"/>
      <c r="Y971" s="19"/>
      <c r="Z971" s="19"/>
      <c r="AA971" s="19"/>
      <c r="AB971" s="19"/>
    </row>
    <row r="972" ht="15.75" customHeight="1">
      <c r="A972" s="19"/>
      <c r="B972" s="19"/>
      <c r="C972" s="19"/>
      <c r="D972" s="19"/>
      <c r="E972" s="19"/>
      <c r="F972" s="19"/>
      <c r="G972" s="19"/>
      <c r="H972" s="165"/>
      <c r="I972" s="19"/>
      <c r="J972" s="19"/>
      <c r="K972" s="19"/>
      <c r="L972" s="19"/>
      <c r="M972" s="19"/>
      <c r="N972" s="19"/>
      <c r="O972" s="19"/>
      <c r="P972" s="19"/>
      <c r="Q972" s="19"/>
      <c r="R972" s="19"/>
      <c r="S972" s="19"/>
      <c r="T972" s="19"/>
      <c r="U972" s="19"/>
      <c r="V972" s="19"/>
      <c r="W972" s="19"/>
      <c r="X972" s="19"/>
      <c r="Y972" s="19"/>
      <c r="Z972" s="19"/>
      <c r="AA972" s="19"/>
      <c r="AB972" s="19"/>
    </row>
    <row r="973" ht="15.75" customHeight="1">
      <c r="A973" s="19"/>
      <c r="B973" s="19"/>
      <c r="C973" s="19"/>
      <c r="D973" s="19"/>
      <c r="E973" s="19"/>
      <c r="F973" s="19"/>
      <c r="G973" s="19"/>
      <c r="H973" s="165"/>
      <c r="I973" s="19"/>
      <c r="J973" s="19"/>
      <c r="K973" s="19"/>
      <c r="L973" s="19"/>
      <c r="M973" s="19"/>
      <c r="N973" s="19"/>
      <c r="O973" s="19"/>
      <c r="P973" s="19"/>
      <c r="Q973" s="19"/>
      <c r="R973" s="19"/>
      <c r="S973" s="19"/>
      <c r="T973" s="19"/>
      <c r="U973" s="19"/>
      <c r="V973" s="19"/>
      <c r="W973" s="19"/>
      <c r="X973" s="19"/>
      <c r="Y973" s="19"/>
      <c r="Z973" s="19"/>
      <c r="AA973" s="19"/>
      <c r="AB973" s="19"/>
    </row>
    <row r="974" ht="15.75" customHeight="1">
      <c r="A974" s="19"/>
      <c r="B974" s="19"/>
      <c r="C974" s="19"/>
      <c r="D974" s="19"/>
      <c r="E974" s="19"/>
      <c r="F974" s="19"/>
      <c r="G974" s="19"/>
      <c r="H974" s="165"/>
      <c r="I974" s="19"/>
      <c r="J974" s="19"/>
      <c r="K974" s="19"/>
      <c r="L974" s="19"/>
      <c r="M974" s="19"/>
      <c r="N974" s="19"/>
      <c r="O974" s="19"/>
      <c r="P974" s="19"/>
      <c r="Q974" s="19"/>
      <c r="R974" s="19"/>
      <c r="S974" s="19"/>
      <c r="T974" s="19"/>
      <c r="U974" s="19"/>
      <c r="V974" s="19"/>
      <c r="W974" s="19"/>
      <c r="X974" s="19"/>
      <c r="Y974" s="19"/>
      <c r="Z974" s="19"/>
      <c r="AA974" s="19"/>
      <c r="AB974" s="19"/>
    </row>
    <row r="975" ht="15.75" customHeight="1">
      <c r="A975" s="19"/>
      <c r="B975" s="19"/>
      <c r="C975" s="19"/>
      <c r="D975" s="19"/>
      <c r="E975" s="19"/>
      <c r="F975" s="19"/>
      <c r="G975" s="19"/>
      <c r="H975" s="165"/>
      <c r="I975" s="19"/>
      <c r="J975" s="19"/>
      <c r="K975" s="19"/>
      <c r="L975" s="19"/>
      <c r="M975" s="19"/>
      <c r="N975" s="19"/>
      <c r="O975" s="19"/>
      <c r="P975" s="19"/>
      <c r="Q975" s="19"/>
      <c r="R975" s="19"/>
      <c r="S975" s="19"/>
      <c r="T975" s="19"/>
      <c r="U975" s="19"/>
      <c r="V975" s="19"/>
      <c r="W975" s="19"/>
      <c r="X975" s="19"/>
      <c r="Y975" s="19"/>
      <c r="Z975" s="19"/>
      <c r="AA975" s="19"/>
      <c r="AB975" s="19"/>
    </row>
    <row r="976" ht="15.75" customHeight="1">
      <c r="A976" s="19"/>
      <c r="B976" s="19"/>
      <c r="C976" s="19"/>
      <c r="D976" s="19"/>
      <c r="E976" s="19"/>
      <c r="F976" s="19"/>
      <c r="G976" s="19"/>
      <c r="H976" s="165"/>
      <c r="I976" s="19"/>
      <c r="J976" s="19"/>
      <c r="K976" s="19"/>
      <c r="L976" s="19"/>
      <c r="M976" s="19"/>
      <c r="N976" s="19"/>
      <c r="O976" s="19"/>
      <c r="P976" s="19"/>
      <c r="Q976" s="19"/>
      <c r="R976" s="19"/>
      <c r="S976" s="19"/>
      <c r="T976" s="19"/>
      <c r="U976" s="19"/>
      <c r="V976" s="19"/>
      <c r="W976" s="19"/>
      <c r="X976" s="19"/>
      <c r="Y976" s="19"/>
      <c r="Z976" s="19"/>
      <c r="AA976" s="19"/>
      <c r="AB976" s="19"/>
    </row>
    <row r="977" ht="15.75" customHeight="1">
      <c r="A977" s="19"/>
      <c r="B977" s="19"/>
      <c r="C977" s="19"/>
      <c r="D977" s="19"/>
      <c r="E977" s="19"/>
      <c r="F977" s="19"/>
      <c r="G977" s="19"/>
      <c r="H977" s="165"/>
      <c r="I977" s="19"/>
      <c r="J977" s="19"/>
      <c r="K977" s="19"/>
      <c r="L977" s="19"/>
      <c r="M977" s="19"/>
      <c r="N977" s="19"/>
      <c r="O977" s="19"/>
      <c r="P977" s="19"/>
      <c r="Q977" s="19"/>
      <c r="R977" s="19"/>
      <c r="S977" s="19"/>
      <c r="T977" s="19"/>
      <c r="U977" s="19"/>
      <c r="V977" s="19"/>
      <c r="W977" s="19"/>
      <c r="X977" s="19"/>
      <c r="Y977" s="19"/>
      <c r="Z977" s="19"/>
      <c r="AA977" s="19"/>
      <c r="AB977" s="19"/>
    </row>
    <row r="978" ht="15.75" customHeight="1">
      <c r="A978" s="19"/>
      <c r="B978" s="19"/>
      <c r="C978" s="19"/>
      <c r="D978" s="19"/>
      <c r="E978" s="19"/>
      <c r="F978" s="19"/>
      <c r="G978" s="19"/>
      <c r="H978" s="165"/>
      <c r="I978" s="19"/>
      <c r="J978" s="19"/>
      <c r="K978" s="19"/>
      <c r="L978" s="19"/>
      <c r="M978" s="19"/>
      <c r="N978" s="19"/>
      <c r="O978" s="19"/>
      <c r="P978" s="19"/>
      <c r="Q978" s="19"/>
      <c r="R978" s="19"/>
      <c r="S978" s="19"/>
      <c r="T978" s="19"/>
      <c r="U978" s="19"/>
      <c r="V978" s="19"/>
      <c r="W978" s="19"/>
      <c r="X978" s="19"/>
      <c r="Y978" s="19"/>
      <c r="Z978" s="19"/>
      <c r="AA978" s="19"/>
      <c r="AB978" s="19"/>
    </row>
    <row r="979" ht="15.75" customHeight="1">
      <c r="A979" s="19"/>
      <c r="B979" s="19"/>
      <c r="C979" s="19"/>
      <c r="D979" s="19"/>
      <c r="E979" s="19"/>
      <c r="F979" s="19"/>
      <c r="G979" s="19"/>
      <c r="H979" s="165"/>
      <c r="I979" s="19"/>
      <c r="J979" s="19"/>
      <c r="K979" s="19"/>
      <c r="L979" s="19"/>
      <c r="M979" s="19"/>
      <c r="N979" s="19"/>
      <c r="O979" s="19"/>
      <c r="P979" s="19"/>
      <c r="Q979" s="19"/>
      <c r="R979" s="19"/>
      <c r="S979" s="19"/>
      <c r="T979" s="19"/>
      <c r="U979" s="19"/>
      <c r="V979" s="19"/>
      <c r="W979" s="19"/>
      <c r="X979" s="19"/>
      <c r="Y979" s="19"/>
      <c r="Z979" s="19"/>
      <c r="AA979" s="19"/>
      <c r="AB979" s="19"/>
    </row>
    <row r="980" ht="15.75" customHeight="1">
      <c r="A980" s="19"/>
      <c r="B980" s="19"/>
      <c r="C980" s="19"/>
      <c r="D980" s="19"/>
      <c r="E980" s="19"/>
      <c r="F980" s="19"/>
      <c r="G980" s="19"/>
      <c r="H980" s="165"/>
      <c r="I980" s="19"/>
      <c r="J980" s="19"/>
      <c r="K980" s="19"/>
      <c r="L980" s="19"/>
      <c r="M980" s="19"/>
      <c r="N980" s="19"/>
      <c r="O980" s="19"/>
      <c r="P980" s="19"/>
      <c r="Q980" s="19"/>
      <c r="R980" s="19"/>
      <c r="S980" s="19"/>
      <c r="T980" s="19"/>
      <c r="U980" s="19"/>
      <c r="V980" s="19"/>
      <c r="W980" s="19"/>
      <c r="X980" s="19"/>
      <c r="Y980" s="19"/>
      <c r="Z980" s="19"/>
      <c r="AA980" s="19"/>
      <c r="AB980" s="19"/>
    </row>
    <row r="981" ht="15.75" customHeight="1">
      <c r="A981" s="19"/>
      <c r="B981" s="19"/>
      <c r="C981" s="19"/>
      <c r="D981" s="19"/>
      <c r="E981" s="19"/>
      <c r="F981" s="19"/>
      <c r="G981" s="19"/>
      <c r="H981" s="165"/>
      <c r="I981" s="19"/>
      <c r="J981" s="19"/>
      <c r="K981" s="19"/>
      <c r="L981" s="19"/>
      <c r="M981" s="19"/>
      <c r="N981" s="19"/>
      <c r="O981" s="19"/>
      <c r="P981" s="19"/>
      <c r="Q981" s="19"/>
      <c r="R981" s="19"/>
      <c r="S981" s="19"/>
      <c r="T981" s="19"/>
      <c r="U981" s="19"/>
      <c r="V981" s="19"/>
      <c r="W981" s="19"/>
      <c r="X981" s="19"/>
      <c r="Y981" s="19"/>
      <c r="Z981" s="19"/>
      <c r="AA981" s="19"/>
      <c r="AB981" s="19"/>
    </row>
    <row r="982" ht="15.75" customHeight="1">
      <c r="A982" s="19"/>
      <c r="B982" s="19"/>
      <c r="C982" s="19"/>
      <c r="D982" s="19"/>
      <c r="E982" s="19"/>
      <c r="F982" s="19"/>
      <c r="G982" s="19"/>
      <c r="H982" s="165"/>
      <c r="I982" s="19"/>
      <c r="J982" s="19"/>
      <c r="K982" s="19"/>
      <c r="L982" s="19"/>
      <c r="M982" s="19"/>
      <c r="N982" s="19"/>
      <c r="O982" s="19"/>
      <c r="P982" s="19"/>
      <c r="Q982" s="19"/>
      <c r="R982" s="19"/>
      <c r="S982" s="19"/>
      <c r="T982" s="19"/>
      <c r="U982" s="19"/>
      <c r="V982" s="19"/>
      <c r="W982" s="19"/>
      <c r="X982" s="19"/>
      <c r="Y982" s="19"/>
      <c r="Z982" s="19"/>
      <c r="AA982" s="19"/>
      <c r="AB982" s="19"/>
    </row>
    <row r="983" ht="15.75" customHeight="1">
      <c r="A983" s="19"/>
      <c r="B983" s="19"/>
      <c r="C983" s="19"/>
      <c r="D983" s="19"/>
      <c r="E983" s="19"/>
      <c r="F983" s="19"/>
      <c r="G983" s="19"/>
      <c r="H983" s="165"/>
      <c r="I983" s="19"/>
      <c r="J983" s="19"/>
      <c r="K983" s="19"/>
      <c r="L983" s="19"/>
      <c r="M983" s="19"/>
      <c r="N983" s="19"/>
      <c r="O983" s="19"/>
      <c r="P983" s="19"/>
      <c r="Q983" s="19"/>
      <c r="R983" s="19"/>
      <c r="S983" s="19"/>
      <c r="T983" s="19"/>
      <c r="U983" s="19"/>
      <c r="V983" s="19"/>
      <c r="W983" s="19"/>
      <c r="X983" s="19"/>
      <c r="Y983" s="19"/>
      <c r="Z983" s="19"/>
      <c r="AA983" s="19"/>
      <c r="AB983" s="19"/>
    </row>
    <row r="984" ht="15.75" customHeight="1">
      <c r="A984" s="19"/>
      <c r="B984" s="19"/>
      <c r="C984" s="19"/>
      <c r="D984" s="19"/>
      <c r="E984" s="19"/>
      <c r="F984" s="19"/>
      <c r="G984" s="19"/>
      <c r="H984" s="165"/>
      <c r="I984" s="19"/>
      <c r="J984" s="19"/>
      <c r="K984" s="19"/>
      <c r="L984" s="19"/>
      <c r="M984" s="19"/>
      <c r="N984" s="19"/>
      <c r="O984" s="19"/>
      <c r="P984" s="19"/>
      <c r="Q984" s="19"/>
      <c r="R984" s="19"/>
      <c r="S984" s="19"/>
      <c r="T984" s="19"/>
      <c r="U984" s="19"/>
      <c r="V984" s="19"/>
      <c r="W984" s="19"/>
      <c r="X984" s="19"/>
      <c r="Y984" s="19"/>
      <c r="Z984" s="19"/>
      <c r="AA984" s="19"/>
      <c r="AB984" s="19"/>
    </row>
    <row r="985" ht="15.75" customHeight="1">
      <c r="A985" s="19"/>
      <c r="B985" s="19"/>
      <c r="C985" s="19"/>
      <c r="D985" s="19"/>
      <c r="E985" s="19"/>
      <c r="F985" s="19"/>
      <c r="G985" s="19"/>
      <c r="H985" s="165"/>
      <c r="I985" s="19"/>
      <c r="J985" s="19"/>
      <c r="K985" s="19"/>
      <c r="L985" s="19"/>
      <c r="M985" s="19"/>
      <c r="N985" s="19"/>
      <c r="O985" s="19"/>
      <c r="P985" s="19"/>
      <c r="Q985" s="19"/>
      <c r="R985" s="19"/>
      <c r="S985" s="19"/>
      <c r="T985" s="19"/>
      <c r="U985" s="19"/>
      <c r="V985" s="19"/>
      <c r="W985" s="19"/>
      <c r="X985" s="19"/>
      <c r="Y985" s="19"/>
      <c r="Z985" s="19"/>
      <c r="AA985" s="19"/>
      <c r="AB985" s="19"/>
    </row>
    <row r="986" ht="15.75" customHeight="1">
      <c r="A986" s="19"/>
      <c r="B986" s="19"/>
      <c r="C986" s="19"/>
      <c r="D986" s="19"/>
      <c r="E986" s="19"/>
      <c r="F986" s="19"/>
      <c r="G986" s="19"/>
      <c r="H986" s="165"/>
      <c r="I986" s="19"/>
      <c r="J986" s="19"/>
      <c r="K986" s="19"/>
      <c r="L986" s="19"/>
      <c r="M986" s="19"/>
      <c r="N986" s="19"/>
      <c r="O986" s="19"/>
      <c r="P986" s="19"/>
      <c r="Q986" s="19"/>
      <c r="R986" s="19"/>
      <c r="S986" s="19"/>
      <c r="T986" s="19"/>
      <c r="U986" s="19"/>
      <c r="V986" s="19"/>
      <c r="W986" s="19"/>
      <c r="X986" s="19"/>
      <c r="Y986" s="19"/>
      <c r="Z986" s="19"/>
      <c r="AA986" s="19"/>
      <c r="AB986" s="19"/>
    </row>
    <row r="987" ht="15.75" customHeight="1">
      <c r="A987" s="19"/>
      <c r="B987" s="19"/>
      <c r="C987" s="19"/>
      <c r="D987" s="19"/>
      <c r="E987" s="19"/>
      <c r="F987" s="19"/>
      <c r="G987" s="19"/>
      <c r="H987" s="165"/>
      <c r="I987" s="19"/>
      <c r="J987" s="19"/>
      <c r="K987" s="19"/>
      <c r="L987" s="19"/>
      <c r="M987" s="19"/>
      <c r="N987" s="19"/>
      <c r="O987" s="19"/>
      <c r="P987" s="19"/>
      <c r="Q987" s="19"/>
      <c r="R987" s="19"/>
      <c r="S987" s="19"/>
      <c r="T987" s="19"/>
      <c r="U987" s="19"/>
      <c r="V987" s="19"/>
      <c r="W987" s="19"/>
      <c r="X987" s="19"/>
      <c r="Y987" s="19"/>
      <c r="Z987" s="19"/>
      <c r="AA987" s="19"/>
      <c r="AB987" s="19"/>
    </row>
    <row r="988" ht="15.75" customHeight="1">
      <c r="A988" s="19"/>
      <c r="B988" s="19"/>
      <c r="C988" s="19"/>
      <c r="D988" s="19"/>
      <c r="E988" s="19"/>
      <c r="F988" s="19"/>
      <c r="G988" s="19"/>
      <c r="H988" s="165"/>
      <c r="I988" s="19"/>
      <c r="J988" s="19"/>
      <c r="K988" s="19"/>
      <c r="L988" s="19"/>
      <c r="M988" s="19"/>
      <c r="N988" s="19"/>
      <c r="O988" s="19"/>
      <c r="P988" s="19"/>
      <c r="Q988" s="19"/>
      <c r="R988" s="19"/>
      <c r="S988" s="19"/>
      <c r="T988" s="19"/>
      <c r="U988" s="19"/>
      <c r="V988" s="19"/>
      <c r="W988" s="19"/>
      <c r="X988" s="19"/>
      <c r="Y988" s="19"/>
      <c r="Z988" s="19"/>
      <c r="AA988" s="19"/>
      <c r="AB988" s="19"/>
    </row>
    <row r="989" ht="15.75" customHeight="1">
      <c r="A989" s="19"/>
      <c r="B989" s="19"/>
      <c r="C989" s="19"/>
      <c r="D989" s="19"/>
      <c r="E989" s="19"/>
      <c r="F989" s="19"/>
      <c r="G989" s="19"/>
      <c r="H989" s="165"/>
      <c r="I989" s="19"/>
      <c r="J989" s="19"/>
      <c r="K989" s="19"/>
      <c r="L989" s="19"/>
      <c r="M989" s="19"/>
      <c r="N989" s="19"/>
      <c r="O989" s="19"/>
      <c r="P989" s="19"/>
      <c r="Q989" s="19"/>
      <c r="R989" s="19"/>
      <c r="S989" s="19"/>
      <c r="T989" s="19"/>
      <c r="U989" s="19"/>
      <c r="V989" s="19"/>
      <c r="W989" s="19"/>
      <c r="X989" s="19"/>
      <c r="Y989" s="19"/>
      <c r="Z989" s="19"/>
      <c r="AA989" s="19"/>
      <c r="AB989" s="19"/>
    </row>
    <row r="990" ht="15.75" customHeight="1">
      <c r="A990" s="19"/>
      <c r="B990" s="19"/>
      <c r="C990" s="19"/>
      <c r="D990" s="19"/>
      <c r="E990" s="19"/>
      <c r="F990" s="19"/>
      <c r="G990" s="19"/>
      <c r="H990" s="165"/>
      <c r="I990" s="19"/>
      <c r="J990" s="19"/>
      <c r="K990" s="19"/>
      <c r="L990" s="19"/>
      <c r="M990" s="19"/>
      <c r="N990" s="19"/>
      <c r="O990" s="19"/>
      <c r="P990" s="19"/>
      <c r="Q990" s="19"/>
      <c r="R990" s="19"/>
      <c r="S990" s="19"/>
      <c r="T990" s="19"/>
      <c r="U990" s="19"/>
      <c r="V990" s="19"/>
      <c r="W990" s="19"/>
      <c r="X990" s="19"/>
      <c r="Y990" s="19"/>
      <c r="Z990" s="19"/>
      <c r="AA990" s="19"/>
      <c r="AB990" s="19"/>
    </row>
    <row r="991" ht="15.75" customHeight="1">
      <c r="A991" s="19"/>
      <c r="B991" s="19"/>
      <c r="C991" s="19"/>
      <c r="D991" s="19"/>
      <c r="E991" s="19"/>
      <c r="F991" s="19"/>
      <c r="G991" s="19"/>
      <c r="H991" s="165"/>
      <c r="I991" s="19"/>
      <c r="J991" s="19"/>
      <c r="K991" s="19"/>
      <c r="L991" s="19"/>
      <c r="M991" s="19"/>
      <c r="N991" s="19"/>
      <c r="O991" s="19"/>
      <c r="P991" s="19"/>
      <c r="Q991" s="19"/>
      <c r="R991" s="19"/>
      <c r="S991" s="19"/>
      <c r="T991" s="19"/>
      <c r="U991" s="19"/>
      <c r="V991" s="19"/>
      <c r="W991" s="19"/>
      <c r="X991" s="19"/>
      <c r="Y991" s="19"/>
      <c r="Z991" s="19"/>
      <c r="AA991" s="19"/>
      <c r="AB991" s="19"/>
    </row>
    <row r="992" ht="15.75" customHeight="1">
      <c r="A992" s="19"/>
      <c r="B992" s="19"/>
      <c r="C992" s="19"/>
      <c r="D992" s="19"/>
      <c r="E992" s="19"/>
      <c r="F992" s="19"/>
      <c r="G992" s="19"/>
      <c r="H992" s="165"/>
      <c r="I992" s="19"/>
      <c r="J992" s="19"/>
      <c r="K992" s="19"/>
      <c r="L992" s="19"/>
      <c r="M992" s="19"/>
      <c r="N992" s="19"/>
      <c r="O992" s="19"/>
      <c r="P992" s="19"/>
      <c r="Q992" s="19"/>
      <c r="R992" s="19"/>
      <c r="S992" s="19"/>
      <c r="T992" s="19"/>
      <c r="U992" s="19"/>
      <c r="V992" s="19"/>
      <c r="W992" s="19"/>
      <c r="X992" s="19"/>
      <c r="Y992" s="19"/>
      <c r="Z992" s="19"/>
      <c r="AA992" s="19"/>
      <c r="AB992" s="19"/>
    </row>
    <row r="993" ht="15.75" customHeight="1">
      <c r="A993" s="19"/>
      <c r="B993" s="19"/>
      <c r="C993" s="19"/>
      <c r="D993" s="19"/>
      <c r="E993" s="19"/>
      <c r="F993" s="19"/>
      <c r="G993" s="19"/>
      <c r="H993" s="165"/>
      <c r="I993" s="19"/>
      <c r="J993" s="19"/>
      <c r="K993" s="19"/>
      <c r="L993" s="19"/>
      <c r="M993" s="19"/>
      <c r="N993" s="19"/>
      <c r="O993" s="19"/>
      <c r="P993" s="19"/>
      <c r="Q993" s="19"/>
      <c r="R993" s="19"/>
      <c r="S993" s="19"/>
      <c r="T993" s="19"/>
      <c r="U993" s="19"/>
      <c r="V993" s="19"/>
      <c r="W993" s="19"/>
      <c r="X993" s="19"/>
      <c r="Y993" s="19"/>
      <c r="Z993" s="19"/>
      <c r="AA993" s="19"/>
      <c r="AB993" s="19"/>
    </row>
    <row r="994" ht="15.75" customHeight="1">
      <c r="A994" s="19"/>
      <c r="B994" s="19"/>
      <c r="C994" s="19"/>
      <c r="D994" s="19"/>
      <c r="E994" s="19"/>
      <c r="F994" s="19"/>
      <c r="G994" s="19"/>
      <c r="H994" s="165"/>
      <c r="I994" s="19"/>
      <c r="J994" s="19"/>
      <c r="K994" s="19"/>
      <c r="L994" s="19"/>
      <c r="M994" s="19"/>
      <c r="N994" s="19"/>
      <c r="O994" s="19"/>
      <c r="P994" s="19"/>
      <c r="Q994" s="19"/>
      <c r="R994" s="19"/>
      <c r="S994" s="19"/>
      <c r="T994" s="19"/>
      <c r="U994" s="19"/>
      <c r="V994" s="19"/>
      <c r="W994" s="19"/>
      <c r="X994" s="19"/>
      <c r="Y994" s="19"/>
      <c r="Z994" s="19"/>
      <c r="AA994" s="19"/>
      <c r="AB994" s="19"/>
    </row>
    <row r="995" ht="15.75" customHeight="1">
      <c r="A995" s="19"/>
      <c r="B995" s="19"/>
      <c r="C995" s="19"/>
      <c r="D995" s="19"/>
      <c r="E995" s="19"/>
      <c r="F995" s="19"/>
      <c r="G995" s="19"/>
      <c r="H995" s="165"/>
      <c r="I995" s="19"/>
      <c r="J995" s="19"/>
      <c r="K995" s="19"/>
      <c r="L995" s="19"/>
      <c r="M995" s="19"/>
      <c r="N995" s="19"/>
      <c r="O995" s="19"/>
      <c r="P995" s="19"/>
      <c r="Q995" s="19"/>
      <c r="R995" s="19"/>
      <c r="S995" s="19"/>
      <c r="T995" s="19"/>
      <c r="U995" s="19"/>
      <c r="V995" s="19"/>
      <c r="W995" s="19"/>
      <c r="X995" s="19"/>
      <c r="Y995" s="19"/>
      <c r="Z995" s="19"/>
      <c r="AA995" s="19"/>
      <c r="AB995" s="19"/>
    </row>
    <row r="996" ht="15.75" customHeight="1">
      <c r="A996" s="19"/>
      <c r="B996" s="19"/>
      <c r="C996" s="19"/>
      <c r="D996" s="19"/>
      <c r="E996" s="19"/>
      <c r="F996" s="19"/>
      <c r="G996" s="19"/>
      <c r="H996" s="165"/>
      <c r="I996" s="19"/>
      <c r="J996" s="19"/>
      <c r="K996" s="19"/>
      <c r="L996" s="19"/>
      <c r="M996" s="19"/>
      <c r="N996" s="19"/>
      <c r="O996" s="19"/>
      <c r="P996" s="19"/>
      <c r="Q996" s="19"/>
      <c r="R996" s="19"/>
      <c r="S996" s="19"/>
      <c r="T996" s="19"/>
      <c r="U996" s="19"/>
      <c r="V996" s="19"/>
      <c r="W996" s="19"/>
      <c r="X996" s="19"/>
      <c r="Y996" s="19"/>
      <c r="Z996" s="19"/>
      <c r="AA996" s="19"/>
      <c r="AB996" s="19"/>
    </row>
    <row r="997" ht="15.75" customHeight="1">
      <c r="A997" s="19"/>
      <c r="B997" s="19"/>
      <c r="C997" s="19"/>
      <c r="D997" s="19"/>
      <c r="E997" s="19"/>
      <c r="F997" s="19"/>
      <c r="G997" s="19"/>
      <c r="H997" s="165"/>
      <c r="I997" s="19"/>
      <c r="J997" s="19"/>
      <c r="K997" s="19"/>
      <c r="L997" s="19"/>
      <c r="M997" s="19"/>
      <c r="N997" s="19"/>
      <c r="O997" s="19"/>
      <c r="P997" s="19"/>
      <c r="Q997" s="19"/>
      <c r="R997" s="19"/>
      <c r="S997" s="19"/>
      <c r="T997" s="19"/>
      <c r="U997" s="19"/>
      <c r="V997" s="19"/>
      <c r="W997" s="19"/>
      <c r="X997" s="19"/>
      <c r="Y997" s="19"/>
      <c r="Z997" s="19"/>
      <c r="AA997" s="19"/>
      <c r="AB997" s="19"/>
    </row>
    <row r="998" ht="15.75" customHeight="1">
      <c r="A998" s="19"/>
      <c r="B998" s="19"/>
      <c r="C998" s="19"/>
      <c r="D998" s="19"/>
      <c r="E998" s="19"/>
      <c r="F998" s="19"/>
      <c r="G998" s="19"/>
      <c r="H998" s="165"/>
      <c r="I998" s="19"/>
      <c r="J998" s="19"/>
      <c r="K998" s="19"/>
      <c r="L998" s="19"/>
      <c r="M998" s="19"/>
      <c r="N998" s="19"/>
      <c r="O998" s="19"/>
      <c r="P998" s="19"/>
      <c r="Q998" s="19"/>
      <c r="R998" s="19"/>
      <c r="S998" s="19"/>
      <c r="T998" s="19"/>
      <c r="U998" s="19"/>
      <c r="V998" s="19"/>
      <c r="W998" s="19"/>
      <c r="X998" s="19"/>
      <c r="Y998" s="19"/>
      <c r="Z998" s="19"/>
      <c r="AA998" s="19"/>
      <c r="AB998" s="19"/>
    </row>
    <row r="999" ht="15.75" customHeight="1">
      <c r="A999" s="19"/>
      <c r="B999" s="19"/>
      <c r="C999" s="19"/>
      <c r="D999" s="19"/>
      <c r="E999" s="19"/>
      <c r="F999" s="19"/>
      <c r="G999" s="19"/>
      <c r="H999" s="165"/>
      <c r="I999" s="19"/>
      <c r="J999" s="19"/>
      <c r="K999" s="19"/>
      <c r="L999" s="19"/>
      <c r="M999" s="19"/>
      <c r="N999" s="19"/>
      <c r="O999" s="19"/>
      <c r="P999" s="19"/>
      <c r="Q999" s="19"/>
      <c r="R999" s="19"/>
      <c r="S999" s="19"/>
      <c r="T999" s="19"/>
      <c r="U999" s="19"/>
      <c r="V999" s="19"/>
      <c r="W999" s="19"/>
      <c r="X999" s="19"/>
      <c r="Y999" s="19"/>
      <c r="Z999" s="19"/>
      <c r="AA999" s="19"/>
      <c r="AB999" s="19"/>
    </row>
    <row r="1000" ht="15.75" customHeight="1">
      <c r="A1000" s="19"/>
      <c r="B1000" s="19"/>
      <c r="C1000" s="19"/>
      <c r="D1000" s="19"/>
      <c r="E1000" s="19"/>
      <c r="F1000" s="19"/>
      <c r="G1000" s="19"/>
      <c r="H1000" s="165"/>
      <c r="I1000" s="19"/>
      <c r="J1000" s="19"/>
      <c r="K1000" s="19"/>
      <c r="L1000" s="19"/>
      <c r="M1000" s="19"/>
      <c r="N1000" s="19"/>
      <c r="O1000" s="19"/>
      <c r="P1000" s="19"/>
      <c r="Q1000" s="19"/>
      <c r="R1000" s="19"/>
      <c r="S1000" s="19"/>
      <c r="T1000" s="19"/>
      <c r="U1000" s="19"/>
      <c r="V1000" s="19"/>
      <c r="W1000" s="19"/>
      <c r="X1000" s="19"/>
      <c r="Y1000" s="19"/>
      <c r="Z1000" s="19"/>
      <c r="AA1000" s="19"/>
      <c r="AB1000" s="19"/>
    </row>
  </sheetData>
  <mergeCells count="19">
    <mergeCell ref="H6:H7"/>
    <mergeCell ref="I6:I7"/>
    <mergeCell ref="A1:U1"/>
    <mergeCell ref="A2:U2"/>
    <mergeCell ref="A6:A7"/>
    <mergeCell ref="E6:E7"/>
    <mergeCell ref="F6:F7"/>
    <mergeCell ref="G6:G7"/>
    <mergeCell ref="J6:U6"/>
    <mergeCell ref="C18:D18"/>
    <mergeCell ref="C20:D20"/>
    <mergeCell ref="C21:D21"/>
    <mergeCell ref="B6:D6"/>
    <mergeCell ref="B7:D7"/>
    <mergeCell ref="C10:D10"/>
    <mergeCell ref="C11:D11"/>
    <mergeCell ref="C12:D12"/>
    <mergeCell ref="C13:D13"/>
    <mergeCell ref="C16:D16"/>
  </mergeCells>
  <printOptions horizontalCentered="1"/>
  <pageMargins bottom="0.75" footer="0.0" header="0.0" left="0.25" right="0.25"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16.43"/>
    <col customWidth="1" min="2" max="2" width="3.0"/>
    <col customWidth="1" min="3" max="3" width="25.14"/>
    <col customWidth="1" min="4" max="4" width="31.29"/>
    <col customWidth="1" min="5" max="5" width="8.57"/>
    <col customWidth="1" min="6" max="6" width="9.0"/>
    <col customWidth="1" hidden="1" min="7" max="7" width="17.29"/>
    <col customWidth="1" min="8" max="8" width="19.0"/>
    <col customWidth="1" min="9" max="9" width="19.29"/>
    <col customWidth="1" min="10" max="10" width="5.71"/>
    <col customWidth="1" min="11" max="11" width="7.86"/>
    <col customWidth="1" min="12" max="15" width="5.71"/>
    <col customWidth="1" min="16" max="16" width="8.43"/>
    <col customWidth="1" min="17" max="21" width="5.71"/>
    <col customWidth="1" min="22" max="22" width="16.29"/>
    <col customWidth="1" min="23" max="23" width="15.43"/>
    <col customWidth="1" min="24" max="24" width="13.14"/>
    <col customWidth="1" min="25" max="27" width="9.14"/>
    <col customWidth="1" min="28" max="28" width="16.57"/>
  </cols>
  <sheetData>
    <row r="1" ht="93.0" customHeight="1">
      <c r="A1" s="169" t="s">
        <v>899</v>
      </c>
      <c r="V1" s="170"/>
      <c r="W1" s="170"/>
      <c r="X1" s="170"/>
      <c r="Y1" s="170"/>
      <c r="Z1" s="170"/>
      <c r="AA1" s="170"/>
      <c r="AB1" s="170"/>
    </row>
    <row r="2" ht="34.5" customHeight="1">
      <c r="A2" s="171" t="s">
        <v>1</v>
      </c>
      <c r="V2" s="172"/>
      <c r="W2" s="172"/>
      <c r="X2" s="172"/>
      <c r="Y2" s="172"/>
      <c r="Z2" s="172"/>
      <c r="AA2" s="172"/>
      <c r="AB2" s="172"/>
    </row>
    <row r="3" ht="18.0" customHeight="1">
      <c r="A3" s="173" t="s">
        <v>73</v>
      </c>
      <c r="B3" s="174"/>
      <c r="C3" s="173" t="s">
        <v>3</v>
      </c>
      <c r="D3" s="175"/>
      <c r="E3" s="176"/>
      <c r="F3" s="173"/>
      <c r="G3" s="177"/>
      <c r="H3" s="173"/>
      <c r="I3" s="178"/>
      <c r="J3" s="173"/>
      <c r="K3" s="176"/>
      <c r="L3" s="173"/>
      <c r="M3" s="173"/>
      <c r="N3" s="173"/>
      <c r="O3" s="173"/>
      <c r="P3" s="176"/>
      <c r="Q3" s="173"/>
      <c r="R3" s="173"/>
      <c r="S3" s="173"/>
      <c r="T3" s="173"/>
      <c r="U3" s="173"/>
      <c r="V3" s="174"/>
      <c r="W3" s="174"/>
      <c r="X3" s="174"/>
      <c r="Y3" s="174"/>
      <c r="Z3" s="174"/>
      <c r="AA3" s="174"/>
      <c r="AB3" s="174"/>
    </row>
    <row r="4" ht="18.0" customHeight="1">
      <c r="A4" s="173" t="s">
        <v>74</v>
      </c>
      <c r="B4" s="174"/>
      <c r="C4" s="173" t="s">
        <v>75</v>
      </c>
      <c r="D4" s="173"/>
      <c r="E4" s="179"/>
      <c r="F4" s="174"/>
      <c r="G4" s="180"/>
      <c r="H4" s="174"/>
      <c r="I4" s="181"/>
      <c r="J4" s="174"/>
      <c r="K4" s="179"/>
      <c r="L4" s="174"/>
      <c r="M4" s="174"/>
      <c r="N4" s="174"/>
      <c r="O4" s="174"/>
      <c r="P4" s="179"/>
      <c r="Q4" s="174"/>
      <c r="R4" s="174"/>
      <c r="S4" s="174"/>
      <c r="T4" s="174"/>
      <c r="U4" s="174"/>
      <c r="V4" s="182"/>
      <c r="W4" s="182"/>
      <c r="X4" s="182"/>
      <c r="Y4" s="182"/>
      <c r="Z4" s="182"/>
      <c r="AA4" s="182"/>
      <c r="AB4" s="174"/>
    </row>
    <row r="5" ht="18.0" customHeight="1">
      <c r="A5" s="174"/>
      <c r="B5" s="174"/>
      <c r="C5" s="174"/>
      <c r="D5" s="174"/>
      <c r="E5" s="179"/>
      <c r="F5" s="174"/>
      <c r="G5" s="180"/>
      <c r="H5" s="183"/>
      <c r="I5" s="181"/>
      <c r="J5" s="174"/>
      <c r="K5" s="179"/>
      <c r="L5" s="174"/>
      <c r="M5" s="174"/>
      <c r="N5" s="174"/>
      <c r="O5" s="174"/>
      <c r="P5" s="179"/>
      <c r="Q5" s="174"/>
      <c r="R5" s="174"/>
      <c r="S5" s="174"/>
      <c r="T5" s="174"/>
      <c r="U5" s="174"/>
      <c r="V5" s="174"/>
      <c r="W5" s="174"/>
      <c r="X5" s="174"/>
      <c r="Y5" s="174"/>
      <c r="Z5" s="174"/>
      <c r="AA5" s="174"/>
      <c r="AB5" s="174"/>
    </row>
    <row r="6" ht="18.0" customHeight="1">
      <c r="A6" s="184" t="s">
        <v>76</v>
      </c>
      <c r="B6" s="184" t="s">
        <v>77</v>
      </c>
      <c r="C6" s="29"/>
      <c r="D6" s="30"/>
      <c r="E6" s="185" t="s">
        <v>78</v>
      </c>
      <c r="F6" s="186" t="s">
        <v>79</v>
      </c>
      <c r="G6" s="187" t="s">
        <v>80</v>
      </c>
      <c r="H6" s="188" t="s">
        <v>81</v>
      </c>
      <c r="I6" s="189" t="s">
        <v>82</v>
      </c>
      <c r="J6" s="190" t="s">
        <v>83</v>
      </c>
      <c r="K6" s="37"/>
      <c r="L6" s="37"/>
      <c r="M6" s="37"/>
      <c r="N6" s="37"/>
      <c r="O6" s="37"/>
      <c r="P6" s="37"/>
      <c r="Q6" s="37"/>
      <c r="R6" s="37"/>
      <c r="S6" s="37"/>
      <c r="T6" s="37"/>
      <c r="U6" s="38"/>
      <c r="V6" s="182"/>
      <c r="W6" s="182"/>
      <c r="X6" s="182"/>
      <c r="Y6" s="182"/>
      <c r="Z6" s="182"/>
      <c r="AA6" s="182"/>
      <c r="AB6" s="174"/>
    </row>
    <row r="7" ht="18.0" customHeight="1">
      <c r="A7" s="43"/>
      <c r="B7" s="191"/>
      <c r="C7" s="41"/>
      <c r="D7" s="42"/>
      <c r="E7" s="42"/>
      <c r="F7" s="39"/>
      <c r="G7" s="39"/>
      <c r="H7" s="39"/>
      <c r="I7" s="43"/>
      <c r="J7" s="192" t="s">
        <v>84</v>
      </c>
      <c r="K7" s="193" t="s">
        <v>85</v>
      </c>
      <c r="L7" s="192" t="s">
        <v>86</v>
      </c>
      <c r="M7" s="192" t="s">
        <v>87</v>
      </c>
      <c r="N7" s="192" t="s">
        <v>88</v>
      </c>
      <c r="O7" s="192" t="s">
        <v>89</v>
      </c>
      <c r="P7" s="193" t="s">
        <v>90</v>
      </c>
      <c r="Q7" s="192" t="s">
        <v>91</v>
      </c>
      <c r="R7" s="192" t="s">
        <v>92</v>
      </c>
      <c r="S7" s="192" t="s">
        <v>93</v>
      </c>
      <c r="T7" s="192" t="s">
        <v>94</v>
      </c>
      <c r="U7" s="192" t="s">
        <v>95</v>
      </c>
      <c r="V7" s="182"/>
      <c r="W7" s="182"/>
      <c r="X7" s="182"/>
      <c r="Y7" s="182"/>
      <c r="Z7" s="182"/>
      <c r="AA7" s="182"/>
      <c r="AB7" s="174"/>
    </row>
    <row r="8" ht="18.0" customHeight="1">
      <c r="A8" s="194"/>
      <c r="B8" s="194"/>
      <c r="C8" s="195" t="s">
        <v>900</v>
      </c>
      <c r="D8" s="196"/>
      <c r="E8" s="197"/>
      <c r="F8" s="198"/>
      <c r="G8" s="199"/>
      <c r="H8" s="200"/>
      <c r="I8" s="201"/>
      <c r="J8" s="202"/>
      <c r="K8" s="203"/>
      <c r="L8" s="202"/>
      <c r="M8" s="204"/>
      <c r="N8" s="202"/>
      <c r="O8" s="202"/>
      <c r="P8" s="203"/>
      <c r="Q8" s="202"/>
      <c r="R8" s="202"/>
      <c r="S8" s="202"/>
      <c r="T8" s="202"/>
      <c r="U8" s="202"/>
      <c r="V8" s="174"/>
      <c r="W8" s="174"/>
      <c r="X8" s="174"/>
      <c r="Y8" s="174"/>
      <c r="Z8" s="174"/>
      <c r="AA8" s="174"/>
      <c r="AB8" s="174"/>
    </row>
    <row r="9" ht="18.0" customHeight="1">
      <c r="A9" s="194"/>
      <c r="B9" s="194"/>
      <c r="C9" s="205"/>
      <c r="D9" s="196"/>
      <c r="E9" s="197"/>
      <c r="F9" s="198"/>
      <c r="G9" s="199"/>
      <c r="H9" s="200"/>
      <c r="I9" s="201"/>
      <c r="J9" s="202"/>
      <c r="K9" s="203"/>
      <c r="L9" s="202"/>
      <c r="M9" s="204"/>
      <c r="N9" s="202"/>
      <c r="O9" s="202"/>
      <c r="P9" s="203"/>
      <c r="Q9" s="202"/>
      <c r="R9" s="202"/>
      <c r="S9" s="202"/>
      <c r="T9" s="202"/>
      <c r="U9" s="202"/>
      <c r="V9" s="174"/>
      <c r="W9" s="174"/>
      <c r="X9" s="174"/>
      <c r="Y9" s="174"/>
      <c r="Z9" s="174"/>
      <c r="AA9" s="174"/>
      <c r="AB9" s="174"/>
    </row>
    <row r="10" ht="18.0" customHeight="1">
      <c r="A10" s="190" t="s">
        <v>50</v>
      </c>
      <c r="B10" s="190"/>
      <c r="C10" s="195" t="s">
        <v>901</v>
      </c>
      <c r="D10" s="206"/>
      <c r="E10" s="197"/>
      <c r="F10" s="198"/>
      <c r="G10" s="199"/>
      <c r="H10" s="207">
        <v>3000000.0</v>
      </c>
      <c r="I10" s="201" t="s">
        <v>902</v>
      </c>
      <c r="J10" s="202"/>
      <c r="K10" s="203"/>
      <c r="L10" s="202"/>
      <c r="M10" s="204"/>
      <c r="N10" s="202"/>
      <c r="O10" s="202"/>
      <c r="P10" s="203"/>
      <c r="Q10" s="202"/>
      <c r="R10" s="202"/>
      <c r="S10" s="202"/>
      <c r="T10" s="202"/>
      <c r="U10" s="202"/>
      <c r="V10" s="174"/>
      <c r="W10" s="174"/>
      <c r="X10" s="174"/>
      <c r="Y10" s="174"/>
      <c r="Z10" s="174"/>
      <c r="AA10" s="174"/>
      <c r="AB10" s="174"/>
    </row>
    <row r="11" ht="18.0" customHeight="1">
      <c r="A11" s="190"/>
      <c r="B11" s="190"/>
      <c r="C11" s="205" t="s">
        <v>903</v>
      </c>
      <c r="D11" s="196" t="s">
        <v>904</v>
      </c>
      <c r="E11" s="197">
        <v>10.0</v>
      </c>
      <c r="F11" s="198" t="s">
        <v>153</v>
      </c>
      <c r="G11" s="199">
        <v>50200.0</v>
      </c>
      <c r="H11" s="200">
        <f t="shared" ref="H11:H18" si="1">E11*G11</f>
        <v>502000</v>
      </c>
      <c r="I11" s="208"/>
      <c r="J11" s="209"/>
      <c r="K11" s="203"/>
      <c r="L11" s="202"/>
      <c r="M11" s="204"/>
      <c r="N11" s="202"/>
      <c r="O11" s="202"/>
      <c r="P11" s="203"/>
      <c r="Q11" s="202"/>
      <c r="R11" s="202"/>
      <c r="S11" s="202"/>
      <c r="T11" s="202"/>
      <c r="U11" s="202"/>
      <c r="V11" s="174"/>
      <c r="W11" s="174"/>
      <c r="X11" s="174"/>
      <c r="Y11" s="174"/>
      <c r="Z11" s="174"/>
      <c r="AA11" s="174"/>
      <c r="AB11" s="174"/>
    </row>
    <row r="12" ht="18.0" customHeight="1">
      <c r="A12" s="190"/>
      <c r="B12" s="190"/>
      <c r="C12" s="205" t="s">
        <v>905</v>
      </c>
      <c r="D12" s="196" t="s">
        <v>906</v>
      </c>
      <c r="E12" s="197">
        <v>5.0</v>
      </c>
      <c r="F12" s="198" t="s">
        <v>153</v>
      </c>
      <c r="G12" s="199">
        <v>59000.0</v>
      </c>
      <c r="H12" s="200">
        <f t="shared" si="1"/>
        <v>295000</v>
      </c>
      <c r="I12" s="208"/>
      <c r="J12" s="209"/>
      <c r="K12" s="203"/>
      <c r="L12" s="202"/>
      <c r="M12" s="204"/>
      <c r="N12" s="202"/>
      <c r="O12" s="202"/>
      <c r="P12" s="203"/>
      <c r="Q12" s="202"/>
      <c r="R12" s="202"/>
      <c r="S12" s="202"/>
      <c r="T12" s="202"/>
      <c r="U12" s="202"/>
      <c r="V12" s="174"/>
      <c r="W12" s="174"/>
      <c r="X12" s="174"/>
      <c r="Y12" s="174"/>
      <c r="Z12" s="174"/>
      <c r="AA12" s="174"/>
      <c r="AB12" s="174"/>
    </row>
    <row r="13" ht="18.0" customHeight="1">
      <c r="A13" s="190"/>
      <c r="B13" s="190"/>
      <c r="C13" s="205" t="s">
        <v>907</v>
      </c>
      <c r="D13" s="196" t="s">
        <v>908</v>
      </c>
      <c r="E13" s="197">
        <v>6.0</v>
      </c>
      <c r="F13" s="198" t="s">
        <v>153</v>
      </c>
      <c r="G13" s="199">
        <v>50600.0</v>
      </c>
      <c r="H13" s="200">
        <f t="shared" si="1"/>
        <v>303600</v>
      </c>
      <c r="I13" s="208"/>
      <c r="J13" s="209"/>
      <c r="K13" s="203"/>
      <c r="L13" s="202"/>
      <c r="M13" s="204"/>
      <c r="N13" s="202"/>
      <c r="O13" s="202"/>
      <c r="P13" s="203"/>
      <c r="Q13" s="202"/>
      <c r="R13" s="202"/>
      <c r="S13" s="202"/>
      <c r="T13" s="202"/>
      <c r="U13" s="202"/>
      <c r="V13" s="174"/>
      <c r="W13" s="174"/>
      <c r="X13" s="174"/>
      <c r="Y13" s="174"/>
      <c r="Z13" s="174"/>
      <c r="AA13" s="174"/>
      <c r="AB13" s="174"/>
    </row>
    <row r="14" ht="18.0" customHeight="1">
      <c r="A14" s="190"/>
      <c r="B14" s="190"/>
      <c r="C14" s="205" t="s">
        <v>909</v>
      </c>
      <c r="D14" s="196" t="s">
        <v>910</v>
      </c>
      <c r="E14" s="197">
        <v>14.0</v>
      </c>
      <c r="F14" s="198" t="s">
        <v>153</v>
      </c>
      <c r="G14" s="199">
        <v>85000.0</v>
      </c>
      <c r="H14" s="200">
        <f t="shared" si="1"/>
        <v>1190000</v>
      </c>
      <c r="I14" s="208"/>
      <c r="J14" s="209"/>
      <c r="K14" s="203"/>
      <c r="L14" s="202"/>
      <c r="M14" s="204"/>
      <c r="N14" s="202"/>
      <c r="O14" s="202"/>
      <c r="P14" s="203"/>
      <c r="Q14" s="202"/>
      <c r="R14" s="202"/>
      <c r="S14" s="202"/>
      <c r="T14" s="202"/>
      <c r="U14" s="202"/>
      <c r="V14" s="174"/>
      <c r="W14" s="174"/>
      <c r="X14" s="174"/>
      <c r="Y14" s="174"/>
      <c r="Z14" s="174"/>
      <c r="AA14" s="174"/>
      <c r="AB14" s="174"/>
    </row>
    <row r="15" ht="18.0" customHeight="1">
      <c r="A15" s="190"/>
      <c r="B15" s="190"/>
      <c r="C15" s="205" t="s">
        <v>911</v>
      </c>
      <c r="D15" s="196"/>
      <c r="E15" s="197">
        <v>1.0</v>
      </c>
      <c r="F15" s="198" t="s">
        <v>153</v>
      </c>
      <c r="G15" s="199">
        <v>52000.0</v>
      </c>
      <c r="H15" s="200">
        <f t="shared" si="1"/>
        <v>52000</v>
      </c>
      <c r="I15" s="208"/>
      <c r="J15" s="209"/>
      <c r="K15" s="203"/>
      <c r="L15" s="202"/>
      <c r="M15" s="204"/>
      <c r="N15" s="202"/>
      <c r="O15" s="202"/>
      <c r="P15" s="203"/>
      <c r="Q15" s="202"/>
      <c r="R15" s="202"/>
      <c r="S15" s="202"/>
      <c r="T15" s="202"/>
      <c r="U15" s="202"/>
      <c r="V15" s="174"/>
      <c r="W15" s="174"/>
      <c r="X15" s="174"/>
      <c r="Y15" s="174"/>
      <c r="Z15" s="174"/>
      <c r="AA15" s="174"/>
      <c r="AB15" s="174"/>
    </row>
    <row r="16" ht="18.0" customHeight="1">
      <c r="A16" s="190"/>
      <c r="B16" s="190"/>
      <c r="C16" s="205" t="s">
        <v>912</v>
      </c>
      <c r="D16" s="196" t="s">
        <v>913</v>
      </c>
      <c r="E16" s="197">
        <v>1.0</v>
      </c>
      <c r="F16" s="198" t="s">
        <v>153</v>
      </c>
      <c r="G16" s="199">
        <v>60000.0</v>
      </c>
      <c r="H16" s="200">
        <f t="shared" si="1"/>
        <v>60000</v>
      </c>
      <c r="I16" s="208"/>
      <c r="J16" s="209"/>
      <c r="K16" s="203"/>
      <c r="L16" s="202"/>
      <c r="M16" s="204"/>
      <c r="N16" s="202"/>
      <c r="O16" s="202"/>
      <c r="P16" s="203"/>
      <c r="Q16" s="202"/>
      <c r="R16" s="202"/>
      <c r="S16" s="202"/>
      <c r="T16" s="202"/>
      <c r="U16" s="202"/>
      <c r="V16" s="174"/>
      <c r="W16" s="174"/>
      <c r="X16" s="174"/>
      <c r="Y16" s="174"/>
      <c r="Z16" s="174"/>
      <c r="AA16" s="174"/>
      <c r="AB16" s="174"/>
    </row>
    <row r="17" ht="18.0" customHeight="1">
      <c r="A17" s="190"/>
      <c r="B17" s="190"/>
      <c r="C17" s="205" t="s">
        <v>914</v>
      </c>
      <c r="D17" s="196" t="s">
        <v>915</v>
      </c>
      <c r="E17" s="197">
        <v>1.0</v>
      </c>
      <c r="F17" s="198" t="s">
        <v>153</v>
      </c>
      <c r="G17" s="199">
        <v>50100.0</v>
      </c>
      <c r="H17" s="200">
        <f t="shared" si="1"/>
        <v>50100</v>
      </c>
      <c r="I17" s="208"/>
      <c r="J17" s="209"/>
      <c r="K17" s="203"/>
      <c r="L17" s="202"/>
      <c r="M17" s="204"/>
      <c r="N17" s="202"/>
      <c r="O17" s="202"/>
      <c r="P17" s="203"/>
      <c r="Q17" s="202"/>
      <c r="R17" s="202"/>
      <c r="S17" s="202"/>
      <c r="T17" s="202"/>
      <c r="U17" s="202"/>
      <c r="V17" s="174"/>
      <c r="W17" s="174"/>
      <c r="X17" s="174"/>
      <c r="Y17" s="174"/>
      <c r="Z17" s="174"/>
      <c r="AA17" s="174"/>
      <c r="AB17" s="174"/>
    </row>
    <row r="18" ht="18.0" customHeight="1">
      <c r="A18" s="190"/>
      <c r="B18" s="190"/>
      <c r="C18" s="205" t="s">
        <v>916</v>
      </c>
      <c r="D18" s="196" t="s">
        <v>917</v>
      </c>
      <c r="E18" s="197">
        <v>4.0</v>
      </c>
      <c r="F18" s="198" t="s">
        <v>153</v>
      </c>
      <c r="G18" s="199">
        <v>56000.0</v>
      </c>
      <c r="H18" s="200">
        <f t="shared" si="1"/>
        <v>224000</v>
      </c>
      <c r="I18" s="208"/>
      <c r="J18" s="209"/>
      <c r="K18" s="203"/>
      <c r="L18" s="202"/>
      <c r="M18" s="204"/>
      <c r="N18" s="202"/>
      <c r="O18" s="202"/>
      <c r="P18" s="203"/>
      <c r="Q18" s="202"/>
      <c r="R18" s="202"/>
      <c r="S18" s="202"/>
      <c r="T18" s="202"/>
      <c r="U18" s="202"/>
      <c r="V18" s="174"/>
      <c r="W18" s="174"/>
      <c r="X18" s="174"/>
      <c r="Y18" s="174"/>
      <c r="Z18" s="174"/>
      <c r="AA18" s="174"/>
      <c r="AB18" s="174"/>
    </row>
    <row r="19" ht="18.0" customHeight="1">
      <c r="A19" s="190"/>
      <c r="B19" s="190"/>
      <c r="C19" s="205"/>
      <c r="D19" s="196"/>
      <c r="E19" s="197"/>
      <c r="F19" s="198"/>
      <c r="G19" s="199"/>
      <c r="H19" s="200"/>
      <c r="I19" s="210"/>
      <c r="J19" s="209"/>
      <c r="K19" s="203"/>
      <c r="L19" s="202"/>
      <c r="M19" s="204"/>
      <c r="N19" s="202"/>
      <c r="O19" s="202"/>
      <c r="P19" s="203"/>
      <c r="Q19" s="202"/>
      <c r="R19" s="202"/>
      <c r="S19" s="202"/>
      <c r="T19" s="202"/>
      <c r="U19" s="202"/>
      <c r="V19" s="174"/>
      <c r="W19" s="174"/>
      <c r="X19" s="174"/>
      <c r="Y19" s="174"/>
      <c r="Z19" s="174"/>
      <c r="AA19" s="174"/>
      <c r="AB19" s="174"/>
    </row>
    <row r="20" ht="18.0" customHeight="1">
      <c r="A20" s="194"/>
      <c r="B20" s="194"/>
      <c r="C20" s="195" t="s">
        <v>299</v>
      </c>
      <c r="D20" s="196"/>
      <c r="E20" s="197"/>
      <c r="F20" s="198"/>
      <c r="G20" s="199"/>
      <c r="H20" s="207">
        <f>SUM(H11:H19)</f>
        <v>2676700</v>
      </c>
      <c r="I20" s="211"/>
      <c r="J20" s="202"/>
      <c r="K20" s="203"/>
      <c r="L20" s="202"/>
      <c r="M20" s="204"/>
      <c r="N20" s="202"/>
      <c r="O20" s="202"/>
      <c r="P20" s="203"/>
      <c r="Q20" s="202"/>
      <c r="R20" s="202"/>
      <c r="S20" s="202"/>
      <c r="T20" s="202"/>
      <c r="U20" s="202"/>
      <c r="V20" s="174"/>
      <c r="W20" s="174"/>
      <c r="X20" s="174"/>
      <c r="Y20" s="174"/>
      <c r="Z20" s="174"/>
      <c r="AA20" s="174"/>
      <c r="AB20" s="174"/>
    </row>
    <row r="21" ht="18.0" customHeight="1">
      <c r="A21" s="194"/>
      <c r="B21" s="194"/>
      <c r="C21" s="195"/>
      <c r="D21" s="196"/>
      <c r="E21" s="197"/>
      <c r="F21" s="198"/>
      <c r="G21" s="199"/>
      <c r="H21" s="207"/>
      <c r="I21" s="212"/>
      <c r="J21" s="202"/>
      <c r="K21" s="203"/>
      <c r="L21" s="202"/>
      <c r="M21" s="204"/>
      <c r="N21" s="202"/>
      <c r="O21" s="202"/>
      <c r="P21" s="203"/>
      <c r="Q21" s="202"/>
      <c r="R21" s="202"/>
      <c r="S21" s="202"/>
      <c r="T21" s="202"/>
      <c r="U21" s="202"/>
      <c r="V21" s="174"/>
      <c r="W21" s="174"/>
      <c r="X21" s="174"/>
      <c r="Y21" s="174"/>
      <c r="Z21" s="174"/>
      <c r="AA21" s="174"/>
      <c r="AB21" s="174"/>
    </row>
    <row r="22" ht="18.0" hidden="1" customHeight="1">
      <c r="A22" s="190"/>
      <c r="B22" s="190"/>
      <c r="C22" s="195" t="s">
        <v>918</v>
      </c>
      <c r="D22" s="206"/>
      <c r="E22" s="197"/>
      <c r="F22" s="198"/>
      <c r="G22" s="213">
        <f>SUM(H23)</f>
        <v>50000</v>
      </c>
      <c r="H22" s="207"/>
      <c r="I22" s="201" t="s">
        <v>902</v>
      </c>
      <c r="J22" s="202"/>
      <c r="K22" s="203"/>
      <c r="L22" s="202"/>
      <c r="M22" s="204"/>
      <c r="N22" s="202"/>
      <c r="O22" s="202"/>
      <c r="P22" s="203"/>
      <c r="Q22" s="202"/>
      <c r="R22" s="202"/>
      <c r="S22" s="202"/>
      <c r="T22" s="202"/>
      <c r="U22" s="202"/>
      <c r="V22" s="174"/>
      <c r="W22" s="174"/>
      <c r="X22" s="174"/>
      <c r="Y22" s="174"/>
      <c r="Z22" s="174"/>
      <c r="AA22" s="174"/>
      <c r="AB22" s="174"/>
    </row>
    <row r="23" ht="18.0" hidden="1" customHeight="1">
      <c r="A23" s="190"/>
      <c r="B23" s="190"/>
      <c r="C23" s="205" t="s">
        <v>919</v>
      </c>
      <c r="D23" s="196" t="s">
        <v>920</v>
      </c>
      <c r="E23" s="197">
        <v>2.0</v>
      </c>
      <c r="F23" s="198" t="s">
        <v>153</v>
      </c>
      <c r="G23" s="199">
        <v>25000.0</v>
      </c>
      <c r="H23" s="200">
        <f>E23*G23</f>
        <v>50000</v>
      </c>
      <c r="I23" s="201"/>
      <c r="J23" s="202"/>
      <c r="K23" s="203">
        <f>E23</f>
        <v>2</v>
      </c>
      <c r="L23" s="202"/>
      <c r="M23" s="204"/>
      <c r="N23" s="202"/>
      <c r="O23" s="202"/>
      <c r="P23" s="203"/>
      <c r="Q23" s="202"/>
      <c r="R23" s="202"/>
      <c r="S23" s="202"/>
      <c r="T23" s="202"/>
      <c r="U23" s="202"/>
      <c r="V23" s="174"/>
      <c r="W23" s="174"/>
      <c r="X23" s="174"/>
      <c r="Y23" s="174"/>
      <c r="Z23" s="174"/>
      <c r="AA23" s="174"/>
      <c r="AB23" s="174"/>
    </row>
    <row r="24" ht="18.0" hidden="1" customHeight="1">
      <c r="A24" s="190"/>
      <c r="B24" s="190"/>
      <c r="C24" s="195"/>
      <c r="D24" s="206"/>
      <c r="E24" s="197"/>
      <c r="F24" s="198"/>
      <c r="G24" s="199"/>
      <c r="H24" s="207"/>
      <c r="I24" s="201"/>
      <c r="J24" s="202"/>
      <c r="K24" s="203"/>
      <c r="L24" s="202"/>
      <c r="M24" s="204"/>
      <c r="N24" s="202"/>
      <c r="O24" s="202"/>
      <c r="P24" s="203"/>
      <c r="Q24" s="202"/>
      <c r="R24" s="202"/>
      <c r="S24" s="202"/>
      <c r="T24" s="202"/>
      <c r="U24" s="202"/>
      <c r="V24" s="174"/>
      <c r="W24" s="174"/>
      <c r="X24" s="174"/>
      <c r="Y24" s="174"/>
      <c r="Z24" s="174"/>
      <c r="AA24" s="174"/>
      <c r="AB24" s="174"/>
    </row>
    <row r="25" ht="18.0" hidden="1" customHeight="1">
      <c r="A25" s="190"/>
      <c r="B25" s="190"/>
      <c r="C25" s="195" t="s">
        <v>921</v>
      </c>
      <c r="D25" s="206"/>
      <c r="E25" s="197"/>
      <c r="F25" s="198"/>
      <c r="G25" s="213">
        <f>SUM(H26:H33)</f>
        <v>519000</v>
      </c>
      <c r="H25" s="207"/>
      <c r="I25" s="201" t="s">
        <v>902</v>
      </c>
      <c r="J25" s="202"/>
      <c r="K25" s="203"/>
      <c r="L25" s="202"/>
      <c r="M25" s="204"/>
      <c r="N25" s="202"/>
      <c r="O25" s="202"/>
      <c r="P25" s="203"/>
      <c r="Q25" s="202"/>
      <c r="R25" s="202"/>
      <c r="S25" s="202"/>
      <c r="T25" s="202"/>
      <c r="U25" s="202"/>
      <c r="V25" s="174"/>
      <c r="W25" s="174"/>
      <c r="X25" s="174"/>
      <c r="Y25" s="174"/>
      <c r="Z25" s="174"/>
      <c r="AA25" s="174"/>
      <c r="AB25" s="174"/>
    </row>
    <row r="26" ht="18.0" hidden="1" customHeight="1">
      <c r="A26" s="190"/>
      <c r="B26" s="190"/>
      <c r="C26" s="214" t="s">
        <v>922</v>
      </c>
      <c r="D26" s="196" t="s">
        <v>923</v>
      </c>
      <c r="E26" s="197">
        <v>2.0</v>
      </c>
      <c r="F26" s="198" t="s">
        <v>153</v>
      </c>
      <c r="G26" s="199">
        <v>20000.0</v>
      </c>
      <c r="H26" s="200">
        <f t="shared" ref="H26:H33" si="2">E26*G26</f>
        <v>40000</v>
      </c>
      <c r="I26" s="201"/>
      <c r="J26" s="202"/>
      <c r="K26" s="203">
        <f t="shared" ref="K26:K33" si="3">E26</f>
        <v>2</v>
      </c>
      <c r="L26" s="202"/>
      <c r="M26" s="204"/>
      <c r="N26" s="202"/>
      <c r="O26" s="202"/>
      <c r="P26" s="203"/>
      <c r="Q26" s="202"/>
      <c r="R26" s="202"/>
      <c r="S26" s="202"/>
      <c r="T26" s="202"/>
      <c r="U26" s="202"/>
      <c r="V26" s="174"/>
      <c r="W26" s="174"/>
      <c r="X26" s="174"/>
      <c r="Y26" s="174"/>
      <c r="Z26" s="174"/>
      <c r="AA26" s="174"/>
      <c r="AB26" s="174"/>
    </row>
    <row r="27" ht="18.0" hidden="1" customHeight="1">
      <c r="A27" s="190"/>
      <c r="B27" s="190"/>
      <c r="C27" s="215" t="s">
        <v>924</v>
      </c>
      <c r="D27" s="206"/>
      <c r="E27" s="197">
        <v>10.0</v>
      </c>
      <c r="F27" s="198" t="s">
        <v>153</v>
      </c>
      <c r="G27" s="199">
        <v>3000.0</v>
      </c>
      <c r="H27" s="200">
        <f t="shared" si="2"/>
        <v>30000</v>
      </c>
      <c r="I27" s="201"/>
      <c r="J27" s="202"/>
      <c r="K27" s="203">
        <f t="shared" si="3"/>
        <v>10</v>
      </c>
      <c r="L27" s="202"/>
      <c r="M27" s="204"/>
      <c r="N27" s="202"/>
      <c r="O27" s="202"/>
      <c r="P27" s="203"/>
      <c r="Q27" s="202"/>
      <c r="R27" s="202"/>
      <c r="S27" s="202"/>
      <c r="T27" s="202"/>
      <c r="U27" s="202"/>
      <c r="V27" s="174"/>
      <c r="W27" s="174"/>
      <c r="X27" s="174"/>
      <c r="Y27" s="174"/>
      <c r="Z27" s="174"/>
      <c r="AA27" s="174"/>
      <c r="AB27" s="174"/>
    </row>
    <row r="28" ht="18.0" hidden="1" customHeight="1">
      <c r="A28" s="190"/>
      <c r="B28" s="190"/>
      <c r="C28" s="215" t="s">
        <v>925</v>
      </c>
      <c r="D28" s="206"/>
      <c r="E28" s="197">
        <v>5.0</v>
      </c>
      <c r="F28" s="198" t="s">
        <v>153</v>
      </c>
      <c r="G28" s="199">
        <v>3000.0</v>
      </c>
      <c r="H28" s="200">
        <f t="shared" si="2"/>
        <v>15000</v>
      </c>
      <c r="I28" s="201"/>
      <c r="J28" s="202"/>
      <c r="K28" s="203">
        <f t="shared" si="3"/>
        <v>5</v>
      </c>
      <c r="L28" s="202"/>
      <c r="M28" s="204"/>
      <c r="N28" s="202"/>
      <c r="O28" s="202"/>
      <c r="P28" s="203"/>
      <c r="Q28" s="202"/>
      <c r="R28" s="202"/>
      <c r="S28" s="202"/>
      <c r="T28" s="202"/>
      <c r="U28" s="202"/>
      <c r="V28" s="174"/>
      <c r="W28" s="174"/>
      <c r="X28" s="174"/>
      <c r="Y28" s="174"/>
      <c r="Z28" s="174"/>
      <c r="AA28" s="174"/>
      <c r="AB28" s="174"/>
    </row>
    <row r="29" ht="18.0" hidden="1" customHeight="1">
      <c r="A29" s="190"/>
      <c r="B29" s="190"/>
      <c r="C29" s="215" t="s">
        <v>926</v>
      </c>
      <c r="D29" s="206"/>
      <c r="E29" s="197">
        <v>10.0</v>
      </c>
      <c r="F29" s="198" t="s">
        <v>153</v>
      </c>
      <c r="G29" s="199">
        <v>2000.0</v>
      </c>
      <c r="H29" s="200">
        <f t="shared" si="2"/>
        <v>20000</v>
      </c>
      <c r="I29" s="201"/>
      <c r="J29" s="202"/>
      <c r="K29" s="203">
        <f t="shared" si="3"/>
        <v>10</v>
      </c>
      <c r="L29" s="202"/>
      <c r="M29" s="204"/>
      <c r="N29" s="202"/>
      <c r="O29" s="202"/>
      <c r="P29" s="203"/>
      <c r="Q29" s="202"/>
      <c r="R29" s="202"/>
      <c r="S29" s="202"/>
      <c r="T29" s="202"/>
      <c r="U29" s="202"/>
      <c r="V29" s="174"/>
      <c r="W29" s="174"/>
      <c r="X29" s="174"/>
      <c r="Y29" s="174"/>
      <c r="Z29" s="174"/>
      <c r="AA29" s="174"/>
      <c r="AB29" s="174"/>
    </row>
    <row r="30" ht="18.0" hidden="1" customHeight="1">
      <c r="A30" s="190"/>
      <c r="B30" s="190"/>
      <c r="C30" s="215" t="s">
        <v>927</v>
      </c>
      <c r="D30" s="206"/>
      <c r="E30" s="197">
        <v>3.0</v>
      </c>
      <c r="F30" s="198" t="s">
        <v>153</v>
      </c>
      <c r="G30" s="199">
        <v>6000.0</v>
      </c>
      <c r="H30" s="200">
        <f t="shared" si="2"/>
        <v>18000</v>
      </c>
      <c r="I30" s="201"/>
      <c r="J30" s="202"/>
      <c r="K30" s="203">
        <f t="shared" si="3"/>
        <v>3</v>
      </c>
      <c r="L30" s="202"/>
      <c r="M30" s="204"/>
      <c r="N30" s="202"/>
      <c r="O30" s="202"/>
      <c r="P30" s="203"/>
      <c r="Q30" s="202"/>
      <c r="R30" s="202"/>
      <c r="S30" s="202"/>
      <c r="T30" s="202"/>
      <c r="U30" s="202"/>
      <c r="V30" s="174"/>
      <c r="W30" s="174"/>
      <c r="X30" s="174"/>
      <c r="Y30" s="174"/>
      <c r="Z30" s="174"/>
      <c r="AA30" s="174"/>
      <c r="AB30" s="174"/>
    </row>
    <row r="31" ht="18.0" hidden="1" customHeight="1">
      <c r="A31" s="190"/>
      <c r="B31" s="190"/>
      <c r="C31" s="205" t="s">
        <v>928</v>
      </c>
      <c r="D31" s="206"/>
      <c r="E31" s="197">
        <v>4.0</v>
      </c>
      <c r="F31" s="198" t="s">
        <v>153</v>
      </c>
      <c r="G31" s="199">
        <v>35000.0</v>
      </c>
      <c r="H31" s="200">
        <f t="shared" si="2"/>
        <v>140000</v>
      </c>
      <c r="I31" s="201"/>
      <c r="J31" s="202"/>
      <c r="K31" s="203">
        <f t="shared" si="3"/>
        <v>4</v>
      </c>
      <c r="L31" s="202"/>
      <c r="M31" s="204"/>
      <c r="N31" s="202"/>
      <c r="O31" s="202"/>
      <c r="P31" s="203"/>
      <c r="Q31" s="202"/>
      <c r="R31" s="202"/>
      <c r="S31" s="202"/>
      <c r="T31" s="202"/>
      <c r="U31" s="202"/>
      <c r="V31" s="174"/>
      <c r="W31" s="174"/>
      <c r="X31" s="174"/>
      <c r="Y31" s="174"/>
      <c r="Z31" s="174"/>
      <c r="AA31" s="174"/>
      <c r="AB31" s="174"/>
    </row>
    <row r="32" ht="18.0" hidden="1" customHeight="1">
      <c r="A32" s="190"/>
      <c r="B32" s="190"/>
      <c r="C32" s="205" t="s">
        <v>929</v>
      </c>
      <c r="D32" s="206"/>
      <c r="E32" s="197">
        <v>2.0</v>
      </c>
      <c r="F32" s="198" t="s">
        <v>153</v>
      </c>
      <c r="G32" s="199">
        <v>120000.0</v>
      </c>
      <c r="H32" s="200">
        <f t="shared" si="2"/>
        <v>240000</v>
      </c>
      <c r="I32" s="201"/>
      <c r="J32" s="202"/>
      <c r="K32" s="203">
        <f t="shared" si="3"/>
        <v>2</v>
      </c>
      <c r="L32" s="202"/>
      <c r="M32" s="204"/>
      <c r="N32" s="202"/>
      <c r="O32" s="202"/>
      <c r="P32" s="203"/>
      <c r="Q32" s="202"/>
      <c r="R32" s="202"/>
      <c r="S32" s="202"/>
      <c r="T32" s="202"/>
      <c r="U32" s="202"/>
      <c r="V32" s="174"/>
      <c r="W32" s="174"/>
      <c r="X32" s="174"/>
      <c r="Y32" s="174"/>
      <c r="Z32" s="174"/>
      <c r="AA32" s="174"/>
      <c r="AB32" s="174"/>
    </row>
    <row r="33" ht="18.0" hidden="1" customHeight="1">
      <c r="A33" s="190"/>
      <c r="B33" s="190"/>
      <c r="C33" s="215" t="s">
        <v>930</v>
      </c>
      <c r="D33" s="206"/>
      <c r="E33" s="197">
        <v>2.0</v>
      </c>
      <c r="F33" s="198" t="s">
        <v>153</v>
      </c>
      <c r="G33" s="199">
        <v>8000.0</v>
      </c>
      <c r="H33" s="200">
        <f t="shared" si="2"/>
        <v>16000</v>
      </c>
      <c r="I33" s="201"/>
      <c r="J33" s="202"/>
      <c r="K33" s="203">
        <f t="shared" si="3"/>
        <v>2</v>
      </c>
      <c r="L33" s="202"/>
      <c r="M33" s="204"/>
      <c r="N33" s="202"/>
      <c r="O33" s="202"/>
      <c r="P33" s="203"/>
      <c r="Q33" s="202"/>
      <c r="R33" s="202"/>
      <c r="S33" s="202"/>
      <c r="T33" s="202"/>
      <c r="U33" s="202"/>
      <c r="V33" s="174"/>
      <c r="W33" s="174"/>
      <c r="X33" s="174"/>
      <c r="Y33" s="174"/>
      <c r="Z33" s="174"/>
      <c r="AA33" s="174"/>
      <c r="AB33" s="174"/>
    </row>
    <row r="34" ht="18.0" hidden="1" customHeight="1">
      <c r="A34" s="190"/>
      <c r="B34" s="190"/>
      <c r="C34" s="195"/>
      <c r="D34" s="206"/>
      <c r="E34" s="197"/>
      <c r="F34" s="198"/>
      <c r="G34" s="199"/>
      <c r="H34" s="207"/>
      <c r="I34" s="201"/>
      <c r="J34" s="202"/>
      <c r="K34" s="203"/>
      <c r="L34" s="202"/>
      <c r="M34" s="204"/>
      <c r="N34" s="202"/>
      <c r="O34" s="202"/>
      <c r="P34" s="203"/>
      <c r="Q34" s="202"/>
      <c r="R34" s="202"/>
      <c r="S34" s="202"/>
      <c r="T34" s="202"/>
      <c r="U34" s="202"/>
      <c r="V34" s="174"/>
      <c r="W34" s="174"/>
      <c r="X34" s="174"/>
      <c r="Y34" s="174"/>
      <c r="Z34" s="174"/>
      <c r="AA34" s="174"/>
      <c r="AB34" s="174"/>
    </row>
    <row r="35" ht="18.0" hidden="1" customHeight="1">
      <c r="A35" s="190"/>
      <c r="B35" s="190"/>
      <c r="C35" s="195" t="s">
        <v>931</v>
      </c>
      <c r="D35" s="206"/>
      <c r="E35" s="197"/>
      <c r="F35" s="198"/>
      <c r="G35" s="213">
        <f>SUM(H36:H41)</f>
        <v>517600</v>
      </c>
      <c r="H35" s="207"/>
      <c r="I35" s="216" t="s">
        <v>902</v>
      </c>
      <c r="J35" s="202"/>
      <c r="K35" s="203"/>
      <c r="L35" s="202"/>
      <c r="M35" s="204"/>
      <c r="N35" s="202"/>
      <c r="O35" s="202"/>
      <c r="P35" s="203"/>
      <c r="Q35" s="202"/>
      <c r="R35" s="202"/>
      <c r="S35" s="202"/>
      <c r="T35" s="202"/>
      <c r="U35" s="202"/>
      <c r="V35" s="174"/>
      <c r="W35" s="174"/>
      <c r="X35" s="174"/>
      <c r="Y35" s="174"/>
      <c r="Z35" s="174"/>
      <c r="AA35" s="174"/>
      <c r="AB35" s="174"/>
    </row>
    <row r="36" ht="18.0" hidden="1" customHeight="1">
      <c r="A36" s="190"/>
      <c r="B36" s="190"/>
      <c r="C36" s="205" t="s">
        <v>932</v>
      </c>
      <c r="D36" s="196" t="s">
        <v>933</v>
      </c>
      <c r="E36" s="197">
        <v>1.0</v>
      </c>
      <c r="F36" s="198" t="s">
        <v>153</v>
      </c>
      <c r="G36" s="199">
        <v>59000.0</v>
      </c>
      <c r="H36" s="200">
        <f t="shared" ref="H36:H41" si="4">E36*G36</f>
        <v>59000</v>
      </c>
      <c r="I36" s="208"/>
      <c r="J36" s="209"/>
      <c r="K36" s="203">
        <f t="shared" ref="K36:K41" si="5">E36</f>
        <v>1</v>
      </c>
      <c r="L36" s="202"/>
      <c r="M36" s="204"/>
      <c r="N36" s="202"/>
      <c r="O36" s="202"/>
      <c r="P36" s="203"/>
      <c r="Q36" s="202"/>
      <c r="R36" s="202"/>
      <c r="S36" s="202"/>
      <c r="T36" s="202"/>
      <c r="U36" s="202"/>
      <c r="V36" s="174"/>
      <c r="W36" s="174"/>
      <c r="X36" s="174"/>
      <c r="Y36" s="174"/>
      <c r="Z36" s="174"/>
      <c r="AA36" s="174"/>
      <c r="AB36" s="174"/>
    </row>
    <row r="37" ht="18.0" hidden="1" customHeight="1">
      <c r="A37" s="190"/>
      <c r="B37" s="190"/>
      <c r="C37" s="215" t="s">
        <v>934</v>
      </c>
      <c r="D37" s="196" t="s">
        <v>935</v>
      </c>
      <c r="E37" s="197">
        <v>19.0</v>
      </c>
      <c r="F37" s="198" t="s">
        <v>153</v>
      </c>
      <c r="G37" s="199">
        <v>9000.0</v>
      </c>
      <c r="H37" s="200">
        <f t="shared" si="4"/>
        <v>171000</v>
      </c>
      <c r="I37" s="208"/>
      <c r="J37" s="209"/>
      <c r="K37" s="203">
        <f t="shared" si="5"/>
        <v>19</v>
      </c>
      <c r="L37" s="202"/>
      <c r="M37" s="204"/>
      <c r="N37" s="202"/>
      <c r="O37" s="202"/>
      <c r="P37" s="203"/>
      <c r="Q37" s="202"/>
      <c r="R37" s="202"/>
      <c r="S37" s="202"/>
      <c r="T37" s="202"/>
      <c r="U37" s="202"/>
      <c r="V37" s="174"/>
      <c r="W37" s="174"/>
      <c r="X37" s="174"/>
      <c r="Y37" s="174"/>
      <c r="Z37" s="174"/>
      <c r="AA37" s="174"/>
      <c r="AB37" s="174"/>
    </row>
    <row r="38" ht="18.0" hidden="1" customHeight="1">
      <c r="A38" s="190"/>
      <c r="B38" s="190"/>
      <c r="C38" s="215" t="s">
        <v>934</v>
      </c>
      <c r="D38" s="196" t="s">
        <v>936</v>
      </c>
      <c r="E38" s="197">
        <v>5.0</v>
      </c>
      <c r="F38" s="198" t="s">
        <v>153</v>
      </c>
      <c r="G38" s="199">
        <v>20000.0</v>
      </c>
      <c r="H38" s="200">
        <f t="shared" si="4"/>
        <v>100000</v>
      </c>
      <c r="I38" s="208"/>
      <c r="J38" s="209"/>
      <c r="K38" s="203">
        <f t="shared" si="5"/>
        <v>5</v>
      </c>
      <c r="L38" s="202"/>
      <c r="M38" s="204"/>
      <c r="N38" s="202"/>
      <c r="O38" s="202"/>
      <c r="P38" s="203"/>
      <c r="Q38" s="202"/>
      <c r="R38" s="202"/>
      <c r="S38" s="202"/>
      <c r="T38" s="202"/>
      <c r="U38" s="202"/>
      <c r="V38" s="174"/>
      <c r="W38" s="174"/>
      <c r="X38" s="174"/>
      <c r="Y38" s="174"/>
      <c r="Z38" s="174"/>
      <c r="AA38" s="174"/>
      <c r="AB38" s="174"/>
    </row>
    <row r="39" ht="18.0" hidden="1" customHeight="1">
      <c r="A39" s="190"/>
      <c r="B39" s="190"/>
      <c r="C39" s="205" t="s">
        <v>907</v>
      </c>
      <c r="D39" s="196" t="s">
        <v>908</v>
      </c>
      <c r="E39" s="197">
        <v>1.0</v>
      </c>
      <c r="F39" s="198" t="s">
        <v>153</v>
      </c>
      <c r="G39" s="199">
        <v>50600.0</v>
      </c>
      <c r="H39" s="200">
        <f t="shared" si="4"/>
        <v>50600</v>
      </c>
      <c r="I39" s="208"/>
      <c r="J39" s="209"/>
      <c r="K39" s="203">
        <f t="shared" si="5"/>
        <v>1</v>
      </c>
      <c r="L39" s="202"/>
      <c r="M39" s="204"/>
      <c r="N39" s="202"/>
      <c r="O39" s="202"/>
      <c r="P39" s="203"/>
      <c r="Q39" s="202"/>
      <c r="R39" s="202"/>
      <c r="S39" s="202"/>
      <c r="T39" s="202"/>
      <c r="U39" s="202"/>
      <c r="V39" s="174"/>
      <c r="W39" s="174"/>
      <c r="X39" s="174"/>
      <c r="Y39" s="174"/>
      <c r="Z39" s="174"/>
      <c r="AA39" s="174"/>
      <c r="AB39" s="174"/>
    </row>
    <row r="40" ht="18.0" hidden="1" customHeight="1">
      <c r="A40" s="190"/>
      <c r="B40" s="190"/>
      <c r="C40" s="205" t="s">
        <v>909</v>
      </c>
      <c r="D40" s="196" t="s">
        <v>910</v>
      </c>
      <c r="E40" s="197">
        <v>1.0</v>
      </c>
      <c r="F40" s="198" t="s">
        <v>153</v>
      </c>
      <c r="G40" s="199">
        <v>85000.0</v>
      </c>
      <c r="H40" s="200">
        <f t="shared" si="4"/>
        <v>85000</v>
      </c>
      <c r="I40" s="208"/>
      <c r="J40" s="209"/>
      <c r="K40" s="203">
        <f t="shared" si="5"/>
        <v>1</v>
      </c>
      <c r="L40" s="202"/>
      <c r="M40" s="204"/>
      <c r="N40" s="202"/>
      <c r="O40" s="202"/>
      <c r="P40" s="203"/>
      <c r="Q40" s="202"/>
      <c r="R40" s="202"/>
      <c r="S40" s="202"/>
      <c r="T40" s="202"/>
      <c r="U40" s="202"/>
      <c r="V40" s="174"/>
      <c r="W40" s="174"/>
      <c r="X40" s="174"/>
      <c r="Y40" s="174"/>
      <c r="Z40" s="174"/>
      <c r="AA40" s="174"/>
      <c r="AB40" s="174"/>
    </row>
    <row r="41" ht="18.0" hidden="1" customHeight="1">
      <c r="A41" s="190"/>
      <c r="B41" s="190"/>
      <c r="C41" s="205" t="s">
        <v>911</v>
      </c>
      <c r="D41" s="196"/>
      <c r="E41" s="197">
        <v>1.0</v>
      </c>
      <c r="F41" s="198" t="s">
        <v>153</v>
      </c>
      <c r="G41" s="199">
        <v>52000.0</v>
      </c>
      <c r="H41" s="200">
        <f t="shared" si="4"/>
        <v>52000</v>
      </c>
      <c r="I41" s="208"/>
      <c r="J41" s="209"/>
      <c r="K41" s="203">
        <f t="shared" si="5"/>
        <v>1</v>
      </c>
      <c r="L41" s="202"/>
      <c r="M41" s="204"/>
      <c r="N41" s="202"/>
      <c r="O41" s="202"/>
      <c r="P41" s="203"/>
      <c r="Q41" s="202"/>
      <c r="R41" s="202"/>
      <c r="S41" s="202"/>
      <c r="T41" s="202"/>
      <c r="U41" s="202"/>
      <c r="V41" s="174"/>
      <c r="W41" s="174"/>
      <c r="X41" s="174"/>
      <c r="Y41" s="174"/>
      <c r="Z41" s="174"/>
      <c r="AA41" s="174"/>
      <c r="AB41" s="174"/>
    </row>
    <row r="42" ht="18.0" hidden="1" customHeight="1">
      <c r="A42" s="190"/>
      <c r="B42" s="190"/>
      <c r="C42" s="205"/>
      <c r="D42" s="196"/>
      <c r="E42" s="197"/>
      <c r="F42" s="198"/>
      <c r="G42" s="199"/>
      <c r="H42" s="200"/>
      <c r="I42" s="217"/>
      <c r="J42" s="209"/>
      <c r="K42" s="203"/>
      <c r="L42" s="202"/>
      <c r="M42" s="204"/>
      <c r="N42" s="202"/>
      <c r="O42" s="202"/>
      <c r="P42" s="203"/>
      <c r="Q42" s="202"/>
      <c r="R42" s="202"/>
      <c r="S42" s="202"/>
      <c r="T42" s="202"/>
      <c r="U42" s="202"/>
      <c r="V42" s="174"/>
      <c r="W42" s="174"/>
      <c r="X42" s="174"/>
      <c r="Y42" s="174"/>
      <c r="Z42" s="174"/>
      <c r="AA42" s="174"/>
      <c r="AB42" s="174"/>
    </row>
    <row r="43" ht="18.0" hidden="1" customHeight="1">
      <c r="A43" s="190"/>
      <c r="B43" s="190"/>
      <c r="C43" s="195" t="s">
        <v>937</v>
      </c>
      <c r="D43" s="206"/>
      <c r="E43" s="197"/>
      <c r="F43" s="198"/>
      <c r="G43" s="213">
        <f>SUM(H44:H46)</f>
        <v>170000</v>
      </c>
      <c r="H43" s="207"/>
      <c r="I43" s="201" t="s">
        <v>902</v>
      </c>
      <c r="J43" s="202"/>
      <c r="K43" s="203"/>
      <c r="L43" s="202"/>
      <c r="M43" s="204"/>
      <c r="N43" s="202"/>
      <c r="O43" s="202"/>
      <c r="P43" s="203"/>
      <c r="Q43" s="202"/>
      <c r="R43" s="202"/>
      <c r="S43" s="202"/>
      <c r="T43" s="202"/>
      <c r="U43" s="202"/>
      <c r="V43" s="174"/>
      <c r="W43" s="174"/>
      <c r="X43" s="174"/>
      <c r="Y43" s="174"/>
      <c r="Z43" s="174"/>
      <c r="AA43" s="174"/>
      <c r="AB43" s="174"/>
    </row>
    <row r="44" ht="18.0" hidden="1" customHeight="1">
      <c r="A44" s="190"/>
      <c r="B44" s="190"/>
      <c r="C44" s="215" t="s">
        <v>938</v>
      </c>
      <c r="D44" s="196"/>
      <c r="E44" s="197">
        <v>5.0</v>
      </c>
      <c r="F44" s="198" t="s">
        <v>153</v>
      </c>
      <c r="G44" s="199">
        <v>15000.0</v>
      </c>
      <c r="H44" s="200">
        <f t="shared" ref="H44:H48" si="6">E44*G44</f>
        <v>75000</v>
      </c>
      <c r="I44" s="208"/>
      <c r="J44" s="209"/>
      <c r="K44" s="203">
        <f t="shared" ref="K44:K48" si="7">E44</f>
        <v>5</v>
      </c>
      <c r="L44" s="202"/>
      <c r="M44" s="204"/>
      <c r="N44" s="202"/>
      <c r="O44" s="202"/>
      <c r="P44" s="203"/>
      <c r="Q44" s="202"/>
      <c r="R44" s="202"/>
      <c r="S44" s="202"/>
      <c r="T44" s="202"/>
      <c r="U44" s="202"/>
      <c r="V44" s="174"/>
      <c r="W44" s="174"/>
      <c r="X44" s="174"/>
      <c r="Y44" s="174"/>
      <c r="Z44" s="174"/>
      <c r="AA44" s="174"/>
      <c r="AB44" s="174"/>
    </row>
    <row r="45" ht="18.0" hidden="1" customHeight="1">
      <c r="A45" s="190"/>
      <c r="B45" s="190"/>
      <c r="C45" s="215" t="s">
        <v>939</v>
      </c>
      <c r="D45" s="196"/>
      <c r="E45" s="197">
        <v>10.0</v>
      </c>
      <c r="F45" s="198" t="s">
        <v>153</v>
      </c>
      <c r="G45" s="199">
        <v>2000.0</v>
      </c>
      <c r="H45" s="200">
        <f t="shared" si="6"/>
        <v>20000</v>
      </c>
      <c r="I45" s="201"/>
      <c r="J45" s="202"/>
      <c r="K45" s="203">
        <f t="shared" si="7"/>
        <v>10</v>
      </c>
      <c r="L45" s="202"/>
      <c r="M45" s="204"/>
      <c r="N45" s="202"/>
      <c r="O45" s="202"/>
      <c r="P45" s="203"/>
      <c r="Q45" s="202"/>
      <c r="R45" s="202"/>
      <c r="S45" s="202"/>
      <c r="T45" s="202"/>
      <c r="U45" s="202"/>
      <c r="V45" s="174"/>
      <c r="W45" s="174"/>
      <c r="X45" s="174"/>
      <c r="Y45" s="174"/>
      <c r="Z45" s="174"/>
      <c r="AA45" s="174"/>
      <c r="AB45" s="174"/>
    </row>
    <row r="46" ht="18.0" hidden="1" customHeight="1">
      <c r="A46" s="190"/>
      <c r="B46" s="190"/>
      <c r="C46" s="215" t="s">
        <v>940</v>
      </c>
      <c r="D46" s="196"/>
      <c r="E46" s="197">
        <v>5.0</v>
      </c>
      <c r="F46" s="198" t="s">
        <v>153</v>
      </c>
      <c r="G46" s="199">
        <v>15000.0</v>
      </c>
      <c r="H46" s="200">
        <f t="shared" si="6"/>
        <v>75000</v>
      </c>
      <c r="I46" s="201"/>
      <c r="J46" s="202"/>
      <c r="K46" s="203">
        <f t="shared" si="7"/>
        <v>5</v>
      </c>
      <c r="L46" s="202"/>
      <c r="M46" s="204"/>
      <c r="N46" s="202"/>
      <c r="O46" s="202"/>
      <c r="P46" s="203"/>
      <c r="Q46" s="202"/>
      <c r="R46" s="202"/>
      <c r="S46" s="202"/>
      <c r="T46" s="202"/>
      <c r="U46" s="202"/>
      <c r="V46" s="174"/>
      <c r="W46" s="174"/>
      <c r="X46" s="174"/>
      <c r="Y46" s="174"/>
      <c r="Z46" s="174"/>
      <c r="AA46" s="174"/>
      <c r="AB46" s="174"/>
    </row>
    <row r="47" ht="18.0" hidden="1" customHeight="1">
      <c r="A47" s="190"/>
      <c r="B47" s="190"/>
      <c r="C47" s="215" t="s">
        <v>941</v>
      </c>
      <c r="D47" s="196"/>
      <c r="E47" s="197">
        <v>10.0</v>
      </c>
      <c r="F47" s="198" t="s">
        <v>153</v>
      </c>
      <c r="G47" s="199">
        <v>3000.0</v>
      </c>
      <c r="H47" s="200">
        <f t="shared" si="6"/>
        <v>30000</v>
      </c>
      <c r="I47" s="201"/>
      <c r="J47" s="202"/>
      <c r="K47" s="203">
        <f t="shared" si="7"/>
        <v>10</v>
      </c>
      <c r="L47" s="202"/>
      <c r="M47" s="204"/>
      <c r="N47" s="202"/>
      <c r="O47" s="202"/>
      <c r="P47" s="203"/>
      <c r="Q47" s="202"/>
      <c r="R47" s="202"/>
      <c r="S47" s="202"/>
      <c r="T47" s="202"/>
      <c r="U47" s="202"/>
      <c r="V47" s="174"/>
      <c r="W47" s="174"/>
      <c r="X47" s="174"/>
      <c r="Y47" s="174"/>
      <c r="Z47" s="174"/>
      <c r="AA47" s="174"/>
      <c r="AB47" s="174"/>
    </row>
    <row r="48" ht="18.0" hidden="1" customHeight="1">
      <c r="A48" s="190"/>
      <c r="B48" s="190"/>
      <c r="C48" s="215" t="s">
        <v>942</v>
      </c>
      <c r="D48" s="196"/>
      <c r="E48" s="197">
        <v>10.0</v>
      </c>
      <c r="F48" s="198" t="s">
        <v>153</v>
      </c>
      <c r="G48" s="199">
        <v>2500.0</v>
      </c>
      <c r="H48" s="200">
        <f t="shared" si="6"/>
        <v>25000</v>
      </c>
      <c r="I48" s="201"/>
      <c r="J48" s="202"/>
      <c r="K48" s="203">
        <f t="shared" si="7"/>
        <v>10</v>
      </c>
      <c r="L48" s="202"/>
      <c r="M48" s="204"/>
      <c r="N48" s="202"/>
      <c r="O48" s="202"/>
      <c r="P48" s="203"/>
      <c r="Q48" s="202"/>
      <c r="R48" s="202"/>
      <c r="S48" s="202"/>
      <c r="T48" s="202"/>
      <c r="U48" s="202"/>
      <c r="V48" s="174"/>
      <c r="W48" s="174"/>
      <c r="X48" s="174"/>
      <c r="Y48" s="174"/>
      <c r="Z48" s="174"/>
      <c r="AA48" s="174"/>
      <c r="AB48" s="174"/>
    </row>
    <row r="49" ht="18.0" hidden="1" customHeight="1">
      <c r="A49" s="190"/>
      <c r="B49" s="190"/>
      <c r="C49" s="205"/>
      <c r="D49" s="196"/>
      <c r="E49" s="197"/>
      <c r="F49" s="198"/>
      <c r="G49" s="199"/>
      <c r="H49" s="207"/>
      <c r="I49" s="218"/>
      <c r="J49" s="202"/>
      <c r="K49" s="203"/>
      <c r="L49" s="202"/>
      <c r="M49" s="204"/>
      <c r="N49" s="202"/>
      <c r="O49" s="202"/>
      <c r="P49" s="203"/>
      <c r="Q49" s="202"/>
      <c r="R49" s="202"/>
      <c r="S49" s="202"/>
      <c r="T49" s="202"/>
      <c r="U49" s="202"/>
      <c r="V49" s="174"/>
      <c r="W49" s="174"/>
      <c r="X49" s="174"/>
      <c r="Y49" s="174"/>
      <c r="Z49" s="174"/>
      <c r="AA49" s="174"/>
      <c r="AB49" s="174"/>
    </row>
    <row r="50" ht="18.0" hidden="1" customHeight="1">
      <c r="A50" s="190"/>
      <c r="B50" s="190"/>
      <c r="C50" s="195" t="s">
        <v>943</v>
      </c>
      <c r="D50" s="206"/>
      <c r="E50" s="197"/>
      <c r="F50" s="198" t="s">
        <v>944</v>
      </c>
      <c r="G50" s="213"/>
      <c r="H50" s="207"/>
      <c r="I50" s="201" t="s">
        <v>902</v>
      </c>
      <c r="J50" s="202"/>
      <c r="K50" s="203"/>
      <c r="L50" s="202"/>
      <c r="M50" s="204"/>
      <c r="N50" s="202"/>
      <c r="O50" s="202"/>
      <c r="P50" s="203"/>
      <c r="Q50" s="202"/>
      <c r="R50" s="202"/>
      <c r="S50" s="202"/>
      <c r="T50" s="202"/>
      <c r="U50" s="202"/>
      <c r="V50" s="174"/>
      <c r="W50" s="174"/>
      <c r="X50" s="174"/>
      <c r="Y50" s="174"/>
      <c r="Z50" s="174"/>
      <c r="AA50" s="174"/>
      <c r="AB50" s="174"/>
    </row>
    <row r="51" ht="18.0" hidden="1" customHeight="1">
      <c r="A51" s="190"/>
      <c r="B51" s="190"/>
      <c r="C51" s="195"/>
      <c r="D51" s="206"/>
      <c r="E51" s="197"/>
      <c r="F51" s="198"/>
      <c r="G51" s="199"/>
      <c r="H51" s="207"/>
      <c r="I51" s="201"/>
      <c r="J51" s="202"/>
      <c r="K51" s="203"/>
      <c r="L51" s="202"/>
      <c r="M51" s="204"/>
      <c r="N51" s="202"/>
      <c r="O51" s="202"/>
      <c r="P51" s="203"/>
      <c r="Q51" s="202"/>
      <c r="R51" s="202"/>
      <c r="S51" s="202"/>
      <c r="T51" s="202"/>
      <c r="U51" s="202"/>
      <c r="V51" s="174"/>
      <c r="W51" s="174"/>
      <c r="X51" s="174"/>
      <c r="Y51" s="174"/>
      <c r="Z51" s="174"/>
      <c r="AA51" s="174"/>
      <c r="AB51" s="174"/>
    </row>
    <row r="52" ht="18.0" hidden="1" customHeight="1">
      <c r="A52" s="190"/>
      <c r="B52" s="190"/>
      <c r="C52" s="195" t="s">
        <v>945</v>
      </c>
      <c r="D52" s="206"/>
      <c r="E52" s="197"/>
      <c r="F52" s="198" t="s">
        <v>946</v>
      </c>
      <c r="G52" s="213"/>
      <c r="H52" s="207"/>
      <c r="I52" s="201" t="s">
        <v>902</v>
      </c>
      <c r="J52" s="202"/>
      <c r="K52" s="203"/>
      <c r="L52" s="202"/>
      <c r="M52" s="204"/>
      <c r="N52" s="202"/>
      <c r="O52" s="202"/>
      <c r="P52" s="203"/>
      <c r="Q52" s="202"/>
      <c r="R52" s="202"/>
      <c r="S52" s="202"/>
      <c r="T52" s="202"/>
      <c r="U52" s="202"/>
      <c r="V52" s="174"/>
      <c r="W52" s="174"/>
      <c r="X52" s="174"/>
      <c r="Y52" s="174"/>
      <c r="Z52" s="174"/>
      <c r="AA52" s="174"/>
      <c r="AB52" s="174"/>
    </row>
    <row r="53" ht="18.0" hidden="1" customHeight="1">
      <c r="A53" s="190"/>
      <c r="B53" s="190"/>
      <c r="C53" s="195"/>
      <c r="D53" s="206"/>
      <c r="E53" s="197"/>
      <c r="F53" s="198"/>
      <c r="G53" s="199"/>
      <c r="H53" s="207"/>
      <c r="I53" s="201"/>
      <c r="J53" s="202"/>
      <c r="K53" s="203"/>
      <c r="L53" s="202"/>
      <c r="M53" s="204"/>
      <c r="N53" s="202"/>
      <c r="O53" s="202"/>
      <c r="P53" s="203"/>
      <c r="Q53" s="202"/>
      <c r="R53" s="202"/>
      <c r="S53" s="202"/>
      <c r="T53" s="202"/>
      <c r="U53" s="202"/>
      <c r="V53" s="174"/>
      <c r="W53" s="174"/>
      <c r="X53" s="174"/>
      <c r="Y53" s="174"/>
      <c r="Z53" s="174"/>
      <c r="AA53" s="174"/>
      <c r="AB53" s="174"/>
    </row>
    <row r="54" ht="18.0" hidden="1" customHeight="1">
      <c r="A54" s="190"/>
      <c r="B54" s="190"/>
      <c r="C54" s="195" t="s">
        <v>947</v>
      </c>
      <c r="D54" s="206"/>
      <c r="E54" s="197"/>
      <c r="F54" s="198"/>
      <c r="G54" s="213">
        <f>SUM(H55:H57)</f>
        <v>206200</v>
      </c>
      <c r="H54" s="207"/>
      <c r="I54" s="201" t="s">
        <v>902</v>
      </c>
      <c r="J54" s="202"/>
      <c r="K54" s="203"/>
      <c r="L54" s="202"/>
      <c r="M54" s="204"/>
      <c r="N54" s="202"/>
      <c r="O54" s="202"/>
      <c r="P54" s="203"/>
      <c r="Q54" s="202"/>
      <c r="R54" s="202"/>
      <c r="S54" s="202"/>
      <c r="T54" s="202"/>
      <c r="U54" s="202"/>
      <c r="V54" s="174"/>
      <c r="W54" s="174"/>
      <c r="X54" s="174"/>
      <c r="Y54" s="174"/>
      <c r="Z54" s="174"/>
      <c r="AA54" s="174"/>
      <c r="AB54" s="174"/>
    </row>
    <row r="55" ht="18.0" hidden="1" customHeight="1">
      <c r="A55" s="190"/>
      <c r="B55" s="190"/>
      <c r="C55" s="215" t="s">
        <v>948</v>
      </c>
      <c r="D55" s="196" t="s">
        <v>949</v>
      </c>
      <c r="E55" s="197">
        <v>5.0</v>
      </c>
      <c r="F55" s="198" t="s">
        <v>153</v>
      </c>
      <c r="G55" s="199">
        <v>9000.0</v>
      </c>
      <c r="H55" s="200">
        <f t="shared" ref="H55:H57" si="8">E55*G55</f>
        <v>45000</v>
      </c>
      <c r="I55" s="201"/>
      <c r="J55" s="202"/>
      <c r="K55" s="203">
        <f t="shared" ref="K55:K57" si="9">E55</f>
        <v>5</v>
      </c>
      <c r="L55" s="202"/>
      <c r="M55" s="204"/>
      <c r="N55" s="202"/>
      <c r="O55" s="202"/>
      <c r="P55" s="203"/>
      <c r="Q55" s="202"/>
      <c r="R55" s="202"/>
      <c r="S55" s="202"/>
      <c r="T55" s="202"/>
      <c r="U55" s="202"/>
      <c r="V55" s="174"/>
      <c r="W55" s="174"/>
      <c r="X55" s="174"/>
      <c r="Y55" s="174"/>
      <c r="Z55" s="174"/>
      <c r="AA55" s="174"/>
      <c r="AB55" s="174"/>
    </row>
    <row r="56" ht="18.0" hidden="1" customHeight="1">
      <c r="A56" s="190"/>
      <c r="B56" s="190"/>
      <c r="C56" s="205" t="s">
        <v>907</v>
      </c>
      <c r="D56" s="196" t="s">
        <v>908</v>
      </c>
      <c r="E56" s="197">
        <v>2.0</v>
      </c>
      <c r="F56" s="198" t="s">
        <v>153</v>
      </c>
      <c r="G56" s="199">
        <v>50600.0</v>
      </c>
      <c r="H56" s="200">
        <f t="shared" si="8"/>
        <v>101200</v>
      </c>
      <c r="I56" s="201"/>
      <c r="J56" s="202"/>
      <c r="K56" s="203">
        <f t="shared" si="9"/>
        <v>2</v>
      </c>
      <c r="L56" s="202"/>
      <c r="M56" s="204"/>
      <c r="N56" s="202"/>
      <c r="O56" s="202"/>
      <c r="P56" s="203"/>
      <c r="Q56" s="202"/>
      <c r="R56" s="202"/>
      <c r="S56" s="202"/>
      <c r="T56" s="202"/>
      <c r="U56" s="202"/>
      <c r="V56" s="174"/>
      <c r="W56" s="174"/>
      <c r="X56" s="174"/>
      <c r="Y56" s="174"/>
      <c r="Z56" s="174"/>
      <c r="AA56" s="174"/>
      <c r="AB56" s="174"/>
    </row>
    <row r="57" ht="18.0" hidden="1" customHeight="1">
      <c r="A57" s="190"/>
      <c r="B57" s="190"/>
      <c r="C57" s="205" t="s">
        <v>912</v>
      </c>
      <c r="D57" s="196" t="s">
        <v>913</v>
      </c>
      <c r="E57" s="197">
        <v>1.0</v>
      </c>
      <c r="F57" s="198" t="s">
        <v>153</v>
      </c>
      <c r="G57" s="199">
        <v>60000.0</v>
      </c>
      <c r="H57" s="200">
        <f t="shared" si="8"/>
        <v>60000</v>
      </c>
      <c r="I57" s="201"/>
      <c r="J57" s="202"/>
      <c r="K57" s="203">
        <f t="shared" si="9"/>
        <v>1</v>
      </c>
      <c r="L57" s="202"/>
      <c r="M57" s="204"/>
      <c r="N57" s="202"/>
      <c r="O57" s="202"/>
      <c r="P57" s="203"/>
      <c r="Q57" s="202"/>
      <c r="R57" s="202"/>
      <c r="S57" s="202"/>
      <c r="T57" s="202"/>
      <c r="U57" s="202"/>
      <c r="V57" s="174"/>
      <c r="W57" s="174"/>
      <c r="X57" s="174"/>
      <c r="Y57" s="174"/>
      <c r="Z57" s="174"/>
      <c r="AA57" s="174"/>
      <c r="AB57" s="174"/>
    </row>
    <row r="58" ht="18.0" hidden="1" customHeight="1">
      <c r="A58" s="190"/>
      <c r="B58" s="190"/>
      <c r="C58" s="195"/>
      <c r="D58" s="206"/>
      <c r="E58" s="197"/>
      <c r="F58" s="198"/>
      <c r="G58" s="199"/>
      <c r="H58" s="207"/>
      <c r="I58" s="201"/>
      <c r="J58" s="202"/>
      <c r="K58" s="203"/>
      <c r="L58" s="202"/>
      <c r="M58" s="204"/>
      <c r="N58" s="202"/>
      <c r="O58" s="202"/>
      <c r="P58" s="203"/>
      <c r="Q58" s="202"/>
      <c r="R58" s="202"/>
      <c r="S58" s="202"/>
      <c r="T58" s="202"/>
      <c r="U58" s="202"/>
      <c r="V58" s="174"/>
      <c r="W58" s="174"/>
      <c r="X58" s="174"/>
      <c r="Y58" s="174"/>
      <c r="Z58" s="174"/>
      <c r="AA58" s="174"/>
      <c r="AB58" s="174"/>
    </row>
    <row r="59" ht="18.0" hidden="1" customHeight="1">
      <c r="A59" s="190"/>
      <c r="B59" s="190"/>
      <c r="C59" s="195" t="s">
        <v>950</v>
      </c>
      <c r="D59" s="206"/>
      <c r="E59" s="197"/>
      <c r="F59" s="198"/>
      <c r="G59" s="213">
        <f>SUM(H60:H66)</f>
        <v>143000</v>
      </c>
      <c r="H59" s="207"/>
      <c r="I59" s="201" t="s">
        <v>902</v>
      </c>
      <c r="J59" s="202"/>
      <c r="K59" s="203"/>
      <c r="L59" s="202"/>
      <c r="M59" s="204"/>
      <c r="N59" s="202"/>
      <c r="O59" s="202"/>
      <c r="P59" s="203"/>
      <c r="Q59" s="202"/>
      <c r="R59" s="202"/>
      <c r="S59" s="202"/>
      <c r="T59" s="202"/>
      <c r="U59" s="202"/>
      <c r="V59" s="174"/>
      <c r="W59" s="174"/>
      <c r="X59" s="174"/>
      <c r="Y59" s="174"/>
      <c r="Z59" s="174"/>
      <c r="AA59" s="174"/>
      <c r="AB59" s="174"/>
    </row>
    <row r="60" ht="18.0" hidden="1" customHeight="1">
      <c r="A60" s="190"/>
      <c r="B60" s="190"/>
      <c r="C60" s="205" t="s">
        <v>926</v>
      </c>
      <c r="D60" s="206"/>
      <c r="E60" s="197">
        <v>9.0</v>
      </c>
      <c r="F60" s="198" t="s">
        <v>153</v>
      </c>
      <c r="G60" s="199">
        <v>2000.0</v>
      </c>
      <c r="H60" s="200">
        <f t="shared" ref="H60:H65" si="10">E60*G60</f>
        <v>18000</v>
      </c>
      <c r="I60" s="201"/>
      <c r="J60" s="202"/>
      <c r="K60" s="203">
        <f t="shared" ref="K60:K65" si="11">E60</f>
        <v>9</v>
      </c>
      <c r="L60" s="202"/>
      <c r="M60" s="204"/>
      <c r="N60" s="202"/>
      <c r="O60" s="202"/>
      <c r="P60" s="203"/>
      <c r="Q60" s="202"/>
      <c r="R60" s="202"/>
      <c r="S60" s="202"/>
      <c r="T60" s="202"/>
      <c r="U60" s="202"/>
      <c r="V60" s="174"/>
      <c r="W60" s="174"/>
      <c r="X60" s="174"/>
      <c r="Y60" s="174"/>
      <c r="Z60" s="174"/>
      <c r="AA60" s="174"/>
      <c r="AB60" s="174"/>
    </row>
    <row r="61" ht="18.0" hidden="1" customHeight="1">
      <c r="A61" s="190"/>
      <c r="B61" s="190"/>
      <c r="C61" s="205" t="s">
        <v>927</v>
      </c>
      <c r="D61" s="206"/>
      <c r="E61" s="197">
        <v>5.0</v>
      </c>
      <c r="F61" s="198" t="s">
        <v>153</v>
      </c>
      <c r="G61" s="199">
        <v>6000.0</v>
      </c>
      <c r="H61" s="200">
        <f t="shared" si="10"/>
        <v>30000</v>
      </c>
      <c r="I61" s="201"/>
      <c r="J61" s="202"/>
      <c r="K61" s="203">
        <f t="shared" si="11"/>
        <v>5</v>
      </c>
      <c r="L61" s="202"/>
      <c r="M61" s="204"/>
      <c r="N61" s="202"/>
      <c r="O61" s="202"/>
      <c r="P61" s="203"/>
      <c r="Q61" s="202"/>
      <c r="R61" s="202"/>
      <c r="S61" s="202"/>
      <c r="T61" s="202"/>
      <c r="U61" s="202"/>
      <c r="V61" s="174"/>
      <c r="W61" s="174"/>
      <c r="X61" s="174"/>
      <c r="Y61" s="174"/>
      <c r="Z61" s="174"/>
      <c r="AA61" s="174"/>
      <c r="AB61" s="174"/>
    </row>
    <row r="62" ht="18.0" hidden="1" customHeight="1">
      <c r="A62" s="190"/>
      <c r="B62" s="190"/>
      <c r="C62" s="205" t="s">
        <v>951</v>
      </c>
      <c r="D62" s="196" t="s">
        <v>952</v>
      </c>
      <c r="E62" s="197">
        <v>1.0</v>
      </c>
      <c r="F62" s="198" t="s">
        <v>153</v>
      </c>
      <c r="G62" s="199">
        <v>15000.0</v>
      </c>
      <c r="H62" s="200">
        <f t="shared" si="10"/>
        <v>15000</v>
      </c>
      <c r="I62" s="201"/>
      <c r="J62" s="202"/>
      <c r="K62" s="203">
        <f t="shared" si="11"/>
        <v>1</v>
      </c>
      <c r="L62" s="202"/>
      <c r="M62" s="204"/>
      <c r="N62" s="202"/>
      <c r="O62" s="202"/>
      <c r="P62" s="203"/>
      <c r="Q62" s="202"/>
      <c r="R62" s="202"/>
      <c r="S62" s="202"/>
      <c r="T62" s="202"/>
      <c r="U62" s="202"/>
      <c r="V62" s="174"/>
      <c r="W62" s="174"/>
      <c r="X62" s="174"/>
      <c r="Y62" s="174"/>
      <c r="Z62" s="174"/>
      <c r="AA62" s="174"/>
      <c r="AB62" s="174"/>
    </row>
    <row r="63" ht="18.0" hidden="1" customHeight="1">
      <c r="A63" s="190"/>
      <c r="B63" s="190"/>
      <c r="C63" s="205" t="s">
        <v>914</v>
      </c>
      <c r="D63" s="196" t="s">
        <v>915</v>
      </c>
      <c r="E63" s="197">
        <v>1.0</v>
      </c>
      <c r="F63" s="198" t="s">
        <v>153</v>
      </c>
      <c r="G63" s="199">
        <v>30000.0</v>
      </c>
      <c r="H63" s="200">
        <f t="shared" si="10"/>
        <v>30000</v>
      </c>
      <c r="I63" s="201"/>
      <c r="J63" s="202"/>
      <c r="K63" s="203">
        <f t="shared" si="11"/>
        <v>1</v>
      </c>
      <c r="L63" s="202"/>
      <c r="M63" s="204"/>
      <c r="N63" s="202"/>
      <c r="O63" s="202"/>
      <c r="P63" s="203"/>
      <c r="Q63" s="202"/>
      <c r="R63" s="202"/>
      <c r="S63" s="202"/>
      <c r="T63" s="202"/>
      <c r="U63" s="202"/>
      <c r="V63" s="174"/>
      <c r="W63" s="174"/>
      <c r="X63" s="174"/>
      <c r="Y63" s="174"/>
      <c r="Z63" s="174"/>
      <c r="AA63" s="174"/>
      <c r="AB63" s="174"/>
    </row>
    <row r="64" ht="18.0" hidden="1" customHeight="1">
      <c r="A64" s="190"/>
      <c r="B64" s="190"/>
      <c r="C64" s="205" t="s">
        <v>953</v>
      </c>
      <c r="D64" s="196"/>
      <c r="E64" s="197">
        <v>1.0</v>
      </c>
      <c r="F64" s="198" t="s">
        <v>153</v>
      </c>
      <c r="G64" s="199">
        <v>15000.0</v>
      </c>
      <c r="H64" s="200">
        <f t="shared" si="10"/>
        <v>15000</v>
      </c>
      <c r="I64" s="201"/>
      <c r="J64" s="202"/>
      <c r="K64" s="203">
        <f t="shared" si="11"/>
        <v>1</v>
      </c>
      <c r="L64" s="202"/>
      <c r="M64" s="204"/>
      <c r="N64" s="202"/>
      <c r="O64" s="202"/>
      <c r="P64" s="203"/>
      <c r="Q64" s="202"/>
      <c r="R64" s="202"/>
      <c r="S64" s="202"/>
      <c r="T64" s="202"/>
      <c r="U64" s="202"/>
      <c r="V64" s="174"/>
      <c r="W64" s="174"/>
      <c r="X64" s="174"/>
      <c r="Y64" s="174"/>
      <c r="Z64" s="174"/>
      <c r="AA64" s="174"/>
      <c r="AB64" s="174"/>
    </row>
    <row r="65" ht="18.0" hidden="1" customHeight="1">
      <c r="A65" s="190"/>
      <c r="B65" s="190"/>
      <c r="C65" s="205" t="s">
        <v>919</v>
      </c>
      <c r="D65" s="196" t="s">
        <v>954</v>
      </c>
      <c r="E65" s="197">
        <v>1.0</v>
      </c>
      <c r="F65" s="198" t="s">
        <v>153</v>
      </c>
      <c r="G65" s="199">
        <v>35000.0</v>
      </c>
      <c r="H65" s="200">
        <f t="shared" si="10"/>
        <v>35000</v>
      </c>
      <c r="I65" s="201"/>
      <c r="J65" s="202"/>
      <c r="K65" s="203">
        <f t="shared" si="11"/>
        <v>1</v>
      </c>
      <c r="L65" s="202"/>
      <c r="M65" s="204"/>
      <c r="N65" s="202"/>
      <c r="O65" s="202"/>
      <c r="P65" s="203"/>
      <c r="Q65" s="202"/>
      <c r="R65" s="202"/>
      <c r="S65" s="202"/>
      <c r="T65" s="202"/>
      <c r="U65" s="202"/>
      <c r="V65" s="174"/>
      <c r="W65" s="174"/>
      <c r="X65" s="174"/>
      <c r="Y65" s="174"/>
      <c r="Z65" s="174"/>
      <c r="AA65" s="174"/>
      <c r="AB65" s="174"/>
    </row>
    <row r="66" ht="18.0" hidden="1" customHeight="1">
      <c r="A66" s="190"/>
      <c r="B66" s="190"/>
      <c r="C66" s="205"/>
      <c r="D66" s="196"/>
      <c r="E66" s="197"/>
      <c r="F66" s="198"/>
      <c r="G66" s="199"/>
      <c r="H66" s="200"/>
      <c r="I66" s="201"/>
      <c r="J66" s="202"/>
      <c r="K66" s="203"/>
      <c r="L66" s="202"/>
      <c r="M66" s="204"/>
      <c r="N66" s="202"/>
      <c r="O66" s="202"/>
      <c r="P66" s="203"/>
      <c r="Q66" s="202"/>
      <c r="R66" s="202"/>
      <c r="S66" s="202"/>
      <c r="T66" s="202"/>
      <c r="U66" s="202"/>
      <c r="V66" s="174"/>
      <c r="W66" s="174"/>
      <c r="X66" s="174"/>
      <c r="Y66" s="174"/>
      <c r="Z66" s="174"/>
      <c r="AA66" s="174"/>
      <c r="AB66" s="174"/>
    </row>
    <row r="67" ht="18.0" hidden="1" customHeight="1">
      <c r="A67" s="190"/>
      <c r="B67" s="190"/>
      <c r="C67" s="195" t="s">
        <v>955</v>
      </c>
      <c r="D67" s="206"/>
      <c r="E67" s="197"/>
      <c r="F67" s="198" t="s">
        <v>956</v>
      </c>
      <c r="G67" s="213"/>
      <c r="H67" s="207"/>
      <c r="I67" s="201" t="s">
        <v>902</v>
      </c>
      <c r="J67" s="202"/>
      <c r="K67" s="203"/>
      <c r="L67" s="202"/>
      <c r="M67" s="204"/>
      <c r="N67" s="202"/>
      <c r="O67" s="202"/>
      <c r="P67" s="203"/>
      <c r="Q67" s="202"/>
      <c r="R67" s="202"/>
      <c r="S67" s="202"/>
      <c r="T67" s="202"/>
      <c r="U67" s="202"/>
      <c r="V67" s="174"/>
      <c r="W67" s="174"/>
      <c r="X67" s="174"/>
      <c r="Y67" s="174"/>
      <c r="Z67" s="174"/>
      <c r="AA67" s="174"/>
      <c r="AB67" s="174"/>
    </row>
    <row r="68" ht="18.0" hidden="1" customHeight="1">
      <c r="A68" s="190"/>
      <c r="B68" s="190"/>
      <c r="C68" s="195"/>
      <c r="D68" s="206"/>
      <c r="E68" s="197"/>
      <c r="F68" s="198"/>
      <c r="G68" s="199"/>
      <c r="H68" s="207"/>
      <c r="I68" s="201"/>
      <c r="J68" s="202"/>
      <c r="K68" s="203"/>
      <c r="L68" s="202"/>
      <c r="M68" s="204"/>
      <c r="N68" s="202"/>
      <c r="O68" s="202"/>
      <c r="P68" s="203"/>
      <c r="Q68" s="202"/>
      <c r="R68" s="202"/>
      <c r="S68" s="202"/>
      <c r="T68" s="202"/>
      <c r="U68" s="202"/>
      <c r="V68" s="174"/>
      <c r="W68" s="174"/>
      <c r="X68" s="174"/>
      <c r="Y68" s="174"/>
      <c r="Z68" s="174"/>
      <c r="AA68" s="174"/>
      <c r="AB68" s="174"/>
    </row>
    <row r="69" ht="18.0" hidden="1" customHeight="1">
      <c r="A69" s="190"/>
      <c r="B69" s="190"/>
      <c r="C69" s="195" t="s">
        <v>957</v>
      </c>
      <c r="D69" s="206"/>
      <c r="E69" s="197"/>
      <c r="F69" s="198" t="s">
        <v>958</v>
      </c>
      <c r="G69" s="213"/>
      <c r="H69" s="207"/>
      <c r="I69" s="201" t="s">
        <v>902</v>
      </c>
      <c r="J69" s="202"/>
      <c r="K69" s="203"/>
      <c r="L69" s="202"/>
      <c r="M69" s="204"/>
      <c r="N69" s="202"/>
      <c r="O69" s="202"/>
      <c r="P69" s="203"/>
      <c r="Q69" s="202"/>
      <c r="R69" s="202"/>
      <c r="S69" s="202"/>
      <c r="T69" s="202"/>
      <c r="U69" s="202"/>
      <c r="V69" s="174"/>
      <c r="W69" s="174"/>
      <c r="X69" s="174"/>
      <c r="Y69" s="174"/>
      <c r="Z69" s="174"/>
      <c r="AA69" s="174"/>
      <c r="AB69" s="174"/>
    </row>
    <row r="70" ht="18.0" hidden="1" customHeight="1">
      <c r="A70" s="190"/>
      <c r="B70" s="190"/>
      <c r="C70" s="195"/>
      <c r="D70" s="206"/>
      <c r="E70" s="197"/>
      <c r="F70" s="198"/>
      <c r="G70" s="199"/>
      <c r="H70" s="207"/>
      <c r="I70" s="201"/>
      <c r="J70" s="202"/>
      <c r="K70" s="203"/>
      <c r="L70" s="202"/>
      <c r="M70" s="204"/>
      <c r="N70" s="202"/>
      <c r="O70" s="202"/>
      <c r="P70" s="203"/>
      <c r="Q70" s="202"/>
      <c r="R70" s="202"/>
      <c r="S70" s="202"/>
      <c r="T70" s="202"/>
      <c r="U70" s="202"/>
      <c r="V70" s="174"/>
      <c r="W70" s="174"/>
      <c r="X70" s="174"/>
      <c r="Y70" s="174"/>
      <c r="Z70" s="174"/>
      <c r="AA70" s="174"/>
      <c r="AB70" s="174"/>
    </row>
    <row r="71" ht="18.0" hidden="1" customHeight="1">
      <c r="A71" s="190"/>
      <c r="B71" s="190"/>
      <c r="C71" s="195" t="s">
        <v>959</v>
      </c>
      <c r="D71" s="206"/>
      <c r="E71" s="197"/>
      <c r="F71" s="198" t="s">
        <v>960</v>
      </c>
      <c r="G71" s="213"/>
      <c r="H71" s="207"/>
      <c r="I71" s="201" t="s">
        <v>902</v>
      </c>
      <c r="J71" s="202"/>
      <c r="K71" s="203"/>
      <c r="L71" s="202"/>
      <c r="M71" s="204"/>
      <c r="N71" s="202"/>
      <c r="O71" s="202"/>
      <c r="P71" s="203"/>
      <c r="Q71" s="202"/>
      <c r="R71" s="202"/>
      <c r="S71" s="202"/>
      <c r="T71" s="202"/>
      <c r="U71" s="202"/>
      <c r="V71" s="174"/>
      <c r="W71" s="174"/>
      <c r="X71" s="174"/>
      <c r="Y71" s="174"/>
      <c r="Z71" s="174"/>
      <c r="AA71" s="174"/>
      <c r="AB71" s="174"/>
    </row>
    <row r="72" ht="18.0" hidden="1" customHeight="1">
      <c r="A72" s="190"/>
      <c r="B72" s="190"/>
      <c r="C72" s="195"/>
      <c r="D72" s="206"/>
      <c r="E72" s="197"/>
      <c r="F72" s="198"/>
      <c r="G72" s="199"/>
      <c r="H72" s="207"/>
      <c r="I72" s="201"/>
      <c r="J72" s="202"/>
      <c r="K72" s="203"/>
      <c r="L72" s="202"/>
      <c r="M72" s="204"/>
      <c r="N72" s="202"/>
      <c r="O72" s="202"/>
      <c r="P72" s="203"/>
      <c r="Q72" s="202"/>
      <c r="R72" s="202"/>
      <c r="S72" s="202"/>
      <c r="T72" s="202"/>
      <c r="U72" s="202"/>
      <c r="V72" s="174"/>
      <c r="W72" s="174"/>
      <c r="X72" s="174"/>
      <c r="Y72" s="174"/>
      <c r="Z72" s="174"/>
      <c r="AA72" s="174"/>
      <c r="AB72" s="174"/>
    </row>
    <row r="73" ht="18.0" hidden="1" customHeight="1">
      <c r="A73" s="190"/>
      <c r="B73" s="190"/>
      <c r="C73" s="195" t="s">
        <v>961</v>
      </c>
      <c r="D73" s="206"/>
      <c r="E73" s="197"/>
      <c r="F73" s="198"/>
      <c r="G73" s="213">
        <f>SUM(H74:H77)</f>
        <v>255000</v>
      </c>
      <c r="H73" s="207"/>
      <c r="I73" s="201" t="s">
        <v>902</v>
      </c>
      <c r="J73" s="202"/>
      <c r="K73" s="203"/>
      <c r="L73" s="202"/>
      <c r="M73" s="204"/>
      <c r="N73" s="202"/>
      <c r="O73" s="202"/>
      <c r="P73" s="203"/>
      <c r="Q73" s="202"/>
      <c r="R73" s="202"/>
      <c r="S73" s="202"/>
      <c r="T73" s="202"/>
      <c r="U73" s="202"/>
      <c r="V73" s="174"/>
      <c r="W73" s="174"/>
      <c r="X73" s="174"/>
      <c r="Y73" s="174"/>
      <c r="Z73" s="174"/>
      <c r="AA73" s="174"/>
      <c r="AB73" s="174"/>
    </row>
    <row r="74" ht="18.0" hidden="1" customHeight="1">
      <c r="A74" s="190"/>
      <c r="B74" s="190"/>
      <c r="C74" s="205" t="s">
        <v>962</v>
      </c>
      <c r="D74" s="196" t="s">
        <v>963</v>
      </c>
      <c r="E74" s="197">
        <v>1.0</v>
      </c>
      <c r="F74" s="198" t="s">
        <v>153</v>
      </c>
      <c r="G74" s="199">
        <v>75000.0</v>
      </c>
      <c r="H74" s="200">
        <f t="shared" ref="H74:H77" si="12">E74*G74</f>
        <v>75000</v>
      </c>
      <c r="I74" s="201"/>
      <c r="J74" s="202"/>
      <c r="K74" s="203">
        <f t="shared" ref="K74:K77" si="13">E74</f>
        <v>1</v>
      </c>
      <c r="L74" s="202"/>
      <c r="M74" s="204"/>
      <c r="N74" s="202"/>
      <c r="O74" s="202"/>
      <c r="P74" s="203"/>
      <c r="Q74" s="202"/>
      <c r="R74" s="202"/>
      <c r="S74" s="202"/>
      <c r="T74" s="202"/>
      <c r="U74" s="202"/>
      <c r="V74" s="174"/>
      <c r="W74" s="174"/>
      <c r="X74" s="174"/>
      <c r="Y74" s="174"/>
      <c r="Z74" s="174"/>
      <c r="AA74" s="174"/>
      <c r="AB74" s="174"/>
    </row>
    <row r="75" ht="18.0" hidden="1" customHeight="1">
      <c r="A75" s="190"/>
      <c r="B75" s="190"/>
      <c r="C75" s="205" t="s">
        <v>924</v>
      </c>
      <c r="D75" s="206"/>
      <c r="E75" s="197">
        <v>18.0</v>
      </c>
      <c r="F75" s="198" t="s">
        <v>153</v>
      </c>
      <c r="G75" s="199">
        <v>3000.0</v>
      </c>
      <c r="H75" s="200">
        <f t="shared" si="12"/>
        <v>54000</v>
      </c>
      <c r="I75" s="201"/>
      <c r="J75" s="202"/>
      <c r="K75" s="203">
        <f t="shared" si="13"/>
        <v>18</v>
      </c>
      <c r="L75" s="202"/>
      <c r="M75" s="204"/>
      <c r="N75" s="202"/>
      <c r="O75" s="202"/>
      <c r="P75" s="203"/>
      <c r="Q75" s="202"/>
      <c r="R75" s="202"/>
      <c r="S75" s="202"/>
      <c r="T75" s="202"/>
      <c r="U75" s="202"/>
      <c r="V75" s="174"/>
      <c r="W75" s="174"/>
      <c r="X75" s="174"/>
      <c r="Y75" s="174"/>
      <c r="Z75" s="174"/>
      <c r="AA75" s="174"/>
      <c r="AB75" s="174"/>
    </row>
    <row r="76" ht="18.0" hidden="1" customHeight="1">
      <c r="A76" s="190"/>
      <c r="B76" s="190"/>
      <c r="C76" s="205" t="s">
        <v>919</v>
      </c>
      <c r="D76" s="196" t="s">
        <v>954</v>
      </c>
      <c r="E76" s="197">
        <v>2.0</v>
      </c>
      <c r="F76" s="198" t="s">
        <v>153</v>
      </c>
      <c r="G76" s="199">
        <v>35000.0</v>
      </c>
      <c r="H76" s="200">
        <f t="shared" si="12"/>
        <v>70000</v>
      </c>
      <c r="I76" s="201"/>
      <c r="J76" s="202"/>
      <c r="K76" s="203">
        <f t="shared" si="13"/>
        <v>2</v>
      </c>
      <c r="L76" s="202"/>
      <c r="M76" s="204"/>
      <c r="N76" s="202"/>
      <c r="O76" s="202"/>
      <c r="P76" s="203"/>
      <c r="Q76" s="202"/>
      <c r="R76" s="202"/>
      <c r="S76" s="202"/>
      <c r="T76" s="202"/>
      <c r="U76" s="202"/>
      <c r="V76" s="174"/>
      <c r="W76" s="174"/>
      <c r="X76" s="174"/>
      <c r="Y76" s="174"/>
      <c r="Z76" s="174"/>
      <c r="AA76" s="174"/>
      <c r="AB76" s="174"/>
    </row>
    <row r="77" ht="18.0" hidden="1" customHeight="1">
      <c r="A77" s="190"/>
      <c r="B77" s="190"/>
      <c r="C77" s="205" t="s">
        <v>916</v>
      </c>
      <c r="D77" s="196" t="s">
        <v>917</v>
      </c>
      <c r="E77" s="197">
        <v>1.0</v>
      </c>
      <c r="F77" s="198" t="s">
        <v>153</v>
      </c>
      <c r="G77" s="199">
        <v>56000.0</v>
      </c>
      <c r="H77" s="200">
        <f t="shared" si="12"/>
        <v>56000</v>
      </c>
      <c r="I77" s="201"/>
      <c r="J77" s="202"/>
      <c r="K77" s="203">
        <f t="shared" si="13"/>
        <v>1</v>
      </c>
      <c r="L77" s="202"/>
      <c r="M77" s="204"/>
      <c r="N77" s="202"/>
      <c r="O77" s="202"/>
      <c r="P77" s="203"/>
      <c r="Q77" s="202"/>
      <c r="R77" s="202"/>
      <c r="S77" s="202"/>
      <c r="T77" s="202"/>
      <c r="U77" s="202"/>
      <c r="V77" s="174"/>
      <c r="W77" s="174"/>
      <c r="X77" s="174"/>
      <c r="Y77" s="174"/>
      <c r="Z77" s="174"/>
      <c r="AA77" s="174"/>
      <c r="AB77" s="174"/>
    </row>
    <row r="78" ht="18.0" hidden="1" customHeight="1">
      <c r="A78" s="190"/>
      <c r="B78" s="190"/>
      <c r="C78" s="205"/>
      <c r="D78" s="196"/>
      <c r="E78" s="197"/>
      <c r="F78" s="198"/>
      <c r="G78" s="199"/>
      <c r="H78" s="207"/>
      <c r="I78" s="201"/>
      <c r="J78" s="202"/>
      <c r="K78" s="203"/>
      <c r="L78" s="202"/>
      <c r="M78" s="204"/>
      <c r="N78" s="202"/>
      <c r="O78" s="202"/>
      <c r="P78" s="203"/>
      <c r="Q78" s="202"/>
      <c r="R78" s="202"/>
      <c r="S78" s="202"/>
      <c r="T78" s="202"/>
      <c r="U78" s="202"/>
      <c r="V78" s="174"/>
      <c r="W78" s="174"/>
      <c r="X78" s="174"/>
      <c r="Y78" s="174"/>
      <c r="Z78" s="174"/>
      <c r="AA78" s="174"/>
      <c r="AB78" s="174"/>
    </row>
    <row r="79" ht="18.0" hidden="1" customHeight="1">
      <c r="A79" s="190"/>
      <c r="B79" s="190"/>
      <c r="C79" s="195" t="s">
        <v>299</v>
      </c>
      <c r="D79" s="206"/>
      <c r="E79" s="197"/>
      <c r="F79" s="198"/>
      <c r="G79" s="199"/>
      <c r="H79" s="207">
        <f>SUM(H26:H78)</f>
        <v>1865800</v>
      </c>
      <c r="I79" s="201"/>
      <c r="J79" s="202"/>
      <c r="K79" s="203"/>
      <c r="L79" s="202"/>
      <c r="M79" s="204"/>
      <c r="N79" s="202"/>
      <c r="O79" s="202"/>
      <c r="P79" s="203"/>
      <c r="Q79" s="202"/>
      <c r="R79" s="202"/>
      <c r="S79" s="202"/>
      <c r="T79" s="202"/>
      <c r="U79" s="202"/>
      <c r="V79" s="174"/>
      <c r="W79" s="174"/>
      <c r="X79" s="174"/>
      <c r="Y79" s="174"/>
      <c r="Z79" s="174"/>
      <c r="AA79" s="174"/>
      <c r="AB79" s="174"/>
    </row>
    <row r="80" ht="18.0" hidden="1" customHeight="1">
      <c r="A80" s="190"/>
      <c r="B80" s="190"/>
      <c r="C80" s="195"/>
      <c r="D80" s="206"/>
      <c r="E80" s="197"/>
      <c r="F80" s="198"/>
      <c r="G80" s="199"/>
      <c r="H80" s="207"/>
      <c r="I80" s="201"/>
      <c r="J80" s="202"/>
      <c r="K80" s="203"/>
      <c r="L80" s="202"/>
      <c r="M80" s="204"/>
      <c r="N80" s="202"/>
      <c r="O80" s="202"/>
      <c r="P80" s="203"/>
      <c r="Q80" s="202"/>
      <c r="R80" s="202"/>
      <c r="S80" s="202"/>
      <c r="T80" s="202"/>
      <c r="U80" s="202"/>
      <c r="V80" s="174"/>
      <c r="W80" s="174"/>
      <c r="X80" s="174"/>
      <c r="Y80" s="174"/>
      <c r="Z80" s="174"/>
      <c r="AA80" s="174"/>
      <c r="AB80" s="174"/>
    </row>
    <row r="81" ht="18.0" customHeight="1">
      <c r="A81" s="190">
        <v>1.070502E7</v>
      </c>
      <c r="B81" s="190"/>
      <c r="C81" s="195" t="s">
        <v>964</v>
      </c>
      <c r="D81" s="206"/>
      <c r="E81" s="197"/>
      <c r="F81" s="198"/>
      <c r="G81" s="199"/>
      <c r="H81" s="207">
        <v>5000000.0</v>
      </c>
      <c r="I81" s="201" t="s">
        <v>902</v>
      </c>
      <c r="J81" s="202"/>
      <c r="K81" s="203"/>
      <c r="L81" s="202"/>
      <c r="M81" s="204"/>
      <c r="N81" s="202"/>
      <c r="O81" s="202"/>
      <c r="P81" s="203"/>
      <c r="Q81" s="202"/>
      <c r="R81" s="202"/>
      <c r="S81" s="202"/>
      <c r="T81" s="202"/>
      <c r="U81" s="202"/>
      <c r="V81" s="174"/>
      <c r="W81" s="174"/>
      <c r="X81" s="174"/>
      <c r="Y81" s="174"/>
      <c r="Z81" s="174"/>
      <c r="AA81" s="174"/>
      <c r="AB81" s="174"/>
    </row>
    <row r="82" ht="18.0" customHeight="1">
      <c r="A82" s="194"/>
      <c r="B82" s="194">
        <v>1.0</v>
      </c>
      <c r="C82" s="205" t="s">
        <v>919</v>
      </c>
      <c r="D82" s="196" t="s">
        <v>920</v>
      </c>
      <c r="E82" s="197">
        <v>42.0</v>
      </c>
      <c r="F82" s="198" t="s">
        <v>153</v>
      </c>
      <c r="G82" s="199">
        <v>50000.0</v>
      </c>
      <c r="H82" s="200">
        <f t="shared" ref="H82:H89" si="14">E82*G82</f>
        <v>2100000</v>
      </c>
      <c r="I82" s="201"/>
      <c r="J82" s="202"/>
      <c r="K82" s="203"/>
      <c r="L82" s="202"/>
      <c r="M82" s="204"/>
      <c r="N82" s="202"/>
      <c r="O82" s="202"/>
      <c r="P82" s="203"/>
      <c r="Q82" s="202"/>
      <c r="R82" s="202"/>
      <c r="S82" s="202"/>
      <c r="T82" s="202"/>
      <c r="U82" s="202"/>
      <c r="V82" s="174"/>
      <c r="W82" s="174"/>
      <c r="X82" s="174"/>
      <c r="Y82" s="174"/>
      <c r="Z82" s="174"/>
      <c r="AA82" s="174"/>
      <c r="AB82" s="174"/>
    </row>
    <row r="83" ht="18.0" customHeight="1">
      <c r="A83" s="194"/>
      <c r="B83" s="194">
        <v>2.0</v>
      </c>
      <c r="C83" s="205" t="s">
        <v>919</v>
      </c>
      <c r="D83" s="196" t="s">
        <v>965</v>
      </c>
      <c r="E83" s="197">
        <v>24.0</v>
      </c>
      <c r="F83" s="198" t="s">
        <v>153</v>
      </c>
      <c r="G83" s="199">
        <v>55000.0</v>
      </c>
      <c r="H83" s="200">
        <f t="shared" si="14"/>
        <v>1320000</v>
      </c>
      <c r="I83" s="201"/>
      <c r="J83" s="202"/>
      <c r="K83" s="203"/>
      <c r="L83" s="202"/>
      <c r="M83" s="204"/>
      <c r="N83" s="202"/>
      <c r="O83" s="202"/>
      <c r="P83" s="203"/>
      <c r="Q83" s="202"/>
      <c r="R83" s="202"/>
      <c r="S83" s="202"/>
      <c r="T83" s="202"/>
      <c r="U83" s="202"/>
      <c r="V83" s="174"/>
      <c r="W83" s="174"/>
      <c r="X83" s="174"/>
      <c r="Y83" s="174"/>
      <c r="Z83" s="174"/>
      <c r="AA83" s="174"/>
      <c r="AB83" s="174"/>
    </row>
    <row r="84" ht="18.0" customHeight="1">
      <c r="A84" s="194"/>
      <c r="B84" s="194">
        <v>3.0</v>
      </c>
      <c r="C84" s="205" t="s">
        <v>919</v>
      </c>
      <c r="D84" s="196" t="s">
        <v>966</v>
      </c>
      <c r="E84" s="197">
        <v>2.0</v>
      </c>
      <c r="F84" s="198" t="s">
        <v>153</v>
      </c>
      <c r="G84" s="199">
        <v>65000.0</v>
      </c>
      <c r="H84" s="200">
        <f t="shared" si="14"/>
        <v>130000</v>
      </c>
      <c r="I84" s="201"/>
      <c r="J84" s="202"/>
      <c r="K84" s="203"/>
      <c r="L84" s="202"/>
      <c r="M84" s="204"/>
      <c r="N84" s="202"/>
      <c r="O84" s="202"/>
      <c r="P84" s="203"/>
      <c r="Q84" s="202"/>
      <c r="R84" s="202"/>
      <c r="S84" s="202"/>
      <c r="T84" s="202"/>
      <c r="U84" s="202"/>
      <c r="V84" s="174"/>
      <c r="W84" s="174"/>
      <c r="X84" s="174"/>
      <c r="Y84" s="174"/>
      <c r="Z84" s="174"/>
      <c r="AA84" s="174"/>
      <c r="AB84" s="174"/>
    </row>
    <row r="85" ht="18.0" customHeight="1">
      <c r="A85" s="194"/>
      <c r="B85" s="194">
        <v>4.0</v>
      </c>
      <c r="C85" s="205" t="s">
        <v>919</v>
      </c>
      <c r="D85" s="196" t="s">
        <v>967</v>
      </c>
      <c r="E85" s="197">
        <v>2.0</v>
      </c>
      <c r="F85" s="198" t="s">
        <v>153</v>
      </c>
      <c r="G85" s="199">
        <v>120000.0</v>
      </c>
      <c r="H85" s="200">
        <f t="shared" si="14"/>
        <v>240000</v>
      </c>
      <c r="I85" s="201"/>
      <c r="J85" s="202"/>
      <c r="K85" s="203"/>
      <c r="L85" s="202"/>
      <c r="M85" s="204"/>
      <c r="N85" s="202"/>
      <c r="O85" s="202"/>
      <c r="P85" s="203"/>
      <c r="Q85" s="202"/>
      <c r="R85" s="202"/>
      <c r="S85" s="202"/>
      <c r="T85" s="202"/>
      <c r="U85" s="202"/>
      <c r="V85" s="174"/>
      <c r="W85" s="174"/>
      <c r="X85" s="174"/>
      <c r="Y85" s="174"/>
      <c r="Z85" s="174"/>
      <c r="AA85" s="174"/>
      <c r="AB85" s="174"/>
    </row>
    <row r="86" ht="18.0" customHeight="1">
      <c r="A86" s="194"/>
      <c r="B86" s="194">
        <v>5.0</v>
      </c>
      <c r="C86" s="205" t="s">
        <v>951</v>
      </c>
      <c r="D86" s="196" t="s">
        <v>968</v>
      </c>
      <c r="E86" s="197">
        <v>5.0</v>
      </c>
      <c r="F86" s="198" t="s">
        <v>153</v>
      </c>
      <c r="G86" s="199">
        <v>150000.0</v>
      </c>
      <c r="H86" s="200">
        <f t="shared" si="14"/>
        <v>750000</v>
      </c>
      <c r="I86" s="201"/>
      <c r="J86" s="202"/>
      <c r="K86" s="203"/>
      <c r="L86" s="202"/>
      <c r="M86" s="204"/>
      <c r="N86" s="202"/>
      <c r="O86" s="202"/>
      <c r="P86" s="203"/>
      <c r="Q86" s="202"/>
      <c r="R86" s="202"/>
      <c r="S86" s="202"/>
      <c r="T86" s="202"/>
      <c r="U86" s="202"/>
      <c r="V86" s="174"/>
      <c r="W86" s="174"/>
      <c r="X86" s="174"/>
      <c r="Y86" s="174"/>
      <c r="Z86" s="174"/>
      <c r="AA86" s="174"/>
      <c r="AB86" s="174"/>
    </row>
    <row r="87" ht="18.0" customHeight="1">
      <c r="A87" s="194"/>
      <c r="B87" s="194">
        <v>6.0</v>
      </c>
      <c r="C87" s="205" t="s">
        <v>969</v>
      </c>
      <c r="D87" s="196"/>
      <c r="E87" s="197">
        <v>1.0</v>
      </c>
      <c r="F87" s="198" t="s">
        <v>153</v>
      </c>
      <c r="G87" s="199">
        <v>100000.0</v>
      </c>
      <c r="H87" s="200">
        <f t="shared" si="14"/>
        <v>100000</v>
      </c>
      <c r="I87" s="201"/>
      <c r="J87" s="202"/>
      <c r="K87" s="203"/>
      <c r="L87" s="202"/>
      <c r="M87" s="204"/>
      <c r="N87" s="202"/>
      <c r="O87" s="202"/>
      <c r="P87" s="203"/>
      <c r="Q87" s="202"/>
      <c r="R87" s="202"/>
      <c r="S87" s="202"/>
      <c r="T87" s="202"/>
      <c r="U87" s="202"/>
      <c r="V87" s="174"/>
      <c r="W87" s="174"/>
      <c r="X87" s="174"/>
      <c r="Y87" s="174"/>
      <c r="Z87" s="174"/>
      <c r="AA87" s="174"/>
      <c r="AB87" s="174"/>
    </row>
    <row r="88" ht="18.0" customHeight="1">
      <c r="A88" s="194"/>
      <c r="B88" s="194">
        <v>7.0</v>
      </c>
      <c r="C88" s="205" t="s">
        <v>970</v>
      </c>
      <c r="D88" s="196"/>
      <c r="E88" s="197">
        <v>1.0</v>
      </c>
      <c r="F88" s="198" t="s">
        <v>153</v>
      </c>
      <c r="G88" s="199">
        <v>75000.0</v>
      </c>
      <c r="H88" s="200">
        <f t="shared" si="14"/>
        <v>75000</v>
      </c>
      <c r="I88" s="201"/>
      <c r="J88" s="202"/>
      <c r="K88" s="203"/>
      <c r="L88" s="202"/>
      <c r="M88" s="204"/>
      <c r="N88" s="202"/>
      <c r="O88" s="202"/>
      <c r="P88" s="203"/>
      <c r="Q88" s="202"/>
      <c r="R88" s="202"/>
      <c r="S88" s="202"/>
      <c r="T88" s="202"/>
      <c r="U88" s="202"/>
      <c r="V88" s="174"/>
      <c r="W88" s="174"/>
      <c r="X88" s="174"/>
      <c r="Y88" s="174"/>
      <c r="Z88" s="174"/>
      <c r="AA88" s="174"/>
      <c r="AB88" s="174"/>
    </row>
    <row r="89" ht="18.0" customHeight="1">
      <c r="A89" s="194"/>
      <c r="B89" s="194">
        <v>8.0</v>
      </c>
      <c r="C89" s="205" t="s">
        <v>971</v>
      </c>
      <c r="D89" s="196"/>
      <c r="E89" s="197">
        <v>1.0</v>
      </c>
      <c r="F89" s="198" t="s">
        <v>153</v>
      </c>
      <c r="G89" s="199">
        <v>50000.0</v>
      </c>
      <c r="H89" s="200">
        <f t="shared" si="14"/>
        <v>50000</v>
      </c>
      <c r="I89" s="201"/>
      <c r="J89" s="202"/>
      <c r="K89" s="203"/>
      <c r="L89" s="202"/>
      <c r="M89" s="204"/>
      <c r="N89" s="202"/>
      <c r="O89" s="202"/>
      <c r="P89" s="203"/>
      <c r="Q89" s="202"/>
      <c r="R89" s="202"/>
      <c r="S89" s="202"/>
      <c r="T89" s="202"/>
      <c r="U89" s="202"/>
      <c r="V89" s="174"/>
      <c r="W89" s="174"/>
      <c r="X89" s="174"/>
      <c r="Y89" s="174"/>
      <c r="Z89" s="174"/>
      <c r="AA89" s="174"/>
      <c r="AB89" s="174"/>
    </row>
    <row r="90" ht="18.0" customHeight="1">
      <c r="A90" s="194"/>
      <c r="B90" s="194"/>
      <c r="C90" s="205"/>
      <c r="D90" s="196"/>
      <c r="E90" s="197"/>
      <c r="F90" s="198"/>
      <c r="G90" s="199"/>
      <c r="H90" s="200"/>
      <c r="I90" s="218"/>
      <c r="J90" s="202"/>
      <c r="K90" s="203"/>
      <c r="L90" s="202"/>
      <c r="M90" s="204"/>
      <c r="N90" s="202"/>
      <c r="O90" s="202"/>
      <c r="P90" s="203"/>
      <c r="Q90" s="202"/>
      <c r="R90" s="202"/>
      <c r="S90" s="202"/>
      <c r="T90" s="202"/>
      <c r="U90" s="202"/>
      <c r="V90" s="174"/>
      <c r="W90" s="174"/>
      <c r="X90" s="174"/>
      <c r="Y90" s="174"/>
      <c r="Z90" s="174"/>
      <c r="AA90" s="174"/>
      <c r="AB90" s="174"/>
    </row>
    <row r="91" ht="18.0" customHeight="1">
      <c r="A91" s="194"/>
      <c r="B91" s="194"/>
      <c r="C91" s="195" t="s">
        <v>299</v>
      </c>
      <c r="D91" s="196"/>
      <c r="E91" s="197"/>
      <c r="F91" s="198"/>
      <c r="G91" s="199"/>
      <c r="H91" s="207">
        <f>SUM(H82:H90)</f>
        <v>4765000</v>
      </c>
      <c r="I91" s="201"/>
      <c r="J91" s="202"/>
      <c r="K91" s="203"/>
      <c r="L91" s="202"/>
      <c r="M91" s="204"/>
      <c r="N91" s="202"/>
      <c r="O91" s="202"/>
      <c r="P91" s="203"/>
      <c r="Q91" s="202"/>
      <c r="R91" s="202"/>
      <c r="S91" s="202"/>
      <c r="T91" s="202"/>
      <c r="U91" s="202"/>
      <c r="V91" s="174"/>
      <c r="W91" s="174"/>
      <c r="X91" s="174"/>
      <c r="Y91" s="174"/>
      <c r="Z91" s="174"/>
      <c r="AA91" s="174"/>
      <c r="AB91" s="174"/>
    </row>
    <row r="92" ht="18.0" hidden="1" customHeight="1">
      <c r="A92" s="190"/>
      <c r="B92" s="190"/>
      <c r="C92" s="195" t="s">
        <v>972</v>
      </c>
      <c r="D92" s="206"/>
      <c r="E92" s="197"/>
      <c r="F92" s="219"/>
      <c r="G92" s="213">
        <f>SUM(H93:H94)</f>
        <v>330000</v>
      </c>
      <c r="H92" s="207"/>
      <c r="I92" s="201" t="s">
        <v>902</v>
      </c>
      <c r="J92" s="202"/>
      <c r="K92" s="203"/>
      <c r="L92" s="202"/>
      <c r="M92" s="204"/>
      <c r="N92" s="202"/>
      <c r="O92" s="202"/>
      <c r="P92" s="203"/>
      <c r="Q92" s="202"/>
      <c r="R92" s="202"/>
      <c r="S92" s="202"/>
      <c r="T92" s="202"/>
      <c r="U92" s="202"/>
      <c r="V92" s="174"/>
      <c r="W92" s="174"/>
      <c r="X92" s="174"/>
      <c r="Y92" s="174"/>
      <c r="Z92" s="174"/>
      <c r="AA92" s="174"/>
      <c r="AB92" s="174"/>
    </row>
    <row r="93" ht="18.0" hidden="1" customHeight="1">
      <c r="A93" s="194"/>
      <c r="B93" s="194"/>
      <c r="C93" s="205" t="s">
        <v>919</v>
      </c>
      <c r="D93" s="196" t="s">
        <v>954</v>
      </c>
      <c r="E93" s="197">
        <v>3.0</v>
      </c>
      <c r="F93" s="220" t="s">
        <v>153</v>
      </c>
      <c r="G93" s="199">
        <v>35000.0</v>
      </c>
      <c r="H93" s="200">
        <f t="shared" ref="H93:H94" si="15">E93*G93</f>
        <v>105000</v>
      </c>
      <c r="I93" s="216"/>
      <c r="J93" s="202"/>
      <c r="K93" s="203">
        <f t="shared" ref="K93:K94" si="16">E93</f>
        <v>3</v>
      </c>
      <c r="L93" s="202"/>
      <c r="M93" s="204"/>
      <c r="N93" s="202"/>
      <c r="O93" s="202"/>
      <c r="P93" s="203"/>
      <c r="Q93" s="202"/>
      <c r="R93" s="202"/>
      <c r="S93" s="202"/>
      <c r="T93" s="202"/>
      <c r="U93" s="202"/>
      <c r="V93" s="174"/>
      <c r="W93" s="174"/>
      <c r="X93" s="174"/>
      <c r="Y93" s="174"/>
      <c r="Z93" s="174"/>
      <c r="AA93" s="174"/>
      <c r="AB93" s="174"/>
    </row>
    <row r="94" ht="18.0" hidden="1" customHeight="1">
      <c r="A94" s="194"/>
      <c r="B94" s="194"/>
      <c r="C94" s="205" t="s">
        <v>919</v>
      </c>
      <c r="D94" s="196" t="s">
        <v>973</v>
      </c>
      <c r="E94" s="197">
        <v>5.0</v>
      </c>
      <c r="F94" s="220" t="s">
        <v>153</v>
      </c>
      <c r="G94" s="199">
        <v>45000.0</v>
      </c>
      <c r="H94" s="200">
        <f t="shared" si="15"/>
        <v>225000</v>
      </c>
      <c r="I94" s="216"/>
      <c r="J94" s="202"/>
      <c r="K94" s="203">
        <f t="shared" si="16"/>
        <v>5</v>
      </c>
      <c r="L94" s="202"/>
      <c r="M94" s="204"/>
      <c r="N94" s="202"/>
      <c r="O94" s="202"/>
      <c r="P94" s="203"/>
      <c r="Q94" s="202"/>
      <c r="R94" s="202"/>
      <c r="S94" s="202"/>
      <c r="T94" s="202"/>
      <c r="U94" s="202"/>
      <c r="V94" s="174"/>
      <c r="W94" s="174"/>
      <c r="X94" s="174"/>
      <c r="Y94" s="174"/>
      <c r="Z94" s="174"/>
      <c r="AA94" s="174"/>
      <c r="AB94" s="174"/>
    </row>
    <row r="95" ht="18.0" hidden="1" customHeight="1">
      <c r="A95" s="194"/>
      <c r="B95" s="194"/>
      <c r="C95" s="205"/>
      <c r="D95" s="196"/>
      <c r="E95" s="197"/>
      <c r="F95" s="220"/>
      <c r="G95" s="199"/>
      <c r="H95" s="200"/>
      <c r="I95" s="216"/>
      <c r="J95" s="202"/>
      <c r="K95" s="203"/>
      <c r="L95" s="202"/>
      <c r="M95" s="204"/>
      <c r="N95" s="202"/>
      <c r="O95" s="202"/>
      <c r="P95" s="203"/>
      <c r="Q95" s="202"/>
      <c r="R95" s="202"/>
      <c r="S95" s="202"/>
      <c r="T95" s="202"/>
      <c r="U95" s="202"/>
      <c r="V95" s="174"/>
      <c r="W95" s="174"/>
      <c r="X95" s="174"/>
      <c r="Y95" s="174"/>
      <c r="Z95" s="174"/>
      <c r="AA95" s="174"/>
      <c r="AB95" s="174"/>
    </row>
    <row r="96" ht="18.0" hidden="1" customHeight="1">
      <c r="A96" s="190"/>
      <c r="B96" s="190"/>
      <c r="C96" s="195" t="s">
        <v>918</v>
      </c>
      <c r="D96" s="206"/>
      <c r="E96" s="197"/>
      <c r="F96" s="219"/>
      <c r="G96" s="213" t="str">
        <f>SUM(H97:H100)</f>
        <v>#VALUE!</v>
      </c>
      <c r="H96" s="207"/>
      <c r="I96" s="201" t="s">
        <v>902</v>
      </c>
      <c r="J96" s="202"/>
      <c r="K96" s="203"/>
      <c r="L96" s="202"/>
      <c r="M96" s="204"/>
      <c r="N96" s="202"/>
      <c r="O96" s="202"/>
      <c r="P96" s="203"/>
      <c r="Q96" s="202"/>
      <c r="R96" s="202"/>
      <c r="S96" s="202"/>
      <c r="T96" s="202"/>
      <c r="U96" s="202"/>
      <c r="V96" s="174"/>
      <c r="W96" s="174"/>
      <c r="X96" s="174"/>
      <c r="Y96" s="174"/>
      <c r="Z96" s="174"/>
      <c r="AA96" s="174"/>
      <c r="AB96" s="174"/>
    </row>
    <row r="97" ht="18.0" hidden="1" customHeight="1">
      <c r="A97" s="190"/>
      <c r="B97" s="190"/>
      <c r="C97" s="215" t="s">
        <v>974</v>
      </c>
      <c r="D97" s="196" t="s">
        <v>975</v>
      </c>
      <c r="E97" s="197">
        <v>2.0</v>
      </c>
      <c r="F97" s="198" t="s">
        <v>153</v>
      </c>
      <c r="G97" s="199" t="s">
        <v>976</v>
      </c>
      <c r="H97" s="200" t="str">
        <f t="shared" ref="H97:H100" si="17">E97*G97</f>
        <v>#VALUE!</v>
      </c>
      <c r="I97" s="201"/>
      <c r="J97" s="202"/>
      <c r="K97" s="203">
        <f t="shared" ref="K97:K100" si="18">E97</f>
        <v>2</v>
      </c>
      <c r="L97" s="202"/>
      <c r="M97" s="204"/>
      <c r="N97" s="202"/>
      <c r="O97" s="202"/>
      <c r="P97" s="203"/>
      <c r="Q97" s="202"/>
      <c r="R97" s="202"/>
      <c r="S97" s="202"/>
      <c r="T97" s="202"/>
      <c r="U97" s="202"/>
      <c r="V97" s="174"/>
      <c r="W97" s="174"/>
      <c r="X97" s="174"/>
      <c r="Y97" s="174"/>
      <c r="Z97" s="174"/>
      <c r="AA97" s="174"/>
      <c r="AB97" s="174"/>
    </row>
    <row r="98" ht="18.0" hidden="1" customHeight="1">
      <c r="A98" s="190"/>
      <c r="B98" s="190"/>
      <c r="C98" s="215" t="s">
        <v>977</v>
      </c>
      <c r="D98" s="196" t="s">
        <v>978</v>
      </c>
      <c r="E98" s="197">
        <v>1.0</v>
      </c>
      <c r="F98" s="198" t="s">
        <v>153</v>
      </c>
      <c r="G98" s="199" t="s">
        <v>979</v>
      </c>
      <c r="H98" s="200" t="str">
        <f t="shared" si="17"/>
        <v>#VALUE!</v>
      </c>
      <c r="I98" s="201"/>
      <c r="J98" s="202"/>
      <c r="K98" s="203">
        <f t="shared" si="18"/>
        <v>1</v>
      </c>
      <c r="L98" s="202"/>
      <c r="M98" s="204"/>
      <c r="N98" s="202"/>
      <c r="O98" s="202"/>
      <c r="P98" s="203"/>
      <c r="Q98" s="202"/>
      <c r="R98" s="202"/>
      <c r="S98" s="202"/>
      <c r="T98" s="202"/>
      <c r="U98" s="202"/>
      <c r="V98" s="174"/>
      <c r="W98" s="174"/>
      <c r="X98" s="174"/>
      <c r="Y98" s="174"/>
      <c r="Z98" s="174"/>
      <c r="AA98" s="174"/>
      <c r="AB98" s="174"/>
    </row>
    <row r="99" ht="18.0" hidden="1" customHeight="1">
      <c r="A99" s="190"/>
      <c r="B99" s="190"/>
      <c r="C99" s="215" t="s">
        <v>980</v>
      </c>
      <c r="D99" s="196" t="s">
        <v>981</v>
      </c>
      <c r="E99" s="197">
        <v>1.0</v>
      </c>
      <c r="F99" s="198" t="s">
        <v>153</v>
      </c>
      <c r="G99" s="199" t="s">
        <v>982</v>
      </c>
      <c r="H99" s="200" t="str">
        <f t="shared" si="17"/>
        <v>#VALUE!</v>
      </c>
      <c r="I99" s="201"/>
      <c r="J99" s="202"/>
      <c r="K99" s="203">
        <f t="shared" si="18"/>
        <v>1</v>
      </c>
      <c r="L99" s="202"/>
      <c r="M99" s="204"/>
      <c r="N99" s="202"/>
      <c r="O99" s="202"/>
      <c r="P99" s="203"/>
      <c r="Q99" s="202"/>
      <c r="R99" s="202"/>
      <c r="S99" s="202"/>
      <c r="T99" s="202"/>
      <c r="U99" s="202"/>
      <c r="V99" s="174"/>
      <c r="W99" s="174"/>
      <c r="X99" s="174"/>
      <c r="Y99" s="174"/>
      <c r="Z99" s="174"/>
      <c r="AA99" s="174"/>
      <c r="AB99" s="174"/>
    </row>
    <row r="100" ht="18.0" hidden="1" customHeight="1">
      <c r="A100" s="190"/>
      <c r="B100" s="190"/>
      <c r="C100" s="215" t="s">
        <v>977</v>
      </c>
      <c r="D100" s="196" t="s">
        <v>983</v>
      </c>
      <c r="E100" s="197">
        <v>1.0</v>
      </c>
      <c r="F100" s="198" t="s">
        <v>153</v>
      </c>
      <c r="G100" s="199" t="s">
        <v>984</v>
      </c>
      <c r="H100" s="200" t="str">
        <f t="shared" si="17"/>
        <v>#VALUE!</v>
      </c>
      <c r="I100" s="201"/>
      <c r="J100" s="202"/>
      <c r="K100" s="203">
        <f t="shared" si="18"/>
        <v>1</v>
      </c>
      <c r="L100" s="202"/>
      <c r="M100" s="204"/>
      <c r="N100" s="202"/>
      <c r="O100" s="202"/>
      <c r="P100" s="203"/>
      <c r="Q100" s="202"/>
      <c r="R100" s="202"/>
      <c r="S100" s="202"/>
      <c r="T100" s="202"/>
      <c r="U100" s="202"/>
      <c r="V100" s="174"/>
      <c r="W100" s="174"/>
      <c r="X100" s="174"/>
      <c r="Y100" s="174"/>
      <c r="Z100" s="174"/>
      <c r="AA100" s="174"/>
      <c r="AB100" s="174"/>
    </row>
    <row r="101" ht="18.0" hidden="1" customHeight="1">
      <c r="A101" s="190"/>
      <c r="B101" s="190"/>
      <c r="C101" s="195"/>
      <c r="D101" s="206"/>
      <c r="E101" s="197"/>
      <c r="F101" s="198"/>
      <c r="G101" s="199"/>
      <c r="H101" s="207"/>
      <c r="I101" s="201"/>
      <c r="J101" s="202"/>
      <c r="K101" s="203"/>
      <c r="L101" s="202"/>
      <c r="M101" s="204"/>
      <c r="N101" s="202"/>
      <c r="O101" s="202"/>
      <c r="P101" s="203"/>
      <c r="Q101" s="202"/>
      <c r="R101" s="202"/>
      <c r="S101" s="202"/>
      <c r="T101" s="202"/>
      <c r="U101" s="202"/>
      <c r="V101" s="174"/>
      <c r="W101" s="174"/>
      <c r="X101" s="174"/>
      <c r="Y101" s="174"/>
      <c r="Z101" s="174"/>
      <c r="AA101" s="174"/>
      <c r="AB101" s="174"/>
    </row>
    <row r="102" ht="18.0" hidden="1" customHeight="1">
      <c r="A102" s="190"/>
      <c r="B102" s="190"/>
      <c r="C102" s="195" t="s">
        <v>921</v>
      </c>
      <c r="D102" s="206"/>
      <c r="E102" s="197"/>
      <c r="F102" s="219"/>
      <c r="G102" s="213">
        <f>SUM(H103:H110)</f>
        <v>780000</v>
      </c>
      <c r="H102" s="207"/>
      <c r="I102" s="201" t="s">
        <v>902</v>
      </c>
      <c r="J102" s="202"/>
      <c r="K102" s="203"/>
      <c r="L102" s="202"/>
      <c r="M102" s="204"/>
      <c r="N102" s="202"/>
      <c r="O102" s="202"/>
      <c r="P102" s="203"/>
      <c r="Q102" s="202"/>
      <c r="R102" s="202"/>
      <c r="S102" s="202"/>
      <c r="T102" s="202"/>
      <c r="U102" s="202"/>
      <c r="V102" s="174"/>
      <c r="W102" s="174"/>
      <c r="X102" s="174"/>
      <c r="Y102" s="174"/>
      <c r="Z102" s="174"/>
      <c r="AA102" s="174"/>
      <c r="AB102" s="174"/>
    </row>
    <row r="103" ht="18.0" hidden="1" customHeight="1">
      <c r="A103" s="194"/>
      <c r="B103" s="194"/>
      <c r="C103" s="215" t="s">
        <v>985</v>
      </c>
      <c r="D103" s="196"/>
      <c r="E103" s="197">
        <v>11.0</v>
      </c>
      <c r="F103" s="220" t="s">
        <v>153</v>
      </c>
      <c r="G103" s="199">
        <v>4000.0</v>
      </c>
      <c r="H103" s="200">
        <f t="shared" ref="H103:H110" si="19">E103*G103</f>
        <v>44000</v>
      </c>
      <c r="I103" s="216"/>
      <c r="J103" s="202"/>
      <c r="K103" s="203">
        <f t="shared" ref="K103:K110" si="20">E103</f>
        <v>11</v>
      </c>
      <c r="L103" s="202"/>
      <c r="M103" s="204"/>
      <c r="N103" s="202"/>
      <c r="O103" s="202"/>
      <c r="P103" s="203"/>
      <c r="Q103" s="202"/>
      <c r="R103" s="202"/>
      <c r="S103" s="202"/>
      <c r="T103" s="202"/>
      <c r="U103" s="202"/>
      <c r="V103" s="174"/>
      <c r="W103" s="174"/>
      <c r="X103" s="174"/>
      <c r="Y103" s="174"/>
      <c r="Z103" s="174"/>
      <c r="AA103" s="174"/>
      <c r="AB103" s="174"/>
    </row>
    <row r="104" ht="18.0" hidden="1" customHeight="1">
      <c r="A104" s="194"/>
      <c r="B104" s="194"/>
      <c r="C104" s="215" t="s">
        <v>986</v>
      </c>
      <c r="D104" s="196"/>
      <c r="E104" s="197">
        <v>5.0</v>
      </c>
      <c r="F104" s="220" t="s">
        <v>153</v>
      </c>
      <c r="G104" s="199">
        <v>8000.0</v>
      </c>
      <c r="H104" s="200">
        <f t="shared" si="19"/>
        <v>40000</v>
      </c>
      <c r="I104" s="216"/>
      <c r="J104" s="202"/>
      <c r="K104" s="203">
        <f t="shared" si="20"/>
        <v>5</v>
      </c>
      <c r="L104" s="202"/>
      <c r="M104" s="204"/>
      <c r="N104" s="202"/>
      <c r="O104" s="202"/>
      <c r="P104" s="203"/>
      <c r="Q104" s="202"/>
      <c r="R104" s="202"/>
      <c r="S104" s="202"/>
      <c r="T104" s="202"/>
      <c r="U104" s="202"/>
      <c r="V104" s="174"/>
      <c r="W104" s="174"/>
      <c r="X104" s="174"/>
      <c r="Y104" s="174"/>
      <c r="Z104" s="174"/>
      <c r="AA104" s="174"/>
      <c r="AB104" s="174"/>
    </row>
    <row r="105" ht="18.0" hidden="1" customHeight="1">
      <c r="A105" s="194"/>
      <c r="B105" s="194"/>
      <c r="C105" s="215" t="s">
        <v>987</v>
      </c>
      <c r="D105" s="196"/>
      <c r="E105" s="197">
        <v>10.0</v>
      </c>
      <c r="F105" s="220" t="s">
        <v>153</v>
      </c>
      <c r="G105" s="199">
        <v>4500.0</v>
      </c>
      <c r="H105" s="200">
        <f t="shared" si="19"/>
        <v>45000</v>
      </c>
      <c r="I105" s="216"/>
      <c r="J105" s="202"/>
      <c r="K105" s="203">
        <f t="shared" si="20"/>
        <v>10</v>
      </c>
      <c r="L105" s="202"/>
      <c r="M105" s="204"/>
      <c r="N105" s="202"/>
      <c r="O105" s="202"/>
      <c r="P105" s="203"/>
      <c r="Q105" s="202"/>
      <c r="R105" s="202"/>
      <c r="S105" s="202"/>
      <c r="T105" s="202"/>
      <c r="U105" s="202"/>
      <c r="V105" s="174"/>
      <c r="W105" s="174"/>
      <c r="X105" s="174"/>
      <c r="Y105" s="174"/>
      <c r="Z105" s="174"/>
      <c r="AA105" s="174"/>
      <c r="AB105" s="174"/>
    </row>
    <row r="106" ht="18.0" hidden="1" customHeight="1">
      <c r="A106" s="194"/>
      <c r="B106" s="194"/>
      <c r="C106" s="215" t="s">
        <v>980</v>
      </c>
      <c r="D106" s="196"/>
      <c r="E106" s="197">
        <v>10.0</v>
      </c>
      <c r="F106" s="220" t="s">
        <v>153</v>
      </c>
      <c r="G106" s="199">
        <v>5000.0</v>
      </c>
      <c r="H106" s="200">
        <f t="shared" si="19"/>
        <v>50000</v>
      </c>
      <c r="I106" s="216"/>
      <c r="J106" s="202"/>
      <c r="K106" s="203">
        <f t="shared" si="20"/>
        <v>10</v>
      </c>
      <c r="L106" s="202"/>
      <c r="M106" s="204"/>
      <c r="N106" s="202"/>
      <c r="O106" s="202"/>
      <c r="P106" s="203"/>
      <c r="Q106" s="202"/>
      <c r="R106" s="202"/>
      <c r="S106" s="202"/>
      <c r="T106" s="202"/>
      <c r="U106" s="202"/>
      <c r="V106" s="174"/>
      <c r="W106" s="174"/>
      <c r="X106" s="174"/>
      <c r="Y106" s="174"/>
      <c r="Z106" s="174"/>
      <c r="AA106" s="174"/>
      <c r="AB106" s="174"/>
    </row>
    <row r="107" ht="18.0" hidden="1" customHeight="1">
      <c r="A107" s="194"/>
      <c r="B107" s="194"/>
      <c r="C107" s="205" t="s">
        <v>951</v>
      </c>
      <c r="D107" s="196" t="s">
        <v>968</v>
      </c>
      <c r="E107" s="197">
        <v>3.0</v>
      </c>
      <c r="F107" s="220" t="s">
        <v>153</v>
      </c>
      <c r="G107" s="199">
        <v>150000.0</v>
      </c>
      <c r="H107" s="200">
        <f t="shared" si="19"/>
        <v>450000</v>
      </c>
      <c r="I107" s="216"/>
      <c r="J107" s="202"/>
      <c r="K107" s="203">
        <f t="shared" si="20"/>
        <v>3</v>
      </c>
      <c r="L107" s="202"/>
      <c r="M107" s="204"/>
      <c r="N107" s="202"/>
      <c r="O107" s="202"/>
      <c r="P107" s="203"/>
      <c r="Q107" s="202"/>
      <c r="R107" s="202"/>
      <c r="S107" s="202"/>
      <c r="T107" s="202"/>
      <c r="U107" s="202"/>
      <c r="V107" s="174"/>
      <c r="W107" s="174"/>
      <c r="X107" s="174"/>
      <c r="Y107" s="174"/>
      <c r="Z107" s="174"/>
      <c r="AA107" s="174"/>
      <c r="AB107" s="174"/>
    </row>
    <row r="108" ht="18.0" hidden="1" customHeight="1">
      <c r="A108" s="194"/>
      <c r="B108" s="194"/>
      <c r="C108" s="215" t="s">
        <v>988</v>
      </c>
      <c r="D108" s="196" t="s">
        <v>989</v>
      </c>
      <c r="E108" s="197">
        <v>10.0</v>
      </c>
      <c r="F108" s="220" t="s">
        <v>153</v>
      </c>
      <c r="G108" s="199">
        <v>5800.0</v>
      </c>
      <c r="H108" s="200">
        <f t="shared" si="19"/>
        <v>58000</v>
      </c>
      <c r="I108" s="216"/>
      <c r="J108" s="202"/>
      <c r="K108" s="203">
        <f t="shared" si="20"/>
        <v>10</v>
      </c>
      <c r="L108" s="202"/>
      <c r="M108" s="204"/>
      <c r="N108" s="202"/>
      <c r="O108" s="202"/>
      <c r="P108" s="203"/>
      <c r="Q108" s="202"/>
      <c r="R108" s="202"/>
      <c r="S108" s="202"/>
      <c r="T108" s="202"/>
      <c r="U108" s="202"/>
      <c r="V108" s="174"/>
      <c r="W108" s="174"/>
      <c r="X108" s="174"/>
      <c r="Y108" s="174"/>
      <c r="Z108" s="174"/>
      <c r="AA108" s="174"/>
      <c r="AB108" s="174"/>
    </row>
    <row r="109" ht="18.0" hidden="1" customHeight="1">
      <c r="A109" s="194"/>
      <c r="B109" s="194"/>
      <c r="C109" s="221" t="s">
        <v>990</v>
      </c>
      <c r="D109" s="222" t="s">
        <v>991</v>
      </c>
      <c r="E109" s="197">
        <v>11.0</v>
      </c>
      <c r="F109" s="220" t="s">
        <v>153</v>
      </c>
      <c r="G109" s="199">
        <v>3000.0</v>
      </c>
      <c r="H109" s="200">
        <f t="shared" si="19"/>
        <v>33000</v>
      </c>
      <c r="I109" s="216"/>
      <c r="J109" s="202"/>
      <c r="K109" s="203">
        <f t="shared" si="20"/>
        <v>11</v>
      </c>
      <c r="L109" s="202"/>
      <c r="M109" s="204"/>
      <c r="N109" s="202"/>
      <c r="O109" s="202"/>
      <c r="P109" s="203"/>
      <c r="Q109" s="202"/>
      <c r="R109" s="202"/>
      <c r="S109" s="202"/>
      <c r="T109" s="202"/>
      <c r="U109" s="202"/>
      <c r="V109" s="174"/>
      <c r="W109" s="174"/>
      <c r="X109" s="174"/>
      <c r="Y109" s="174"/>
      <c r="Z109" s="174"/>
      <c r="AA109" s="174"/>
      <c r="AB109" s="174"/>
    </row>
    <row r="110" ht="18.0" hidden="1" customHeight="1">
      <c r="A110" s="194"/>
      <c r="B110" s="194"/>
      <c r="C110" s="215" t="s">
        <v>992</v>
      </c>
      <c r="D110" s="196" t="s">
        <v>993</v>
      </c>
      <c r="E110" s="197">
        <v>5.0</v>
      </c>
      <c r="F110" s="220" t="s">
        <v>153</v>
      </c>
      <c r="G110" s="199">
        <v>12000.0</v>
      </c>
      <c r="H110" s="200">
        <f t="shared" si="19"/>
        <v>60000</v>
      </c>
      <c r="I110" s="216"/>
      <c r="J110" s="202"/>
      <c r="K110" s="203">
        <f t="shared" si="20"/>
        <v>5</v>
      </c>
      <c r="L110" s="202"/>
      <c r="M110" s="204"/>
      <c r="N110" s="202"/>
      <c r="O110" s="202"/>
      <c r="P110" s="203"/>
      <c r="Q110" s="202"/>
      <c r="R110" s="202"/>
      <c r="S110" s="202"/>
      <c r="T110" s="202"/>
      <c r="U110" s="202"/>
      <c r="V110" s="174"/>
      <c r="W110" s="174"/>
      <c r="X110" s="174"/>
      <c r="Y110" s="174"/>
      <c r="Z110" s="174"/>
      <c r="AA110" s="174"/>
      <c r="AB110" s="174"/>
    </row>
    <row r="111" ht="18.0" hidden="1" customHeight="1">
      <c r="A111" s="194"/>
      <c r="B111" s="194"/>
      <c r="C111" s="205"/>
      <c r="D111" s="196"/>
      <c r="E111" s="197"/>
      <c r="F111" s="220"/>
      <c r="G111" s="199"/>
      <c r="H111" s="200"/>
      <c r="I111" s="216"/>
      <c r="J111" s="202"/>
      <c r="K111" s="203"/>
      <c r="L111" s="202"/>
      <c r="M111" s="204"/>
      <c r="N111" s="202"/>
      <c r="O111" s="202"/>
      <c r="P111" s="203"/>
      <c r="Q111" s="202"/>
      <c r="R111" s="202"/>
      <c r="S111" s="202"/>
      <c r="T111" s="202"/>
      <c r="U111" s="202"/>
      <c r="V111" s="174"/>
      <c r="W111" s="174"/>
      <c r="X111" s="174"/>
      <c r="Y111" s="174"/>
      <c r="Z111" s="174"/>
      <c r="AA111" s="174"/>
      <c r="AB111" s="174"/>
    </row>
    <row r="112" ht="18.0" hidden="1" customHeight="1">
      <c r="A112" s="190"/>
      <c r="B112" s="190"/>
      <c r="C112" s="195" t="s">
        <v>931</v>
      </c>
      <c r="D112" s="206"/>
      <c r="E112" s="197"/>
      <c r="F112" s="219"/>
      <c r="G112" s="213">
        <f>SUM(H113:H117)</f>
        <v>780000</v>
      </c>
      <c r="H112" s="207"/>
      <c r="I112" s="216" t="s">
        <v>902</v>
      </c>
      <c r="J112" s="202"/>
      <c r="K112" s="203"/>
      <c r="L112" s="202"/>
      <c r="M112" s="204"/>
      <c r="N112" s="202"/>
      <c r="O112" s="202"/>
      <c r="P112" s="203"/>
      <c r="Q112" s="202"/>
      <c r="R112" s="202"/>
      <c r="S112" s="202"/>
      <c r="T112" s="202"/>
      <c r="U112" s="202"/>
      <c r="V112" s="174"/>
      <c r="W112" s="174"/>
      <c r="X112" s="174"/>
      <c r="Y112" s="174"/>
      <c r="Z112" s="174"/>
      <c r="AA112" s="174"/>
      <c r="AB112" s="174"/>
    </row>
    <row r="113" ht="18.0" hidden="1" customHeight="1">
      <c r="A113" s="194"/>
      <c r="B113" s="194"/>
      <c r="C113" s="205" t="s">
        <v>969</v>
      </c>
      <c r="D113" s="196"/>
      <c r="E113" s="197">
        <v>1.0</v>
      </c>
      <c r="F113" s="220" t="s">
        <v>153</v>
      </c>
      <c r="G113" s="199">
        <v>100000.0</v>
      </c>
      <c r="H113" s="200">
        <f t="shared" ref="H113:H117" si="21">E113*G113</f>
        <v>100000</v>
      </c>
      <c r="I113" s="216"/>
      <c r="J113" s="202"/>
      <c r="K113" s="203">
        <f t="shared" ref="K113:K117" si="22">E113</f>
        <v>1</v>
      </c>
      <c r="L113" s="202"/>
      <c r="M113" s="204"/>
      <c r="N113" s="202"/>
      <c r="O113" s="202"/>
      <c r="P113" s="203"/>
      <c r="Q113" s="202"/>
      <c r="R113" s="202"/>
      <c r="S113" s="202"/>
      <c r="T113" s="202"/>
      <c r="U113" s="202"/>
      <c r="V113" s="174"/>
      <c r="W113" s="174"/>
      <c r="X113" s="174"/>
      <c r="Y113" s="174"/>
      <c r="Z113" s="174"/>
      <c r="AA113" s="174"/>
      <c r="AB113" s="174"/>
    </row>
    <row r="114" ht="18.0" hidden="1" customHeight="1">
      <c r="A114" s="194"/>
      <c r="B114" s="194"/>
      <c r="C114" s="205" t="s">
        <v>970</v>
      </c>
      <c r="D114" s="196"/>
      <c r="E114" s="197">
        <v>1.0</v>
      </c>
      <c r="F114" s="220" t="s">
        <v>153</v>
      </c>
      <c r="G114" s="199">
        <v>75000.0</v>
      </c>
      <c r="H114" s="200">
        <f t="shared" si="21"/>
        <v>75000</v>
      </c>
      <c r="I114" s="216"/>
      <c r="J114" s="202"/>
      <c r="K114" s="203">
        <f t="shared" si="22"/>
        <v>1</v>
      </c>
      <c r="L114" s="202"/>
      <c r="M114" s="204"/>
      <c r="N114" s="202"/>
      <c r="O114" s="202"/>
      <c r="P114" s="203"/>
      <c r="Q114" s="202"/>
      <c r="R114" s="202"/>
      <c r="S114" s="202"/>
      <c r="T114" s="202"/>
      <c r="U114" s="202"/>
      <c r="V114" s="174"/>
      <c r="W114" s="174"/>
      <c r="X114" s="174"/>
      <c r="Y114" s="174"/>
      <c r="Z114" s="174"/>
      <c r="AA114" s="174"/>
      <c r="AB114" s="174"/>
    </row>
    <row r="115" ht="18.0" hidden="1" customHeight="1">
      <c r="A115" s="194"/>
      <c r="B115" s="194"/>
      <c r="C115" s="205" t="s">
        <v>971</v>
      </c>
      <c r="D115" s="196"/>
      <c r="E115" s="197">
        <v>1.0</v>
      </c>
      <c r="F115" s="220" t="s">
        <v>153</v>
      </c>
      <c r="G115" s="199">
        <v>30000.0</v>
      </c>
      <c r="H115" s="200">
        <f t="shared" si="21"/>
        <v>30000</v>
      </c>
      <c r="I115" s="216"/>
      <c r="J115" s="202"/>
      <c r="K115" s="203">
        <f t="shared" si="22"/>
        <v>1</v>
      </c>
      <c r="L115" s="202"/>
      <c r="M115" s="204"/>
      <c r="N115" s="202"/>
      <c r="O115" s="202"/>
      <c r="P115" s="203"/>
      <c r="Q115" s="202"/>
      <c r="R115" s="202"/>
      <c r="S115" s="202"/>
      <c r="T115" s="202"/>
      <c r="U115" s="202"/>
      <c r="V115" s="174"/>
      <c r="W115" s="174"/>
      <c r="X115" s="174"/>
      <c r="Y115" s="174"/>
      <c r="Z115" s="174"/>
      <c r="AA115" s="174"/>
      <c r="AB115" s="174"/>
    </row>
    <row r="116" ht="18.0" hidden="1" customHeight="1">
      <c r="A116" s="194"/>
      <c r="B116" s="194"/>
      <c r="C116" s="205" t="s">
        <v>919</v>
      </c>
      <c r="D116" s="196" t="s">
        <v>973</v>
      </c>
      <c r="E116" s="197">
        <v>5.0</v>
      </c>
      <c r="F116" s="220" t="s">
        <v>153</v>
      </c>
      <c r="G116" s="199">
        <v>45000.0</v>
      </c>
      <c r="H116" s="200">
        <f t="shared" si="21"/>
        <v>225000</v>
      </c>
      <c r="I116" s="223"/>
      <c r="J116" s="202"/>
      <c r="K116" s="203">
        <f t="shared" si="22"/>
        <v>5</v>
      </c>
      <c r="L116" s="202"/>
      <c r="M116" s="204"/>
      <c r="N116" s="202"/>
      <c r="O116" s="202"/>
      <c r="P116" s="203"/>
      <c r="Q116" s="202"/>
      <c r="R116" s="202"/>
      <c r="S116" s="202"/>
      <c r="T116" s="202"/>
      <c r="U116" s="202"/>
      <c r="V116" s="174"/>
      <c r="W116" s="174"/>
      <c r="X116" s="174"/>
      <c r="Y116" s="174"/>
      <c r="Z116" s="174"/>
      <c r="AA116" s="174"/>
      <c r="AB116" s="174"/>
    </row>
    <row r="117" ht="18.0" hidden="1" customHeight="1">
      <c r="A117" s="194"/>
      <c r="B117" s="194"/>
      <c r="C117" s="205" t="s">
        <v>919</v>
      </c>
      <c r="D117" s="196" t="s">
        <v>954</v>
      </c>
      <c r="E117" s="197">
        <v>10.0</v>
      </c>
      <c r="F117" s="220" t="s">
        <v>153</v>
      </c>
      <c r="G117" s="199">
        <v>35000.0</v>
      </c>
      <c r="H117" s="200">
        <f t="shared" si="21"/>
        <v>350000</v>
      </c>
      <c r="I117" s="216"/>
      <c r="J117" s="202"/>
      <c r="K117" s="203">
        <f t="shared" si="22"/>
        <v>10</v>
      </c>
      <c r="L117" s="202"/>
      <c r="M117" s="204"/>
      <c r="N117" s="202"/>
      <c r="O117" s="202"/>
      <c r="P117" s="203"/>
      <c r="Q117" s="202"/>
      <c r="R117" s="202"/>
      <c r="S117" s="202"/>
      <c r="T117" s="202"/>
      <c r="U117" s="202"/>
      <c r="V117" s="174"/>
      <c r="W117" s="174"/>
      <c r="X117" s="174"/>
      <c r="Y117" s="174"/>
      <c r="Z117" s="174"/>
      <c r="AA117" s="174"/>
      <c r="AB117" s="174"/>
    </row>
    <row r="118" ht="18.0" hidden="1" customHeight="1">
      <c r="A118" s="194"/>
      <c r="B118" s="194"/>
      <c r="C118" s="205"/>
      <c r="D118" s="196"/>
      <c r="E118" s="197"/>
      <c r="F118" s="220"/>
      <c r="G118" s="199"/>
      <c r="H118" s="200"/>
      <c r="I118" s="216"/>
      <c r="J118" s="202"/>
      <c r="K118" s="203"/>
      <c r="L118" s="202"/>
      <c r="M118" s="204"/>
      <c r="N118" s="202"/>
      <c r="O118" s="202"/>
      <c r="P118" s="203"/>
      <c r="Q118" s="202"/>
      <c r="R118" s="202"/>
      <c r="S118" s="202"/>
      <c r="T118" s="202"/>
      <c r="U118" s="202"/>
      <c r="V118" s="174"/>
      <c r="W118" s="174"/>
      <c r="X118" s="174"/>
      <c r="Y118" s="174"/>
      <c r="Z118" s="174"/>
      <c r="AA118" s="174"/>
      <c r="AB118" s="174"/>
    </row>
    <row r="119" ht="18.0" hidden="1" customHeight="1">
      <c r="A119" s="190"/>
      <c r="B119" s="190"/>
      <c r="C119" s="195" t="s">
        <v>937</v>
      </c>
      <c r="D119" s="206"/>
      <c r="E119" s="197"/>
      <c r="F119" s="219"/>
      <c r="G119" s="213">
        <f>SUM(H120:H121)</f>
        <v>370000</v>
      </c>
      <c r="H119" s="207"/>
      <c r="I119" s="201" t="s">
        <v>902</v>
      </c>
      <c r="J119" s="202"/>
      <c r="K119" s="203"/>
      <c r="L119" s="202"/>
      <c r="M119" s="204"/>
      <c r="N119" s="202"/>
      <c r="O119" s="202"/>
      <c r="P119" s="203"/>
      <c r="Q119" s="202"/>
      <c r="R119" s="202"/>
      <c r="S119" s="202"/>
      <c r="T119" s="202"/>
      <c r="U119" s="202"/>
      <c r="V119" s="174"/>
      <c r="W119" s="174"/>
      <c r="X119" s="174"/>
      <c r="Y119" s="174"/>
      <c r="Z119" s="174"/>
      <c r="AA119" s="174"/>
      <c r="AB119" s="174"/>
    </row>
    <row r="120" ht="18.0" hidden="1" customHeight="1">
      <c r="A120" s="194"/>
      <c r="B120" s="194"/>
      <c r="C120" s="215" t="s">
        <v>994</v>
      </c>
      <c r="D120" s="196" t="s">
        <v>995</v>
      </c>
      <c r="E120" s="197">
        <v>20.0</v>
      </c>
      <c r="F120" s="220" t="s">
        <v>153</v>
      </c>
      <c r="G120" s="199">
        <v>5000.0</v>
      </c>
      <c r="H120" s="200">
        <f t="shared" ref="H120:H121" si="23">E120*G120</f>
        <v>100000</v>
      </c>
      <c r="I120" s="216"/>
      <c r="J120" s="202"/>
      <c r="K120" s="203">
        <f t="shared" ref="K120:K121" si="24">E120</f>
        <v>20</v>
      </c>
      <c r="L120" s="202"/>
      <c r="M120" s="204"/>
      <c r="N120" s="202"/>
      <c r="O120" s="202"/>
      <c r="P120" s="203"/>
      <c r="Q120" s="202"/>
      <c r="R120" s="202"/>
      <c r="S120" s="202"/>
      <c r="T120" s="202"/>
      <c r="U120" s="202"/>
      <c r="V120" s="174"/>
      <c r="W120" s="174"/>
      <c r="X120" s="174"/>
      <c r="Y120" s="174"/>
      <c r="Z120" s="174"/>
      <c r="AA120" s="174"/>
      <c r="AB120" s="174"/>
    </row>
    <row r="121" ht="18.0" hidden="1" customHeight="1">
      <c r="A121" s="194"/>
      <c r="B121" s="194"/>
      <c r="C121" s="205" t="s">
        <v>919</v>
      </c>
      <c r="D121" s="196" t="s">
        <v>973</v>
      </c>
      <c r="E121" s="197">
        <v>6.0</v>
      </c>
      <c r="F121" s="220" t="s">
        <v>153</v>
      </c>
      <c r="G121" s="199">
        <v>45000.0</v>
      </c>
      <c r="H121" s="200">
        <f t="shared" si="23"/>
        <v>270000</v>
      </c>
      <c r="I121" s="216"/>
      <c r="J121" s="202"/>
      <c r="K121" s="203">
        <f t="shared" si="24"/>
        <v>6</v>
      </c>
      <c r="L121" s="202"/>
      <c r="M121" s="204"/>
      <c r="N121" s="202"/>
      <c r="O121" s="202"/>
      <c r="P121" s="203"/>
      <c r="Q121" s="202"/>
      <c r="R121" s="202"/>
      <c r="S121" s="202"/>
      <c r="T121" s="202"/>
      <c r="U121" s="202"/>
      <c r="V121" s="174"/>
      <c r="W121" s="174"/>
      <c r="X121" s="174"/>
      <c r="Y121" s="174"/>
      <c r="Z121" s="174"/>
      <c r="AA121" s="174"/>
      <c r="AB121" s="174"/>
    </row>
    <row r="122" ht="18.0" hidden="1" customHeight="1">
      <c r="A122" s="190"/>
      <c r="B122" s="190"/>
      <c r="C122" s="195"/>
      <c r="D122" s="206"/>
      <c r="E122" s="197"/>
      <c r="F122" s="219"/>
      <c r="G122" s="199"/>
      <c r="H122" s="207"/>
      <c r="I122" s="216"/>
      <c r="J122" s="202"/>
      <c r="K122" s="203"/>
      <c r="L122" s="202"/>
      <c r="M122" s="204"/>
      <c r="N122" s="202"/>
      <c r="O122" s="202"/>
      <c r="P122" s="203"/>
      <c r="Q122" s="202"/>
      <c r="R122" s="202"/>
      <c r="S122" s="202"/>
      <c r="T122" s="202"/>
      <c r="U122" s="202"/>
      <c r="V122" s="174"/>
      <c r="W122" s="174"/>
      <c r="X122" s="174"/>
      <c r="Y122" s="174"/>
      <c r="Z122" s="174"/>
      <c r="AA122" s="174"/>
      <c r="AB122" s="174"/>
    </row>
    <row r="123" ht="18.0" hidden="1" customHeight="1">
      <c r="A123" s="190"/>
      <c r="B123" s="190"/>
      <c r="C123" s="195" t="s">
        <v>943</v>
      </c>
      <c r="D123" s="206"/>
      <c r="E123" s="197"/>
      <c r="F123" s="219"/>
      <c r="G123" s="213">
        <f>SUM(H124:H131)</f>
        <v>780000</v>
      </c>
      <c r="H123" s="207"/>
      <c r="I123" s="201" t="s">
        <v>902</v>
      </c>
      <c r="J123" s="202"/>
      <c r="K123" s="203"/>
      <c r="L123" s="202"/>
      <c r="M123" s="204"/>
      <c r="N123" s="202"/>
      <c r="O123" s="202"/>
      <c r="P123" s="203"/>
      <c r="Q123" s="202"/>
      <c r="R123" s="202"/>
      <c r="S123" s="202"/>
      <c r="T123" s="202"/>
      <c r="U123" s="202"/>
      <c r="V123" s="174"/>
      <c r="W123" s="174"/>
      <c r="X123" s="174"/>
      <c r="Y123" s="174"/>
      <c r="Z123" s="174"/>
      <c r="AA123" s="174"/>
      <c r="AB123" s="174"/>
    </row>
    <row r="124" ht="18.0" hidden="1" customHeight="1">
      <c r="A124" s="194"/>
      <c r="B124" s="194"/>
      <c r="C124" s="215" t="s">
        <v>985</v>
      </c>
      <c r="D124" s="196"/>
      <c r="E124" s="197">
        <v>11.0</v>
      </c>
      <c r="F124" s="220" t="s">
        <v>153</v>
      </c>
      <c r="G124" s="224">
        <v>4000.0</v>
      </c>
      <c r="H124" s="200">
        <f t="shared" ref="H124:H131" si="25">E124*G124</f>
        <v>44000</v>
      </c>
      <c r="I124" s="216"/>
      <c r="J124" s="202"/>
      <c r="K124" s="203">
        <f t="shared" ref="K124:K131" si="26">E124</f>
        <v>11</v>
      </c>
      <c r="L124" s="202"/>
      <c r="M124" s="204"/>
      <c r="N124" s="202"/>
      <c r="O124" s="202"/>
      <c r="P124" s="203"/>
      <c r="Q124" s="202"/>
      <c r="R124" s="202"/>
      <c r="S124" s="202"/>
      <c r="T124" s="202"/>
      <c r="U124" s="202"/>
      <c r="V124" s="174"/>
      <c r="W124" s="174"/>
      <c r="X124" s="174"/>
      <c r="Y124" s="174"/>
      <c r="Z124" s="174"/>
      <c r="AA124" s="174"/>
      <c r="AB124" s="174"/>
    </row>
    <row r="125" ht="18.0" hidden="1" customHeight="1">
      <c r="A125" s="194"/>
      <c r="B125" s="194"/>
      <c r="C125" s="215" t="s">
        <v>986</v>
      </c>
      <c r="D125" s="196"/>
      <c r="E125" s="197">
        <v>5.0</v>
      </c>
      <c r="F125" s="220" t="s">
        <v>153</v>
      </c>
      <c r="G125" s="224">
        <v>8000.0</v>
      </c>
      <c r="H125" s="200">
        <f t="shared" si="25"/>
        <v>40000</v>
      </c>
      <c r="I125" s="216"/>
      <c r="J125" s="202"/>
      <c r="K125" s="203">
        <f t="shared" si="26"/>
        <v>5</v>
      </c>
      <c r="L125" s="202"/>
      <c r="M125" s="204"/>
      <c r="N125" s="202"/>
      <c r="O125" s="202"/>
      <c r="P125" s="203"/>
      <c r="Q125" s="202"/>
      <c r="R125" s="202"/>
      <c r="S125" s="202"/>
      <c r="T125" s="202"/>
      <c r="U125" s="202"/>
      <c r="V125" s="174"/>
      <c r="W125" s="174"/>
      <c r="X125" s="174"/>
      <c r="Y125" s="174"/>
      <c r="Z125" s="174"/>
      <c r="AA125" s="174"/>
      <c r="AB125" s="174"/>
    </row>
    <row r="126" ht="18.0" hidden="1" customHeight="1">
      <c r="A126" s="194"/>
      <c r="B126" s="194"/>
      <c r="C126" s="215" t="s">
        <v>987</v>
      </c>
      <c r="D126" s="196"/>
      <c r="E126" s="197">
        <v>10.0</v>
      </c>
      <c r="F126" s="220" t="s">
        <v>153</v>
      </c>
      <c r="G126" s="224">
        <v>4500.0</v>
      </c>
      <c r="H126" s="200">
        <f t="shared" si="25"/>
        <v>45000</v>
      </c>
      <c r="I126" s="216"/>
      <c r="J126" s="202"/>
      <c r="K126" s="203">
        <f t="shared" si="26"/>
        <v>10</v>
      </c>
      <c r="L126" s="202"/>
      <c r="M126" s="204"/>
      <c r="N126" s="202"/>
      <c r="O126" s="202"/>
      <c r="P126" s="203"/>
      <c r="Q126" s="202"/>
      <c r="R126" s="202"/>
      <c r="S126" s="202"/>
      <c r="T126" s="202"/>
      <c r="U126" s="202"/>
      <c r="V126" s="174"/>
      <c r="W126" s="174"/>
      <c r="X126" s="174"/>
      <c r="Y126" s="174"/>
      <c r="Z126" s="174"/>
      <c r="AA126" s="174"/>
      <c r="AB126" s="174"/>
    </row>
    <row r="127" ht="18.0" hidden="1" customHeight="1">
      <c r="A127" s="194"/>
      <c r="B127" s="194"/>
      <c r="C127" s="215" t="s">
        <v>980</v>
      </c>
      <c r="D127" s="196"/>
      <c r="E127" s="197">
        <v>10.0</v>
      </c>
      <c r="F127" s="220" t="s">
        <v>153</v>
      </c>
      <c r="G127" s="224">
        <v>5000.0</v>
      </c>
      <c r="H127" s="200">
        <f t="shared" si="25"/>
        <v>50000</v>
      </c>
      <c r="I127" s="216"/>
      <c r="J127" s="202"/>
      <c r="K127" s="203">
        <f t="shared" si="26"/>
        <v>10</v>
      </c>
      <c r="L127" s="202"/>
      <c r="M127" s="204"/>
      <c r="N127" s="202"/>
      <c r="O127" s="202"/>
      <c r="P127" s="203"/>
      <c r="Q127" s="202"/>
      <c r="R127" s="202"/>
      <c r="S127" s="202"/>
      <c r="T127" s="202"/>
      <c r="U127" s="202"/>
      <c r="V127" s="174"/>
      <c r="W127" s="174"/>
      <c r="X127" s="174"/>
      <c r="Y127" s="174"/>
      <c r="Z127" s="174"/>
      <c r="AA127" s="174"/>
      <c r="AB127" s="174"/>
    </row>
    <row r="128" ht="18.0" hidden="1" customHeight="1">
      <c r="A128" s="194"/>
      <c r="B128" s="194"/>
      <c r="C128" s="205" t="s">
        <v>951</v>
      </c>
      <c r="D128" s="196" t="s">
        <v>968</v>
      </c>
      <c r="E128" s="197">
        <v>3.0</v>
      </c>
      <c r="F128" s="220" t="s">
        <v>153</v>
      </c>
      <c r="G128" s="224">
        <v>150000.0</v>
      </c>
      <c r="H128" s="200">
        <f t="shared" si="25"/>
        <v>450000</v>
      </c>
      <c r="I128" s="216"/>
      <c r="J128" s="202"/>
      <c r="K128" s="203">
        <f t="shared" si="26"/>
        <v>3</v>
      </c>
      <c r="L128" s="202"/>
      <c r="M128" s="204"/>
      <c r="N128" s="202"/>
      <c r="O128" s="202"/>
      <c r="P128" s="203"/>
      <c r="Q128" s="202"/>
      <c r="R128" s="202"/>
      <c r="S128" s="202"/>
      <c r="T128" s="202"/>
      <c r="U128" s="202"/>
      <c r="V128" s="174"/>
      <c r="W128" s="174"/>
      <c r="X128" s="174"/>
      <c r="Y128" s="174"/>
      <c r="Z128" s="174"/>
      <c r="AA128" s="174"/>
      <c r="AB128" s="174"/>
    </row>
    <row r="129" ht="18.0" hidden="1" customHeight="1">
      <c r="A129" s="194"/>
      <c r="B129" s="194"/>
      <c r="C129" s="215" t="s">
        <v>988</v>
      </c>
      <c r="D129" s="196" t="s">
        <v>989</v>
      </c>
      <c r="E129" s="197">
        <v>10.0</v>
      </c>
      <c r="F129" s="220" t="s">
        <v>153</v>
      </c>
      <c r="G129" s="224">
        <v>5800.0</v>
      </c>
      <c r="H129" s="200">
        <f t="shared" si="25"/>
        <v>58000</v>
      </c>
      <c r="I129" s="216"/>
      <c r="J129" s="202"/>
      <c r="K129" s="203">
        <f t="shared" si="26"/>
        <v>10</v>
      </c>
      <c r="L129" s="202"/>
      <c r="M129" s="204"/>
      <c r="N129" s="202"/>
      <c r="O129" s="202"/>
      <c r="P129" s="203"/>
      <c r="Q129" s="202"/>
      <c r="R129" s="202"/>
      <c r="S129" s="202"/>
      <c r="T129" s="202"/>
      <c r="U129" s="202"/>
      <c r="V129" s="174"/>
      <c r="W129" s="174"/>
      <c r="X129" s="174"/>
      <c r="Y129" s="174"/>
      <c r="Z129" s="174"/>
      <c r="AA129" s="174"/>
      <c r="AB129" s="174"/>
    </row>
    <row r="130" ht="18.0" hidden="1" customHeight="1">
      <c r="A130" s="194"/>
      <c r="B130" s="194"/>
      <c r="C130" s="221" t="s">
        <v>990</v>
      </c>
      <c r="D130" s="222" t="s">
        <v>991</v>
      </c>
      <c r="E130" s="197">
        <v>11.0</v>
      </c>
      <c r="F130" s="220" t="s">
        <v>153</v>
      </c>
      <c r="G130" s="224">
        <v>3000.0</v>
      </c>
      <c r="H130" s="200">
        <f t="shared" si="25"/>
        <v>33000</v>
      </c>
      <c r="I130" s="216"/>
      <c r="J130" s="202"/>
      <c r="K130" s="203">
        <f t="shared" si="26"/>
        <v>11</v>
      </c>
      <c r="L130" s="202"/>
      <c r="M130" s="204"/>
      <c r="N130" s="202"/>
      <c r="O130" s="202"/>
      <c r="P130" s="203"/>
      <c r="Q130" s="202"/>
      <c r="R130" s="202"/>
      <c r="S130" s="202"/>
      <c r="T130" s="202"/>
      <c r="U130" s="202"/>
      <c r="V130" s="174"/>
      <c r="W130" s="174"/>
      <c r="X130" s="174"/>
      <c r="Y130" s="174"/>
      <c r="Z130" s="174"/>
      <c r="AA130" s="174"/>
      <c r="AB130" s="174"/>
    </row>
    <row r="131" ht="18.0" hidden="1" customHeight="1">
      <c r="A131" s="194"/>
      <c r="B131" s="194"/>
      <c r="C131" s="215" t="s">
        <v>992</v>
      </c>
      <c r="D131" s="196" t="s">
        <v>993</v>
      </c>
      <c r="E131" s="197">
        <v>5.0</v>
      </c>
      <c r="F131" s="220" t="s">
        <v>153</v>
      </c>
      <c r="G131" s="224">
        <v>12000.0</v>
      </c>
      <c r="H131" s="200">
        <f t="shared" si="25"/>
        <v>60000</v>
      </c>
      <c r="I131" s="216"/>
      <c r="J131" s="202"/>
      <c r="K131" s="203">
        <f t="shared" si="26"/>
        <v>5</v>
      </c>
      <c r="L131" s="202"/>
      <c r="M131" s="204"/>
      <c r="N131" s="202"/>
      <c r="O131" s="202"/>
      <c r="P131" s="203"/>
      <c r="Q131" s="202"/>
      <c r="R131" s="202"/>
      <c r="S131" s="202"/>
      <c r="T131" s="202"/>
      <c r="U131" s="202"/>
      <c r="V131" s="174"/>
      <c r="W131" s="174"/>
      <c r="X131" s="174"/>
      <c r="Y131" s="174"/>
      <c r="Z131" s="174"/>
      <c r="AA131" s="174"/>
      <c r="AB131" s="174"/>
    </row>
    <row r="132" ht="18.0" hidden="1" customHeight="1">
      <c r="A132" s="194"/>
      <c r="B132" s="194"/>
      <c r="C132" s="205"/>
      <c r="D132" s="196"/>
      <c r="E132" s="197"/>
      <c r="F132" s="220"/>
      <c r="G132" s="199"/>
      <c r="H132" s="200"/>
      <c r="I132" s="216"/>
      <c r="J132" s="202"/>
      <c r="K132" s="203"/>
      <c r="L132" s="202"/>
      <c r="M132" s="204"/>
      <c r="N132" s="202"/>
      <c r="O132" s="202"/>
      <c r="P132" s="203"/>
      <c r="Q132" s="202"/>
      <c r="R132" s="202"/>
      <c r="S132" s="202"/>
      <c r="T132" s="202"/>
      <c r="U132" s="202"/>
      <c r="V132" s="174"/>
      <c r="W132" s="174"/>
      <c r="X132" s="174"/>
      <c r="Y132" s="174"/>
      <c r="Z132" s="174"/>
      <c r="AA132" s="174"/>
      <c r="AB132" s="174"/>
    </row>
    <row r="133" ht="18.0" hidden="1" customHeight="1">
      <c r="A133" s="190"/>
      <c r="B133" s="190"/>
      <c r="C133" s="195" t="s">
        <v>945</v>
      </c>
      <c r="D133" s="206"/>
      <c r="E133" s="197"/>
      <c r="F133" s="219"/>
      <c r="G133" s="213">
        <f>SUM(H134)</f>
        <v>225000</v>
      </c>
      <c r="H133" s="207"/>
      <c r="I133" s="201" t="s">
        <v>902</v>
      </c>
      <c r="J133" s="202"/>
      <c r="K133" s="203"/>
      <c r="L133" s="202"/>
      <c r="M133" s="204"/>
      <c r="N133" s="202"/>
      <c r="O133" s="202"/>
      <c r="P133" s="203"/>
      <c r="Q133" s="202"/>
      <c r="R133" s="202"/>
      <c r="S133" s="202"/>
      <c r="T133" s="202"/>
      <c r="U133" s="202"/>
      <c r="V133" s="174"/>
      <c r="W133" s="174"/>
      <c r="X133" s="174"/>
      <c r="Y133" s="174"/>
      <c r="Z133" s="174"/>
      <c r="AA133" s="174"/>
      <c r="AB133" s="174"/>
    </row>
    <row r="134" ht="18.0" hidden="1" customHeight="1">
      <c r="A134" s="194"/>
      <c r="B134" s="194"/>
      <c r="C134" s="205" t="s">
        <v>919</v>
      </c>
      <c r="D134" s="196" t="s">
        <v>973</v>
      </c>
      <c r="E134" s="197">
        <v>5.0</v>
      </c>
      <c r="F134" s="220" t="s">
        <v>153</v>
      </c>
      <c r="G134" s="224">
        <v>45000.0</v>
      </c>
      <c r="H134" s="200">
        <f>E134*G134</f>
        <v>225000</v>
      </c>
      <c r="I134" s="216"/>
      <c r="J134" s="202"/>
      <c r="K134" s="203">
        <f>E134</f>
        <v>5</v>
      </c>
      <c r="L134" s="202"/>
      <c r="M134" s="204"/>
      <c r="N134" s="202"/>
      <c r="O134" s="202"/>
      <c r="P134" s="203"/>
      <c r="Q134" s="202"/>
      <c r="R134" s="202"/>
      <c r="S134" s="202"/>
      <c r="T134" s="202"/>
      <c r="U134" s="202"/>
      <c r="V134" s="174"/>
      <c r="W134" s="174"/>
      <c r="X134" s="174"/>
      <c r="Y134" s="174"/>
      <c r="Z134" s="174"/>
      <c r="AA134" s="174"/>
      <c r="AB134" s="174"/>
    </row>
    <row r="135" ht="18.0" hidden="1" customHeight="1">
      <c r="A135" s="190"/>
      <c r="B135" s="190"/>
      <c r="C135" s="195"/>
      <c r="D135" s="206"/>
      <c r="E135" s="197"/>
      <c r="F135" s="219"/>
      <c r="G135" s="199"/>
      <c r="H135" s="207"/>
      <c r="I135" s="216"/>
      <c r="J135" s="202"/>
      <c r="K135" s="203"/>
      <c r="L135" s="202"/>
      <c r="M135" s="204"/>
      <c r="N135" s="202"/>
      <c r="O135" s="202"/>
      <c r="P135" s="203"/>
      <c r="Q135" s="202"/>
      <c r="R135" s="202"/>
      <c r="S135" s="202"/>
      <c r="T135" s="202"/>
      <c r="U135" s="202"/>
      <c r="V135" s="174"/>
      <c r="W135" s="174"/>
      <c r="X135" s="174"/>
      <c r="Y135" s="174"/>
      <c r="Z135" s="174"/>
      <c r="AA135" s="174"/>
      <c r="AB135" s="174"/>
    </row>
    <row r="136" ht="18.0" hidden="1" customHeight="1">
      <c r="A136" s="190"/>
      <c r="B136" s="190"/>
      <c r="C136" s="195"/>
      <c r="D136" s="206"/>
      <c r="E136" s="197"/>
      <c r="F136" s="219"/>
      <c r="G136" s="199"/>
      <c r="H136" s="207"/>
      <c r="I136" s="216"/>
      <c r="J136" s="202"/>
      <c r="K136" s="203"/>
      <c r="L136" s="202"/>
      <c r="M136" s="204"/>
      <c r="N136" s="202"/>
      <c r="O136" s="202"/>
      <c r="P136" s="203"/>
      <c r="Q136" s="202"/>
      <c r="R136" s="202"/>
      <c r="S136" s="202"/>
      <c r="T136" s="202"/>
      <c r="U136" s="202"/>
      <c r="V136" s="174"/>
      <c r="W136" s="174"/>
      <c r="X136" s="174"/>
      <c r="Y136" s="174"/>
      <c r="Z136" s="174"/>
      <c r="AA136" s="174"/>
      <c r="AB136" s="174"/>
    </row>
    <row r="137" ht="18.0" hidden="1" customHeight="1">
      <c r="A137" s="190"/>
      <c r="B137" s="190"/>
      <c r="C137" s="195" t="s">
        <v>947</v>
      </c>
      <c r="D137" s="206"/>
      <c r="E137" s="197"/>
      <c r="F137" s="219"/>
      <c r="G137" s="213">
        <f>SUM(H138:H139)</f>
        <v>375000</v>
      </c>
      <c r="H137" s="207"/>
      <c r="I137" s="201" t="s">
        <v>902</v>
      </c>
      <c r="J137" s="202"/>
      <c r="K137" s="203"/>
      <c r="L137" s="202"/>
      <c r="M137" s="204"/>
      <c r="N137" s="202"/>
      <c r="O137" s="202"/>
      <c r="P137" s="203"/>
      <c r="Q137" s="202"/>
      <c r="R137" s="202"/>
      <c r="S137" s="202"/>
      <c r="T137" s="202"/>
      <c r="U137" s="202"/>
      <c r="V137" s="174"/>
      <c r="W137" s="174"/>
      <c r="X137" s="174"/>
      <c r="Y137" s="174"/>
      <c r="Z137" s="174"/>
      <c r="AA137" s="174"/>
      <c r="AB137" s="174"/>
    </row>
    <row r="138" ht="18.0" hidden="1" customHeight="1">
      <c r="A138" s="194"/>
      <c r="B138" s="194"/>
      <c r="C138" s="205" t="s">
        <v>919</v>
      </c>
      <c r="D138" s="196" t="s">
        <v>954</v>
      </c>
      <c r="E138" s="197">
        <v>3.0</v>
      </c>
      <c r="F138" s="220" t="s">
        <v>153</v>
      </c>
      <c r="G138" s="199">
        <v>35000.0</v>
      </c>
      <c r="H138" s="200">
        <f t="shared" ref="H138:H139" si="27">E138*G138</f>
        <v>105000</v>
      </c>
      <c r="I138" s="216"/>
      <c r="J138" s="202"/>
      <c r="K138" s="203">
        <f t="shared" ref="K138:K139" si="28">E138</f>
        <v>3</v>
      </c>
      <c r="L138" s="202"/>
      <c r="M138" s="204"/>
      <c r="N138" s="202"/>
      <c r="O138" s="202"/>
      <c r="P138" s="203"/>
      <c r="Q138" s="202"/>
      <c r="R138" s="202"/>
      <c r="S138" s="202"/>
      <c r="T138" s="202"/>
      <c r="U138" s="202"/>
      <c r="V138" s="174"/>
      <c r="W138" s="174"/>
      <c r="X138" s="174"/>
      <c r="Y138" s="174"/>
      <c r="Z138" s="174"/>
      <c r="AA138" s="174"/>
      <c r="AB138" s="174"/>
    </row>
    <row r="139" ht="18.0" hidden="1" customHeight="1">
      <c r="A139" s="194"/>
      <c r="B139" s="194"/>
      <c r="C139" s="205" t="s">
        <v>919</v>
      </c>
      <c r="D139" s="196" t="s">
        <v>973</v>
      </c>
      <c r="E139" s="197">
        <v>6.0</v>
      </c>
      <c r="F139" s="220" t="s">
        <v>153</v>
      </c>
      <c r="G139" s="199">
        <v>45000.0</v>
      </c>
      <c r="H139" s="200">
        <f t="shared" si="27"/>
        <v>270000</v>
      </c>
      <c r="I139" s="216"/>
      <c r="J139" s="202"/>
      <c r="K139" s="203">
        <f t="shared" si="28"/>
        <v>6</v>
      </c>
      <c r="L139" s="202"/>
      <c r="M139" s="204"/>
      <c r="N139" s="202"/>
      <c r="O139" s="202"/>
      <c r="P139" s="203"/>
      <c r="Q139" s="202"/>
      <c r="R139" s="202"/>
      <c r="S139" s="202"/>
      <c r="T139" s="202"/>
      <c r="U139" s="202"/>
      <c r="V139" s="174"/>
      <c r="W139" s="174"/>
      <c r="X139" s="174"/>
      <c r="Y139" s="174"/>
      <c r="Z139" s="174"/>
      <c r="AA139" s="174"/>
      <c r="AB139" s="174"/>
    </row>
    <row r="140" ht="18.0" hidden="1" customHeight="1">
      <c r="A140" s="190"/>
      <c r="B140" s="190"/>
      <c r="C140" s="195"/>
      <c r="D140" s="206"/>
      <c r="E140" s="197"/>
      <c r="F140" s="219"/>
      <c r="G140" s="199"/>
      <c r="H140" s="207"/>
      <c r="I140" s="216"/>
      <c r="J140" s="202"/>
      <c r="K140" s="203"/>
      <c r="L140" s="202"/>
      <c r="M140" s="204"/>
      <c r="N140" s="202"/>
      <c r="O140" s="202"/>
      <c r="P140" s="203"/>
      <c r="Q140" s="202"/>
      <c r="R140" s="202"/>
      <c r="S140" s="202"/>
      <c r="T140" s="202"/>
      <c r="U140" s="202"/>
      <c r="V140" s="174"/>
      <c r="W140" s="174"/>
      <c r="X140" s="174"/>
      <c r="Y140" s="174"/>
      <c r="Z140" s="174"/>
      <c r="AA140" s="174"/>
      <c r="AB140" s="174"/>
    </row>
    <row r="141" ht="18.0" hidden="1" customHeight="1">
      <c r="A141" s="190"/>
      <c r="B141" s="190"/>
      <c r="C141" s="195" t="s">
        <v>950</v>
      </c>
      <c r="D141" s="206"/>
      <c r="E141" s="197"/>
      <c r="F141" s="219"/>
      <c r="G141" s="213">
        <f>SUM(H142:H144)</f>
        <v>204000</v>
      </c>
      <c r="H141" s="207"/>
      <c r="I141" s="201" t="s">
        <v>902</v>
      </c>
      <c r="J141" s="202"/>
      <c r="K141" s="203"/>
      <c r="L141" s="202"/>
      <c r="M141" s="204"/>
      <c r="N141" s="202"/>
      <c r="O141" s="202"/>
      <c r="P141" s="203"/>
      <c r="Q141" s="202"/>
      <c r="R141" s="202"/>
      <c r="S141" s="202"/>
      <c r="T141" s="202"/>
      <c r="U141" s="202"/>
      <c r="V141" s="174"/>
      <c r="W141" s="174"/>
      <c r="X141" s="174"/>
      <c r="Y141" s="174"/>
      <c r="Z141" s="174"/>
      <c r="AA141" s="174"/>
      <c r="AB141" s="174"/>
    </row>
    <row r="142" ht="18.0" hidden="1" customHeight="1">
      <c r="A142" s="190"/>
      <c r="B142" s="190"/>
      <c r="C142" s="215" t="s">
        <v>996</v>
      </c>
      <c r="D142" s="196" t="s">
        <v>997</v>
      </c>
      <c r="E142" s="197">
        <v>2.0</v>
      </c>
      <c r="F142" s="220" t="s">
        <v>153</v>
      </c>
      <c r="G142" s="199">
        <v>35000.0</v>
      </c>
      <c r="H142" s="200">
        <f t="shared" ref="H142:H144" si="29">E142*G142</f>
        <v>70000</v>
      </c>
      <c r="I142" s="216"/>
      <c r="J142" s="202"/>
      <c r="K142" s="203">
        <f t="shared" ref="K142:K144" si="30">E142</f>
        <v>2</v>
      </c>
      <c r="L142" s="202"/>
      <c r="M142" s="204"/>
      <c r="N142" s="202"/>
      <c r="O142" s="202"/>
      <c r="P142" s="203"/>
      <c r="Q142" s="202"/>
      <c r="R142" s="202"/>
      <c r="S142" s="202"/>
      <c r="T142" s="202"/>
      <c r="U142" s="202"/>
      <c r="V142" s="174"/>
      <c r="W142" s="174"/>
      <c r="X142" s="174"/>
      <c r="Y142" s="174"/>
      <c r="Z142" s="174"/>
      <c r="AA142" s="174"/>
      <c r="AB142" s="174"/>
    </row>
    <row r="143" ht="18.0" hidden="1" customHeight="1">
      <c r="A143" s="190"/>
      <c r="B143" s="190"/>
      <c r="C143" s="205" t="s">
        <v>962</v>
      </c>
      <c r="D143" s="196" t="s">
        <v>963</v>
      </c>
      <c r="E143" s="197">
        <v>1.0</v>
      </c>
      <c r="F143" s="198" t="s">
        <v>153</v>
      </c>
      <c r="G143" s="199">
        <v>75000.0</v>
      </c>
      <c r="H143" s="200">
        <f t="shared" si="29"/>
        <v>75000</v>
      </c>
      <c r="I143" s="201"/>
      <c r="J143" s="202"/>
      <c r="K143" s="203">
        <f t="shared" si="30"/>
        <v>1</v>
      </c>
      <c r="L143" s="202"/>
      <c r="M143" s="204"/>
      <c r="N143" s="202"/>
      <c r="O143" s="202"/>
      <c r="P143" s="203"/>
      <c r="Q143" s="202"/>
      <c r="R143" s="202"/>
      <c r="S143" s="202"/>
      <c r="T143" s="202"/>
      <c r="U143" s="202"/>
      <c r="V143" s="174"/>
      <c r="W143" s="174"/>
      <c r="X143" s="174"/>
      <c r="Y143" s="174"/>
      <c r="Z143" s="174"/>
      <c r="AA143" s="174"/>
      <c r="AB143" s="174"/>
    </row>
    <row r="144" ht="18.0" hidden="1" customHeight="1">
      <c r="A144" s="190"/>
      <c r="B144" s="190"/>
      <c r="C144" s="205" t="s">
        <v>932</v>
      </c>
      <c r="D144" s="196" t="s">
        <v>998</v>
      </c>
      <c r="E144" s="197">
        <v>1.0</v>
      </c>
      <c r="F144" s="198" t="s">
        <v>153</v>
      </c>
      <c r="G144" s="199">
        <v>59000.0</v>
      </c>
      <c r="H144" s="200">
        <f t="shared" si="29"/>
        <v>59000</v>
      </c>
      <c r="I144" s="208"/>
      <c r="J144" s="209"/>
      <c r="K144" s="203">
        <f t="shared" si="30"/>
        <v>1</v>
      </c>
      <c r="L144" s="202"/>
      <c r="M144" s="204"/>
      <c r="N144" s="202"/>
      <c r="O144" s="202"/>
      <c r="P144" s="203"/>
      <c r="Q144" s="202"/>
      <c r="R144" s="202"/>
      <c r="S144" s="202"/>
      <c r="T144" s="202"/>
      <c r="U144" s="202"/>
      <c r="V144" s="174"/>
      <c r="W144" s="174"/>
      <c r="X144" s="174"/>
      <c r="Y144" s="174"/>
      <c r="Z144" s="174"/>
      <c r="AA144" s="174"/>
      <c r="AB144" s="174"/>
    </row>
    <row r="145" ht="18.0" hidden="1" customHeight="1">
      <c r="A145" s="190"/>
      <c r="B145" s="190"/>
      <c r="C145" s="195"/>
      <c r="D145" s="206"/>
      <c r="E145" s="197"/>
      <c r="F145" s="219"/>
      <c r="G145" s="199"/>
      <c r="H145" s="207"/>
      <c r="I145" s="216"/>
      <c r="J145" s="202"/>
      <c r="K145" s="203"/>
      <c r="L145" s="202"/>
      <c r="M145" s="204"/>
      <c r="N145" s="202"/>
      <c r="O145" s="202"/>
      <c r="P145" s="203"/>
      <c r="Q145" s="202"/>
      <c r="R145" s="202"/>
      <c r="S145" s="202"/>
      <c r="T145" s="202"/>
      <c r="U145" s="202"/>
      <c r="V145" s="174"/>
      <c r="W145" s="174"/>
      <c r="X145" s="174"/>
      <c r="Y145" s="174"/>
      <c r="Z145" s="174"/>
      <c r="AA145" s="174"/>
      <c r="AB145" s="174"/>
    </row>
    <row r="146" ht="18.0" hidden="1" customHeight="1">
      <c r="A146" s="190"/>
      <c r="B146" s="190"/>
      <c r="C146" s="195" t="s">
        <v>955</v>
      </c>
      <c r="D146" s="206"/>
      <c r="E146" s="197"/>
      <c r="F146" s="219"/>
      <c r="G146" s="213">
        <f>SUM(H147:H148)</f>
        <v>375000</v>
      </c>
      <c r="H146" s="207"/>
      <c r="I146" s="201" t="s">
        <v>902</v>
      </c>
      <c r="J146" s="202"/>
      <c r="K146" s="203"/>
      <c r="L146" s="202"/>
      <c r="M146" s="204"/>
      <c r="N146" s="202"/>
      <c r="O146" s="202"/>
      <c r="P146" s="203"/>
      <c r="Q146" s="202"/>
      <c r="R146" s="202"/>
      <c r="S146" s="202"/>
      <c r="T146" s="202"/>
      <c r="U146" s="202"/>
      <c r="V146" s="174"/>
      <c r="W146" s="174"/>
      <c r="X146" s="174"/>
      <c r="Y146" s="174"/>
      <c r="Z146" s="174"/>
      <c r="AA146" s="174"/>
      <c r="AB146" s="174"/>
    </row>
    <row r="147" ht="18.0" hidden="1" customHeight="1">
      <c r="A147" s="194"/>
      <c r="B147" s="194"/>
      <c r="C147" s="205" t="s">
        <v>919</v>
      </c>
      <c r="D147" s="196" t="s">
        <v>954</v>
      </c>
      <c r="E147" s="197">
        <v>3.0</v>
      </c>
      <c r="F147" s="220" t="s">
        <v>153</v>
      </c>
      <c r="G147" s="224">
        <v>35000.0</v>
      </c>
      <c r="H147" s="200">
        <f t="shared" ref="H147:H148" si="31">E147*G147</f>
        <v>105000</v>
      </c>
      <c r="I147" s="216"/>
      <c r="J147" s="202"/>
      <c r="K147" s="203">
        <f t="shared" ref="K147:K148" si="32">E147</f>
        <v>3</v>
      </c>
      <c r="L147" s="202"/>
      <c r="M147" s="204"/>
      <c r="N147" s="202"/>
      <c r="O147" s="202"/>
      <c r="P147" s="203"/>
      <c r="Q147" s="202"/>
      <c r="R147" s="202"/>
      <c r="S147" s="202"/>
      <c r="T147" s="202"/>
      <c r="U147" s="202"/>
      <c r="V147" s="174"/>
      <c r="W147" s="174"/>
      <c r="X147" s="174"/>
      <c r="Y147" s="174"/>
      <c r="Z147" s="174"/>
      <c r="AA147" s="174"/>
      <c r="AB147" s="174"/>
    </row>
    <row r="148" ht="18.0" hidden="1" customHeight="1">
      <c r="A148" s="194"/>
      <c r="B148" s="194"/>
      <c r="C148" s="205" t="s">
        <v>919</v>
      </c>
      <c r="D148" s="196" t="s">
        <v>973</v>
      </c>
      <c r="E148" s="197">
        <v>6.0</v>
      </c>
      <c r="F148" s="220" t="s">
        <v>153</v>
      </c>
      <c r="G148" s="224">
        <v>45000.0</v>
      </c>
      <c r="H148" s="200">
        <f t="shared" si="31"/>
        <v>270000</v>
      </c>
      <c r="I148" s="216"/>
      <c r="J148" s="202"/>
      <c r="K148" s="203">
        <f t="shared" si="32"/>
        <v>6</v>
      </c>
      <c r="L148" s="202"/>
      <c r="M148" s="204"/>
      <c r="N148" s="202"/>
      <c r="O148" s="202"/>
      <c r="P148" s="203"/>
      <c r="Q148" s="202"/>
      <c r="R148" s="202"/>
      <c r="S148" s="202"/>
      <c r="T148" s="202"/>
      <c r="U148" s="202"/>
      <c r="V148" s="174"/>
      <c r="W148" s="174"/>
      <c r="X148" s="174"/>
      <c r="Y148" s="174"/>
      <c r="Z148" s="174"/>
      <c r="AA148" s="174"/>
      <c r="AB148" s="174"/>
    </row>
    <row r="149" ht="18.0" hidden="1" customHeight="1">
      <c r="A149" s="190"/>
      <c r="B149" s="190"/>
      <c r="C149" s="195"/>
      <c r="D149" s="206"/>
      <c r="E149" s="197"/>
      <c r="F149" s="219"/>
      <c r="G149" s="199"/>
      <c r="H149" s="207"/>
      <c r="I149" s="216"/>
      <c r="J149" s="202"/>
      <c r="K149" s="203"/>
      <c r="L149" s="202"/>
      <c r="M149" s="204"/>
      <c r="N149" s="202"/>
      <c r="O149" s="202"/>
      <c r="P149" s="203"/>
      <c r="Q149" s="202"/>
      <c r="R149" s="202"/>
      <c r="S149" s="202"/>
      <c r="T149" s="202"/>
      <c r="U149" s="202"/>
      <c r="V149" s="174"/>
      <c r="W149" s="174"/>
      <c r="X149" s="174"/>
      <c r="Y149" s="174"/>
      <c r="Z149" s="174"/>
      <c r="AA149" s="174"/>
      <c r="AB149" s="174"/>
    </row>
    <row r="150" ht="18.0" hidden="1" customHeight="1">
      <c r="A150" s="190"/>
      <c r="B150" s="190"/>
      <c r="C150" s="195" t="s">
        <v>957</v>
      </c>
      <c r="D150" s="206"/>
      <c r="E150" s="197"/>
      <c r="F150" s="219"/>
      <c r="G150" s="213">
        <f>SUM(H151:H152)</f>
        <v>445000</v>
      </c>
      <c r="H150" s="207"/>
      <c r="I150" s="201" t="s">
        <v>902</v>
      </c>
      <c r="J150" s="202"/>
      <c r="K150" s="203"/>
      <c r="L150" s="202"/>
      <c r="M150" s="204"/>
      <c r="N150" s="202"/>
      <c r="O150" s="202"/>
      <c r="P150" s="203"/>
      <c r="Q150" s="202"/>
      <c r="R150" s="202"/>
      <c r="S150" s="202"/>
      <c r="T150" s="202"/>
      <c r="U150" s="202"/>
      <c r="V150" s="174"/>
      <c r="W150" s="174"/>
      <c r="X150" s="174"/>
      <c r="Y150" s="174"/>
      <c r="Z150" s="174"/>
      <c r="AA150" s="174"/>
      <c r="AB150" s="174"/>
    </row>
    <row r="151" ht="18.0" hidden="1" customHeight="1">
      <c r="A151" s="194"/>
      <c r="B151" s="194"/>
      <c r="C151" s="205" t="s">
        <v>919</v>
      </c>
      <c r="D151" s="196" t="s">
        <v>954</v>
      </c>
      <c r="E151" s="197">
        <v>5.0</v>
      </c>
      <c r="F151" s="220" t="s">
        <v>153</v>
      </c>
      <c r="G151" s="199">
        <v>35000.0</v>
      </c>
      <c r="H151" s="200">
        <f t="shared" ref="H151:H152" si="33">E151*G151</f>
        <v>175000</v>
      </c>
      <c r="I151" s="216"/>
      <c r="J151" s="202"/>
      <c r="K151" s="203">
        <f t="shared" ref="K151:K152" si="34">E151</f>
        <v>5</v>
      </c>
      <c r="L151" s="202"/>
      <c r="M151" s="204"/>
      <c r="N151" s="202"/>
      <c r="O151" s="202"/>
      <c r="P151" s="203"/>
      <c r="Q151" s="202"/>
      <c r="R151" s="202"/>
      <c r="S151" s="202"/>
      <c r="T151" s="202"/>
      <c r="U151" s="202"/>
      <c r="V151" s="174"/>
      <c r="W151" s="174"/>
      <c r="X151" s="174"/>
      <c r="Y151" s="174"/>
      <c r="Z151" s="174"/>
      <c r="AA151" s="174"/>
      <c r="AB151" s="174"/>
    </row>
    <row r="152" ht="18.0" hidden="1" customHeight="1">
      <c r="A152" s="194"/>
      <c r="B152" s="194"/>
      <c r="C152" s="205" t="s">
        <v>919</v>
      </c>
      <c r="D152" s="196" t="s">
        <v>973</v>
      </c>
      <c r="E152" s="197">
        <v>6.0</v>
      </c>
      <c r="F152" s="220" t="s">
        <v>153</v>
      </c>
      <c r="G152" s="199">
        <v>45000.0</v>
      </c>
      <c r="H152" s="200">
        <f t="shared" si="33"/>
        <v>270000</v>
      </c>
      <c r="I152" s="216"/>
      <c r="J152" s="202"/>
      <c r="K152" s="203">
        <f t="shared" si="34"/>
        <v>6</v>
      </c>
      <c r="L152" s="202"/>
      <c r="M152" s="204"/>
      <c r="N152" s="202"/>
      <c r="O152" s="202"/>
      <c r="P152" s="203"/>
      <c r="Q152" s="202"/>
      <c r="R152" s="202"/>
      <c r="S152" s="202"/>
      <c r="T152" s="202"/>
      <c r="U152" s="202"/>
      <c r="V152" s="174"/>
      <c r="W152" s="174"/>
      <c r="X152" s="174"/>
      <c r="Y152" s="174"/>
      <c r="Z152" s="174"/>
      <c r="AA152" s="174"/>
      <c r="AB152" s="174"/>
    </row>
    <row r="153" ht="18.0" hidden="1" customHeight="1">
      <c r="A153" s="190"/>
      <c r="B153" s="190"/>
      <c r="C153" s="195"/>
      <c r="D153" s="206"/>
      <c r="E153" s="197"/>
      <c r="F153" s="219"/>
      <c r="G153" s="199"/>
      <c r="H153" s="207"/>
      <c r="I153" s="216"/>
      <c r="J153" s="202"/>
      <c r="K153" s="203"/>
      <c r="L153" s="202"/>
      <c r="M153" s="204"/>
      <c r="N153" s="202"/>
      <c r="O153" s="202"/>
      <c r="P153" s="203"/>
      <c r="Q153" s="202"/>
      <c r="R153" s="202"/>
      <c r="S153" s="202"/>
      <c r="T153" s="202"/>
      <c r="U153" s="202"/>
      <c r="V153" s="174"/>
      <c r="W153" s="174"/>
      <c r="X153" s="174"/>
      <c r="Y153" s="174"/>
      <c r="Z153" s="174"/>
      <c r="AA153" s="174"/>
      <c r="AB153" s="174"/>
    </row>
    <row r="154" ht="18.0" hidden="1" customHeight="1">
      <c r="A154" s="190"/>
      <c r="B154" s="190"/>
      <c r="C154" s="195" t="s">
        <v>959</v>
      </c>
      <c r="D154" s="206"/>
      <c r="E154" s="197"/>
      <c r="F154" s="219"/>
      <c r="G154" s="213">
        <f>SUM(H155:H156)</f>
        <v>755000</v>
      </c>
      <c r="H154" s="207"/>
      <c r="I154" s="201" t="s">
        <v>902</v>
      </c>
      <c r="J154" s="202"/>
      <c r="K154" s="203"/>
      <c r="L154" s="202"/>
      <c r="M154" s="204"/>
      <c r="N154" s="202"/>
      <c r="O154" s="202"/>
      <c r="P154" s="203"/>
      <c r="Q154" s="202"/>
      <c r="R154" s="202"/>
      <c r="S154" s="202"/>
      <c r="T154" s="202"/>
      <c r="U154" s="202"/>
      <c r="V154" s="174"/>
      <c r="W154" s="174"/>
      <c r="X154" s="174"/>
      <c r="Y154" s="174"/>
      <c r="Z154" s="174"/>
      <c r="AA154" s="174"/>
      <c r="AB154" s="174"/>
    </row>
    <row r="155" ht="18.0" hidden="1" customHeight="1">
      <c r="A155" s="194"/>
      <c r="B155" s="194"/>
      <c r="C155" s="205" t="s">
        <v>919</v>
      </c>
      <c r="D155" s="196" t="s">
        <v>954</v>
      </c>
      <c r="E155" s="197">
        <v>10.0</v>
      </c>
      <c r="F155" s="220" t="s">
        <v>153</v>
      </c>
      <c r="G155" s="199">
        <v>35000.0</v>
      </c>
      <c r="H155" s="200">
        <f t="shared" ref="H155:H156" si="35">E155*G155</f>
        <v>350000</v>
      </c>
      <c r="I155" s="216"/>
      <c r="J155" s="202"/>
      <c r="K155" s="203">
        <f t="shared" ref="K155:K156" si="36">E155</f>
        <v>10</v>
      </c>
      <c r="L155" s="202"/>
      <c r="M155" s="204"/>
      <c r="N155" s="202"/>
      <c r="O155" s="202"/>
      <c r="P155" s="203"/>
      <c r="Q155" s="202"/>
      <c r="R155" s="202"/>
      <c r="S155" s="202"/>
      <c r="T155" s="202"/>
      <c r="U155" s="202"/>
      <c r="V155" s="174"/>
      <c r="W155" s="174"/>
      <c r="X155" s="174"/>
      <c r="Y155" s="174"/>
      <c r="Z155" s="174"/>
      <c r="AA155" s="174"/>
      <c r="AB155" s="174"/>
    </row>
    <row r="156" ht="18.0" hidden="1" customHeight="1">
      <c r="A156" s="194"/>
      <c r="B156" s="194"/>
      <c r="C156" s="205" t="s">
        <v>919</v>
      </c>
      <c r="D156" s="196" t="s">
        <v>973</v>
      </c>
      <c r="E156" s="197">
        <v>9.0</v>
      </c>
      <c r="F156" s="220" t="s">
        <v>153</v>
      </c>
      <c r="G156" s="199">
        <v>45000.0</v>
      </c>
      <c r="H156" s="200">
        <f t="shared" si="35"/>
        <v>405000</v>
      </c>
      <c r="I156" s="216"/>
      <c r="J156" s="202"/>
      <c r="K156" s="203">
        <f t="shared" si="36"/>
        <v>9</v>
      </c>
      <c r="L156" s="202"/>
      <c r="M156" s="204"/>
      <c r="N156" s="202"/>
      <c r="O156" s="202"/>
      <c r="P156" s="203"/>
      <c r="Q156" s="202"/>
      <c r="R156" s="202"/>
      <c r="S156" s="202"/>
      <c r="T156" s="202"/>
      <c r="U156" s="202"/>
      <c r="V156" s="174"/>
      <c r="W156" s="174"/>
      <c r="X156" s="174"/>
      <c r="Y156" s="174"/>
      <c r="Z156" s="174"/>
      <c r="AA156" s="174"/>
      <c r="AB156" s="174"/>
    </row>
    <row r="157" ht="18.0" hidden="1" customHeight="1">
      <c r="A157" s="190"/>
      <c r="B157" s="190"/>
      <c r="C157" s="195"/>
      <c r="D157" s="206"/>
      <c r="E157" s="197"/>
      <c r="F157" s="219"/>
      <c r="G157" s="199"/>
      <c r="H157" s="207"/>
      <c r="I157" s="216"/>
      <c r="J157" s="202"/>
      <c r="K157" s="203"/>
      <c r="L157" s="202"/>
      <c r="M157" s="204"/>
      <c r="N157" s="202"/>
      <c r="O157" s="202"/>
      <c r="P157" s="203"/>
      <c r="Q157" s="202"/>
      <c r="R157" s="202"/>
      <c r="S157" s="202"/>
      <c r="T157" s="202"/>
      <c r="U157" s="202"/>
      <c r="V157" s="174"/>
      <c r="W157" s="174"/>
      <c r="X157" s="174"/>
      <c r="Y157" s="174"/>
      <c r="Z157" s="174"/>
      <c r="AA157" s="174"/>
      <c r="AB157" s="174"/>
    </row>
    <row r="158" ht="18.0" hidden="1" customHeight="1">
      <c r="A158" s="190"/>
      <c r="B158" s="190"/>
      <c r="C158" s="195" t="s">
        <v>961</v>
      </c>
      <c r="D158" s="206"/>
      <c r="E158" s="197"/>
      <c r="F158" s="219"/>
      <c r="G158" s="213">
        <f>SUM(H159:H162)</f>
        <v>375000</v>
      </c>
      <c r="H158" s="207"/>
      <c r="I158" s="201" t="s">
        <v>902</v>
      </c>
      <c r="J158" s="202"/>
      <c r="K158" s="203"/>
      <c r="L158" s="202"/>
      <c r="M158" s="204"/>
      <c r="N158" s="202"/>
      <c r="O158" s="202"/>
      <c r="P158" s="203"/>
      <c r="Q158" s="202"/>
      <c r="R158" s="202"/>
      <c r="S158" s="202"/>
      <c r="T158" s="202"/>
      <c r="U158" s="202"/>
      <c r="V158" s="174"/>
      <c r="W158" s="174"/>
      <c r="X158" s="174"/>
      <c r="Y158" s="174"/>
      <c r="Z158" s="174"/>
      <c r="AA158" s="174"/>
      <c r="AB158" s="174"/>
    </row>
    <row r="159" ht="18.0" hidden="1" customHeight="1">
      <c r="A159" s="194"/>
      <c r="B159" s="194"/>
      <c r="C159" s="215" t="s">
        <v>999</v>
      </c>
      <c r="D159" s="196" t="s">
        <v>1000</v>
      </c>
      <c r="E159" s="197">
        <v>15.0</v>
      </c>
      <c r="F159" s="198" t="s">
        <v>153</v>
      </c>
      <c r="G159" s="199">
        <v>4000.0</v>
      </c>
      <c r="H159" s="200">
        <f t="shared" ref="H159:H162" si="37">E159*G159</f>
        <v>60000</v>
      </c>
      <c r="I159" s="216"/>
      <c r="J159" s="202"/>
      <c r="K159" s="203">
        <f t="shared" ref="K159:K162" si="38">E159</f>
        <v>15</v>
      </c>
      <c r="L159" s="202"/>
      <c r="M159" s="204"/>
      <c r="N159" s="202"/>
      <c r="O159" s="202"/>
      <c r="P159" s="203"/>
      <c r="Q159" s="202"/>
      <c r="R159" s="202"/>
      <c r="S159" s="202"/>
      <c r="T159" s="202"/>
      <c r="U159" s="202"/>
      <c r="V159" s="174"/>
      <c r="W159" s="174"/>
      <c r="X159" s="174"/>
      <c r="Y159" s="174"/>
      <c r="Z159" s="174"/>
      <c r="AA159" s="174"/>
      <c r="AB159" s="174"/>
    </row>
    <row r="160" ht="18.0" hidden="1" customHeight="1">
      <c r="A160" s="194"/>
      <c r="B160" s="194"/>
      <c r="C160" s="215" t="s">
        <v>1001</v>
      </c>
      <c r="D160" s="196"/>
      <c r="E160" s="197">
        <v>15.0</v>
      </c>
      <c r="F160" s="198" t="s">
        <v>153</v>
      </c>
      <c r="G160" s="199">
        <v>6000.0</v>
      </c>
      <c r="H160" s="200">
        <f t="shared" si="37"/>
        <v>90000</v>
      </c>
      <c r="I160" s="216"/>
      <c r="J160" s="202"/>
      <c r="K160" s="203">
        <f t="shared" si="38"/>
        <v>15</v>
      </c>
      <c r="L160" s="202"/>
      <c r="M160" s="204"/>
      <c r="N160" s="202"/>
      <c r="O160" s="202"/>
      <c r="P160" s="203"/>
      <c r="Q160" s="202"/>
      <c r="R160" s="202"/>
      <c r="S160" s="202"/>
      <c r="T160" s="202"/>
      <c r="U160" s="202"/>
      <c r="V160" s="174"/>
      <c r="W160" s="174"/>
      <c r="X160" s="174"/>
      <c r="Y160" s="174"/>
      <c r="Z160" s="174"/>
      <c r="AA160" s="174"/>
      <c r="AB160" s="174"/>
    </row>
    <row r="161" ht="18.0" hidden="1" customHeight="1">
      <c r="A161" s="194"/>
      <c r="B161" s="194"/>
      <c r="C161" s="215" t="s">
        <v>1002</v>
      </c>
      <c r="D161" s="196" t="s">
        <v>1003</v>
      </c>
      <c r="E161" s="197">
        <v>15.0</v>
      </c>
      <c r="F161" s="198" t="s">
        <v>153</v>
      </c>
      <c r="G161" s="199">
        <v>10000.0</v>
      </c>
      <c r="H161" s="200">
        <f t="shared" si="37"/>
        <v>150000</v>
      </c>
      <c r="I161" s="216"/>
      <c r="J161" s="202"/>
      <c r="K161" s="203">
        <f t="shared" si="38"/>
        <v>15</v>
      </c>
      <c r="L161" s="202"/>
      <c r="M161" s="204"/>
      <c r="N161" s="202"/>
      <c r="O161" s="202"/>
      <c r="P161" s="203"/>
      <c r="Q161" s="202"/>
      <c r="R161" s="202"/>
      <c r="S161" s="202"/>
      <c r="T161" s="202"/>
      <c r="U161" s="202"/>
      <c r="V161" s="174"/>
      <c r="W161" s="174"/>
      <c r="X161" s="174"/>
      <c r="Y161" s="174"/>
      <c r="Z161" s="174"/>
      <c r="AA161" s="174"/>
      <c r="AB161" s="174"/>
    </row>
    <row r="162" ht="18.0" hidden="1" customHeight="1">
      <c r="A162" s="190"/>
      <c r="B162" s="190"/>
      <c r="C162" s="215" t="s">
        <v>924</v>
      </c>
      <c r="D162" s="206"/>
      <c r="E162" s="197">
        <v>25.0</v>
      </c>
      <c r="F162" s="198" t="s">
        <v>153</v>
      </c>
      <c r="G162" s="199">
        <v>3000.0</v>
      </c>
      <c r="H162" s="200">
        <f t="shared" si="37"/>
        <v>75000</v>
      </c>
      <c r="I162" s="201"/>
      <c r="J162" s="202"/>
      <c r="K162" s="203">
        <f t="shared" si="38"/>
        <v>25</v>
      </c>
      <c r="L162" s="202"/>
      <c r="M162" s="204"/>
      <c r="N162" s="202"/>
      <c r="O162" s="202"/>
      <c r="P162" s="203"/>
      <c r="Q162" s="202"/>
      <c r="R162" s="202"/>
      <c r="S162" s="202"/>
      <c r="T162" s="202"/>
      <c r="U162" s="202"/>
      <c r="V162" s="174"/>
      <c r="W162" s="174"/>
      <c r="X162" s="174"/>
      <c r="Y162" s="174"/>
      <c r="Z162" s="174"/>
      <c r="AA162" s="174"/>
      <c r="AB162" s="174"/>
    </row>
    <row r="163" ht="18.0" hidden="1" customHeight="1">
      <c r="A163" s="190"/>
      <c r="B163" s="190"/>
      <c r="C163" s="195"/>
      <c r="D163" s="206"/>
      <c r="E163" s="197"/>
      <c r="F163" s="219"/>
      <c r="G163" s="199"/>
      <c r="H163" s="207"/>
      <c r="I163" s="216"/>
      <c r="J163" s="202"/>
      <c r="K163" s="203"/>
      <c r="L163" s="202"/>
      <c r="M163" s="204"/>
      <c r="N163" s="202"/>
      <c r="O163" s="202"/>
      <c r="P163" s="203"/>
      <c r="Q163" s="202"/>
      <c r="R163" s="202"/>
      <c r="S163" s="202"/>
      <c r="T163" s="202"/>
      <c r="U163" s="202"/>
      <c r="V163" s="174"/>
      <c r="W163" s="174"/>
      <c r="X163" s="174"/>
      <c r="Y163" s="174"/>
      <c r="Z163" s="174"/>
      <c r="AA163" s="174"/>
      <c r="AB163" s="174"/>
    </row>
    <row r="164" ht="18.0" customHeight="1">
      <c r="A164" s="192"/>
      <c r="B164" s="225"/>
      <c r="C164" s="195"/>
      <c r="D164" s="206"/>
      <c r="E164" s="197"/>
      <c r="F164" s="198"/>
      <c r="G164" s="199"/>
      <c r="H164" s="207"/>
      <c r="I164" s="201"/>
      <c r="J164" s="202"/>
      <c r="K164" s="203"/>
      <c r="L164" s="202"/>
      <c r="M164" s="204"/>
      <c r="N164" s="202"/>
      <c r="O164" s="202"/>
      <c r="P164" s="203"/>
      <c r="Q164" s="202"/>
      <c r="R164" s="202"/>
      <c r="S164" s="202"/>
      <c r="T164" s="202"/>
      <c r="U164" s="202"/>
      <c r="V164" s="174"/>
      <c r="W164" s="174"/>
      <c r="X164" s="174"/>
      <c r="Y164" s="174"/>
      <c r="Z164" s="174"/>
      <c r="AA164" s="174"/>
      <c r="AB164" s="174"/>
    </row>
    <row r="165" ht="34.5" customHeight="1">
      <c r="A165" s="192">
        <v>1.070503E7</v>
      </c>
      <c r="B165" s="225"/>
      <c r="C165" s="226" t="s">
        <v>1004</v>
      </c>
      <c r="D165" s="38"/>
      <c r="E165" s="197"/>
      <c r="F165" s="198"/>
      <c r="G165" s="199"/>
      <c r="H165" s="207">
        <v>3000000.0</v>
      </c>
      <c r="I165" s="201" t="s">
        <v>902</v>
      </c>
      <c r="J165" s="202"/>
      <c r="K165" s="203"/>
      <c r="L165" s="202"/>
      <c r="M165" s="204"/>
      <c r="N165" s="202"/>
      <c r="O165" s="202"/>
      <c r="P165" s="203"/>
      <c r="Q165" s="202"/>
      <c r="R165" s="202"/>
      <c r="S165" s="202"/>
      <c r="T165" s="202"/>
      <c r="U165" s="202"/>
      <c r="V165" s="174"/>
      <c r="W165" s="174"/>
      <c r="X165" s="174"/>
      <c r="Y165" s="174"/>
      <c r="Z165" s="174"/>
      <c r="AA165" s="174"/>
      <c r="AB165" s="174"/>
    </row>
    <row r="166" ht="18.0" customHeight="1">
      <c r="A166" s="192"/>
      <c r="B166" s="225"/>
      <c r="C166" s="214" t="s">
        <v>1005</v>
      </c>
      <c r="D166" s="196" t="s">
        <v>1006</v>
      </c>
      <c r="E166" s="197">
        <v>26.0</v>
      </c>
      <c r="F166" s="198" t="s">
        <v>153</v>
      </c>
      <c r="G166" s="199">
        <v>95000.0</v>
      </c>
      <c r="H166" s="200">
        <f t="shared" ref="H166:H225" si="39">E166*G166</f>
        <v>2470000</v>
      </c>
      <c r="I166" s="201"/>
      <c r="J166" s="202"/>
      <c r="K166" s="203"/>
      <c r="L166" s="202"/>
      <c r="M166" s="204"/>
      <c r="N166" s="202"/>
      <c r="O166" s="202"/>
      <c r="P166" s="203"/>
      <c r="Q166" s="202"/>
      <c r="R166" s="202"/>
      <c r="S166" s="202"/>
      <c r="T166" s="202"/>
      <c r="U166" s="202"/>
      <c r="V166" s="174"/>
      <c r="W166" s="174"/>
      <c r="X166" s="174"/>
      <c r="Y166" s="174"/>
      <c r="Z166" s="174"/>
      <c r="AA166" s="174"/>
      <c r="AB166" s="174"/>
    </row>
    <row r="167" ht="18.0" customHeight="1">
      <c r="A167" s="192"/>
      <c r="B167" s="225"/>
      <c r="C167" s="205" t="s">
        <v>1007</v>
      </c>
      <c r="D167" s="196"/>
      <c r="E167" s="197">
        <v>5.0</v>
      </c>
      <c r="F167" s="198" t="s">
        <v>153</v>
      </c>
      <c r="G167" s="199">
        <v>70000.0</v>
      </c>
      <c r="H167" s="200">
        <f t="shared" si="39"/>
        <v>350000</v>
      </c>
      <c r="I167" s="201"/>
      <c r="J167" s="202"/>
      <c r="K167" s="203"/>
      <c r="L167" s="202"/>
      <c r="M167" s="204"/>
      <c r="N167" s="202"/>
      <c r="O167" s="202"/>
      <c r="P167" s="203"/>
      <c r="Q167" s="202"/>
      <c r="R167" s="202"/>
      <c r="S167" s="202"/>
      <c r="T167" s="202"/>
      <c r="U167" s="202"/>
      <c r="V167" s="174"/>
      <c r="W167" s="174"/>
      <c r="X167" s="174"/>
      <c r="Y167" s="174"/>
      <c r="Z167" s="174"/>
      <c r="AA167" s="174"/>
      <c r="AB167" s="174"/>
    </row>
    <row r="168" ht="18.0" hidden="1" customHeight="1">
      <c r="A168" s="192"/>
      <c r="B168" s="225"/>
      <c r="C168" s="195" t="s">
        <v>972</v>
      </c>
      <c r="D168" s="206"/>
      <c r="E168" s="197"/>
      <c r="F168" s="219"/>
      <c r="G168" s="199">
        <v>70001.0</v>
      </c>
      <c r="H168" s="200">
        <f t="shared" si="39"/>
        <v>0</v>
      </c>
      <c r="I168" s="201" t="s">
        <v>902</v>
      </c>
      <c r="J168" s="202"/>
      <c r="K168" s="203"/>
      <c r="L168" s="202"/>
      <c r="M168" s="204"/>
      <c r="N168" s="202"/>
      <c r="O168" s="202"/>
      <c r="P168" s="203"/>
      <c r="Q168" s="202"/>
      <c r="R168" s="202"/>
      <c r="S168" s="202"/>
      <c r="T168" s="202"/>
      <c r="U168" s="202"/>
      <c r="V168" s="174"/>
      <c r="W168" s="174"/>
      <c r="X168" s="174"/>
      <c r="Y168" s="174"/>
      <c r="Z168" s="174"/>
      <c r="AA168" s="174"/>
      <c r="AB168" s="174"/>
    </row>
    <row r="169" ht="18.0" hidden="1" customHeight="1">
      <c r="A169" s="192"/>
      <c r="B169" s="227"/>
      <c r="C169" s="205" t="s">
        <v>1008</v>
      </c>
      <c r="D169" s="38"/>
      <c r="E169" s="228">
        <v>2.0</v>
      </c>
      <c r="F169" s="202" t="s">
        <v>645</v>
      </c>
      <c r="G169" s="199">
        <v>70002.0</v>
      </c>
      <c r="H169" s="200">
        <f t="shared" si="39"/>
        <v>140004</v>
      </c>
      <c r="I169" s="229"/>
      <c r="J169" s="204"/>
      <c r="K169" s="203">
        <f t="shared" ref="K169:K170" si="40">E169</f>
        <v>2</v>
      </c>
      <c r="L169" s="202"/>
      <c r="M169" s="202"/>
      <c r="N169" s="202"/>
      <c r="O169" s="202"/>
      <c r="P169" s="203"/>
      <c r="Q169" s="202"/>
      <c r="R169" s="202"/>
      <c r="S169" s="202"/>
      <c r="T169" s="202"/>
      <c r="U169" s="202"/>
      <c r="V169" s="174"/>
      <c r="W169" s="174"/>
      <c r="X169" s="174"/>
      <c r="Y169" s="174"/>
      <c r="Z169" s="174"/>
      <c r="AA169" s="174"/>
      <c r="AB169" s="174"/>
    </row>
    <row r="170" ht="18.0" hidden="1" customHeight="1">
      <c r="A170" s="192"/>
      <c r="B170" s="225"/>
      <c r="C170" s="214" t="s">
        <v>1007</v>
      </c>
      <c r="D170" s="196" t="s">
        <v>1009</v>
      </c>
      <c r="E170" s="197">
        <v>1.0</v>
      </c>
      <c r="F170" s="198" t="s">
        <v>153</v>
      </c>
      <c r="G170" s="199">
        <v>70003.0</v>
      </c>
      <c r="H170" s="200">
        <f t="shared" si="39"/>
        <v>70003</v>
      </c>
      <c r="I170" s="201"/>
      <c r="J170" s="202"/>
      <c r="K170" s="203">
        <f t="shared" si="40"/>
        <v>1</v>
      </c>
      <c r="L170" s="202"/>
      <c r="M170" s="204"/>
      <c r="N170" s="202"/>
      <c r="O170" s="202"/>
      <c r="P170" s="203"/>
      <c r="Q170" s="202"/>
      <c r="R170" s="202"/>
      <c r="S170" s="202"/>
      <c r="T170" s="202"/>
      <c r="U170" s="202"/>
      <c r="V170" s="174"/>
      <c r="W170" s="174"/>
      <c r="X170" s="174"/>
      <c r="Y170" s="174"/>
      <c r="Z170" s="174"/>
      <c r="AA170" s="174"/>
      <c r="AB170" s="174"/>
    </row>
    <row r="171" ht="18.0" hidden="1" customHeight="1">
      <c r="A171" s="192"/>
      <c r="B171" s="225"/>
      <c r="C171" s="214"/>
      <c r="D171" s="196"/>
      <c r="E171" s="197"/>
      <c r="F171" s="198"/>
      <c r="G171" s="199">
        <v>70004.0</v>
      </c>
      <c r="H171" s="200">
        <f t="shared" si="39"/>
        <v>0</v>
      </c>
      <c r="I171" s="201"/>
      <c r="J171" s="202"/>
      <c r="K171" s="203"/>
      <c r="L171" s="202"/>
      <c r="M171" s="204"/>
      <c r="N171" s="202"/>
      <c r="O171" s="202"/>
      <c r="P171" s="203"/>
      <c r="Q171" s="202"/>
      <c r="R171" s="202"/>
      <c r="S171" s="202"/>
      <c r="T171" s="202"/>
      <c r="U171" s="202"/>
      <c r="V171" s="174"/>
      <c r="W171" s="174"/>
      <c r="X171" s="174"/>
      <c r="Y171" s="174"/>
      <c r="Z171" s="174"/>
      <c r="AA171" s="174"/>
      <c r="AB171" s="174"/>
    </row>
    <row r="172" ht="18.0" hidden="1" customHeight="1">
      <c r="A172" s="192"/>
      <c r="B172" s="225"/>
      <c r="C172" s="195" t="s">
        <v>918</v>
      </c>
      <c r="D172" s="206"/>
      <c r="E172" s="197"/>
      <c r="F172" s="219"/>
      <c r="G172" s="199">
        <v>70005.0</v>
      </c>
      <c r="H172" s="200">
        <f t="shared" si="39"/>
        <v>0</v>
      </c>
      <c r="I172" s="201" t="s">
        <v>902</v>
      </c>
      <c r="J172" s="202"/>
      <c r="K172" s="203"/>
      <c r="L172" s="202"/>
      <c r="M172" s="204"/>
      <c r="N172" s="202"/>
      <c r="O172" s="202"/>
      <c r="P172" s="203"/>
      <c r="Q172" s="202"/>
      <c r="R172" s="202"/>
      <c r="S172" s="202"/>
      <c r="T172" s="202"/>
      <c r="U172" s="202"/>
      <c r="V172" s="174"/>
      <c r="W172" s="174"/>
      <c r="X172" s="174"/>
      <c r="Y172" s="174"/>
      <c r="Z172" s="174"/>
      <c r="AA172" s="174"/>
      <c r="AB172" s="174"/>
    </row>
    <row r="173" ht="18.0" hidden="1" customHeight="1">
      <c r="A173" s="192"/>
      <c r="B173" s="227"/>
      <c r="C173" s="205" t="s">
        <v>1010</v>
      </c>
      <c r="D173" s="196"/>
      <c r="E173" s="197">
        <v>1.0</v>
      </c>
      <c r="F173" s="198" t="s">
        <v>153</v>
      </c>
      <c r="G173" s="199">
        <v>70006.0</v>
      </c>
      <c r="H173" s="200">
        <f t="shared" si="39"/>
        <v>70006</v>
      </c>
      <c r="I173" s="208"/>
      <c r="J173" s="209"/>
      <c r="K173" s="203">
        <f t="shared" ref="K173:K174" si="41">E173</f>
        <v>1</v>
      </c>
      <c r="L173" s="202"/>
      <c r="M173" s="202"/>
      <c r="N173" s="202"/>
      <c r="O173" s="202"/>
      <c r="P173" s="203"/>
      <c r="Q173" s="202"/>
      <c r="R173" s="202"/>
      <c r="S173" s="202"/>
      <c r="T173" s="202"/>
      <c r="U173" s="202"/>
      <c r="V173" s="174"/>
      <c r="W173" s="174"/>
      <c r="X173" s="174"/>
      <c r="Y173" s="174"/>
      <c r="Z173" s="174"/>
      <c r="AA173" s="174"/>
      <c r="AB173" s="174"/>
    </row>
    <row r="174" ht="18.0" hidden="1" customHeight="1">
      <c r="A174" s="202"/>
      <c r="B174" s="227"/>
      <c r="C174" s="221" t="s">
        <v>1011</v>
      </c>
      <c r="D174" s="196" t="s">
        <v>1012</v>
      </c>
      <c r="E174" s="197">
        <v>4.0</v>
      </c>
      <c r="F174" s="198" t="s">
        <v>153</v>
      </c>
      <c r="G174" s="199">
        <v>70007.0</v>
      </c>
      <c r="H174" s="200">
        <f t="shared" si="39"/>
        <v>280028</v>
      </c>
      <c r="I174" s="210"/>
      <c r="J174" s="202"/>
      <c r="K174" s="203">
        <f t="shared" si="41"/>
        <v>4</v>
      </c>
      <c r="L174" s="202"/>
      <c r="M174" s="202"/>
      <c r="N174" s="202"/>
      <c r="O174" s="202"/>
      <c r="P174" s="203"/>
      <c r="Q174" s="202"/>
      <c r="R174" s="202"/>
      <c r="S174" s="202"/>
      <c r="T174" s="202"/>
      <c r="U174" s="202"/>
      <c r="V174" s="174"/>
      <c r="W174" s="174"/>
      <c r="X174" s="174"/>
      <c r="Y174" s="174"/>
      <c r="Z174" s="174"/>
      <c r="AA174" s="174"/>
      <c r="AB174" s="174"/>
    </row>
    <row r="175" ht="18.0" hidden="1" customHeight="1">
      <c r="A175" s="202"/>
      <c r="B175" s="227"/>
      <c r="C175" s="205"/>
      <c r="D175" s="196"/>
      <c r="E175" s="197"/>
      <c r="F175" s="198"/>
      <c r="G175" s="199">
        <v>70008.0</v>
      </c>
      <c r="H175" s="200">
        <f t="shared" si="39"/>
        <v>0</v>
      </c>
      <c r="I175" s="210"/>
      <c r="J175" s="202"/>
      <c r="K175" s="203"/>
      <c r="L175" s="202"/>
      <c r="M175" s="202"/>
      <c r="N175" s="202"/>
      <c r="O175" s="202"/>
      <c r="P175" s="203"/>
      <c r="Q175" s="202"/>
      <c r="R175" s="202"/>
      <c r="S175" s="202"/>
      <c r="T175" s="202"/>
      <c r="U175" s="202"/>
      <c r="V175" s="174"/>
      <c r="W175" s="174"/>
      <c r="X175" s="174"/>
      <c r="Y175" s="174"/>
      <c r="Z175" s="174"/>
      <c r="AA175" s="174"/>
      <c r="AB175" s="174"/>
    </row>
    <row r="176" ht="18.0" hidden="1" customHeight="1">
      <c r="A176" s="192"/>
      <c r="B176" s="225"/>
      <c r="C176" s="195" t="s">
        <v>921</v>
      </c>
      <c r="D176" s="206"/>
      <c r="E176" s="197"/>
      <c r="F176" s="219"/>
      <c r="G176" s="199">
        <v>70009.0</v>
      </c>
      <c r="H176" s="200">
        <f t="shared" si="39"/>
        <v>0</v>
      </c>
      <c r="I176" s="201" t="s">
        <v>902</v>
      </c>
      <c r="J176" s="202"/>
      <c r="K176" s="203"/>
      <c r="L176" s="202"/>
      <c r="M176" s="204"/>
      <c r="N176" s="202"/>
      <c r="O176" s="202"/>
      <c r="P176" s="203"/>
      <c r="Q176" s="202"/>
      <c r="R176" s="202"/>
      <c r="S176" s="202"/>
      <c r="T176" s="202"/>
      <c r="U176" s="202"/>
      <c r="V176" s="174"/>
      <c r="W176" s="174"/>
      <c r="X176" s="174"/>
      <c r="Y176" s="174"/>
      <c r="Z176" s="174"/>
      <c r="AA176" s="174"/>
      <c r="AB176" s="174"/>
    </row>
    <row r="177" ht="18.0" hidden="1" customHeight="1">
      <c r="A177" s="202"/>
      <c r="B177" s="227"/>
      <c r="C177" s="205" t="s">
        <v>1008</v>
      </c>
      <c r="D177" s="38"/>
      <c r="E177" s="228">
        <v>5.0</v>
      </c>
      <c r="F177" s="202" t="s">
        <v>645</v>
      </c>
      <c r="G177" s="199">
        <v>70010.0</v>
      </c>
      <c r="H177" s="200">
        <f t="shared" si="39"/>
        <v>350050</v>
      </c>
      <c r="I177" s="230"/>
      <c r="J177" s="202"/>
      <c r="K177" s="203">
        <f t="shared" ref="K177:K178" si="42">E177</f>
        <v>5</v>
      </c>
      <c r="L177" s="202"/>
      <c r="M177" s="202"/>
      <c r="N177" s="202"/>
      <c r="O177" s="202"/>
      <c r="P177" s="203"/>
      <c r="Q177" s="202"/>
      <c r="R177" s="202"/>
      <c r="S177" s="202"/>
      <c r="T177" s="202"/>
      <c r="U177" s="202"/>
      <c r="V177" s="174"/>
      <c r="W177" s="174"/>
      <c r="X177" s="174"/>
      <c r="Y177" s="174"/>
      <c r="Z177" s="174"/>
      <c r="AA177" s="174"/>
      <c r="AB177" s="174"/>
    </row>
    <row r="178" ht="18.0" hidden="1" customHeight="1">
      <c r="A178" s="192"/>
      <c r="B178" s="227"/>
      <c r="C178" s="205" t="s">
        <v>1010</v>
      </c>
      <c r="D178" s="196"/>
      <c r="E178" s="197">
        <v>1.0</v>
      </c>
      <c r="F178" s="198" t="s">
        <v>153</v>
      </c>
      <c r="G178" s="199">
        <v>70011.0</v>
      </c>
      <c r="H178" s="200">
        <f t="shared" si="39"/>
        <v>70011</v>
      </c>
      <c r="I178" s="208"/>
      <c r="J178" s="209"/>
      <c r="K178" s="203">
        <f t="shared" si="42"/>
        <v>1</v>
      </c>
      <c r="L178" s="202"/>
      <c r="M178" s="202"/>
      <c r="N178" s="202"/>
      <c r="O178" s="202"/>
      <c r="P178" s="203"/>
      <c r="Q178" s="202"/>
      <c r="R178" s="202"/>
      <c r="S178" s="202"/>
      <c r="T178" s="202"/>
      <c r="U178" s="202"/>
      <c r="V178" s="174"/>
      <c r="W178" s="174"/>
      <c r="X178" s="174"/>
      <c r="Y178" s="174"/>
      <c r="Z178" s="174"/>
      <c r="AA178" s="174"/>
      <c r="AB178" s="174"/>
    </row>
    <row r="179" ht="18.0" hidden="1" customHeight="1">
      <c r="A179" s="202"/>
      <c r="B179" s="227"/>
      <c r="C179" s="205"/>
      <c r="D179" s="196"/>
      <c r="E179" s="197"/>
      <c r="F179" s="198"/>
      <c r="G179" s="199">
        <v>70012.0</v>
      </c>
      <c r="H179" s="200">
        <f t="shared" si="39"/>
        <v>0</v>
      </c>
      <c r="I179" s="210"/>
      <c r="J179" s="202"/>
      <c r="K179" s="203"/>
      <c r="L179" s="202"/>
      <c r="M179" s="202"/>
      <c r="N179" s="202"/>
      <c r="O179" s="202"/>
      <c r="P179" s="203"/>
      <c r="Q179" s="202"/>
      <c r="R179" s="202"/>
      <c r="S179" s="202"/>
      <c r="T179" s="202"/>
      <c r="U179" s="202"/>
      <c r="V179" s="174"/>
      <c r="W179" s="174"/>
      <c r="X179" s="174"/>
      <c r="Y179" s="174"/>
      <c r="Z179" s="174"/>
      <c r="AA179" s="174"/>
      <c r="AB179" s="174"/>
    </row>
    <row r="180" ht="18.0" hidden="1" customHeight="1">
      <c r="A180" s="192"/>
      <c r="B180" s="225"/>
      <c r="C180" s="195" t="s">
        <v>931</v>
      </c>
      <c r="D180" s="206"/>
      <c r="E180" s="197"/>
      <c r="F180" s="219"/>
      <c r="G180" s="199">
        <v>70013.0</v>
      </c>
      <c r="H180" s="200">
        <f t="shared" si="39"/>
        <v>0</v>
      </c>
      <c r="I180" s="216" t="s">
        <v>902</v>
      </c>
      <c r="J180" s="202"/>
      <c r="K180" s="203"/>
      <c r="L180" s="202"/>
      <c r="M180" s="204"/>
      <c r="N180" s="202"/>
      <c r="O180" s="202"/>
      <c r="P180" s="203"/>
      <c r="Q180" s="202"/>
      <c r="R180" s="202"/>
      <c r="S180" s="202"/>
      <c r="T180" s="202"/>
      <c r="U180" s="202"/>
      <c r="V180" s="174"/>
      <c r="W180" s="174"/>
      <c r="X180" s="174"/>
      <c r="Y180" s="174"/>
      <c r="Z180" s="174"/>
      <c r="AA180" s="174"/>
      <c r="AB180" s="174"/>
    </row>
    <row r="181" ht="18.0" hidden="1" customHeight="1">
      <c r="A181" s="202"/>
      <c r="B181" s="227"/>
      <c r="C181" s="205" t="s">
        <v>1008</v>
      </c>
      <c r="D181" s="38"/>
      <c r="E181" s="228">
        <v>5.0</v>
      </c>
      <c r="F181" s="202" t="s">
        <v>645</v>
      </c>
      <c r="G181" s="199">
        <v>70014.0</v>
      </c>
      <c r="H181" s="200">
        <f t="shared" si="39"/>
        <v>350070</v>
      </c>
      <c r="I181" s="230"/>
      <c r="J181" s="202"/>
      <c r="K181" s="203">
        <f t="shared" ref="K181:K182" si="43">E181</f>
        <v>5</v>
      </c>
      <c r="L181" s="202"/>
      <c r="M181" s="202"/>
      <c r="N181" s="202"/>
      <c r="O181" s="202"/>
      <c r="P181" s="203"/>
      <c r="Q181" s="202"/>
      <c r="R181" s="202"/>
      <c r="S181" s="202"/>
      <c r="T181" s="202"/>
      <c r="U181" s="202"/>
      <c r="V181" s="174"/>
      <c r="W181" s="174"/>
      <c r="X181" s="174"/>
      <c r="Y181" s="174"/>
      <c r="Z181" s="174"/>
      <c r="AA181" s="174"/>
      <c r="AB181" s="174"/>
    </row>
    <row r="182" ht="18.0" hidden="1" customHeight="1">
      <c r="A182" s="192"/>
      <c r="B182" s="227"/>
      <c r="C182" s="205" t="s">
        <v>1010</v>
      </c>
      <c r="D182" s="196"/>
      <c r="E182" s="197">
        <v>1.0</v>
      </c>
      <c r="F182" s="198" t="s">
        <v>153</v>
      </c>
      <c r="G182" s="199">
        <v>70015.0</v>
      </c>
      <c r="H182" s="200">
        <f t="shared" si="39"/>
        <v>70015</v>
      </c>
      <c r="I182" s="208"/>
      <c r="J182" s="209"/>
      <c r="K182" s="203">
        <f t="shared" si="43"/>
        <v>1</v>
      </c>
      <c r="L182" s="202"/>
      <c r="M182" s="202"/>
      <c r="N182" s="202"/>
      <c r="O182" s="202"/>
      <c r="P182" s="203"/>
      <c r="Q182" s="202"/>
      <c r="R182" s="202"/>
      <c r="S182" s="202"/>
      <c r="T182" s="202"/>
      <c r="U182" s="202"/>
      <c r="V182" s="174"/>
      <c r="W182" s="174"/>
      <c r="X182" s="174"/>
      <c r="Y182" s="174"/>
      <c r="Z182" s="174"/>
      <c r="AA182" s="174"/>
      <c r="AB182" s="174"/>
    </row>
    <row r="183" ht="18.0" hidden="1" customHeight="1">
      <c r="A183" s="202"/>
      <c r="B183" s="227"/>
      <c r="C183" s="205"/>
      <c r="D183" s="196"/>
      <c r="E183" s="197"/>
      <c r="F183" s="198"/>
      <c r="G183" s="199">
        <v>70016.0</v>
      </c>
      <c r="H183" s="200">
        <f t="shared" si="39"/>
        <v>0</v>
      </c>
      <c r="I183" s="210"/>
      <c r="J183" s="202"/>
      <c r="K183" s="203"/>
      <c r="L183" s="202"/>
      <c r="M183" s="202"/>
      <c r="N183" s="202"/>
      <c r="O183" s="202"/>
      <c r="P183" s="203"/>
      <c r="Q183" s="202"/>
      <c r="R183" s="202"/>
      <c r="S183" s="202"/>
      <c r="T183" s="202"/>
      <c r="U183" s="202"/>
      <c r="V183" s="174"/>
      <c r="W183" s="174"/>
      <c r="X183" s="174"/>
      <c r="Y183" s="174"/>
      <c r="Z183" s="174"/>
      <c r="AA183" s="174"/>
      <c r="AB183" s="174"/>
    </row>
    <row r="184" ht="18.0" hidden="1" customHeight="1">
      <c r="A184" s="192"/>
      <c r="B184" s="225"/>
      <c r="C184" s="195" t="s">
        <v>937</v>
      </c>
      <c r="D184" s="206"/>
      <c r="E184" s="197"/>
      <c r="F184" s="219"/>
      <c r="G184" s="199">
        <v>70017.0</v>
      </c>
      <c r="H184" s="200">
        <f t="shared" si="39"/>
        <v>0</v>
      </c>
      <c r="I184" s="201" t="s">
        <v>902</v>
      </c>
      <c r="J184" s="202"/>
      <c r="K184" s="203"/>
      <c r="L184" s="202"/>
      <c r="M184" s="204"/>
      <c r="N184" s="202"/>
      <c r="O184" s="202"/>
      <c r="P184" s="203"/>
      <c r="Q184" s="202"/>
      <c r="R184" s="202"/>
      <c r="S184" s="202"/>
      <c r="T184" s="202"/>
      <c r="U184" s="202"/>
      <c r="V184" s="174"/>
      <c r="W184" s="174"/>
      <c r="X184" s="174"/>
      <c r="Y184" s="174"/>
      <c r="Z184" s="174"/>
      <c r="AA184" s="174"/>
      <c r="AB184" s="174"/>
    </row>
    <row r="185" ht="18.0" hidden="1" customHeight="1">
      <c r="A185" s="202"/>
      <c r="B185" s="227"/>
      <c r="C185" s="214" t="s">
        <v>1008</v>
      </c>
      <c r="D185" s="38"/>
      <c r="E185" s="197">
        <v>2.0</v>
      </c>
      <c r="F185" s="198" t="s">
        <v>645</v>
      </c>
      <c r="G185" s="199">
        <v>70018.0</v>
      </c>
      <c r="H185" s="200">
        <f t="shared" si="39"/>
        <v>140036</v>
      </c>
      <c r="I185" s="210"/>
      <c r="J185" s="202"/>
      <c r="K185" s="203">
        <f t="shared" ref="K185:K187" si="44">E185</f>
        <v>2</v>
      </c>
      <c r="L185" s="202"/>
      <c r="M185" s="202"/>
      <c r="N185" s="202"/>
      <c r="O185" s="202"/>
      <c r="P185" s="203"/>
      <c r="Q185" s="202"/>
      <c r="R185" s="202"/>
      <c r="S185" s="202"/>
      <c r="T185" s="202"/>
      <c r="U185" s="202"/>
      <c r="V185" s="174"/>
      <c r="W185" s="174"/>
      <c r="X185" s="174"/>
      <c r="Y185" s="174"/>
      <c r="Z185" s="174"/>
      <c r="AA185" s="174"/>
      <c r="AB185" s="174"/>
    </row>
    <row r="186" ht="18.0" hidden="1" customHeight="1">
      <c r="A186" s="202"/>
      <c r="B186" s="227"/>
      <c r="C186" s="221" t="s">
        <v>1011</v>
      </c>
      <c r="D186" s="196" t="s">
        <v>1012</v>
      </c>
      <c r="E186" s="197">
        <v>5.0</v>
      </c>
      <c r="F186" s="198" t="s">
        <v>153</v>
      </c>
      <c r="G186" s="199">
        <v>70019.0</v>
      </c>
      <c r="H186" s="200">
        <f t="shared" si="39"/>
        <v>350095</v>
      </c>
      <c r="I186" s="210"/>
      <c r="J186" s="202"/>
      <c r="K186" s="203">
        <f t="shared" si="44"/>
        <v>5</v>
      </c>
      <c r="L186" s="202"/>
      <c r="M186" s="202"/>
      <c r="N186" s="202"/>
      <c r="O186" s="202"/>
      <c r="P186" s="203"/>
      <c r="Q186" s="202"/>
      <c r="R186" s="202"/>
      <c r="S186" s="202"/>
      <c r="T186" s="202"/>
      <c r="U186" s="202"/>
      <c r="V186" s="174"/>
      <c r="W186" s="174"/>
      <c r="X186" s="174"/>
      <c r="Y186" s="174"/>
      <c r="Z186" s="174"/>
      <c r="AA186" s="174"/>
      <c r="AB186" s="174"/>
    </row>
    <row r="187" ht="18.0" hidden="1" customHeight="1">
      <c r="A187" s="202"/>
      <c r="B187" s="227"/>
      <c r="C187" s="215" t="s">
        <v>1013</v>
      </c>
      <c r="D187" s="196" t="s">
        <v>1014</v>
      </c>
      <c r="E187" s="197">
        <v>1.0</v>
      </c>
      <c r="F187" s="198" t="s">
        <v>153</v>
      </c>
      <c r="G187" s="199">
        <v>70020.0</v>
      </c>
      <c r="H187" s="200">
        <f t="shared" si="39"/>
        <v>70020</v>
      </c>
      <c r="I187" s="210"/>
      <c r="J187" s="202"/>
      <c r="K187" s="203">
        <f t="shared" si="44"/>
        <v>1</v>
      </c>
      <c r="L187" s="202"/>
      <c r="M187" s="202"/>
      <c r="N187" s="202"/>
      <c r="O187" s="202"/>
      <c r="P187" s="203"/>
      <c r="Q187" s="202"/>
      <c r="R187" s="202"/>
      <c r="S187" s="202"/>
      <c r="T187" s="202"/>
      <c r="U187" s="202"/>
      <c r="V187" s="174"/>
      <c r="W187" s="174"/>
      <c r="X187" s="174"/>
      <c r="Y187" s="174"/>
      <c r="Z187" s="174"/>
      <c r="AA187" s="174"/>
      <c r="AB187" s="174"/>
    </row>
    <row r="188" ht="18.0" hidden="1" customHeight="1">
      <c r="A188" s="202"/>
      <c r="B188" s="227"/>
      <c r="C188" s="205"/>
      <c r="D188" s="196"/>
      <c r="E188" s="197"/>
      <c r="F188" s="198"/>
      <c r="G188" s="199">
        <v>70021.0</v>
      </c>
      <c r="H188" s="200">
        <f t="shared" si="39"/>
        <v>0</v>
      </c>
      <c r="I188" s="210"/>
      <c r="J188" s="202"/>
      <c r="K188" s="203"/>
      <c r="L188" s="202"/>
      <c r="M188" s="202"/>
      <c r="N188" s="202"/>
      <c r="O188" s="202"/>
      <c r="P188" s="203"/>
      <c r="Q188" s="202"/>
      <c r="R188" s="202"/>
      <c r="S188" s="202"/>
      <c r="T188" s="202"/>
      <c r="U188" s="202"/>
      <c r="V188" s="174"/>
      <c r="W188" s="174"/>
      <c r="X188" s="174"/>
      <c r="Y188" s="174"/>
      <c r="Z188" s="174"/>
      <c r="AA188" s="174"/>
      <c r="AB188" s="174"/>
    </row>
    <row r="189" ht="18.0" hidden="1" customHeight="1">
      <c r="A189" s="192"/>
      <c r="B189" s="225"/>
      <c r="C189" s="195" t="s">
        <v>943</v>
      </c>
      <c r="D189" s="206"/>
      <c r="E189" s="197"/>
      <c r="F189" s="219"/>
      <c r="G189" s="199">
        <v>70022.0</v>
      </c>
      <c r="H189" s="200">
        <f t="shared" si="39"/>
        <v>0</v>
      </c>
      <c r="I189" s="201" t="s">
        <v>902</v>
      </c>
      <c r="J189" s="202"/>
      <c r="K189" s="203"/>
      <c r="L189" s="202"/>
      <c r="M189" s="204"/>
      <c r="N189" s="202"/>
      <c r="O189" s="202"/>
      <c r="P189" s="203"/>
      <c r="Q189" s="202"/>
      <c r="R189" s="202"/>
      <c r="S189" s="202"/>
      <c r="T189" s="202"/>
      <c r="U189" s="202"/>
      <c r="V189" s="174"/>
      <c r="W189" s="174"/>
      <c r="X189" s="174"/>
      <c r="Y189" s="174"/>
      <c r="Z189" s="174"/>
      <c r="AA189" s="174"/>
      <c r="AB189" s="174"/>
    </row>
    <row r="190" ht="18.0" hidden="1" customHeight="1">
      <c r="A190" s="202"/>
      <c r="B190" s="227"/>
      <c r="C190" s="214" t="s">
        <v>1008</v>
      </c>
      <c r="D190" s="38"/>
      <c r="E190" s="197">
        <v>5.0</v>
      </c>
      <c r="F190" s="198" t="s">
        <v>645</v>
      </c>
      <c r="G190" s="199">
        <v>70023.0</v>
      </c>
      <c r="H190" s="200">
        <f t="shared" si="39"/>
        <v>350115</v>
      </c>
      <c r="I190" s="210"/>
      <c r="J190" s="202"/>
      <c r="K190" s="203">
        <f t="shared" ref="K190:K191" si="45">E190</f>
        <v>5</v>
      </c>
      <c r="L190" s="202"/>
      <c r="M190" s="202"/>
      <c r="N190" s="202"/>
      <c r="O190" s="202"/>
      <c r="P190" s="203"/>
      <c r="Q190" s="202"/>
      <c r="R190" s="202"/>
      <c r="S190" s="202"/>
      <c r="T190" s="202"/>
      <c r="U190" s="202"/>
      <c r="V190" s="174"/>
      <c r="W190" s="174"/>
      <c r="X190" s="174"/>
      <c r="Y190" s="174"/>
      <c r="Z190" s="174"/>
      <c r="AA190" s="174"/>
      <c r="AB190" s="174"/>
    </row>
    <row r="191" ht="18.0" hidden="1" customHeight="1">
      <c r="A191" s="192"/>
      <c r="B191" s="227"/>
      <c r="C191" s="205" t="s">
        <v>1010</v>
      </c>
      <c r="D191" s="196"/>
      <c r="E191" s="197">
        <v>1.0</v>
      </c>
      <c r="F191" s="198" t="s">
        <v>153</v>
      </c>
      <c r="G191" s="199">
        <v>70024.0</v>
      </c>
      <c r="H191" s="200">
        <f t="shared" si="39"/>
        <v>70024</v>
      </c>
      <c r="I191" s="208"/>
      <c r="J191" s="209"/>
      <c r="K191" s="203">
        <f t="shared" si="45"/>
        <v>1</v>
      </c>
      <c r="L191" s="202"/>
      <c r="M191" s="202"/>
      <c r="N191" s="202"/>
      <c r="O191" s="202"/>
      <c r="P191" s="203"/>
      <c r="Q191" s="202"/>
      <c r="R191" s="202"/>
      <c r="S191" s="202"/>
      <c r="T191" s="202"/>
      <c r="U191" s="202"/>
      <c r="V191" s="174"/>
      <c r="W191" s="174"/>
      <c r="X191" s="174"/>
      <c r="Y191" s="174"/>
      <c r="Z191" s="174"/>
      <c r="AA191" s="174"/>
      <c r="AB191" s="174"/>
    </row>
    <row r="192" ht="18.0" hidden="1" customHeight="1">
      <c r="A192" s="202"/>
      <c r="B192" s="227"/>
      <c r="C192" s="205"/>
      <c r="D192" s="196"/>
      <c r="E192" s="197"/>
      <c r="F192" s="198"/>
      <c r="G192" s="199">
        <v>70025.0</v>
      </c>
      <c r="H192" s="200">
        <f t="shared" si="39"/>
        <v>0</v>
      </c>
      <c r="I192" s="210"/>
      <c r="J192" s="202"/>
      <c r="K192" s="203"/>
      <c r="L192" s="202"/>
      <c r="M192" s="202"/>
      <c r="N192" s="202"/>
      <c r="O192" s="202"/>
      <c r="P192" s="203"/>
      <c r="Q192" s="202"/>
      <c r="R192" s="202"/>
      <c r="S192" s="202"/>
      <c r="T192" s="202"/>
      <c r="U192" s="202"/>
      <c r="V192" s="174"/>
      <c r="W192" s="174"/>
      <c r="X192" s="174"/>
      <c r="Y192" s="174"/>
      <c r="Z192" s="174"/>
      <c r="AA192" s="174"/>
      <c r="AB192" s="174"/>
    </row>
    <row r="193" ht="18.0" hidden="1" customHeight="1">
      <c r="A193" s="192"/>
      <c r="B193" s="225"/>
      <c r="C193" s="195" t="s">
        <v>945</v>
      </c>
      <c r="D193" s="206"/>
      <c r="E193" s="197"/>
      <c r="F193" s="219"/>
      <c r="G193" s="199">
        <v>70026.0</v>
      </c>
      <c r="H193" s="200">
        <f t="shared" si="39"/>
        <v>0</v>
      </c>
      <c r="I193" s="201" t="s">
        <v>902</v>
      </c>
      <c r="J193" s="202"/>
      <c r="K193" s="203"/>
      <c r="L193" s="202"/>
      <c r="M193" s="204"/>
      <c r="N193" s="202"/>
      <c r="O193" s="202"/>
      <c r="P193" s="203"/>
      <c r="Q193" s="202"/>
      <c r="R193" s="202"/>
      <c r="S193" s="202"/>
      <c r="T193" s="202"/>
      <c r="U193" s="202"/>
      <c r="V193" s="174"/>
      <c r="W193" s="174"/>
      <c r="X193" s="174"/>
      <c r="Y193" s="174"/>
      <c r="Z193" s="174"/>
      <c r="AA193" s="174"/>
      <c r="AB193" s="174"/>
    </row>
    <row r="194" ht="18.0" hidden="1" customHeight="1">
      <c r="A194" s="202"/>
      <c r="B194" s="227"/>
      <c r="C194" s="214" t="s">
        <v>1008</v>
      </c>
      <c r="D194" s="38"/>
      <c r="E194" s="197">
        <v>1.0</v>
      </c>
      <c r="F194" s="198" t="s">
        <v>645</v>
      </c>
      <c r="G194" s="199">
        <v>70027.0</v>
      </c>
      <c r="H194" s="200">
        <f t="shared" si="39"/>
        <v>70027</v>
      </c>
      <c r="I194" s="210"/>
      <c r="J194" s="202"/>
      <c r="K194" s="203">
        <f t="shared" ref="K194:K196" si="46">E194</f>
        <v>1</v>
      </c>
      <c r="L194" s="202"/>
      <c r="M194" s="202"/>
      <c r="N194" s="202"/>
      <c r="O194" s="202"/>
      <c r="P194" s="203"/>
      <c r="Q194" s="202"/>
      <c r="R194" s="202"/>
      <c r="S194" s="202"/>
      <c r="T194" s="202"/>
      <c r="U194" s="202"/>
      <c r="V194" s="174"/>
      <c r="W194" s="174"/>
      <c r="X194" s="174"/>
      <c r="Y194" s="174"/>
      <c r="Z194" s="174"/>
      <c r="AA194" s="174"/>
      <c r="AB194" s="174"/>
    </row>
    <row r="195" ht="18.0" hidden="1" customHeight="1">
      <c r="A195" s="192"/>
      <c r="B195" s="227"/>
      <c r="C195" s="215" t="s">
        <v>1010</v>
      </c>
      <c r="D195" s="196"/>
      <c r="E195" s="197">
        <v>1.0</v>
      </c>
      <c r="F195" s="198" t="s">
        <v>153</v>
      </c>
      <c r="G195" s="199">
        <v>70028.0</v>
      </c>
      <c r="H195" s="200">
        <f t="shared" si="39"/>
        <v>70028</v>
      </c>
      <c r="I195" s="208"/>
      <c r="J195" s="209"/>
      <c r="K195" s="203">
        <f t="shared" si="46"/>
        <v>1</v>
      </c>
      <c r="L195" s="202"/>
      <c r="M195" s="202"/>
      <c r="N195" s="202"/>
      <c r="O195" s="202"/>
      <c r="P195" s="203"/>
      <c r="Q195" s="202"/>
      <c r="R195" s="202"/>
      <c r="S195" s="202"/>
      <c r="T195" s="202"/>
      <c r="U195" s="202"/>
      <c r="V195" s="174"/>
      <c r="W195" s="174"/>
      <c r="X195" s="174"/>
      <c r="Y195" s="174"/>
      <c r="Z195" s="174"/>
      <c r="AA195" s="174"/>
      <c r="AB195" s="174"/>
    </row>
    <row r="196" ht="18.0" hidden="1" customHeight="1">
      <c r="A196" s="202"/>
      <c r="B196" s="227"/>
      <c r="C196" s="221" t="s">
        <v>1011</v>
      </c>
      <c r="D196" s="196" t="s">
        <v>1012</v>
      </c>
      <c r="E196" s="197">
        <v>4.0</v>
      </c>
      <c r="F196" s="198" t="s">
        <v>153</v>
      </c>
      <c r="G196" s="199">
        <v>70029.0</v>
      </c>
      <c r="H196" s="200">
        <f t="shared" si="39"/>
        <v>280116</v>
      </c>
      <c r="I196" s="210"/>
      <c r="J196" s="202"/>
      <c r="K196" s="203">
        <f t="shared" si="46"/>
        <v>4</v>
      </c>
      <c r="L196" s="202"/>
      <c r="M196" s="202"/>
      <c r="N196" s="202"/>
      <c r="O196" s="202"/>
      <c r="P196" s="203"/>
      <c r="Q196" s="202"/>
      <c r="R196" s="202"/>
      <c r="S196" s="202"/>
      <c r="T196" s="202"/>
      <c r="U196" s="202"/>
      <c r="V196" s="174"/>
      <c r="W196" s="174"/>
      <c r="X196" s="174"/>
      <c r="Y196" s="174"/>
      <c r="Z196" s="174"/>
      <c r="AA196" s="174"/>
      <c r="AB196" s="174"/>
    </row>
    <row r="197" ht="18.0" hidden="1" customHeight="1">
      <c r="A197" s="202"/>
      <c r="B197" s="227"/>
      <c r="C197" s="205"/>
      <c r="D197" s="196"/>
      <c r="E197" s="197"/>
      <c r="F197" s="198"/>
      <c r="G197" s="199">
        <v>70030.0</v>
      </c>
      <c r="H197" s="200">
        <f t="shared" si="39"/>
        <v>0</v>
      </c>
      <c r="I197" s="210"/>
      <c r="J197" s="202"/>
      <c r="K197" s="203"/>
      <c r="L197" s="202"/>
      <c r="M197" s="202"/>
      <c r="N197" s="202"/>
      <c r="O197" s="202"/>
      <c r="P197" s="203"/>
      <c r="Q197" s="202"/>
      <c r="R197" s="202"/>
      <c r="S197" s="202"/>
      <c r="T197" s="202"/>
      <c r="U197" s="202"/>
      <c r="V197" s="174"/>
      <c r="W197" s="174"/>
      <c r="X197" s="174"/>
      <c r="Y197" s="174"/>
      <c r="Z197" s="174"/>
      <c r="AA197" s="174"/>
      <c r="AB197" s="174"/>
    </row>
    <row r="198" ht="18.0" hidden="1" customHeight="1">
      <c r="A198" s="192"/>
      <c r="B198" s="225"/>
      <c r="C198" s="195" t="s">
        <v>947</v>
      </c>
      <c r="D198" s="206"/>
      <c r="E198" s="197"/>
      <c r="F198" s="219"/>
      <c r="G198" s="199">
        <v>70031.0</v>
      </c>
      <c r="H198" s="200">
        <f t="shared" si="39"/>
        <v>0</v>
      </c>
      <c r="I198" s="201" t="s">
        <v>902</v>
      </c>
      <c r="J198" s="202"/>
      <c r="K198" s="203"/>
      <c r="L198" s="202"/>
      <c r="M198" s="204"/>
      <c r="N198" s="202"/>
      <c r="O198" s="202"/>
      <c r="P198" s="203"/>
      <c r="Q198" s="202"/>
      <c r="R198" s="202"/>
      <c r="S198" s="202"/>
      <c r="T198" s="202"/>
      <c r="U198" s="202"/>
      <c r="V198" s="174"/>
      <c r="W198" s="174"/>
      <c r="X198" s="174"/>
      <c r="Y198" s="174"/>
      <c r="Z198" s="174"/>
      <c r="AA198" s="174"/>
      <c r="AB198" s="174"/>
    </row>
    <row r="199" ht="18.0" hidden="1" customHeight="1">
      <c r="A199" s="202"/>
      <c r="B199" s="227"/>
      <c r="C199" s="214" t="s">
        <v>1008</v>
      </c>
      <c r="D199" s="38"/>
      <c r="E199" s="197">
        <v>2.0</v>
      </c>
      <c r="F199" s="198" t="s">
        <v>645</v>
      </c>
      <c r="G199" s="199">
        <v>70032.0</v>
      </c>
      <c r="H199" s="200">
        <f t="shared" si="39"/>
        <v>140064</v>
      </c>
      <c r="I199" s="210"/>
      <c r="J199" s="202"/>
      <c r="K199" s="203">
        <f t="shared" ref="K199:K201" si="47">E199</f>
        <v>2</v>
      </c>
      <c r="L199" s="202"/>
      <c r="M199" s="202"/>
      <c r="N199" s="202"/>
      <c r="O199" s="202"/>
      <c r="P199" s="203"/>
      <c r="Q199" s="202"/>
      <c r="R199" s="202"/>
      <c r="S199" s="202"/>
      <c r="T199" s="202"/>
      <c r="U199" s="202"/>
      <c r="V199" s="174"/>
      <c r="W199" s="174"/>
      <c r="X199" s="174"/>
      <c r="Y199" s="174"/>
      <c r="Z199" s="174"/>
      <c r="AA199" s="174"/>
      <c r="AB199" s="174"/>
    </row>
    <row r="200" ht="18.0" hidden="1" customHeight="1">
      <c r="A200" s="202"/>
      <c r="B200" s="227"/>
      <c r="C200" s="221" t="s">
        <v>1011</v>
      </c>
      <c r="D200" s="196" t="s">
        <v>1012</v>
      </c>
      <c r="E200" s="197">
        <v>5.0</v>
      </c>
      <c r="F200" s="198" t="s">
        <v>153</v>
      </c>
      <c r="G200" s="199">
        <v>70033.0</v>
      </c>
      <c r="H200" s="200">
        <f t="shared" si="39"/>
        <v>350165</v>
      </c>
      <c r="I200" s="210"/>
      <c r="J200" s="202"/>
      <c r="K200" s="203">
        <f t="shared" si="47"/>
        <v>5</v>
      </c>
      <c r="L200" s="202"/>
      <c r="M200" s="202"/>
      <c r="N200" s="202"/>
      <c r="O200" s="202"/>
      <c r="P200" s="203"/>
      <c r="Q200" s="202"/>
      <c r="R200" s="202"/>
      <c r="S200" s="202"/>
      <c r="T200" s="202"/>
      <c r="U200" s="202"/>
      <c r="V200" s="174"/>
      <c r="W200" s="174"/>
      <c r="X200" s="174"/>
      <c r="Y200" s="174"/>
      <c r="Z200" s="174"/>
      <c r="AA200" s="174"/>
      <c r="AB200" s="174"/>
    </row>
    <row r="201" ht="18.0" hidden="1" customHeight="1">
      <c r="A201" s="202"/>
      <c r="B201" s="227"/>
      <c r="C201" s="215" t="s">
        <v>1013</v>
      </c>
      <c r="D201" s="196" t="s">
        <v>1014</v>
      </c>
      <c r="E201" s="197">
        <v>1.0</v>
      </c>
      <c r="F201" s="198" t="s">
        <v>153</v>
      </c>
      <c r="G201" s="199">
        <v>70034.0</v>
      </c>
      <c r="H201" s="200">
        <f t="shared" si="39"/>
        <v>70034</v>
      </c>
      <c r="I201" s="210"/>
      <c r="J201" s="202"/>
      <c r="K201" s="203">
        <f t="shared" si="47"/>
        <v>1</v>
      </c>
      <c r="L201" s="202"/>
      <c r="M201" s="202"/>
      <c r="N201" s="202"/>
      <c r="O201" s="202"/>
      <c r="P201" s="203"/>
      <c r="Q201" s="202"/>
      <c r="R201" s="202"/>
      <c r="S201" s="202"/>
      <c r="T201" s="202"/>
      <c r="U201" s="202"/>
      <c r="V201" s="174"/>
      <c r="W201" s="174"/>
      <c r="X201" s="174"/>
      <c r="Y201" s="174"/>
      <c r="Z201" s="174"/>
      <c r="AA201" s="174"/>
      <c r="AB201" s="174"/>
    </row>
    <row r="202" ht="18.0" hidden="1" customHeight="1">
      <c r="A202" s="202"/>
      <c r="B202" s="227"/>
      <c r="C202" s="205"/>
      <c r="D202" s="196"/>
      <c r="E202" s="197"/>
      <c r="F202" s="198"/>
      <c r="G202" s="199">
        <v>70035.0</v>
      </c>
      <c r="H202" s="200">
        <f t="shared" si="39"/>
        <v>0</v>
      </c>
      <c r="I202" s="210"/>
      <c r="J202" s="202"/>
      <c r="K202" s="203"/>
      <c r="L202" s="202"/>
      <c r="M202" s="202"/>
      <c r="N202" s="202"/>
      <c r="O202" s="202"/>
      <c r="P202" s="203"/>
      <c r="Q202" s="202"/>
      <c r="R202" s="202"/>
      <c r="S202" s="202"/>
      <c r="T202" s="202"/>
      <c r="U202" s="202"/>
      <c r="V202" s="174"/>
      <c r="W202" s="174"/>
      <c r="X202" s="174"/>
      <c r="Y202" s="174"/>
      <c r="Z202" s="174"/>
      <c r="AA202" s="174"/>
      <c r="AB202" s="174"/>
    </row>
    <row r="203" ht="18.0" hidden="1" customHeight="1">
      <c r="A203" s="192"/>
      <c r="B203" s="225"/>
      <c r="C203" s="195" t="s">
        <v>950</v>
      </c>
      <c r="D203" s="206"/>
      <c r="E203" s="197"/>
      <c r="F203" s="219"/>
      <c r="G203" s="199">
        <v>70036.0</v>
      </c>
      <c r="H203" s="200">
        <f t="shared" si="39"/>
        <v>0</v>
      </c>
      <c r="I203" s="201" t="s">
        <v>902</v>
      </c>
      <c r="J203" s="202"/>
      <c r="K203" s="203"/>
      <c r="L203" s="202"/>
      <c r="M203" s="204"/>
      <c r="N203" s="202"/>
      <c r="O203" s="202"/>
      <c r="P203" s="203"/>
      <c r="Q203" s="202"/>
      <c r="R203" s="202"/>
      <c r="S203" s="202"/>
      <c r="T203" s="202"/>
      <c r="U203" s="202"/>
      <c r="V203" s="174"/>
      <c r="W203" s="174"/>
      <c r="X203" s="174"/>
      <c r="Y203" s="174"/>
      <c r="Z203" s="174"/>
      <c r="AA203" s="174"/>
      <c r="AB203" s="174"/>
    </row>
    <row r="204" ht="18.0" hidden="1" customHeight="1">
      <c r="A204" s="202"/>
      <c r="B204" s="227"/>
      <c r="C204" s="214" t="s">
        <v>1008</v>
      </c>
      <c r="D204" s="38"/>
      <c r="E204" s="197">
        <v>1.0</v>
      </c>
      <c r="F204" s="198" t="s">
        <v>645</v>
      </c>
      <c r="G204" s="199">
        <v>70037.0</v>
      </c>
      <c r="H204" s="200">
        <f t="shared" si="39"/>
        <v>70037</v>
      </c>
      <c r="I204" s="210"/>
      <c r="J204" s="202"/>
      <c r="K204" s="203">
        <f t="shared" ref="K204:K206" si="48">E204</f>
        <v>1</v>
      </c>
      <c r="L204" s="202"/>
      <c r="M204" s="202"/>
      <c r="N204" s="202"/>
      <c r="O204" s="202"/>
      <c r="P204" s="203"/>
      <c r="Q204" s="202"/>
      <c r="R204" s="202"/>
      <c r="S204" s="202"/>
      <c r="T204" s="202"/>
      <c r="U204" s="202"/>
      <c r="V204" s="174"/>
      <c r="W204" s="174"/>
      <c r="X204" s="174"/>
      <c r="Y204" s="174"/>
      <c r="Z204" s="174"/>
      <c r="AA204" s="174"/>
      <c r="AB204" s="174"/>
    </row>
    <row r="205" ht="18.0" hidden="1" customHeight="1">
      <c r="A205" s="192"/>
      <c r="B205" s="227"/>
      <c r="C205" s="215" t="s">
        <v>1010</v>
      </c>
      <c r="D205" s="196"/>
      <c r="E205" s="197">
        <v>1.0</v>
      </c>
      <c r="F205" s="198" t="s">
        <v>153</v>
      </c>
      <c r="G205" s="199">
        <v>70038.0</v>
      </c>
      <c r="H205" s="200">
        <f t="shared" si="39"/>
        <v>70038</v>
      </c>
      <c r="I205" s="208"/>
      <c r="J205" s="209"/>
      <c r="K205" s="203">
        <f t="shared" si="48"/>
        <v>1</v>
      </c>
      <c r="L205" s="202"/>
      <c r="M205" s="202"/>
      <c r="N205" s="202"/>
      <c r="O205" s="202"/>
      <c r="P205" s="203"/>
      <c r="Q205" s="202"/>
      <c r="R205" s="202"/>
      <c r="S205" s="202"/>
      <c r="T205" s="202"/>
      <c r="U205" s="202"/>
      <c r="V205" s="174"/>
      <c r="W205" s="174"/>
      <c r="X205" s="174"/>
      <c r="Y205" s="174"/>
      <c r="Z205" s="174"/>
      <c r="AA205" s="174"/>
      <c r="AB205" s="174"/>
    </row>
    <row r="206" ht="18.0" hidden="1" customHeight="1">
      <c r="A206" s="202"/>
      <c r="B206" s="227"/>
      <c r="C206" s="221" t="s">
        <v>1011</v>
      </c>
      <c r="D206" s="196" t="s">
        <v>1012</v>
      </c>
      <c r="E206" s="197">
        <v>2.0</v>
      </c>
      <c r="F206" s="198" t="s">
        <v>153</v>
      </c>
      <c r="G206" s="199">
        <v>70039.0</v>
      </c>
      <c r="H206" s="200">
        <f t="shared" si="39"/>
        <v>140078</v>
      </c>
      <c r="I206" s="210"/>
      <c r="J206" s="202"/>
      <c r="K206" s="203">
        <f t="shared" si="48"/>
        <v>2</v>
      </c>
      <c r="L206" s="202"/>
      <c r="M206" s="202"/>
      <c r="N206" s="202"/>
      <c r="O206" s="202"/>
      <c r="P206" s="203"/>
      <c r="Q206" s="202"/>
      <c r="R206" s="202"/>
      <c r="S206" s="202"/>
      <c r="T206" s="202"/>
      <c r="U206" s="202"/>
      <c r="V206" s="174"/>
      <c r="W206" s="174"/>
      <c r="X206" s="174"/>
      <c r="Y206" s="174"/>
      <c r="Z206" s="174"/>
      <c r="AA206" s="174"/>
      <c r="AB206" s="174"/>
    </row>
    <row r="207" ht="18.0" hidden="1" customHeight="1">
      <c r="A207" s="202"/>
      <c r="B207" s="227"/>
      <c r="C207" s="205"/>
      <c r="D207" s="196"/>
      <c r="E207" s="197"/>
      <c r="F207" s="198"/>
      <c r="G207" s="199">
        <v>70040.0</v>
      </c>
      <c r="H207" s="200">
        <f t="shared" si="39"/>
        <v>0</v>
      </c>
      <c r="I207" s="210"/>
      <c r="J207" s="202"/>
      <c r="K207" s="203"/>
      <c r="L207" s="202"/>
      <c r="M207" s="202"/>
      <c r="N207" s="202"/>
      <c r="O207" s="202"/>
      <c r="P207" s="203"/>
      <c r="Q207" s="202"/>
      <c r="R207" s="202"/>
      <c r="S207" s="202"/>
      <c r="T207" s="202"/>
      <c r="U207" s="202"/>
      <c r="V207" s="174"/>
      <c r="W207" s="174"/>
      <c r="X207" s="174"/>
      <c r="Y207" s="174"/>
      <c r="Z207" s="174"/>
      <c r="AA207" s="174"/>
      <c r="AB207" s="174"/>
    </row>
    <row r="208" ht="18.0" hidden="1" customHeight="1">
      <c r="A208" s="192"/>
      <c r="B208" s="225"/>
      <c r="C208" s="195" t="s">
        <v>955</v>
      </c>
      <c r="D208" s="206"/>
      <c r="E208" s="197"/>
      <c r="F208" s="219"/>
      <c r="G208" s="199">
        <v>70041.0</v>
      </c>
      <c r="H208" s="200">
        <f t="shared" si="39"/>
        <v>0</v>
      </c>
      <c r="I208" s="201" t="s">
        <v>902</v>
      </c>
      <c r="J208" s="202"/>
      <c r="K208" s="203"/>
      <c r="L208" s="202"/>
      <c r="M208" s="204"/>
      <c r="N208" s="202"/>
      <c r="O208" s="202"/>
      <c r="P208" s="203"/>
      <c r="Q208" s="202"/>
      <c r="R208" s="202"/>
      <c r="S208" s="202"/>
      <c r="T208" s="202"/>
      <c r="U208" s="202"/>
      <c r="V208" s="174"/>
      <c r="W208" s="174"/>
      <c r="X208" s="174"/>
      <c r="Y208" s="174"/>
      <c r="Z208" s="174"/>
      <c r="AA208" s="174"/>
      <c r="AB208" s="174"/>
    </row>
    <row r="209" ht="18.0" hidden="1" customHeight="1">
      <c r="A209" s="202"/>
      <c r="B209" s="227"/>
      <c r="C209" s="214" t="s">
        <v>1008</v>
      </c>
      <c r="D209" s="38"/>
      <c r="E209" s="197">
        <v>2.0</v>
      </c>
      <c r="F209" s="198" t="s">
        <v>645</v>
      </c>
      <c r="G209" s="199">
        <v>70042.0</v>
      </c>
      <c r="H209" s="200">
        <f t="shared" si="39"/>
        <v>140084</v>
      </c>
      <c r="I209" s="210"/>
      <c r="J209" s="202"/>
      <c r="K209" s="203">
        <f t="shared" ref="K209:K211" si="49">E209</f>
        <v>2</v>
      </c>
      <c r="L209" s="202"/>
      <c r="M209" s="202"/>
      <c r="N209" s="202"/>
      <c r="O209" s="202"/>
      <c r="P209" s="203"/>
      <c r="Q209" s="202"/>
      <c r="R209" s="202"/>
      <c r="S209" s="202"/>
      <c r="T209" s="202"/>
      <c r="U209" s="202"/>
      <c r="V209" s="174"/>
      <c r="W209" s="174"/>
      <c r="X209" s="174"/>
      <c r="Y209" s="174"/>
      <c r="Z209" s="174"/>
      <c r="AA209" s="174"/>
      <c r="AB209" s="174"/>
    </row>
    <row r="210" ht="18.0" hidden="1" customHeight="1">
      <c r="A210" s="202"/>
      <c r="B210" s="227"/>
      <c r="C210" s="221" t="s">
        <v>1011</v>
      </c>
      <c r="D210" s="196" t="s">
        <v>1012</v>
      </c>
      <c r="E210" s="197">
        <v>5.0</v>
      </c>
      <c r="F210" s="198" t="s">
        <v>153</v>
      </c>
      <c r="G210" s="199">
        <v>70043.0</v>
      </c>
      <c r="H210" s="200">
        <f t="shared" si="39"/>
        <v>350215</v>
      </c>
      <c r="I210" s="210"/>
      <c r="J210" s="202"/>
      <c r="K210" s="203">
        <f t="shared" si="49"/>
        <v>5</v>
      </c>
      <c r="L210" s="202"/>
      <c r="M210" s="202"/>
      <c r="N210" s="202"/>
      <c r="O210" s="202"/>
      <c r="P210" s="203"/>
      <c r="Q210" s="202"/>
      <c r="R210" s="202"/>
      <c r="S210" s="202"/>
      <c r="T210" s="202"/>
      <c r="U210" s="202"/>
      <c r="V210" s="174"/>
      <c r="W210" s="174"/>
      <c r="X210" s="174"/>
      <c r="Y210" s="174"/>
      <c r="Z210" s="174"/>
      <c r="AA210" s="174"/>
      <c r="AB210" s="174"/>
    </row>
    <row r="211" ht="18.0" hidden="1" customHeight="1">
      <c r="A211" s="202"/>
      <c r="B211" s="227"/>
      <c r="C211" s="215" t="s">
        <v>1013</v>
      </c>
      <c r="D211" s="196" t="s">
        <v>1014</v>
      </c>
      <c r="E211" s="197">
        <v>1.0</v>
      </c>
      <c r="F211" s="198" t="s">
        <v>153</v>
      </c>
      <c r="G211" s="199">
        <v>70044.0</v>
      </c>
      <c r="H211" s="200">
        <f t="shared" si="39"/>
        <v>70044</v>
      </c>
      <c r="I211" s="210"/>
      <c r="J211" s="202"/>
      <c r="K211" s="203">
        <f t="shared" si="49"/>
        <v>1</v>
      </c>
      <c r="L211" s="202"/>
      <c r="M211" s="202"/>
      <c r="N211" s="202"/>
      <c r="O211" s="202"/>
      <c r="P211" s="203"/>
      <c r="Q211" s="202"/>
      <c r="R211" s="202"/>
      <c r="S211" s="202"/>
      <c r="T211" s="202"/>
      <c r="U211" s="202"/>
      <c r="V211" s="174"/>
      <c r="W211" s="174"/>
      <c r="X211" s="174"/>
      <c r="Y211" s="174"/>
      <c r="Z211" s="174"/>
      <c r="AA211" s="174"/>
      <c r="AB211" s="174"/>
    </row>
    <row r="212" ht="18.0" hidden="1" customHeight="1">
      <c r="A212" s="202"/>
      <c r="B212" s="227"/>
      <c r="C212" s="205"/>
      <c r="D212" s="196"/>
      <c r="E212" s="197"/>
      <c r="F212" s="198"/>
      <c r="G212" s="199">
        <v>70045.0</v>
      </c>
      <c r="H212" s="200">
        <f t="shared" si="39"/>
        <v>0</v>
      </c>
      <c r="I212" s="210"/>
      <c r="J212" s="202"/>
      <c r="K212" s="203"/>
      <c r="L212" s="202"/>
      <c r="M212" s="202"/>
      <c r="N212" s="202"/>
      <c r="O212" s="202"/>
      <c r="P212" s="203"/>
      <c r="Q212" s="202"/>
      <c r="R212" s="202"/>
      <c r="S212" s="202"/>
      <c r="T212" s="202"/>
      <c r="U212" s="202"/>
      <c r="V212" s="174"/>
      <c r="W212" s="174"/>
      <c r="X212" s="174"/>
      <c r="Y212" s="174"/>
      <c r="Z212" s="174"/>
      <c r="AA212" s="174"/>
      <c r="AB212" s="174"/>
    </row>
    <row r="213" ht="18.0" hidden="1" customHeight="1">
      <c r="A213" s="192"/>
      <c r="B213" s="225"/>
      <c r="C213" s="195" t="s">
        <v>957</v>
      </c>
      <c r="D213" s="206"/>
      <c r="E213" s="197"/>
      <c r="F213" s="219"/>
      <c r="G213" s="199">
        <v>70046.0</v>
      </c>
      <c r="H213" s="200">
        <f t="shared" si="39"/>
        <v>0</v>
      </c>
      <c r="I213" s="201" t="s">
        <v>902</v>
      </c>
      <c r="J213" s="202"/>
      <c r="K213" s="203"/>
      <c r="L213" s="202"/>
      <c r="M213" s="204"/>
      <c r="N213" s="202"/>
      <c r="O213" s="202"/>
      <c r="P213" s="203"/>
      <c r="Q213" s="202"/>
      <c r="R213" s="202"/>
      <c r="S213" s="202"/>
      <c r="T213" s="202"/>
      <c r="U213" s="202"/>
      <c r="V213" s="174"/>
      <c r="W213" s="174"/>
      <c r="X213" s="174"/>
      <c r="Y213" s="174"/>
      <c r="Z213" s="174"/>
      <c r="AA213" s="174"/>
      <c r="AB213" s="174"/>
    </row>
    <row r="214" ht="18.0" hidden="1" customHeight="1">
      <c r="A214" s="202"/>
      <c r="B214" s="227"/>
      <c r="C214" s="214" t="s">
        <v>1008</v>
      </c>
      <c r="D214" s="38"/>
      <c r="E214" s="197">
        <v>3.0</v>
      </c>
      <c r="F214" s="198" t="s">
        <v>645</v>
      </c>
      <c r="G214" s="199">
        <v>70047.0</v>
      </c>
      <c r="H214" s="200">
        <f t="shared" si="39"/>
        <v>210141</v>
      </c>
      <c r="I214" s="210"/>
      <c r="J214" s="202"/>
      <c r="K214" s="203">
        <f>E214</f>
        <v>3</v>
      </c>
      <c r="L214" s="202"/>
      <c r="M214" s="202"/>
      <c r="N214" s="202"/>
      <c r="O214" s="202"/>
      <c r="P214" s="203"/>
      <c r="Q214" s="202"/>
      <c r="R214" s="202"/>
      <c r="S214" s="202"/>
      <c r="T214" s="202"/>
      <c r="U214" s="202"/>
      <c r="V214" s="174"/>
      <c r="W214" s="174"/>
      <c r="X214" s="174"/>
      <c r="Y214" s="174"/>
      <c r="Z214" s="174"/>
      <c r="AA214" s="174"/>
      <c r="AB214" s="174"/>
    </row>
    <row r="215" ht="18.0" hidden="1" customHeight="1">
      <c r="A215" s="202"/>
      <c r="B215" s="227"/>
      <c r="C215" s="205"/>
      <c r="D215" s="196"/>
      <c r="E215" s="197"/>
      <c r="F215" s="198"/>
      <c r="G215" s="199">
        <v>70048.0</v>
      </c>
      <c r="H215" s="200">
        <f t="shared" si="39"/>
        <v>0</v>
      </c>
      <c r="I215" s="210"/>
      <c r="J215" s="202"/>
      <c r="K215" s="203"/>
      <c r="L215" s="202"/>
      <c r="M215" s="202"/>
      <c r="N215" s="202"/>
      <c r="O215" s="202"/>
      <c r="P215" s="203"/>
      <c r="Q215" s="202"/>
      <c r="R215" s="202"/>
      <c r="S215" s="202"/>
      <c r="T215" s="202"/>
      <c r="U215" s="202"/>
      <c r="V215" s="174"/>
      <c r="W215" s="174"/>
      <c r="X215" s="174"/>
      <c r="Y215" s="174"/>
      <c r="Z215" s="174"/>
      <c r="AA215" s="174"/>
      <c r="AB215" s="174"/>
    </row>
    <row r="216" ht="18.0" hidden="1" customHeight="1">
      <c r="A216" s="192"/>
      <c r="B216" s="225"/>
      <c r="C216" s="195" t="s">
        <v>959</v>
      </c>
      <c r="D216" s="206"/>
      <c r="E216" s="197"/>
      <c r="F216" s="219"/>
      <c r="G216" s="199">
        <v>70049.0</v>
      </c>
      <c r="H216" s="200">
        <f t="shared" si="39"/>
        <v>0</v>
      </c>
      <c r="I216" s="201" t="s">
        <v>902</v>
      </c>
      <c r="J216" s="202"/>
      <c r="K216" s="203"/>
      <c r="L216" s="202"/>
      <c r="M216" s="204"/>
      <c r="N216" s="202"/>
      <c r="O216" s="202"/>
      <c r="P216" s="203"/>
      <c r="Q216" s="202"/>
      <c r="R216" s="202"/>
      <c r="S216" s="202"/>
      <c r="T216" s="202"/>
      <c r="U216" s="202"/>
      <c r="V216" s="174"/>
      <c r="W216" s="174"/>
      <c r="X216" s="174"/>
      <c r="Y216" s="174"/>
      <c r="Z216" s="174"/>
      <c r="AA216" s="174"/>
      <c r="AB216" s="174"/>
    </row>
    <row r="217" ht="18.0" hidden="1" customHeight="1">
      <c r="A217" s="202"/>
      <c r="B217" s="227"/>
      <c r="C217" s="214" t="s">
        <v>1008</v>
      </c>
      <c r="D217" s="38"/>
      <c r="E217" s="197">
        <v>5.0</v>
      </c>
      <c r="F217" s="198" t="s">
        <v>645</v>
      </c>
      <c r="G217" s="199">
        <v>70050.0</v>
      </c>
      <c r="H217" s="200">
        <f t="shared" si="39"/>
        <v>350250</v>
      </c>
      <c r="I217" s="210"/>
      <c r="J217" s="202"/>
      <c r="K217" s="203">
        <f t="shared" ref="K217:K218" si="50">E217</f>
        <v>5</v>
      </c>
      <c r="L217" s="202"/>
      <c r="M217" s="202"/>
      <c r="N217" s="202"/>
      <c r="O217" s="202"/>
      <c r="P217" s="203"/>
      <c r="Q217" s="202"/>
      <c r="R217" s="202"/>
      <c r="S217" s="202"/>
      <c r="T217" s="202"/>
      <c r="U217" s="202"/>
      <c r="V217" s="174"/>
      <c r="W217" s="174"/>
      <c r="X217" s="174"/>
      <c r="Y217" s="174"/>
      <c r="Z217" s="174"/>
      <c r="AA217" s="174"/>
      <c r="AB217" s="174"/>
    </row>
    <row r="218" ht="18.0" hidden="1" customHeight="1">
      <c r="A218" s="192"/>
      <c r="B218" s="227"/>
      <c r="C218" s="215" t="s">
        <v>1010</v>
      </c>
      <c r="D218" s="196"/>
      <c r="E218" s="197">
        <v>1.0</v>
      </c>
      <c r="F218" s="198" t="s">
        <v>153</v>
      </c>
      <c r="G218" s="199">
        <v>70051.0</v>
      </c>
      <c r="H218" s="200">
        <f t="shared" si="39"/>
        <v>70051</v>
      </c>
      <c r="I218" s="208"/>
      <c r="J218" s="209"/>
      <c r="K218" s="203">
        <f t="shared" si="50"/>
        <v>1</v>
      </c>
      <c r="L218" s="202"/>
      <c r="M218" s="202"/>
      <c r="N218" s="202"/>
      <c r="O218" s="202"/>
      <c r="P218" s="203"/>
      <c r="Q218" s="202"/>
      <c r="R218" s="202"/>
      <c r="S218" s="202"/>
      <c r="T218" s="202"/>
      <c r="U218" s="202"/>
      <c r="V218" s="174"/>
      <c r="W218" s="174"/>
      <c r="X218" s="174"/>
      <c r="Y218" s="174"/>
      <c r="Z218" s="174"/>
      <c r="AA218" s="174"/>
      <c r="AB218" s="174"/>
    </row>
    <row r="219" ht="18.0" hidden="1" customHeight="1">
      <c r="A219" s="202"/>
      <c r="B219" s="227"/>
      <c r="C219" s="205"/>
      <c r="D219" s="196"/>
      <c r="E219" s="197"/>
      <c r="F219" s="198"/>
      <c r="G219" s="199">
        <v>70052.0</v>
      </c>
      <c r="H219" s="200">
        <f t="shared" si="39"/>
        <v>0</v>
      </c>
      <c r="I219" s="210"/>
      <c r="J219" s="202"/>
      <c r="K219" s="203"/>
      <c r="L219" s="202"/>
      <c r="M219" s="202"/>
      <c r="N219" s="202"/>
      <c r="O219" s="202"/>
      <c r="P219" s="203"/>
      <c r="Q219" s="202"/>
      <c r="R219" s="202"/>
      <c r="S219" s="202"/>
      <c r="T219" s="202"/>
      <c r="U219" s="202"/>
      <c r="V219" s="174"/>
      <c r="W219" s="174"/>
      <c r="X219" s="174"/>
      <c r="Y219" s="174"/>
      <c r="Z219" s="174"/>
      <c r="AA219" s="174"/>
      <c r="AB219" s="174"/>
    </row>
    <row r="220" ht="18.0" hidden="1" customHeight="1">
      <c r="A220" s="192"/>
      <c r="B220" s="225"/>
      <c r="C220" s="195" t="s">
        <v>961</v>
      </c>
      <c r="D220" s="206"/>
      <c r="E220" s="197"/>
      <c r="F220" s="219"/>
      <c r="G220" s="199">
        <v>70053.0</v>
      </c>
      <c r="H220" s="200">
        <f t="shared" si="39"/>
        <v>0</v>
      </c>
      <c r="I220" s="201" t="s">
        <v>902</v>
      </c>
      <c r="J220" s="202"/>
      <c r="K220" s="203"/>
      <c r="L220" s="202"/>
      <c r="M220" s="204"/>
      <c r="N220" s="202"/>
      <c r="O220" s="202"/>
      <c r="P220" s="203"/>
      <c r="Q220" s="202"/>
      <c r="R220" s="202"/>
      <c r="S220" s="202"/>
      <c r="T220" s="202"/>
      <c r="U220" s="202"/>
      <c r="V220" s="174"/>
      <c r="W220" s="174"/>
      <c r="X220" s="174"/>
      <c r="Y220" s="174"/>
      <c r="Z220" s="174"/>
      <c r="AA220" s="174"/>
      <c r="AB220" s="174"/>
    </row>
    <row r="221" ht="18.0" hidden="1" customHeight="1">
      <c r="A221" s="202"/>
      <c r="B221" s="227"/>
      <c r="C221" s="214" t="s">
        <v>1008</v>
      </c>
      <c r="D221" s="38"/>
      <c r="E221" s="197">
        <v>2.0</v>
      </c>
      <c r="F221" s="198" t="s">
        <v>645</v>
      </c>
      <c r="G221" s="199">
        <v>70054.0</v>
      </c>
      <c r="H221" s="200">
        <f t="shared" si="39"/>
        <v>140108</v>
      </c>
      <c r="I221" s="210"/>
      <c r="J221" s="202"/>
      <c r="K221" s="203">
        <f t="shared" ref="K221:K225" si="51">E221</f>
        <v>2</v>
      </c>
      <c r="L221" s="202"/>
      <c r="M221" s="202"/>
      <c r="N221" s="202"/>
      <c r="O221" s="202"/>
      <c r="P221" s="203"/>
      <c r="Q221" s="202"/>
      <c r="R221" s="202"/>
      <c r="S221" s="202"/>
      <c r="T221" s="202"/>
      <c r="U221" s="202"/>
      <c r="V221" s="174"/>
      <c r="W221" s="174"/>
      <c r="X221" s="174"/>
      <c r="Y221" s="174"/>
      <c r="Z221" s="174"/>
      <c r="AA221" s="174"/>
      <c r="AB221" s="174"/>
    </row>
    <row r="222" ht="18.0" hidden="1" customHeight="1">
      <c r="A222" s="192"/>
      <c r="B222" s="227"/>
      <c r="C222" s="215" t="s">
        <v>1010</v>
      </c>
      <c r="D222" s="196"/>
      <c r="E222" s="197">
        <v>1.0</v>
      </c>
      <c r="F222" s="198" t="s">
        <v>153</v>
      </c>
      <c r="G222" s="199">
        <v>70055.0</v>
      </c>
      <c r="H222" s="200">
        <f t="shared" si="39"/>
        <v>70055</v>
      </c>
      <c r="I222" s="208"/>
      <c r="J222" s="209"/>
      <c r="K222" s="203">
        <f t="shared" si="51"/>
        <v>1</v>
      </c>
      <c r="L222" s="202"/>
      <c r="M222" s="202"/>
      <c r="N222" s="202"/>
      <c r="O222" s="202"/>
      <c r="P222" s="203"/>
      <c r="Q222" s="202"/>
      <c r="R222" s="202"/>
      <c r="S222" s="202"/>
      <c r="T222" s="202"/>
      <c r="U222" s="202"/>
      <c r="V222" s="174"/>
      <c r="W222" s="174"/>
      <c r="X222" s="174"/>
      <c r="Y222" s="174"/>
      <c r="Z222" s="174"/>
      <c r="AA222" s="174"/>
      <c r="AB222" s="174"/>
    </row>
    <row r="223" ht="18.0" hidden="1" customHeight="1">
      <c r="A223" s="202"/>
      <c r="B223" s="227"/>
      <c r="C223" s="221" t="s">
        <v>1011</v>
      </c>
      <c r="D223" s="196" t="s">
        <v>1012</v>
      </c>
      <c r="E223" s="197">
        <v>3.0</v>
      </c>
      <c r="F223" s="198" t="s">
        <v>153</v>
      </c>
      <c r="G223" s="199">
        <v>70056.0</v>
      </c>
      <c r="H223" s="200">
        <f t="shared" si="39"/>
        <v>210168</v>
      </c>
      <c r="I223" s="210"/>
      <c r="J223" s="202"/>
      <c r="K223" s="203">
        <f t="shared" si="51"/>
        <v>3</v>
      </c>
      <c r="L223" s="202"/>
      <c r="M223" s="202"/>
      <c r="N223" s="202"/>
      <c r="O223" s="202"/>
      <c r="P223" s="203"/>
      <c r="Q223" s="202"/>
      <c r="R223" s="202"/>
      <c r="S223" s="202"/>
      <c r="T223" s="202"/>
      <c r="U223" s="202"/>
      <c r="V223" s="174"/>
      <c r="W223" s="174"/>
      <c r="X223" s="174"/>
      <c r="Y223" s="174"/>
      <c r="Z223" s="174"/>
      <c r="AA223" s="174"/>
      <c r="AB223" s="174"/>
    </row>
    <row r="224" ht="18.0" hidden="1" customHeight="1">
      <c r="A224" s="202"/>
      <c r="B224" s="227"/>
      <c r="C224" s="215" t="s">
        <v>1013</v>
      </c>
      <c r="D224" s="196" t="s">
        <v>1014</v>
      </c>
      <c r="E224" s="197">
        <v>1.0</v>
      </c>
      <c r="F224" s="198" t="s">
        <v>153</v>
      </c>
      <c r="G224" s="199">
        <v>70057.0</v>
      </c>
      <c r="H224" s="200">
        <f t="shared" si="39"/>
        <v>70057</v>
      </c>
      <c r="I224" s="210"/>
      <c r="J224" s="202"/>
      <c r="K224" s="203">
        <f t="shared" si="51"/>
        <v>1</v>
      </c>
      <c r="L224" s="202"/>
      <c r="M224" s="202"/>
      <c r="N224" s="202"/>
      <c r="O224" s="202"/>
      <c r="P224" s="203"/>
      <c r="Q224" s="202"/>
      <c r="R224" s="202"/>
      <c r="S224" s="202"/>
      <c r="T224" s="202"/>
      <c r="U224" s="202"/>
      <c r="V224" s="174"/>
      <c r="W224" s="174"/>
      <c r="X224" s="174"/>
      <c r="Y224" s="174"/>
      <c r="Z224" s="174"/>
      <c r="AA224" s="174"/>
      <c r="AB224" s="174"/>
    </row>
    <row r="225" ht="18.0" customHeight="1">
      <c r="A225" s="202"/>
      <c r="B225" s="227"/>
      <c r="C225" s="205" t="s">
        <v>1010</v>
      </c>
      <c r="D225" s="196"/>
      <c r="E225" s="197">
        <v>3.0</v>
      </c>
      <c r="F225" s="198" t="s">
        <v>153</v>
      </c>
      <c r="G225" s="199">
        <v>59000.0</v>
      </c>
      <c r="H225" s="200">
        <f t="shared" si="39"/>
        <v>177000</v>
      </c>
      <c r="I225" s="210"/>
      <c r="J225" s="202"/>
      <c r="K225" s="203">
        <f t="shared" si="51"/>
        <v>3</v>
      </c>
      <c r="L225" s="202"/>
      <c r="M225" s="202"/>
      <c r="N225" s="202"/>
      <c r="O225" s="202"/>
      <c r="P225" s="203"/>
      <c r="Q225" s="202"/>
      <c r="R225" s="202"/>
      <c r="S225" s="202"/>
      <c r="T225" s="202"/>
      <c r="U225" s="202"/>
      <c r="V225" s="174"/>
      <c r="W225" s="174"/>
      <c r="X225" s="174"/>
      <c r="Y225" s="174"/>
      <c r="Z225" s="174"/>
      <c r="AA225" s="174"/>
      <c r="AB225" s="174"/>
    </row>
    <row r="226" ht="18.0" customHeight="1">
      <c r="A226" s="202"/>
      <c r="B226" s="227"/>
      <c r="C226" s="195" t="s">
        <v>299</v>
      </c>
      <c r="D226" s="196"/>
      <c r="E226" s="197"/>
      <c r="F226" s="198"/>
      <c r="G226" s="199"/>
      <c r="H226" s="207">
        <f>SUM(H166,H167,H225)</f>
        <v>2997000</v>
      </c>
      <c r="I226" s="201"/>
      <c r="J226" s="202"/>
      <c r="K226" s="203"/>
      <c r="L226" s="202"/>
      <c r="M226" s="204"/>
      <c r="N226" s="202"/>
      <c r="O226" s="202"/>
      <c r="P226" s="203"/>
      <c r="Q226" s="202"/>
      <c r="R226" s="202"/>
      <c r="S226" s="202"/>
      <c r="T226" s="202"/>
      <c r="U226" s="202"/>
      <c r="V226" s="174"/>
      <c r="W226" s="174"/>
      <c r="X226" s="174"/>
      <c r="Y226" s="174"/>
      <c r="Z226" s="174"/>
      <c r="AA226" s="174"/>
      <c r="AB226" s="174"/>
    </row>
    <row r="227" ht="18.0" customHeight="1">
      <c r="A227" s="192"/>
      <c r="B227" s="225"/>
      <c r="C227" s="195"/>
      <c r="D227" s="206"/>
      <c r="E227" s="197"/>
      <c r="F227" s="198"/>
      <c r="G227" s="199"/>
      <c r="H227" s="207"/>
      <c r="I227" s="201"/>
      <c r="J227" s="202"/>
      <c r="K227" s="203"/>
      <c r="L227" s="202"/>
      <c r="M227" s="204"/>
      <c r="N227" s="202"/>
      <c r="O227" s="202"/>
      <c r="P227" s="203"/>
      <c r="Q227" s="202"/>
      <c r="R227" s="202"/>
      <c r="S227" s="202"/>
      <c r="T227" s="202"/>
      <c r="U227" s="202"/>
      <c r="V227" s="174"/>
      <c r="W227" s="174"/>
      <c r="X227" s="174"/>
      <c r="Y227" s="174"/>
      <c r="Z227" s="174"/>
      <c r="AA227" s="174"/>
      <c r="AB227" s="174"/>
    </row>
    <row r="228" ht="18.0" customHeight="1">
      <c r="A228" s="192">
        <v>1.070601E7</v>
      </c>
      <c r="B228" s="231"/>
      <c r="C228" s="232" t="s">
        <v>1015</v>
      </c>
      <c r="D228" s="233"/>
      <c r="E228" s="234"/>
      <c r="F228" s="235"/>
      <c r="G228" s="236"/>
      <c r="H228" s="237">
        <v>2000000.0</v>
      </c>
      <c r="I228" s="238"/>
      <c r="J228" s="202"/>
      <c r="K228" s="202"/>
      <c r="L228" s="202"/>
      <c r="M228" s="202"/>
      <c r="N228" s="202"/>
      <c r="O228" s="202"/>
      <c r="P228" s="204"/>
      <c r="Q228" s="202"/>
      <c r="R228" s="239"/>
      <c r="S228" s="202"/>
      <c r="T228" s="202"/>
      <c r="U228" s="202"/>
      <c r="V228" s="174"/>
      <c r="W228" s="174"/>
      <c r="X228" s="174"/>
      <c r="Y228" s="174"/>
      <c r="Z228" s="174"/>
      <c r="AA228" s="174"/>
      <c r="AB228" s="240"/>
    </row>
    <row r="229" ht="18.0" customHeight="1">
      <c r="A229" s="192"/>
      <c r="B229" s="231">
        <v>1.0</v>
      </c>
      <c r="C229" s="205" t="s">
        <v>1016</v>
      </c>
      <c r="D229" s="196"/>
      <c r="E229" s="241">
        <v>1.0</v>
      </c>
      <c r="F229" s="209" t="s">
        <v>153</v>
      </c>
      <c r="G229" s="242"/>
      <c r="H229" s="242">
        <v>1225000.0</v>
      </c>
      <c r="I229" s="198" t="s">
        <v>895</v>
      </c>
      <c r="J229" s="202"/>
      <c r="K229" s="202"/>
      <c r="L229" s="202"/>
      <c r="M229" s="202"/>
      <c r="N229" s="202"/>
      <c r="O229" s="202"/>
      <c r="P229" s="204"/>
      <c r="Q229" s="202"/>
      <c r="R229" s="204">
        <f>E229</f>
        <v>1</v>
      </c>
      <c r="S229" s="202"/>
      <c r="T229" s="202"/>
      <c r="U229" s="202"/>
      <c r="V229" s="174"/>
      <c r="W229" s="174"/>
      <c r="X229" s="174"/>
      <c r="Y229" s="174"/>
      <c r="Z229" s="174"/>
      <c r="AA229" s="174"/>
      <c r="AB229" s="240"/>
    </row>
    <row r="230" ht="73.5" customHeight="1">
      <c r="A230" s="192"/>
      <c r="B230" s="231"/>
      <c r="C230" s="214" t="s">
        <v>1017</v>
      </c>
      <c r="D230" s="38"/>
      <c r="E230" s="234"/>
      <c r="F230" s="235"/>
      <c r="G230" s="236"/>
      <c r="H230" s="237"/>
      <c r="I230" s="238"/>
      <c r="J230" s="202"/>
      <c r="K230" s="202"/>
      <c r="L230" s="202"/>
      <c r="M230" s="202"/>
      <c r="N230" s="202"/>
      <c r="O230" s="202"/>
      <c r="P230" s="204"/>
      <c r="Q230" s="202"/>
      <c r="R230" s="239"/>
      <c r="S230" s="202"/>
      <c r="T230" s="202"/>
      <c r="U230" s="202"/>
      <c r="V230" s="174"/>
      <c r="W230" s="174"/>
      <c r="X230" s="174"/>
      <c r="Y230" s="174"/>
      <c r="Z230" s="174"/>
      <c r="AA230" s="174"/>
      <c r="AB230" s="240"/>
    </row>
    <row r="231" ht="18.0" customHeight="1">
      <c r="A231" s="192"/>
      <c r="B231" s="231">
        <v>2.0</v>
      </c>
      <c r="C231" s="205" t="s">
        <v>1018</v>
      </c>
      <c r="D231" s="196" t="s">
        <v>1019</v>
      </c>
      <c r="E231" s="241">
        <v>1.0</v>
      </c>
      <c r="F231" s="209" t="s">
        <v>153</v>
      </c>
      <c r="G231" s="242"/>
      <c r="H231" s="242">
        <v>516000.0</v>
      </c>
      <c r="I231" s="198" t="s">
        <v>895</v>
      </c>
      <c r="J231" s="202"/>
      <c r="K231" s="202"/>
      <c r="L231" s="202"/>
      <c r="M231" s="202"/>
      <c r="N231" s="202"/>
      <c r="O231" s="202"/>
      <c r="P231" s="204"/>
      <c r="Q231" s="202"/>
      <c r="R231" s="204"/>
      <c r="S231" s="202"/>
      <c r="T231" s="202">
        <f>1</f>
        <v>1</v>
      </c>
      <c r="U231" s="202"/>
      <c r="V231" s="174"/>
      <c r="W231" s="174"/>
      <c r="X231" s="174"/>
      <c r="Y231" s="174"/>
      <c r="Z231" s="174"/>
      <c r="AA231" s="174"/>
      <c r="AB231" s="240"/>
    </row>
    <row r="232" ht="202.5" customHeight="1">
      <c r="A232" s="192"/>
      <c r="B232" s="231"/>
      <c r="C232" s="214" t="s">
        <v>1020</v>
      </c>
      <c r="D232" s="38"/>
      <c r="E232" s="234"/>
      <c r="F232" s="235"/>
      <c r="G232" s="236"/>
      <c r="H232" s="237"/>
      <c r="I232" s="238"/>
      <c r="J232" s="202"/>
      <c r="K232" s="202"/>
      <c r="L232" s="202"/>
      <c r="M232" s="202"/>
      <c r="N232" s="202"/>
      <c r="O232" s="202"/>
      <c r="P232" s="204"/>
      <c r="Q232" s="202"/>
      <c r="R232" s="239"/>
      <c r="S232" s="202"/>
      <c r="T232" s="202"/>
      <c r="U232" s="243"/>
      <c r="V232" s="174"/>
      <c r="W232" s="174"/>
      <c r="X232" s="174"/>
      <c r="Y232" s="174"/>
      <c r="Z232" s="174"/>
      <c r="AA232" s="174"/>
      <c r="AB232" s="240"/>
    </row>
    <row r="233" ht="18.0" customHeight="1">
      <c r="A233" s="192"/>
      <c r="B233" s="174"/>
      <c r="C233" s="244"/>
      <c r="D233" s="245"/>
      <c r="E233" s="246"/>
      <c r="F233" s="247"/>
      <c r="G233" s="248"/>
      <c r="H233" s="249"/>
      <c r="I233" s="250"/>
      <c r="J233" s="251"/>
      <c r="K233" s="251"/>
      <c r="L233" s="251"/>
      <c r="M233" s="251"/>
      <c r="N233" s="251"/>
      <c r="O233" s="251"/>
      <c r="P233" s="252"/>
      <c r="Q233" s="251"/>
      <c r="R233" s="252"/>
      <c r="S233" s="251"/>
      <c r="T233" s="253"/>
      <c r="U233" s="202"/>
      <c r="V233" s="174"/>
      <c r="W233" s="174"/>
      <c r="X233" s="174"/>
      <c r="Y233" s="174"/>
      <c r="Z233" s="174"/>
      <c r="AA233" s="174"/>
      <c r="AB233" s="240"/>
    </row>
    <row r="234" ht="18.0" customHeight="1">
      <c r="A234" s="202"/>
      <c r="B234" s="227"/>
      <c r="C234" s="195" t="s">
        <v>299</v>
      </c>
      <c r="D234" s="196"/>
      <c r="E234" s="197"/>
      <c r="F234" s="198"/>
      <c r="G234" s="199"/>
      <c r="H234" s="207">
        <f>SUM(H229:H232)</f>
        <v>1741000</v>
      </c>
      <c r="I234" s="201"/>
      <c r="J234" s="202"/>
      <c r="K234" s="203"/>
      <c r="L234" s="202"/>
      <c r="M234" s="204"/>
      <c r="N234" s="202"/>
      <c r="O234" s="202"/>
      <c r="P234" s="203"/>
      <c r="Q234" s="202"/>
      <c r="R234" s="202"/>
      <c r="S234" s="202"/>
      <c r="T234" s="194"/>
      <c r="U234" s="202"/>
      <c r="V234" s="174"/>
      <c r="W234" s="174"/>
      <c r="X234" s="174"/>
      <c r="Y234" s="174"/>
      <c r="Z234" s="174"/>
      <c r="AA234" s="174"/>
      <c r="AB234" s="174"/>
    </row>
    <row r="235" ht="18.0" customHeight="1">
      <c r="A235" s="240"/>
      <c r="B235" s="240"/>
      <c r="C235" s="240"/>
      <c r="D235" s="240"/>
      <c r="E235" s="254"/>
      <c r="F235" s="240"/>
      <c r="G235" s="255"/>
      <c r="H235" s="240"/>
      <c r="I235" s="256"/>
      <c r="J235" s="240"/>
      <c r="K235" s="254"/>
      <c r="L235" s="240"/>
      <c r="M235" s="240"/>
      <c r="N235" s="240"/>
      <c r="O235" s="240"/>
      <c r="P235" s="254"/>
      <c r="Q235" s="240"/>
      <c r="R235" s="240"/>
      <c r="S235" s="240"/>
      <c r="T235" s="240"/>
      <c r="U235" s="240"/>
      <c r="V235" s="240"/>
      <c r="W235" s="240"/>
      <c r="X235" s="240"/>
      <c r="Y235" s="240"/>
      <c r="Z235" s="240"/>
      <c r="AA235" s="240"/>
      <c r="AB235" s="240"/>
    </row>
    <row r="236" ht="18.0" customHeight="1">
      <c r="A236" s="257" t="s">
        <v>877</v>
      </c>
      <c r="B236" s="172"/>
      <c r="C236" s="172"/>
      <c r="D236" s="172"/>
      <c r="E236" s="257" t="s">
        <v>878</v>
      </c>
      <c r="F236" s="172"/>
      <c r="G236" s="172"/>
      <c r="H236" s="172"/>
      <c r="I236" s="258"/>
      <c r="J236" s="172"/>
      <c r="K236" s="172"/>
      <c r="L236" s="172"/>
      <c r="M236" s="172"/>
      <c r="N236" s="172"/>
      <c r="O236" s="257" t="s">
        <v>879</v>
      </c>
      <c r="P236" s="254"/>
      <c r="Q236" s="172"/>
      <c r="R236" s="172"/>
      <c r="S236" s="172"/>
      <c r="T236" s="172"/>
      <c r="U236" s="172"/>
      <c r="V236" s="172"/>
      <c r="W236" s="172"/>
      <c r="X236" s="172"/>
      <c r="Y236" s="172"/>
      <c r="Z236" s="172"/>
      <c r="AA236" s="172"/>
      <c r="AB236" s="172"/>
    </row>
    <row r="237" ht="18.0" customHeight="1">
      <c r="A237" s="172"/>
      <c r="B237" s="172"/>
      <c r="C237" s="172"/>
      <c r="D237" s="172"/>
      <c r="E237" s="172"/>
      <c r="F237" s="172"/>
      <c r="G237" s="172"/>
      <c r="H237" s="172"/>
      <c r="I237" s="258"/>
      <c r="J237" s="172"/>
      <c r="K237" s="172"/>
      <c r="L237" s="172"/>
      <c r="M237" s="172"/>
      <c r="N237" s="172"/>
      <c r="O237" s="174"/>
      <c r="P237" s="254"/>
      <c r="Q237" s="172"/>
      <c r="R237" s="172"/>
      <c r="S237" s="172"/>
      <c r="T237" s="172"/>
      <c r="U237" s="172"/>
      <c r="V237" s="172"/>
      <c r="W237" s="172"/>
      <c r="X237" s="172"/>
      <c r="Y237" s="172"/>
      <c r="Z237" s="172"/>
      <c r="AA237" s="172"/>
      <c r="AB237" s="172"/>
    </row>
    <row r="238" ht="18.0" customHeight="1">
      <c r="A238" s="172"/>
      <c r="B238" s="172"/>
      <c r="C238" s="172"/>
      <c r="D238" s="172"/>
      <c r="E238" s="172"/>
      <c r="F238" s="172"/>
      <c r="G238" s="172"/>
      <c r="H238" s="172"/>
      <c r="I238" s="258"/>
      <c r="J238" s="172"/>
      <c r="K238" s="172"/>
      <c r="L238" s="172"/>
      <c r="M238" s="172"/>
      <c r="N238" s="172"/>
      <c r="O238" s="174"/>
      <c r="P238" s="254"/>
      <c r="Q238" s="172"/>
      <c r="R238" s="172"/>
      <c r="S238" s="172"/>
      <c r="T238" s="172"/>
      <c r="U238" s="172"/>
      <c r="V238" s="172"/>
      <c r="W238" s="172"/>
      <c r="X238" s="172"/>
      <c r="Y238" s="172"/>
      <c r="Z238" s="172"/>
      <c r="AA238" s="172"/>
      <c r="AB238" s="172"/>
    </row>
    <row r="239" ht="18.0" customHeight="1">
      <c r="A239" s="172"/>
      <c r="B239" s="172"/>
      <c r="C239" s="172"/>
      <c r="D239" s="172"/>
      <c r="E239" s="172"/>
      <c r="F239" s="172"/>
      <c r="G239" s="172"/>
      <c r="H239" s="172"/>
      <c r="I239" s="258"/>
      <c r="J239" s="172"/>
      <c r="K239" s="172"/>
      <c r="L239" s="172"/>
      <c r="M239" s="172"/>
      <c r="N239" s="172"/>
      <c r="O239" s="174"/>
      <c r="P239" s="254"/>
      <c r="Q239" s="172"/>
      <c r="R239" s="172"/>
      <c r="S239" s="172"/>
      <c r="T239" s="172"/>
      <c r="U239" s="172"/>
      <c r="V239" s="172"/>
      <c r="W239" s="172"/>
      <c r="X239" s="172"/>
      <c r="Y239" s="172"/>
      <c r="Z239" s="172"/>
      <c r="AA239" s="172"/>
      <c r="AB239" s="172"/>
    </row>
    <row r="240" ht="18.0" customHeight="1">
      <c r="A240" s="259" t="s">
        <v>1021</v>
      </c>
      <c r="B240" s="172"/>
      <c r="C240" s="172"/>
      <c r="D240" s="172"/>
      <c r="E240" s="259" t="s">
        <v>1022</v>
      </c>
      <c r="F240" s="172"/>
      <c r="G240" s="172"/>
      <c r="H240" s="172"/>
      <c r="I240" s="258"/>
      <c r="J240" s="172"/>
      <c r="K240" s="172"/>
      <c r="L240" s="172"/>
      <c r="M240" s="172"/>
      <c r="N240" s="172"/>
      <c r="O240" s="259" t="s">
        <v>1023</v>
      </c>
      <c r="P240" s="254"/>
      <c r="Q240" s="172"/>
      <c r="R240" s="172"/>
      <c r="S240" s="172"/>
      <c r="T240" s="172"/>
      <c r="U240" s="172"/>
      <c r="V240" s="172"/>
      <c r="W240" s="172"/>
      <c r="X240" s="172"/>
      <c r="Y240" s="172"/>
      <c r="Z240" s="172"/>
      <c r="AA240" s="172"/>
      <c r="AB240" s="172"/>
    </row>
    <row r="241" ht="18.0" customHeight="1">
      <c r="A241" s="260" t="s">
        <v>1024</v>
      </c>
      <c r="B241" s="172"/>
      <c r="C241" s="172"/>
      <c r="D241" s="172"/>
      <c r="E241" s="260" t="s">
        <v>1025</v>
      </c>
      <c r="F241" s="172"/>
      <c r="G241" s="172"/>
      <c r="H241" s="172"/>
      <c r="I241" s="258"/>
      <c r="J241" s="172"/>
      <c r="K241" s="172"/>
      <c r="L241" s="172"/>
      <c r="M241" s="172"/>
      <c r="N241" s="172"/>
      <c r="O241" s="260" t="s">
        <v>885</v>
      </c>
      <c r="P241" s="254"/>
      <c r="Q241" s="172"/>
      <c r="R241" s="172"/>
      <c r="S241" s="172"/>
      <c r="T241" s="172"/>
      <c r="U241" s="172"/>
      <c r="V241" s="172"/>
      <c r="W241" s="172"/>
      <c r="X241" s="172"/>
      <c r="Y241" s="172"/>
      <c r="Z241" s="172"/>
      <c r="AA241" s="172"/>
      <c r="AB241" s="172"/>
    </row>
    <row r="242" ht="18.0" customHeight="1">
      <c r="A242" s="240"/>
      <c r="B242" s="240"/>
      <c r="C242" s="240"/>
      <c r="D242" s="240"/>
      <c r="E242" s="254"/>
      <c r="F242" s="240"/>
      <c r="G242" s="255"/>
      <c r="H242" s="240"/>
      <c r="I242" s="256"/>
      <c r="J242" s="240"/>
      <c r="K242" s="254"/>
      <c r="L242" s="240"/>
      <c r="M242" s="240"/>
      <c r="N242" s="240"/>
      <c r="O242" s="240"/>
      <c r="P242" s="254"/>
      <c r="Q242" s="240"/>
      <c r="R242" s="240"/>
      <c r="S242" s="240"/>
      <c r="T242" s="240"/>
      <c r="U242" s="240"/>
      <c r="V242" s="240"/>
      <c r="W242" s="240"/>
      <c r="X242" s="240"/>
      <c r="Y242" s="240"/>
      <c r="Z242" s="240"/>
      <c r="AA242" s="240"/>
      <c r="AB242" s="240"/>
    </row>
    <row r="243" ht="18.0" customHeight="1">
      <c r="A243" s="240"/>
      <c r="B243" s="240"/>
      <c r="C243" s="240"/>
      <c r="D243" s="240"/>
      <c r="E243" s="254"/>
      <c r="F243" s="240"/>
      <c r="G243" s="255"/>
      <c r="H243" s="240"/>
      <c r="I243" s="256"/>
      <c r="J243" s="240"/>
      <c r="K243" s="254"/>
      <c r="L243" s="240"/>
      <c r="M243" s="240"/>
      <c r="N243" s="240"/>
      <c r="O243" s="240"/>
      <c r="P243" s="254"/>
      <c r="Q243" s="240"/>
      <c r="R243" s="240"/>
      <c r="S243" s="240"/>
      <c r="T243" s="240"/>
      <c r="U243" s="240"/>
      <c r="V243" s="240"/>
      <c r="W243" s="240"/>
      <c r="X243" s="240"/>
      <c r="Y243" s="240"/>
      <c r="Z243" s="240"/>
      <c r="AA243" s="240"/>
      <c r="AB243" s="240"/>
    </row>
    <row r="244" ht="18.0" customHeight="1">
      <c r="A244" s="240"/>
      <c r="B244" s="240"/>
      <c r="C244" s="240"/>
      <c r="D244" s="240"/>
      <c r="E244" s="254"/>
      <c r="F244" s="240"/>
      <c r="G244" s="255"/>
      <c r="H244" s="240"/>
      <c r="I244" s="256"/>
      <c r="J244" s="240"/>
      <c r="K244" s="254"/>
      <c r="L244" s="240"/>
      <c r="M244" s="240"/>
      <c r="N244" s="240"/>
      <c r="O244" s="240"/>
      <c r="P244" s="254"/>
      <c r="Q244" s="240"/>
      <c r="R244" s="240"/>
      <c r="S244" s="240"/>
      <c r="T244" s="240"/>
      <c r="U244" s="240"/>
      <c r="V244" s="240"/>
      <c r="W244" s="240"/>
      <c r="X244" s="240"/>
      <c r="Y244" s="240"/>
      <c r="Z244" s="240"/>
      <c r="AA244" s="240"/>
      <c r="AB244" s="240"/>
    </row>
    <row r="245" ht="18.0" customHeight="1">
      <c r="A245" s="240"/>
      <c r="B245" s="240"/>
      <c r="C245" s="240"/>
      <c r="D245" s="240"/>
      <c r="E245" s="254"/>
      <c r="F245" s="240"/>
      <c r="G245" s="255"/>
      <c r="H245" s="240"/>
      <c r="I245" s="256"/>
      <c r="J245" s="240"/>
      <c r="K245" s="254"/>
      <c r="L245" s="240"/>
      <c r="M245" s="240"/>
      <c r="N245" s="240"/>
      <c r="O245" s="240"/>
      <c r="P245" s="254"/>
      <c r="Q245" s="240"/>
      <c r="R245" s="240"/>
      <c r="S245" s="240"/>
      <c r="T245" s="240"/>
      <c r="U245" s="240"/>
      <c r="V245" s="240"/>
      <c r="W245" s="240"/>
      <c r="X245" s="240"/>
      <c r="Y245" s="240"/>
      <c r="Z245" s="240"/>
      <c r="AA245" s="240"/>
      <c r="AB245" s="240"/>
    </row>
    <row r="246" ht="18.0" customHeight="1">
      <c r="A246" s="240"/>
      <c r="B246" s="240"/>
      <c r="C246" s="240"/>
      <c r="D246" s="240"/>
      <c r="E246" s="254"/>
      <c r="F246" s="240"/>
      <c r="G246" s="255"/>
      <c r="H246" s="240"/>
      <c r="I246" s="256"/>
      <c r="J246" s="240"/>
      <c r="K246" s="254"/>
      <c r="L246" s="240"/>
      <c r="M246" s="240"/>
      <c r="N246" s="240"/>
      <c r="O246" s="240"/>
      <c r="P246" s="254"/>
      <c r="Q246" s="240"/>
      <c r="R246" s="240"/>
      <c r="S246" s="240"/>
      <c r="T246" s="240"/>
      <c r="U246" s="240"/>
      <c r="V246" s="240"/>
      <c r="W246" s="240"/>
      <c r="X246" s="240"/>
      <c r="Y246" s="240"/>
      <c r="Z246" s="240"/>
      <c r="AA246" s="240"/>
      <c r="AB246" s="240"/>
    </row>
    <row r="247" ht="18.0" customHeight="1">
      <c r="A247" s="240"/>
      <c r="B247" s="240"/>
      <c r="C247" s="240"/>
      <c r="D247" s="240"/>
      <c r="E247" s="254"/>
      <c r="F247" s="240"/>
      <c r="G247" s="255"/>
      <c r="H247" s="240"/>
      <c r="I247" s="256"/>
      <c r="J247" s="240"/>
      <c r="K247" s="254"/>
      <c r="L247" s="240"/>
      <c r="M247" s="240"/>
      <c r="N247" s="240"/>
      <c r="O247" s="240"/>
      <c r="P247" s="254"/>
      <c r="Q247" s="240"/>
      <c r="R247" s="240"/>
      <c r="S247" s="240"/>
      <c r="T247" s="240"/>
      <c r="U247" s="240"/>
      <c r="V247" s="240"/>
      <c r="W247" s="240"/>
      <c r="X247" s="240"/>
      <c r="Y247" s="240"/>
      <c r="Z247" s="240"/>
      <c r="AA247" s="240"/>
      <c r="AB247" s="240"/>
    </row>
    <row r="248" ht="18.0" customHeight="1">
      <c r="A248" s="240"/>
      <c r="B248" s="240"/>
      <c r="C248" s="240"/>
      <c r="D248" s="240"/>
      <c r="E248" s="254"/>
      <c r="F248" s="240"/>
      <c r="G248" s="255"/>
      <c r="H248" s="240"/>
      <c r="I248" s="256"/>
      <c r="J248" s="240"/>
      <c r="K248" s="254"/>
      <c r="L248" s="240"/>
      <c r="M248" s="240"/>
      <c r="N248" s="240"/>
      <c r="O248" s="240"/>
      <c r="P248" s="254"/>
      <c r="Q248" s="240"/>
      <c r="R248" s="240"/>
      <c r="S248" s="240"/>
      <c r="T248" s="240"/>
      <c r="U248" s="240"/>
      <c r="V248" s="240"/>
      <c r="W248" s="240"/>
      <c r="X248" s="240"/>
      <c r="Y248" s="240"/>
      <c r="Z248" s="240"/>
      <c r="AA248" s="240"/>
      <c r="AB248" s="240"/>
    </row>
    <row r="249" ht="18.0" customHeight="1">
      <c r="A249" s="240"/>
      <c r="B249" s="240"/>
      <c r="C249" s="240"/>
      <c r="D249" s="240"/>
      <c r="E249" s="254"/>
      <c r="F249" s="240"/>
      <c r="G249" s="255"/>
      <c r="H249" s="240"/>
      <c r="I249" s="256"/>
      <c r="J249" s="240"/>
      <c r="K249" s="254"/>
      <c r="L249" s="240"/>
      <c r="M249" s="240"/>
      <c r="N249" s="240"/>
      <c r="O249" s="240"/>
      <c r="P249" s="254"/>
      <c r="Q249" s="240"/>
      <c r="R249" s="240"/>
      <c r="S249" s="240"/>
      <c r="T249" s="240"/>
      <c r="U249" s="240"/>
      <c r="V249" s="240"/>
      <c r="W249" s="240"/>
      <c r="X249" s="240"/>
      <c r="Y249" s="240"/>
      <c r="Z249" s="240"/>
      <c r="AA249" s="240"/>
      <c r="AB249" s="240"/>
    </row>
    <row r="250" ht="18.0" customHeight="1">
      <c r="A250" s="240"/>
      <c r="B250" s="240"/>
      <c r="C250" s="240"/>
      <c r="D250" s="240"/>
      <c r="E250" s="254"/>
      <c r="F250" s="240"/>
      <c r="G250" s="255"/>
      <c r="H250" s="240"/>
      <c r="I250" s="256"/>
      <c r="J250" s="240"/>
      <c r="K250" s="254"/>
      <c r="L250" s="240"/>
      <c r="M250" s="240"/>
      <c r="N250" s="240"/>
      <c r="O250" s="240"/>
      <c r="P250" s="254"/>
      <c r="Q250" s="240"/>
      <c r="R250" s="240"/>
      <c r="S250" s="240"/>
      <c r="T250" s="240"/>
      <c r="U250" s="240"/>
      <c r="V250" s="240"/>
      <c r="W250" s="240"/>
      <c r="X250" s="240"/>
      <c r="Y250" s="240"/>
      <c r="Z250" s="240"/>
      <c r="AA250" s="240"/>
      <c r="AB250" s="240"/>
    </row>
    <row r="251" ht="18.0" customHeight="1">
      <c r="A251" s="240"/>
      <c r="B251" s="240"/>
      <c r="C251" s="240"/>
      <c r="D251" s="240"/>
      <c r="E251" s="254"/>
      <c r="F251" s="240"/>
      <c r="G251" s="255"/>
      <c r="H251" s="240"/>
      <c r="I251" s="256"/>
      <c r="J251" s="240"/>
      <c r="K251" s="254"/>
      <c r="L251" s="240"/>
      <c r="M251" s="240"/>
      <c r="N251" s="240"/>
      <c r="O251" s="240"/>
      <c r="P251" s="254"/>
      <c r="Q251" s="240"/>
      <c r="R251" s="240"/>
      <c r="S251" s="240"/>
      <c r="T251" s="240"/>
      <c r="U251" s="240"/>
      <c r="V251" s="240"/>
      <c r="W251" s="240"/>
      <c r="X251" s="240"/>
      <c r="Y251" s="240"/>
      <c r="Z251" s="240"/>
      <c r="AA251" s="240"/>
      <c r="AB251" s="240"/>
    </row>
    <row r="252" ht="18.0" customHeight="1">
      <c r="A252" s="240"/>
      <c r="B252" s="240"/>
      <c r="C252" s="240"/>
      <c r="D252" s="240"/>
      <c r="E252" s="254"/>
      <c r="F252" s="240"/>
      <c r="G252" s="255"/>
      <c r="H252" s="240"/>
      <c r="I252" s="256"/>
      <c r="J252" s="240"/>
      <c r="K252" s="254"/>
      <c r="L252" s="240"/>
      <c r="M252" s="240"/>
      <c r="N252" s="240"/>
      <c r="O252" s="240"/>
      <c r="P252" s="254"/>
      <c r="Q252" s="240"/>
      <c r="R252" s="240"/>
      <c r="S252" s="240"/>
      <c r="T252" s="240"/>
      <c r="U252" s="240"/>
      <c r="V252" s="240"/>
      <c r="W252" s="240"/>
      <c r="X252" s="240"/>
      <c r="Y252" s="240"/>
      <c r="Z252" s="240"/>
      <c r="AA252" s="240"/>
      <c r="AB252" s="240"/>
    </row>
    <row r="253" ht="18.0" customHeight="1">
      <c r="A253" s="240"/>
      <c r="B253" s="240"/>
      <c r="C253" s="240"/>
      <c r="D253" s="240"/>
      <c r="E253" s="254"/>
      <c r="F253" s="240"/>
      <c r="G253" s="255"/>
      <c r="H253" s="240"/>
      <c r="I253" s="256"/>
      <c r="J253" s="240"/>
      <c r="K253" s="254"/>
      <c r="L253" s="240"/>
      <c r="M253" s="240"/>
      <c r="N253" s="240"/>
      <c r="O253" s="240"/>
      <c r="P253" s="254"/>
      <c r="Q253" s="240"/>
      <c r="R253" s="240"/>
      <c r="S253" s="240"/>
      <c r="T253" s="240"/>
      <c r="U253" s="240"/>
      <c r="V253" s="240"/>
      <c r="W253" s="240"/>
      <c r="X253" s="240"/>
      <c r="Y253" s="240"/>
      <c r="Z253" s="240"/>
      <c r="AA253" s="240"/>
      <c r="AB253" s="240"/>
    </row>
    <row r="254" ht="18.0" customHeight="1">
      <c r="A254" s="240"/>
      <c r="B254" s="240"/>
      <c r="C254" s="240"/>
      <c r="D254" s="240"/>
      <c r="E254" s="254"/>
      <c r="F254" s="240"/>
      <c r="G254" s="255"/>
      <c r="H254" s="240"/>
      <c r="I254" s="256"/>
      <c r="J254" s="240"/>
      <c r="K254" s="254"/>
      <c r="L254" s="240"/>
      <c r="M254" s="240"/>
      <c r="N254" s="240"/>
      <c r="O254" s="240"/>
      <c r="P254" s="254"/>
      <c r="Q254" s="240"/>
      <c r="R254" s="240"/>
      <c r="S254" s="240"/>
      <c r="T254" s="240"/>
      <c r="U254" s="240"/>
      <c r="V254" s="240"/>
      <c r="W254" s="240"/>
      <c r="X254" s="240"/>
      <c r="Y254" s="240"/>
      <c r="Z254" s="240"/>
      <c r="AA254" s="240"/>
      <c r="AB254" s="240"/>
    </row>
    <row r="255" ht="18.0" customHeight="1">
      <c r="A255" s="240"/>
      <c r="B255" s="240"/>
      <c r="C255" s="240"/>
      <c r="D255" s="240"/>
      <c r="E255" s="254"/>
      <c r="F255" s="240"/>
      <c r="G255" s="255"/>
      <c r="H255" s="240"/>
      <c r="I255" s="256"/>
      <c r="J255" s="240"/>
      <c r="K255" s="254"/>
      <c r="L255" s="240"/>
      <c r="M255" s="240"/>
      <c r="N255" s="240"/>
      <c r="O255" s="240"/>
      <c r="P255" s="254"/>
      <c r="Q255" s="240"/>
      <c r="R255" s="240"/>
      <c r="S255" s="240"/>
      <c r="T255" s="240"/>
      <c r="U255" s="240"/>
      <c r="V255" s="240"/>
      <c r="W255" s="240"/>
      <c r="X255" s="240"/>
      <c r="Y255" s="240"/>
      <c r="Z255" s="240"/>
      <c r="AA255" s="240"/>
      <c r="AB255" s="240"/>
    </row>
    <row r="256" ht="18.0" customHeight="1">
      <c r="A256" s="240"/>
      <c r="B256" s="240"/>
      <c r="C256" s="240"/>
      <c r="D256" s="240"/>
      <c r="E256" s="254"/>
      <c r="F256" s="240"/>
      <c r="G256" s="255"/>
      <c r="H256" s="240"/>
      <c r="I256" s="256"/>
      <c r="J256" s="240"/>
      <c r="K256" s="254"/>
      <c r="L256" s="240"/>
      <c r="M256" s="240"/>
      <c r="N256" s="240"/>
      <c r="O256" s="240"/>
      <c r="P256" s="254"/>
      <c r="Q256" s="240"/>
      <c r="R256" s="240"/>
      <c r="S256" s="240"/>
      <c r="T256" s="240"/>
      <c r="U256" s="240"/>
      <c r="V256" s="240"/>
      <c r="W256" s="240"/>
      <c r="X256" s="240"/>
      <c r="Y256" s="240"/>
      <c r="Z256" s="240"/>
      <c r="AA256" s="240"/>
      <c r="AB256" s="240"/>
    </row>
    <row r="257" ht="18.0" customHeight="1">
      <c r="A257" s="240"/>
      <c r="B257" s="240"/>
      <c r="C257" s="240"/>
      <c r="D257" s="240"/>
      <c r="E257" s="254"/>
      <c r="F257" s="240"/>
      <c r="G257" s="255"/>
      <c r="H257" s="240"/>
      <c r="I257" s="256"/>
      <c r="J257" s="240"/>
      <c r="K257" s="254"/>
      <c r="L257" s="240"/>
      <c r="M257" s="240"/>
      <c r="N257" s="240"/>
      <c r="O257" s="240"/>
      <c r="P257" s="254"/>
      <c r="Q257" s="240"/>
      <c r="R257" s="240"/>
      <c r="S257" s="240"/>
      <c r="T257" s="240"/>
      <c r="U257" s="240"/>
      <c r="V257" s="240"/>
      <c r="W257" s="240"/>
      <c r="X257" s="240"/>
      <c r="Y257" s="240"/>
      <c r="Z257" s="240"/>
      <c r="AA257" s="240"/>
      <c r="AB257" s="240"/>
    </row>
    <row r="258" ht="18.0" customHeight="1">
      <c r="A258" s="240"/>
      <c r="B258" s="240"/>
      <c r="C258" s="240"/>
      <c r="D258" s="240"/>
      <c r="E258" s="254"/>
      <c r="F258" s="240"/>
      <c r="G258" s="255"/>
      <c r="H258" s="240"/>
      <c r="I258" s="256"/>
      <c r="J258" s="240"/>
      <c r="K258" s="254"/>
      <c r="L258" s="240"/>
      <c r="M258" s="240"/>
      <c r="N258" s="240"/>
      <c r="O258" s="240"/>
      <c r="P258" s="254"/>
      <c r="Q258" s="240"/>
      <c r="R258" s="240"/>
      <c r="S258" s="240"/>
      <c r="T258" s="240"/>
      <c r="U258" s="240"/>
      <c r="V258" s="240"/>
      <c r="W258" s="240"/>
      <c r="X258" s="240"/>
      <c r="Y258" s="240"/>
      <c r="Z258" s="240"/>
      <c r="AA258" s="240"/>
      <c r="AB258" s="240"/>
    </row>
    <row r="259" ht="18.0" customHeight="1">
      <c r="A259" s="240"/>
      <c r="B259" s="240"/>
      <c r="C259" s="240"/>
      <c r="D259" s="240"/>
      <c r="E259" s="254"/>
      <c r="F259" s="240"/>
      <c r="G259" s="255"/>
      <c r="H259" s="240"/>
      <c r="I259" s="256"/>
      <c r="J259" s="240"/>
      <c r="K259" s="254"/>
      <c r="L259" s="240"/>
      <c r="M259" s="240"/>
      <c r="N259" s="240"/>
      <c r="O259" s="240"/>
      <c r="P259" s="254"/>
      <c r="Q259" s="240"/>
      <c r="R259" s="240"/>
      <c r="S259" s="240"/>
      <c r="T259" s="240"/>
      <c r="U259" s="240"/>
      <c r="V259" s="240"/>
      <c r="W259" s="240"/>
      <c r="X259" s="240"/>
      <c r="Y259" s="240"/>
      <c r="Z259" s="240"/>
      <c r="AA259" s="240"/>
      <c r="AB259" s="240"/>
    </row>
    <row r="260" ht="18.0" customHeight="1">
      <c r="A260" s="240"/>
      <c r="B260" s="240"/>
      <c r="C260" s="240"/>
      <c r="D260" s="240"/>
      <c r="E260" s="254"/>
      <c r="F260" s="240"/>
      <c r="G260" s="255"/>
      <c r="H260" s="240"/>
      <c r="I260" s="256"/>
      <c r="J260" s="240"/>
      <c r="K260" s="254"/>
      <c r="L260" s="240"/>
      <c r="M260" s="240"/>
      <c r="N260" s="240"/>
      <c r="O260" s="240"/>
      <c r="P260" s="254"/>
      <c r="Q260" s="240"/>
      <c r="R260" s="240"/>
      <c r="S260" s="240"/>
      <c r="T260" s="240"/>
      <c r="U260" s="240"/>
      <c r="V260" s="240"/>
      <c r="W260" s="240"/>
      <c r="X260" s="240"/>
      <c r="Y260" s="240"/>
      <c r="Z260" s="240"/>
      <c r="AA260" s="240"/>
      <c r="AB260" s="240"/>
    </row>
    <row r="261" ht="18.0" customHeight="1">
      <c r="A261" s="240"/>
      <c r="B261" s="240"/>
      <c r="C261" s="240"/>
      <c r="D261" s="240"/>
      <c r="E261" s="254"/>
      <c r="F261" s="240"/>
      <c r="G261" s="255"/>
      <c r="H261" s="240"/>
      <c r="I261" s="256"/>
      <c r="J261" s="240"/>
      <c r="K261" s="254"/>
      <c r="L261" s="240"/>
      <c r="M261" s="240"/>
      <c r="N261" s="240"/>
      <c r="O261" s="240"/>
      <c r="P261" s="254"/>
      <c r="Q261" s="240"/>
      <c r="R261" s="240"/>
      <c r="S261" s="240"/>
      <c r="T261" s="240"/>
      <c r="U261" s="240"/>
      <c r="V261" s="240"/>
      <c r="W261" s="240"/>
      <c r="X261" s="240"/>
      <c r="Y261" s="240"/>
      <c r="Z261" s="240"/>
      <c r="AA261" s="240"/>
      <c r="AB261" s="240"/>
    </row>
    <row r="262" ht="18.0" customHeight="1">
      <c r="A262" s="240"/>
      <c r="B262" s="240"/>
      <c r="C262" s="240"/>
      <c r="D262" s="240"/>
      <c r="E262" s="254"/>
      <c r="F262" s="240"/>
      <c r="G262" s="255"/>
      <c r="H262" s="240"/>
      <c r="I262" s="256"/>
      <c r="J262" s="240"/>
      <c r="K262" s="254"/>
      <c r="L262" s="240"/>
      <c r="M262" s="240"/>
      <c r="N262" s="240"/>
      <c r="O262" s="240"/>
      <c r="P262" s="254"/>
      <c r="Q262" s="240"/>
      <c r="R262" s="240"/>
      <c r="S262" s="240"/>
      <c r="T262" s="240"/>
      <c r="U262" s="240"/>
      <c r="V262" s="240"/>
      <c r="W262" s="240"/>
      <c r="X262" s="240"/>
      <c r="Y262" s="240"/>
      <c r="Z262" s="240"/>
      <c r="AA262" s="240"/>
      <c r="AB262" s="240"/>
    </row>
    <row r="263" ht="18.0" customHeight="1">
      <c r="A263" s="240"/>
      <c r="B263" s="240"/>
      <c r="C263" s="240"/>
      <c r="D263" s="240"/>
      <c r="E263" s="254"/>
      <c r="F263" s="240"/>
      <c r="G263" s="255"/>
      <c r="H263" s="240"/>
      <c r="I263" s="256"/>
      <c r="J263" s="240"/>
      <c r="K263" s="254"/>
      <c r="L263" s="240"/>
      <c r="M263" s="240"/>
      <c r="N263" s="240"/>
      <c r="O263" s="240"/>
      <c r="P263" s="254"/>
      <c r="Q263" s="240"/>
      <c r="R263" s="240"/>
      <c r="S263" s="240"/>
      <c r="T263" s="240"/>
      <c r="U263" s="240"/>
      <c r="V263" s="240"/>
      <c r="W263" s="240"/>
      <c r="X263" s="240"/>
      <c r="Y263" s="240"/>
      <c r="Z263" s="240"/>
      <c r="AA263" s="240"/>
      <c r="AB263" s="240"/>
    </row>
    <row r="264" ht="18.0" customHeight="1">
      <c r="A264" s="240"/>
      <c r="B264" s="240"/>
      <c r="C264" s="240"/>
      <c r="D264" s="240"/>
      <c r="E264" s="254"/>
      <c r="F264" s="240"/>
      <c r="G264" s="255"/>
      <c r="H264" s="240"/>
      <c r="I264" s="256"/>
      <c r="J264" s="240"/>
      <c r="K264" s="254"/>
      <c r="L264" s="240"/>
      <c r="M264" s="240"/>
      <c r="N264" s="240"/>
      <c r="O264" s="240"/>
      <c r="P264" s="254"/>
      <c r="Q264" s="240"/>
      <c r="R264" s="240"/>
      <c r="S264" s="240"/>
      <c r="T264" s="240"/>
      <c r="U264" s="240"/>
      <c r="V264" s="240"/>
      <c r="W264" s="240"/>
      <c r="X264" s="240"/>
      <c r="Y264" s="240"/>
      <c r="Z264" s="240"/>
      <c r="AA264" s="240"/>
      <c r="AB264" s="240"/>
    </row>
    <row r="265" ht="18.0" customHeight="1">
      <c r="A265" s="240"/>
      <c r="B265" s="240"/>
      <c r="C265" s="240"/>
      <c r="D265" s="240"/>
      <c r="E265" s="254"/>
      <c r="F265" s="240"/>
      <c r="G265" s="255"/>
      <c r="H265" s="240"/>
      <c r="I265" s="256"/>
      <c r="J265" s="240"/>
      <c r="K265" s="254"/>
      <c r="L265" s="240"/>
      <c r="M265" s="240"/>
      <c r="N265" s="240"/>
      <c r="O265" s="240"/>
      <c r="P265" s="254"/>
      <c r="Q265" s="240"/>
      <c r="R265" s="240"/>
      <c r="S265" s="240"/>
      <c r="T265" s="240"/>
      <c r="U265" s="240"/>
      <c r="V265" s="240"/>
      <c r="W265" s="240"/>
      <c r="X265" s="240"/>
      <c r="Y265" s="240"/>
      <c r="Z265" s="240"/>
      <c r="AA265" s="240"/>
      <c r="AB265" s="240"/>
    </row>
    <row r="266" ht="18.0" customHeight="1">
      <c r="A266" s="240"/>
      <c r="B266" s="240"/>
      <c r="C266" s="240"/>
      <c r="D266" s="240"/>
      <c r="E266" s="254"/>
      <c r="F266" s="240"/>
      <c r="G266" s="255"/>
      <c r="H266" s="240"/>
      <c r="I266" s="256"/>
      <c r="J266" s="240"/>
      <c r="K266" s="254"/>
      <c r="L266" s="240"/>
      <c r="M266" s="240"/>
      <c r="N266" s="240"/>
      <c r="O266" s="240"/>
      <c r="P266" s="254"/>
      <c r="Q266" s="240"/>
      <c r="R266" s="240"/>
      <c r="S266" s="240"/>
      <c r="T266" s="240"/>
      <c r="U266" s="240"/>
      <c r="V266" s="240"/>
      <c r="W266" s="240"/>
      <c r="X266" s="240"/>
      <c r="Y266" s="240"/>
      <c r="Z266" s="240"/>
      <c r="AA266" s="240"/>
      <c r="AB266" s="240"/>
    </row>
    <row r="267" ht="18.0" customHeight="1">
      <c r="A267" s="240"/>
      <c r="B267" s="240"/>
      <c r="C267" s="240"/>
      <c r="D267" s="240"/>
      <c r="E267" s="254"/>
      <c r="F267" s="240"/>
      <c r="G267" s="255"/>
      <c r="H267" s="240"/>
      <c r="I267" s="256"/>
      <c r="J267" s="240"/>
      <c r="K267" s="254"/>
      <c r="L267" s="240"/>
      <c r="M267" s="240"/>
      <c r="N267" s="240"/>
      <c r="O267" s="240"/>
      <c r="P267" s="254"/>
      <c r="Q267" s="240"/>
      <c r="R267" s="240"/>
      <c r="S267" s="240"/>
      <c r="T267" s="240"/>
      <c r="U267" s="240"/>
      <c r="V267" s="240"/>
      <c r="W267" s="240"/>
      <c r="X267" s="240"/>
      <c r="Y267" s="240"/>
      <c r="Z267" s="240"/>
      <c r="AA267" s="240"/>
      <c r="AB267" s="240"/>
    </row>
    <row r="268" ht="18.0" customHeight="1">
      <c r="A268" s="240"/>
      <c r="B268" s="240"/>
      <c r="C268" s="240"/>
      <c r="D268" s="240"/>
      <c r="E268" s="254"/>
      <c r="F268" s="240"/>
      <c r="G268" s="255"/>
      <c r="H268" s="240"/>
      <c r="I268" s="256"/>
      <c r="J268" s="240"/>
      <c r="K268" s="254"/>
      <c r="L268" s="240"/>
      <c r="M268" s="240"/>
      <c r="N268" s="240"/>
      <c r="O268" s="240"/>
      <c r="P268" s="254"/>
      <c r="Q268" s="240"/>
      <c r="R268" s="240"/>
      <c r="S268" s="240"/>
      <c r="T268" s="240"/>
      <c r="U268" s="240"/>
      <c r="V268" s="240"/>
      <c r="W268" s="240"/>
      <c r="X268" s="240"/>
      <c r="Y268" s="240"/>
      <c r="Z268" s="240"/>
      <c r="AA268" s="240"/>
      <c r="AB268" s="240"/>
    </row>
    <row r="269" ht="18.0" customHeight="1">
      <c r="A269" s="240"/>
      <c r="B269" s="240"/>
      <c r="C269" s="240"/>
      <c r="D269" s="240"/>
      <c r="E269" s="254"/>
      <c r="F269" s="240"/>
      <c r="G269" s="255"/>
      <c r="H269" s="240"/>
      <c r="I269" s="256"/>
      <c r="J269" s="240"/>
      <c r="K269" s="254"/>
      <c r="L269" s="240"/>
      <c r="M269" s="240"/>
      <c r="N269" s="240"/>
      <c r="O269" s="240"/>
      <c r="P269" s="254"/>
      <c r="Q269" s="240"/>
      <c r="R269" s="240"/>
      <c r="S269" s="240"/>
      <c r="T269" s="240"/>
      <c r="U269" s="240"/>
      <c r="V269" s="240"/>
      <c r="W269" s="240"/>
      <c r="X269" s="240"/>
      <c r="Y269" s="240"/>
      <c r="Z269" s="240"/>
      <c r="AA269" s="240"/>
      <c r="AB269" s="240"/>
    </row>
    <row r="270" ht="18.0" customHeight="1">
      <c r="A270" s="240"/>
      <c r="B270" s="240"/>
      <c r="C270" s="240"/>
      <c r="D270" s="240"/>
      <c r="E270" s="254"/>
      <c r="F270" s="240"/>
      <c r="G270" s="255"/>
      <c r="H270" s="240"/>
      <c r="I270" s="256"/>
      <c r="J270" s="240"/>
      <c r="K270" s="254"/>
      <c r="L270" s="240"/>
      <c r="M270" s="240"/>
      <c r="N270" s="240"/>
      <c r="O270" s="240"/>
      <c r="P270" s="254"/>
      <c r="Q270" s="240"/>
      <c r="R270" s="240"/>
      <c r="S270" s="240"/>
      <c r="T270" s="240"/>
      <c r="U270" s="240"/>
      <c r="V270" s="240"/>
      <c r="W270" s="240"/>
      <c r="X270" s="240"/>
      <c r="Y270" s="240"/>
      <c r="Z270" s="240"/>
      <c r="AA270" s="240"/>
      <c r="AB270" s="240"/>
    </row>
    <row r="271" ht="18.0" customHeight="1">
      <c r="A271" s="240"/>
      <c r="B271" s="240"/>
      <c r="C271" s="240"/>
      <c r="D271" s="240"/>
      <c r="E271" s="254"/>
      <c r="F271" s="240"/>
      <c r="G271" s="255"/>
      <c r="H271" s="240"/>
      <c r="I271" s="256"/>
      <c r="J271" s="240"/>
      <c r="K271" s="254"/>
      <c r="L271" s="240"/>
      <c r="M271" s="240"/>
      <c r="N271" s="240"/>
      <c r="O271" s="240"/>
      <c r="P271" s="254"/>
      <c r="Q271" s="240"/>
      <c r="R271" s="240"/>
      <c r="S271" s="240"/>
      <c r="T271" s="240"/>
      <c r="U271" s="240"/>
      <c r="V271" s="240"/>
      <c r="W271" s="240"/>
      <c r="X271" s="240"/>
      <c r="Y271" s="240"/>
      <c r="Z271" s="240"/>
      <c r="AA271" s="240"/>
      <c r="AB271" s="240"/>
    </row>
    <row r="272" ht="18.0" customHeight="1">
      <c r="A272" s="240"/>
      <c r="B272" s="240"/>
      <c r="C272" s="240"/>
      <c r="D272" s="240"/>
      <c r="E272" s="254"/>
      <c r="F272" s="240"/>
      <c r="G272" s="255"/>
      <c r="H272" s="240"/>
      <c r="I272" s="256"/>
      <c r="J272" s="240"/>
      <c r="K272" s="254"/>
      <c r="L272" s="240"/>
      <c r="M272" s="240"/>
      <c r="N272" s="240"/>
      <c r="O272" s="240"/>
      <c r="P272" s="254"/>
      <c r="Q272" s="240"/>
      <c r="R272" s="240"/>
      <c r="S272" s="240"/>
      <c r="T272" s="240"/>
      <c r="U272" s="240"/>
      <c r="V272" s="240"/>
      <c r="W272" s="240"/>
      <c r="X272" s="240"/>
      <c r="Y272" s="240"/>
      <c r="Z272" s="240"/>
      <c r="AA272" s="240"/>
      <c r="AB272" s="240"/>
    </row>
    <row r="273" ht="18.0" customHeight="1">
      <c r="A273" s="240"/>
      <c r="B273" s="240"/>
      <c r="C273" s="240"/>
      <c r="D273" s="240"/>
      <c r="E273" s="254"/>
      <c r="F273" s="240"/>
      <c r="G273" s="255"/>
      <c r="H273" s="240"/>
      <c r="I273" s="256"/>
      <c r="J273" s="240"/>
      <c r="K273" s="254"/>
      <c r="L273" s="240"/>
      <c r="M273" s="240"/>
      <c r="N273" s="240"/>
      <c r="O273" s="240"/>
      <c r="P273" s="254"/>
      <c r="Q273" s="240"/>
      <c r="R273" s="240"/>
      <c r="S273" s="240"/>
      <c r="T273" s="240"/>
      <c r="U273" s="240"/>
      <c r="V273" s="240"/>
      <c r="W273" s="240"/>
      <c r="X273" s="240"/>
      <c r="Y273" s="240"/>
      <c r="Z273" s="240"/>
      <c r="AA273" s="240"/>
      <c r="AB273" s="240"/>
    </row>
    <row r="274" ht="18.0" customHeight="1">
      <c r="A274" s="240"/>
      <c r="B274" s="240"/>
      <c r="C274" s="240"/>
      <c r="D274" s="240"/>
      <c r="E274" s="254"/>
      <c r="F274" s="240"/>
      <c r="G274" s="255"/>
      <c r="H274" s="240"/>
      <c r="I274" s="256"/>
      <c r="J274" s="240"/>
      <c r="K274" s="254"/>
      <c r="L274" s="240"/>
      <c r="M274" s="240"/>
      <c r="N274" s="240"/>
      <c r="O274" s="240"/>
      <c r="P274" s="254"/>
      <c r="Q274" s="240"/>
      <c r="R274" s="240"/>
      <c r="S274" s="240"/>
      <c r="T274" s="240"/>
      <c r="U274" s="240"/>
      <c r="V274" s="240"/>
      <c r="W274" s="240"/>
      <c r="X274" s="240"/>
      <c r="Y274" s="240"/>
      <c r="Z274" s="240"/>
      <c r="AA274" s="240"/>
      <c r="AB274" s="240"/>
    </row>
    <row r="275" ht="18.0" customHeight="1">
      <c r="A275" s="240"/>
      <c r="B275" s="240"/>
      <c r="C275" s="240"/>
      <c r="D275" s="240"/>
      <c r="E275" s="254"/>
      <c r="F275" s="240"/>
      <c r="G275" s="255"/>
      <c r="H275" s="240"/>
      <c r="I275" s="256"/>
      <c r="J275" s="240"/>
      <c r="K275" s="254"/>
      <c r="L275" s="240"/>
      <c r="M275" s="240"/>
      <c r="N275" s="240"/>
      <c r="O275" s="240"/>
      <c r="P275" s="254"/>
      <c r="Q275" s="240"/>
      <c r="R275" s="240"/>
      <c r="S275" s="240"/>
      <c r="T275" s="240"/>
      <c r="U275" s="240"/>
      <c r="V275" s="240"/>
      <c r="W275" s="240"/>
      <c r="X275" s="240"/>
      <c r="Y275" s="240"/>
      <c r="Z275" s="240"/>
      <c r="AA275" s="240"/>
      <c r="AB275" s="240"/>
    </row>
    <row r="276" ht="18.0" customHeight="1">
      <c r="A276" s="240"/>
      <c r="B276" s="240"/>
      <c r="C276" s="240"/>
      <c r="D276" s="240"/>
      <c r="E276" s="254"/>
      <c r="F276" s="240"/>
      <c r="G276" s="255"/>
      <c r="H276" s="240"/>
      <c r="I276" s="256"/>
      <c r="J276" s="240"/>
      <c r="K276" s="254"/>
      <c r="L276" s="240"/>
      <c r="M276" s="240"/>
      <c r="N276" s="240"/>
      <c r="O276" s="240"/>
      <c r="P276" s="254"/>
      <c r="Q276" s="240"/>
      <c r="R276" s="240"/>
      <c r="S276" s="240"/>
      <c r="T276" s="240"/>
      <c r="U276" s="240"/>
      <c r="V276" s="240"/>
      <c r="W276" s="240"/>
      <c r="X276" s="240"/>
      <c r="Y276" s="240"/>
      <c r="Z276" s="240"/>
      <c r="AA276" s="240"/>
      <c r="AB276" s="240"/>
    </row>
    <row r="277" ht="18.0" customHeight="1">
      <c r="A277" s="240"/>
      <c r="B277" s="240"/>
      <c r="C277" s="240"/>
      <c r="D277" s="240"/>
      <c r="E277" s="254"/>
      <c r="F277" s="240"/>
      <c r="G277" s="255"/>
      <c r="H277" s="240"/>
      <c r="I277" s="256"/>
      <c r="J277" s="240"/>
      <c r="K277" s="254"/>
      <c r="L277" s="240"/>
      <c r="M277" s="240"/>
      <c r="N277" s="240"/>
      <c r="O277" s="240"/>
      <c r="P277" s="254"/>
      <c r="Q277" s="240"/>
      <c r="R277" s="240"/>
      <c r="S277" s="240"/>
      <c r="T277" s="240"/>
      <c r="U277" s="240"/>
      <c r="V277" s="240"/>
      <c r="W277" s="240"/>
      <c r="X277" s="240"/>
      <c r="Y277" s="240"/>
      <c r="Z277" s="240"/>
      <c r="AA277" s="240"/>
      <c r="AB277" s="240"/>
    </row>
    <row r="278" ht="18.0" customHeight="1">
      <c r="A278" s="240"/>
      <c r="B278" s="240"/>
      <c r="C278" s="240"/>
      <c r="D278" s="240"/>
      <c r="E278" s="254"/>
      <c r="F278" s="240"/>
      <c r="G278" s="255"/>
      <c r="H278" s="240"/>
      <c r="I278" s="256"/>
      <c r="J278" s="240"/>
      <c r="K278" s="254"/>
      <c r="L278" s="240"/>
      <c r="M278" s="240"/>
      <c r="N278" s="240"/>
      <c r="O278" s="240"/>
      <c r="P278" s="254"/>
      <c r="Q278" s="240"/>
      <c r="R278" s="240"/>
      <c r="S278" s="240"/>
      <c r="T278" s="240"/>
      <c r="U278" s="240"/>
      <c r="V278" s="240"/>
      <c r="W278" s="240"/>
      <c r="X278" s="240"/>
      <c r="Y278" s="240"/>
      <c r="Z278" s="240"/>
      <c r="AA278" s="240"/>
      <c r="AB278" s="240"/>
    </row>
    <row r="279" ht="18.0" customHeight="1">
      <c r="A279" s="240"/>
      <c r="B279" s="240"/>
      <c r="C279" s="240"/>
      <c r="D279" s="240"/>
      <c r="E279" s="254"/>
      <c r="F279" s="240"/>
      <c r="G279" s="255"/>
      <c r="H279" s="240"/>
      <c r="I279" s="256"/>
      <c r="J279" s="240"/>
      <c r="K279" s="254"/>
      <c r="L279" s="240"/>
      <c r="M279" s="240"/>
      <c r="N279" s="240"/>
      <c r="O279" s="240"/>
      <c r="P279" s="254"/>
      <c r="Q279" s="240"/>
      <c r="R279" s="240"/>
      <c r="S279" s="240"/>
      <c r="T279" s="240"/>
      <c r="U279" s="240"/>
      <c r="V279" s="240"/>
      <c r="W279" s="240"/>
      <c r="X279" s="240"/>
      <c r="Y279" s="240"/>
      <c r="Z279" s="240"/>
      <c r="AA279" s="240"/>
      <c r="AB279" s="240"/>
    </row>
    <row r="280" ht="18.0" customHeight="1">
      <c r="A280" s="240"/>
      <c r="B280" s="240"/>
      <c r="C280" s="240"/>
      <c r="D280" s="240"/>
      <c r="E280" s="254"/>
      <c r="F280" s="240"/>
      <c r="G280" s="255"/>
      <c r="H280" s="240"/>
      <c r="I280" s="256"/>
      <c r="J280" s="240"/>
      <c r="K280" s="254"/>
      <c r="L280" s="240"/>
      <c r="M280" s="240"/>
      <c r="N280" s="240"/>
      <c r="O280" s="240"/>
      <c r="P280" s="254"/>
      <c r="Q280" s="240"/>
      <c r="R280" s="240"/>
      <c r="S280" s="240"/>
      <c r="T280" s="240"/>
      <c r="U280" s="240"/>
      <c r="V280" s="240"/>
      <c r="W280" s="240"/>
      <c r="X280" s="240"/>
      <c r="Y280" s="240"/>
      <c r="Z280" s="240"/>
      <c r="AA280" s="240"/>
      <c r="AB280" s="240"/>
    </row>
    <row r="281" ht="18.0" customHeight="1">
      <c r="A281" s="240"/>
      <c r="B281" s="240"/>
      <c r="C281" s="240"/>
      <c r="D281" s="240"/>
      <c r="E281" s="254"/>
      <c r="F281" s="240"/>
      <c r="G281" s="255"/>
      <c r="H281" s="240"/>
      <c r="I281" s="256"/>
      <c r="J281" s="240"/>
      <c r="K281" s="254"/>
      <c r="L281" s="240"/>
      <c r="M281" s="240"/>
      <c r="N281" s="240"/>
      <c r="O281" s="240"/>
      <c r="P281" s="254"/>
      <c r="Q281" s="240"/>
      <c r="R281" s="240"/>
      <c r="S281" s="240"/>
      <c r="T281" s="240"/>
      <c r="U281" s="240"/>
      <c r="V281" s="240"/>
      <c r="W281" s="240"/>
      <c r="X281" s="240"/>
      <c r="Y281" s="240"/>
      <c r="Z281" s="240"/>
      <c r="AA281" s="240"/>
      <c r="AB281" s="240"/>
    </row>
    <row r="282" ht="18.0" customHeight="1">
      <c r="A282" s="240"/>
      <c r="B282" s="240"/>
      <c r="C282" s="240"/>
      <c r="D282" s="240"/>
      <c r="E282" s="254"/>
      <c r="F282" s="240"/>
      <c r="G282" s="255"/>
      <c r="H282" s="240"/>
      <c r="I282" s="256"/>
      <c r="J282" s="240"/>
      <c r="K282" s="254"/>
      <c r="L282" s="240"/>
      <c r="M282" s="240"/>
      <c r="N282" s="240"/>
      <c r="O282" s="240"/>
      <c r="P282" s="254"/>
      <c r="Q282" s="240"/>
      <c r="R282" s="240"/>
      <c r="S282" s="240"/>
      <c r="T282" s="240"/>
      <c r="U282" s="240"/>
      <c r="V282" s="240"/>
      <c r="W282" s="240"/>
      <c r="X282" s="240"/>
      <c r="Y282" s="240"/>
      <c r="Z282" s="240"/>
      <c r="AA282" s="240"/>
      <c r="AB282" s="240"/>
    </row>
    <row r="283" ht="18.0" customHeight="1">
      <c r="A283" s="240"/>
      <c r="B283" s="240"/>
      <c r="C283" s="240"/>
      <c r="D283" s="240"/>
      <c r="E283" s="254"/>
      <c r="F283" s="240"/>
      <c r="G283" s="255"/>
      <c r="H283" s="240"/>
      <c r="I283" s="256"/>
      <c r="J283" s="240"/>
      <c r="K283" s="254"/>
      <c r="L283" s="240"/>
      <c r="M283" s="240"/>
      <c r="N283" s="240"/>
      <c r="O283" s="240"/>
      <c r="P283" s="254"/>
      <c r="Q283" s="240"/>
      <c r="R283" s="240"/>
      <c r="S283" s="240"/>
      <c r="T283" s="240"/>
      <c r="U283" s="240"/>
      <c r="V283" s="240"/>
      <c r="W283" s="240"/>
      <c r="X283" s="240"/>
      <c r="Y283" s="240"/>
      <c r="Z283" s="240"/>
      <c r="AA283" s="240"/>
      <c r="AB283" s="240"/>
    </row>
    <row r="284" ht="18.0" customHeight="1">
      <c r="A284" s="240"/>
      <c r="B284" s="240"/>
      <c r="C284" s="240"/>
      <c r="D284" s="240"/>
      <c r="E284" s="254"/>
      <c r="F284" s="240"/>
      <c r="G284" s="255"/>
      <c r="H284" s="240"/>
      <c r="I284" s="256"/>
      <c r="J284" s="240"/>
      <c r="K284" s="254"/>
      <c r="L284" s="240"/>
      <c r="M284" s="240"/>
      <c r="N284" s="240"/>
      <c r="O284" s="240"/>
      <c r="P284" s="254"/>
      <c r="Q284" s="240"/>
      <c r="R284" s="240"/>
      <c r="S284" s="240"/>
      <c r="T284" s="240"/>
      <c r="U284" s="240"/>
      <c r="V284" s="240"/>
      <c r="W284" s="240"/>
      <c r="X284" s="240"/>
      <c r="Y284" s="240"/>
      <c r="Z284" s="240"/>
      <c r="AA284" s="240"/>
      <c r="AB284" s="240"/>
    </row>
    <row r="285" ht="18.0" customHeight="1">
      <c r="A285" s="240"/>
      <c r="B285" s="240"/>
      <c r="C285" s="240"/>
      <c r="D285" s="240"/>
      <c r="E285" s="254"/>
      <c r="F285" s="240"/>
      <c r="G285" s="255"/>
      <c r="H285" s="240"/>
      <c r="I285" s="256"/>
      <c r="J285" s="240"/>
      <c r="K285" s="254"/>
      <c r="L285" s="240"/>
      <c r="M285" s="240"/>
      <c r="N285" s="240"/>
      <c r="O285" s="240"/>
      <c r="P285" s="254"/>
      <c r="Q285" s="240"/>
      <c r="R285" s="240"/>
      <c r="S285" s="240"/>
      <c r="T285" s="240"/>
      <c r="U285" s="240"/>
      <c r="V285" s="240"/>
      <c r="W285" s="240"/>
      <c r="X285" s="240"/>
      <c r="Y285" s="240"/>
      <c r="Z285" s="240"/>
      <c r="AA285" s="240"/>
      <c r="AB285" s="240"/>
    </row>
    <row r="286" ht="18.0" customHeight="1">
      <c r="A286" s="240"/>
      <c r="B286" s="240"/>
      <c r="C286" s="240"/>
      <c r="D286" s="240"/>
      <c r="E286" s="254"/>
      <c r="F286" s="240"/>
      <c r="G286" s="255"/>
      <c r="H286" s="240"/>
      <c r="I286" s="256"/>
      <c r="J286" s="240"/>
      <c r="K286" s="254"/>
      <c r="L286" s="240"/>
      <c r="M286" s="240"/>
      <c r="N286" s="240"/>
      <c r="O286" s="240"/>
      <c r="P286" s="254"/>
      <c r="Q286" s="240"/>
      <c r="R286" s="240"/>
      <c r="S286" s="240"/>
      <c r="T286" s="240"/>
      <c r="U286" s="240"/>
      <c r="V286" s="240"/>
      <c r="W286" s="240"/>
      <c r="X286" s="240"/>
      <c r="Y286" s="240"/>
      <c r="Z286" s="240"/>
      <c r="AA286" s="240"/>
      <c r="AB286" s="240"/>
    </row>
    <row r="287" ht="18.0" customHeight="1">
      <c r="A287" s="240"/>
      <c r="B287" s="240"/>
      <c r="C287" s="240"/>
      <c r="D287" s="240"/>
      <c r="E287" s="254"/>
      <c r="F287" s="240"/>
      <c r="G287" s="255"/>
      <c r="H287" s="240"/>
      <c r="I287" s="256"/>
      <c r="J287" s="240"/>
      <c r="K287" s="254"/>
      <c r="L287" s="240"/>
      <c r="M287" s="240"/>
      <c r="N287" s="240"/>
      <c r="O287" s="240"/>
      <c r="P287" s="254"/>
      <c r="Q287" s="240"/>
      <c r="R287" s="240"/>
      <c r="S287" s="240"/>
      <c r="T287" s="240"/>
      <c r="U287" s="240"/>
      <c r="V287" s="240"/>
      <c r="W287" s="240"/>
      <c r="X287" s="240"/>
      <c r="Y287" s="240"/>
      <c r="Z287" s="240"/>
      <c r="AA287" s="240"/>
      <c r="AB287" s="240"/>
    </row>
    <row r="288" ht="18.0" customHeight="1">
      <c r="A288" s="240"/>
      <c r="B288" s="240"/>
      <c r="C288" s="240"/>
      <c r="D288" s="240"/>
      <c r="E288" s="254"/>
      <c r="F288" s="240"/>
      <c r="G288" s="255"/>
      <c r="H288" s="240"/>
      <c r="I288" s="256"/>
      <c r="J288" s="240"/>
      <c r="K288" s="254"/>
      <c r="L288" s="240"/>
      <c r="M288" s="240"/>
      <c r="N288" s="240"/>
      <c r="O288" s="240"/>
      <c r="P288" s="254"/>
      <c r="Q288" s="240"/>
      <c r="R288" s="240"/>
      <c r="S288" s="240"/>
      <c r="T288" s="240"/>
      <c r="U288" s="240"/>
      <c r="V288" s="240"/>
      <c r="W288" s="240"/>
      <c r="X288" s="240"/>
      <c r="Y288" s="240"/>
      <c r="Z288" s="240"/>
      <c r="AA288" s="240"/>
      <c r="AB288" s="240"/>
    </row>
    <row r="289" ht="18.0" customHeight="1">
      <c r="A289" s="240"/>
      <c r="B289" s="240"/>
      <c r="C289" s="240"/>
      <c r="D289" s="240"/>
      <c r="E289" s="254"/>
      <c r="F289" s="240"/>
      <c r="G289" s="255"/>
      <c r="H289" s="240"/>
      <c r="I289" s="256"/>
      <c r="J289" s="240"/>
      <c r="K289" s="254"/>
      <c r="L289" s="240"/>
      <c r="M289" s="240"/>
      <c r="N289" s="240"/>
      <c r="O289" s="240"/>
      <c r="P289" s="254"/>
      <c r="Q289" s="240"/>
      <c r="R289" s="240"/>
      <c r="S289" s="240"/>
      <c r="T289" s="240"/>
      <c r="U289" s="240"/>
      <c r="V289" s="240"/>
      <c r="W289" s="240"/>
      <c r="X289" s="240"/>
      <c r="Y289" s="240"/>
      <c r="Z289" s="240"/>
      <c r="AA289" s="240"/>
      <c r="AB289" s="240"/>
    </row>
    <row r="290" ht="18.0" customHeight="1">
      <c r="A290" s="240"/>
      <c r="B290" s="240"/>
      <c r="C290" s="240"/>
      <c r="D290" s="240"/>
      <c r="E290" s="254"/>
      <c r="F290" s="240"/>
      <c r="G290" s="255"/>
      <c r="H290" s="240"/>
      <c r="I290" s="256"/>
      <c r="J290" s="240"/>
      <c r="K290" s="254"/>
      <c r="L290" s="240"/>
      <c r="M290" s="240"/>
      <c r="N290" s="240"/>
      <c r="O290" s="240"/>
      <c r="P290" s="254"/>
      <c r="Q290" s="240"/>
      <c r="R290" s="240"/>
      <c r="S290" s="240"/>
      <c r="T290" s="240"/>
      <c r="U290" s="240"/>
      <c r="V290" s="240"/>
      <c r="W290" s="240"/>
      <c r="X290" s="240"/>
      <c r="Y290" s="240"/>
      <c r="Z290" s="240"/>
      <c r="AA290" s="240"/>
      <c r="AB290" s="240"/>
    </row>
    <row r="291" ht="18.0" customHeight="1">
      <c r="A291" s="240"/>
      <c r="B291" s="240"/>
      <c r="C291" s="240"/>
      <c r="D291" s="240"/>
      <c r="E291" s="254"/>
      <c r="F291" s="240"/>
      <c r="G291" s="255"/>
      <c r="H291" s="240"/>
      <c r="I291" s="256"/>
      <c r="J291" s="240"/>
      <c r="K291" s="254"/>
      <c r="L291" s="240"/>
      <c r="M291" s="240"/>
      <c r="N291" s="240"/>
      <c r="O291" s="240"/>
      <c r="P291" s="254"/>
      <c r="Q291" s="240"/>
      <c r="R291" s="240"/>
      <c r="S291" s="240"/>
      <c r="T291" s="240"/>
      <c r="U291" s="240"/>
      <c r="V291" s="240"/>
      <c r="W291" s="240"/>
      <c r="X291" s="240"/>
      <c r="Y291" s="240"/>
      <c r="Z291" s="240"/>
      <c r="AA291" s="240"/>
      <c r="AB291" s="240"/>
    </row>
    <row r="292" ht="18.0" customHeight="1">
      <c r="A292" s="240"/>
      <c r="B292" s="240"/>
      <c r="C292" s="240"/>
      <c r="D292" s="240"/>
      <c r="E292" s="254"/>
      <c r="F292" s="240"/>
      <c r="G292" s="255"/>
      <c r="H292" s="240"/>
      <c r="I292" s="256"/>
      <c r="J292" s="240"/>
      <c r="K292" s="254"/>
      <c r="L292" s="240"/>
      <c r="M292" s="240"/>
      <c r="N292" s="240"/>
      <c r="O292" s="240"/>
      <c r="P292" s="254"/>
      <c r="Q292" s="240"/>
      <c r="R292" s="240"/>
      <c r="S292" s="240"/>
      <c r="T292" s="240"/>
      <c r="U292" s="240"/>
      <c r="V292" s="240"/>
      <c r="W292" s="240"/>
      <c r="X292" s="240"/>
      <c r="Y292" s="240"/>
      <c r="Z292" s="240"/>
      <c r="AA292" s="240"/>
      <c r="AB292" s="240"/>
    </row>
    <row r="293" ht="18.0" customHeight="1">
      <c r="A293" s="240"/>
      <c r="B293" s="240"/>
      <c r="C293" s="240"/>
      <c r="D293" s="240"/>
      <c r="E293" s="254"/>
      <c r="F293" s="240"/>
      <c r="G293" s="255"/>
      <c r="H293" s="240"/>
      <c r="I293" s="256"/>
      <c r="J293" s="240"/>
      <c r="K293" s="254"/>
      <c r="L293" s="240"/>
      <c r="M293" s="240"/>
      <c r="N293" s="240"/>
      <c r="O293" s="240"/>
      <c r="P293" s="254"/>
      <c r="Q293" s="240"/>
      <c r="R293" s="240"/>
      <c r="S293" s="240"/>
      <c r="T293" s="240"/>
      <c r="U293" s="240"/>
      <c r="V293" s="240"/>
      <c r="W293" s="240"/>
      <c r="X293" s="240"/>
      <c r="Y293" s="240"/>
      <c r="Z293" s="240"/>
      <c r="AA293" s="240"/>
      <c r="AB293" s="240"/>
    </row>
    <row r="294" ht="18.0" customHeight="1">
      <c r="A294" s="240"/>
      <c r="B294" s="240"/>
      <c r="C294" s="240"/>
      <c r="D294" s="240"/>
      <c r="E294" s="254"/>
      <c r="F294" s="240"/>
      <c r="G294" s="255"/>
      <c r="H294" s="240"/>
      <c r="I294" s="256"/>
      <c r="J294" s="240"/>
      <c r="K294" s="254"/>
      <c r="L294" s="240"/>
      <c r="M294" s="240"/>
      <c r="N294" s="240"/>
      <c r="O294" s="240"/>
      <c r="P294" s="254"/>
      <c r="Q294" s="240"/>
      <c r="R294" s="240"/>
      <c r="S294" s="240"/>
      <c r="T294" s="240"/>
      <c r="U294" s="240"/>
      <c r="V294" s="240"/>
      <c r="W294" s="240"/>
      <c r="X294" s="240"/>
      <c r="Y294" s="240"/>
      <c r="Z294" s="240"/>
      <c r="AA294" s="240"/>
      <c r="AB294" s="240"/>
    </row>
    <row r="295" ht="18.0" customHeight="1">
      <c r="A295" s="240"/>
      <c r="B295" s="240"/>
      <c r="C295" s="240"/>
      <c r="D295" s="240"/>
      <c r="E295" s="254"/>
      <c r="F295" s="240"/>
      <c r="G295" s="255"/>
      <c r="H295" s="240"/>
      <c r="I295" s="256"/>
      <c r="J295" s="240"/>
      <c r="K295" s="254"/>
      <c r="L295" s="240"/>
      <c r="M295" s="240"/>
      <c r="N295" s="240"/>
      <c r="O295" s="240"/>
      <c r="P295" s="254"/>
      <c r="Q295" s="240"/>
      <c r="R295" s="240"/>
      <c r="S295" s="240"/>
      <c r="T295" s="240"/>
      <c r="U295" s="240"/>
      <c r="V295" s="240"/>
      <c r="W295" s="240"/>
      <c r="X295" s="240"/>
      <c r="Y295" s="240"/>
      <c r="Z295" s="240"/>
      <c r="AA295" s="240"/>
      <c r="AB295" s="240"/>
    </row>
    <row r="296" ht="18.0" customHeight="1">
      <c r="A296" s="240"/>
      <c r="B296" s="240"/>
      <c r="C296" s="240"/>
      <c r="D296" s="240"/>
      <c r="E296" s="254"/>
      <c r="F296" s="240"/>
      <c r="G296" s="255"/>
      <c r="H296" s="240"/>
      <c r="I296" s="256"/>
      <c r="J296" s="240"/>
      <c r="K296" s="254"/>
      <c r="L296" s="240"/>
      <c r="M296" s="240"/>
      <c r="N296" s="240"/>
      <c r="O296" s="240"/>
      <c r="P296" s="254"/>
      <c r="Q296" s="240"/>
      <c r="R296" s="240"/>
      <c r="S296" s="240"/>
      <c r="T296" s="240"/>
      <c r="U296" s="240"/>
      <c r="V296" s="240"/>
      <c r="W296" s="240"/>
      <c r="X296" s="240"/>
      <c r="Y296" s="240"/>
      <c r="Z296" s="240"/>
      <c r="AA296" s="240"/>
      <c r="AB296" s="240"/>
    </row>
    <row r="297" ht="18.0" customHeight="1">
      <c r="A297" s="240"/>
      <c r="B297" s="240"/>
      <c r="C297" s="240"/>
      <c r="D297" s="240"/>
      <c r="E297" s="254"/>
      <c r="F297" s="240"/>
      <c r="G297" s="255"/>
      <c r="H297" s="240"/>
      <c r="I297" s="256"/>
      <c r="J297" s="240"/>
      <c r="K297" s="254"/>
      <c r="L297" s="240"/>
      <c r="M297" s="240"/>
      <c r="N297" s="240"/>
      <c r="O297" s="240"/>
      <c r="P297" s="254"/>
      <c r="Q297" s="240"/>
      <c r="R297" s="240"/>
      <c r="S297" s="240"/>
      <c r="T297" s="240"/>
      <c r="U297" s="240"/>
      <c r="V297" s="240"/>
      <c r="W297" s="240"/>
      <c r="X297" s="240"/>
      <c r="Y297" s="240"/>
      <c r="Z297" s="240"/>
      <c r="AA297" s="240"/>
      <c r="AB297" s="240"/>
    </row>
    <row r="298" ht="18.0" customHeight="1">
      <c r="A298" s="240"/>
      <c r="B298" s="240"/>
      <c r="C298" s="240"/>
      <c r="D298" s="240"/>
      <c r="E298" s="254"/>
      <c r="F298" s="240"/>
      <c r="G298" s="255"/>
      <c r="H298" s="240"/>
      <c r="I298" s="256"/>
      <c r="J298" s="240"/>
      <c r="K298" s="254"/>
      <c r="L298" s="240"/>
      <c r="M298" s="240"/>
      <c r="N298" s="240"/>
      <c r="O298" s="240"/>
      <c r="P298" s="254"/>
      <c r="Q298" s="240"/>
      <c r="R298" s="240"/>
      <c r="S298" s="240"/>
      <c r="T298" s="240"/>
      <c r="U298" s="240"/>
      <c r="V298" s="240"/>
      <c r="W298" s="240"/>
      <c r="X298" s="240"/>
      <c r="Y298" s="240"/>
      <c r="Z298" s="240"/>
      <c r="AA298" s="240"/>
      <c r="AB298" s="240"/>
    </row>
    <row r="299" ht="18.0" customHeight="1">
      <c r="A299" s="240"/>
      <c r="B299" s="240"/>
      <c r="C299" s="240"/>
      <c r="D299" s="240"/>
      <c r="E299" s="254"/>
      <c r="F299" s="240"/>
      <c r="G299" s="255"/>
      <c r="H299" s="240"/>
      <c r="I299" s="256"/>
      <c r="J299" s="240"/>
      <c r="K299" s="254"/>
      <c r="L299" s="240"/>
      <c r="M299" s="240"/>
      <c r="N299" s="240"/>
      <c r="O299" s="240"/>
      <c r="P299" s="254"/>
      <c r="Q299" s="240"/>
      <c r="R299" s="240"/>
      <c r="S299" s="240"/>
      <c r="T299" s="240"/>
      <c r="U299" s="240"/>
      <c r="V299" s="240"/>
      <c r="W299" s="240"/>
      <c r="X299" s="240"/>
      <c r="Y299" s="240"/>
      <c r="Z299" s="240"/>
      <c r="AA299" s="240"/>
      <c r="AB299" s="240"/>
    </row>
    <row r="300" ht="18.0" customHeight="1">
      <c r="A300" s="240"/>
      <c r="B300" s="240"/>
      <c r="C300" s="240"/>
      <c r="D300" s="240"/>
      <c r="E300" s="254"/>
      <c r="F300" s="240"/>
      <c r="G300" s="255"/>
      <c r="H300" s="240"/>
      <c r="I300" s="256"/>
      <c r="J300" s="240"/>
      <c r="K300" s="254"/>
      <c r="L300" s="240"/>
      <c r="M300" s="240"/>
      <c r="N300" s="240"/>
      <c r="O300" s="240"/>
      <c r="P300" s="254"/>
      <c r="Q300" s="240"/>
      <c r="R300" s="240"/>
      <c r="S300" s="240"/>
      <c r="T300" s="240"/>
      <c r="U300" s="240"/>
      <c r="V300" s="240"/>
      <c r="W300" s="240"/>
      <c r="X300" s="240"/>
      <c r="Y300" s="240"/>
      <c r="Z300" s="240"/>
      <c r="AA300" s="240"/>
      <c r="AB300" s="240"/>
    </row>
    <row r="301" ht="18.0" customHeight="1">
      <c r="A301" s="240"/>
      <c r="B301" s="240"/>
      <c r="C301" s="240"/>
      <c r="D301" s="240"/>
      <c r="E301" s="254"/>
      <c r="F301" s="240"/>
      <c r="G301" s="255"/>
      <c r="H301" s="240"/>
      <c r="I301" s="256"/>
      <c r="J301" s="240"/>
      <c r="K301" s="254"/>
      <c r="L301" s="240"/>
      <c r="M301" s="240"/>
      <c r="N301" s="240"/>
      <c r="O301" s="240"/>
      <c r="P301" s="254"/>
      <c r="Q301" s="240"/>
      <c r="R301" s="240"/>
      <c r="S301" s="240"/>
      <c r="T301" s="240"/>
      <c r="U301" s="240"/>
      <c r="V301" s="240"/>
      <c r="W301" s="240"/>
      <c r="X301" s="240"/>
      <c r="Y301" s="240"/>
      <c r="Z301" s="240"/>
      <c r="AA301" s="240"/>
      <c r="AB301" s="240"/>
    </row>
    <row r="302" ht="18.0" customHeight="1">
      <c r="A302" s="240"/>
      <c r="B302" s="240"/>
      <c r="C302" s="240"/>
      <c r="D302" s="240"/>
      <c r="E302" s="254"/>
      <c r="F302" s="240"/>
      <c r="G302" s="255"/>
      <c r="H302" s="240"/>
      <c r="I302" s="256"/>
      <c r="J302" s="240"/>
      <c r="K302" s="254"/>
      <c r="L302" s="240"/>
      <c r="M302" s="240"/>
      <c r="N302" s="240"/>
      <c r="O302" s="240"/>
      <c r="P302" s="254"/>
      <c r="Q302" s="240"/>
      <c r="R302" s="240"/>
      <c r="S302" s="240"/>
      <c r="T302" s="240"/>
      <c r="U302" s="240"/>
      <c r="V302" s="240"/>
      <c r="W302" s="240"/>
      <c r="X302" s="240"/>
      <c r="Y302" s="240"/>
      <c r="Z302" s="240"/>
      <c r="AA302" s="240"/>
      <c r="AB302" s="240"/>
    </row>
    <row r="303" ht="18.0" customHeight="1">
      <c r="A303" s="240"/>
      <c r="B303" s="240"/>
      <c r="C303" s="240"/>
      <c r="D303" s="240"/>
      <c r="E303" s="254"/>
      <c r="F303" s="240"/>
      <c r="G303" s="255"/>
      <c r="H303" s="240"/>
      <c r="I303" s="256"/>
      <c r="J303" s="240"/>
      <c r="K303" s="254"/>
      <c r="L303" s="240"/>
      <c r="M303" s="240"/>
      <c r="N303" s="240"/>
      <c r="O303" s="240"/>
      <c r="P303" s="254"/>
      <c r="Q303" s="240"/>
      <c r="R303" s="240"/>
      <c r="S303" s="240"/>
      <c r="T303" s="240"/>
      <c r="U303" s="240"/>
      <c r="V303" s="240"/>
      <c r="W303" s="240"/>
      <c r="X303" s="240"/>
      <c r="Y303" s="240"/>
      <c r="Z303" s="240"/>
      <c r="AA303" s="240"/>
      <c r="AB303" s="240"/>
    </row>
    <row r="304" ht="18.0" customHeight="1">
      <c r="A304" s="240"/>
      <c r="B304" s="240"/>
      <c r="C304" s="240"/>
      <c r="D304" s="240"/>
      <c r="E304" s="254"/>
      <c r="F304" s="240"/>
      <c r="G304" s="255"/>
      <c r="H304" s="240"/>
      <c r="I304" s="256"/>
      <c r="J304" s="240"/>
      <c r="K304" s="254"/>
      <c r="L304" s="240"/>
      <c r="M304" s="240"/>
      <c r="N304" s="240"/>
      <c r="O304" s="240"/>
      <c r="P304" s="254"/>
      <c r="Q304" s="240"/>
      <c r="R304" s="240"/>
      <c r="S304" s="240"/>
      <c r="T304" s="240"/>
      <c r="U304" s="240"/>
      <c r="V304" s="240"/>
      <c r="W304" s="240"/>
      <c r="X304" s="240"/>
      <c r="Y304" s="240"/>
      <c r="Z304" s="240"/>
      <c r="AA304" s="240"/>
      <c r="AB304" s="240"/>
    </row>
    <row r="305" ht="18.0" customHeight="1">
      <c r="A305" s="240"/>
      <c r="B305" s="240"/>
      <c r="C305" s="240"/>
      <c r="D305" s="240"/>
      <c r="E305" s="254"/>
      <c r="F305" s="240"/>
      <c r="G305" s="255"/>
      <c r="H305" s="240"/>
      <c r="I305" s="256"/>
      <c r="J305" s="240"/>
      <c r="K305" s="254"/>
      <c r="L305" s="240"/>
      <c r="M305" s="240"/>
      <c r="N305" s="240"/>
      <c r="O305" s="240"/>
      <c r="P305" s="254"/>
      <c r="Q305" s="240"/>
      <c r="R305" s="240"/>
      <c r="S305" s="240"/>
      <c r="T305" s="240"/>
      <c r="U305" s="240"/>
      <c r="V305" s="240"/>
      <c r="W305" s="240"/>
      <c r="X305" s="240"/>
      <c r="Y305" s="240"/>
      <c r="Z305" s="240"/>
      <c r="AA305" s="240"/>
      <c r="AB305" s="240"/>
    </row>
    <row r="306" ht="18.0" customHeight="1">
      <c r="A306" s="240"/>
      <c r="B306" s="240"/>
      <c r="C306" s="240"/>
      <c r="D306" s="240"/>
      <c r="E306" s="254"/>
      <c r="F306" s="240"/>
      <c r="G306" s="255"/>
      <c r="H306" s="240"/>
      <c r="I306" s="256"/>
      <c r="J306" s="240"/>
      <c r="K306" s="254"/>
      <c r="L306" s="240"/>
      <c r="M306" s="240"/>
      <c r="N306" s="240"/>
      <c r="O306" s="240"/>
      <c r="P306" s="254"/>
      <c r="Q306" s="240"/>
      <c r="R306" s="240"/>
      <c r="S306" s="240"/>
      <c r="T306" s="240"/>
      <c r="U306" s="240"/>
      <c r="V306" s="240"/>
      <c r="W306" s="240"/>
      <c r="X306" s="240"/>
      <c r="Y306" s="240"/>
      <c r="Z306" s="240"/>
      <c r="AA306" s="240"/>
      <c r="AB306" s="240"/>
    </row>
    <row r="307" ht="18.0" customHeight="1">
      <c r="A307" s="240"/>
      <c r="B307" s="240"/>
      <c r="C307" s="240"/>
      <c r="D307" s="240"/>
      <c r="E307" s="254"/>
      <c r="F307" s="240"/>
      <c r="G307" s="255"/>
      <c r="H307" s="240"/>
      <c r="I307" s="256"/>
      <c r="J307" s="240"/>
      <c r="K307" s="254"/>
      <c r="L307" s="240"/>
      <c r="M307" s="240"/>
      <c r="N307" s="240"/>
      <c r="O307" s="240"/>
      <c r="P307" s="254"/>
      <c r="Q307" s="240"/>
      <c r="R307" s="240"/>
      <c r="S307" s="240"/>
      <c r="T307" s="240"/>
      <c r="U307" s="240"/>
      <c r="V307" s="240"/>
      <c r="W307" s="240"/>
      <c r="X307" s="240"/>
      <c r="Y307" s="240"/>
      <c r="Z307" s="240"/>
      <c r="AA307" s="240"/>
      <c r="AB307" s="240"/>
    </row>
    <row r="308" ht="18.0" customHeight="1">
      <c r="A308" s="240"/>
      <c r="B308" s="240"/>
      <c r="C308" s="240"/>
      <c r="D308" s="240"/>
      <c r="E308" s="254"/>
      <c r="F308" s="240"/>
      <c r="G308" s="255"/>
      <c r="H308" s="240"/>
      <c r="I308" s="256"/>
      <c r="J308" s="240"/>
      <c r="K308" s="254"/>
      <c r="L308" s="240"/>
      <c r="M308" s="240"/>
      <c r="N308" s="240"/>
      <c r="O308" s="240"/>
      <c r="P308" s="254"/>
      <c r="Q308" s="240"/>
      <c r="R308" s="240"/>
      <c r="S308" s="240"/>
      <c r="T308" s="240"/>
      <c r="U308" s="240"/>
      <c r="V308" s="240"/>
      <c r="W308" s="240"/>
      <c r="X308" s="240"/>
      <c r="Y308" s="240"/>
      <c r="Z308" s="240"/>
      <c r="AA308" s="240"/>
      <c r="AB308" s="240"/>
    </row>
    <row r="309" ht="18.0" customHeight="1">
      <c r="A309" s="240"/>
      <c r="B309" s="240"/>
      <c r="C309" s="240"/>
      <c r="D309" s="240"/>
      <c r="E309" s="254"/>
      <c r="F309" s="240"/>
      <c r="G309" s="255"/>
      <c r="H309" s="240"/>
      <c r="I309" s="256"/>
      <c r="J309" s="240"/>
      <c r="K309" s="254"/>
      <c r="L309" s="240"/>
      <c r="M309" s="240"/>
      <c r="N309" s="240"/>
      <c r="O309" s="240"/>
      <c r="P309" s="254"/>
      <c r="Q309" s="240"/>
      <c r="R309" s="240"/>
      <c r="S309" s="240"/>
      <c r="T309" s="240"/>
      <c r="U309" s="240"/>
      <c r="V309" s="240"/>
      <c r="W309" s="240"/>
      <c r="X309" s="240"/>
      <c r="Y309" s="240"/>
      <c r="Z309" s="240"/>
      <c r="AA309" s="240"/>
      <c r="AB309" s="240"/>
    </row>
    <row r="310" ht="18.0" customHeight="1">
      <c r="A310" s="240"/>
      <c r="B310" s="240"/>
      <c r="C310" s="240"/>
      <c r="D310" s="240"/>
      <c r="E310" s="254"/>
      <c r="F310" s="240"/>
      <c r="G310" s="255"/>
      <c r="H310" s="240"/>
      <c r="I310" s="256"/>
      <c r="J310" s="240"/>
      <c r="K310" s="254"/>
      <c r="L310" s="240"/>
      <c r="M310" s="240"/>
      <c r="N310" s="240"/>
      <c r="O310" s="240"/>
      <c r="P310" s="254"/>
      <c r="Q310" s="240"/>
      <c r="R310" s="240"/>
      <c r="S310" s="240"/>
      <c r="T310" s="240"/>
      <c r="U310" s="240"/>
      <c r="V310" s="240"/>
      <c r="W310" s="240"/>
      <c r="X310" s="240"/>
      <c r="Y310" s="240"/>
      <c r="Z310" s="240"/>
      <c r="AA310" s="240"/>
      <c r="AB310" s="240"/>
    </row>
    <row r="311" ht="18.0" customHeight="1">
      <c r="A311" s="240"/>
      <c r="B311" s="240"/>
      <c r="C311" s="240"/>
      <c r="D311" s="240"/>
      <c r="E311" s="254"/>
      <c r="F311" s="240"/>
      <c r="G311" s="255"/>
      <c r="H311" s="240"/>
      <c r="I311" s="256"/>
      <c r="J311" s="240"/>
      <c r="K311" s="254"/>
      <c r="L311" s="240"/>
      <c r="M311" s="240"/>
      <c r="N311" s="240"/>
      <c r="O311" s="240"/>
      <c r="P311" s="254"/>
      <c r="Q311" s="240"/>
      <c r="R311" s="240"/>
      <c r="S311" s="240"/>
      <c r="T311" s="240"/>
      <c r="U311" s="240"/>
      <c r="V311" s="240"/>
      <c r="W311" s="240"/>
      <c r="X311" s="240"/>
      <c r="Y311" s="240"/>
      <c r="Z311" s="240"/>
      <c r="AA311" s="240"/>
      <c r="AB311" s="240"/>
    </row>
    <row r="312" ht="18.0" customHeight="1">
      <c r="A312" s="240"/>
      <c r="B312" s="240"/>
      <c r="C312" s="240"/>
      <c r="D312" s="240"/>
      <c r="E312" s="254"/>
      <c r="F312" s="240"/>
      <c r="G312" s="255"/>
      <c r="H312" s="240"/>
      <c r="I312" s="256"/>
      <c r="J312" s="240"/>
      <c r="K312" s="254"/>
      <c r="L312" s="240"/>
      <c r="M312" s="240"/>
      <c r="N312" s="240"/>
      <c r="O312" s="240"/>
      <c r="P312" s="254"/>
      <c r="Q312" s="240"/>
      <c r="R312" s="240"/>
      <c r="S312" s="240"/>
      <c r="T312" s="240"/>
      <c r="U312" s="240"/>
      <c r="V312" s="240"/>
      <c r="W312" s="240"/>
      <c r="X312" s="240"/>
      <c r="Y312" s="240"/>
      <c r="Z312" s="240"/>
      <c r="AA312" s="240"/>
      <c r="AB312" s="240"/>
    </row>
    <row r="313" ht="18.0" customHeight="1">
      <c r="A313" s="240"/>
      <c r="B313" s="240"/>
      <c r="C313" s="240"/>
      <c r="D313" s="240"/>
      <c r="E313" s="254"/>
      <c r="F313" s="240"/>
      <c r="G313" s="255"/>
      <c r="H313" s="240"/>
      <c r="I313" s="256"/>
      <c r="J313" s="240"/>
      <c r="K313" s="254"/>
      <c r="L313" s="240"/>
      <c r="M313" s="240"/>
      <c r="N313" s="240"/>
      <c r="O313" s="240"/>
      <c r="P313" s="254"/>
      <c r="Q313" s="240"/>
      <c r="R313" s="240"/>
      <c r="S313" s="240"/>
      <c r="T313" s="240"/>
      <c r="U313" s="240"/>
      <c r="V313" s="240"/>
      <c r="W313" s="240"/>
      <c r="X313" s="240"/>
      <c r="Y313" s="240"/>
      <c r="Z313" s="240"/>
      <c r="AA313" s="240"/>
      <c r="AB313" s="240"/>
    </row>
    <row r="314" ht="18.0" customHeight="1">
      <c r="A314" s="240"/>
      <c r="B314" s="240"/>
      <c r="C314" s="240"/>
      <c r="D314" s="240"/>
      <c r="E314" s="254"/>
      <c r="F314" s="240"/>
      <c r="G314" s="255"/>
      <c r="H314" s="240"/>
      <c r="I314" s="256"/>
      <c r="J314" s="240"/>
      <c r="K314" s="254"/>
      <c r="L314" s="240"/>
      <c r="M314" s="240"/>
      <c r="N314" s="240"/>
      <c r="O314" s="240"/>
      <c r="P314" s="254"/>
      <c r="Q314" s="240"/>
      <c r="R314" s="240"/>
      <c r="S314" s="240"/>
      <c r="T314" s="240"/>
      <c r="U314" s="240"/>
      <c r="V314" s="240"/>
      <c r="W314" s="240"/>
      <c r="X314" s="240"/>
      <c r="Y314" s="240"/>
      <c r="Z314" s="240"/>
      <c r="AA314" s="240"/>
      <c r="AB314" s="240"/>
    </row>
    <row r="315" ht="18.0" customHeight="1">
      <c r="A315" s="240"/>
      <c r="B315" s="240"/>
      <c r="C315" s="240"/>
      <c r="D315" s="240"/>
      <c r="E315" s="254"/>
      <c r="F315" s="240"/>
      <c r="G315" s="255"/>
      <c r="H315" s="240"/>
      <c r="I315" s="256"/>
      <c r="J315" s="240"/>
      <c r="K315" s="254"/>
      <c r="L315" s="240"/>
      <c r="M315" s="240"/>
      <c r="N315" s="240"/>
      <c r="O315" s="240"/>
      <c r="P315" s="254"/>
      <c r="Q315" s="240"/>
      <c r="R315" s="240"/>
      <c r="S315" s="240"/>
      <c r="T315" s="240"/>
      <c r="U315" s="240"/>
      <c r="V315" s="240"/>
      <c r="W315" s="240"/>
      <c r="X315" s="240"/>
      <c r="Y315" s="240"/>
      <c r="Z315" s="240"/>
      <c r="AA315" s="240"/>
      <c r="AB315" s="240"/>
    </row>
    <row r="316" ht="18.0" customHeight="1">
      <c r="A316" s="240"/>
      <c r="B316" s="240"/>
      <c r="C316" s="240"/>
      <c r="D316" s="240"/>
      <c r="E316" s="254"/>
      <c r="F316" s="240"/>
      <c r="G316" s="255"/>
      <c r="H316" s="240"/>
      <c r="I316" s="256"/>
      <c r="J316" s="240"/>
      <c r="K316" s="254"/>
      <c r="L316" s="240"/>
      <c r="M316" s="240"/>
      <c r="N316" s="240"/>
      <c r="O316" s="240"/>
      <c r="P316" s="254"/>
      <c r="Q316" s="240"/>
      <c r="R316" s="240"/>
      <c r="S316" s="240"/>
      <c r="T316" s="240"/>
      <c r="U316" s="240"/>
      <c r="V316" s="240"/>
      <c r="W316" s="240"/>
      <c r="X316" s="240"/>
      <c r="Y316" s="240"/>
      <c r="Z316" s="240"/>
      <c r="AA316" s="240"/>
      <c r="AB316" s="240"/>
    </row>
    <row r="317" ht="18.0" customHeight="1">
      <c r="A317" s="240"/>
      <c r="B317" s="240"/>
      <c r="C317" s="240"/>
      <c r="D317" s="240"/>
      <c r="E317" s="254"/>
      <c r="F317" s="240"/>
      <c r="G317" s="255"/>
      <c r="H317" s="240"/>
      <c r="I317" s="256"/>
      <c r="J317" s="240"/>
      <c r="K317" s="254"/>
      <c r="L317" s="240"/>
      <c r="M317" s="240"/>
      <c r="N317" s="240"/>
      <c r="O317" s="240"/>
      <c r="P317" s="254"/>
      <c r="Q317" s="240"/>
      <c r="R317" s="240"/>
      <c r="S317" s="240"/>
      <c r="T317" s="240"/>
      <c r="U317" s="240"/>
      <c r="V317" s="240"/>
      <c r="W317" s="240"/>
      <c r="X317" s="240"/>
      <c r="Y317" s="240"/>
      <c r="Z317" s="240"/>
      <c r="AA317" s="240"/>
      <c r="AB317" s="240"/>
    </row>
    <row r="318" ht="18.0" customHeight="1">
      <c r="A318" s="240"/>
      <c r="B318" s="240"/>
      <c r="C318" s="240"/>
      <c r="D318" s="240"/>
      <c r="E318" s="254"/>
      <c r="F318" s="240"/>
      <c r="G318" s="255"/>
      <c r="H318" s="240"/>
      <c r="I318" s="256"/>
      <c r="J318" s="240"/>
      <c r="K318" s="254"/>
      <c r="L318" s="240"/>
      <c r="M318" s="240"/>
      <c r="N318" s="240"/>
      <c r="O318" s="240"/>
      <c r="P318" s="254"/>
      <c r="Q318" s="240"/>
      <c r="R318" s="240"/>
      <c r="S318" s="240"/>
      <c r="T318" s="240"/>
      <c r="U318" s="240"/>
      <c r="V318" s="240"/>
      <c r="W318" s="240"/>
      <c r="X318" s="240"/>
      <c r="Y318" s="240"/>
      <c r="Z318" s="240"/>
      <c r="AA318" s="240"/>
      <c r="AB318" s="240"/>
    </row>
    <row r="319" ht="18.0" customHeight="1">
      <c r="A319" s="240"/>
      <c r="B319" s="240"/>
      <c r="C319" s="240"/>
      <c r="D319" s="240"/>
      <c r="E319" s="254"/>
      <c r="F319" s="240"/>
      <c r="G319" s="255"/>
      <c r="H319" s="240"/>
      <c r="I319" s="256"/>
      <c r="J319" s="240"/>
      <c r="K319" s="254"/>
      <c r="L319" s="240"/>
      <c r="M319" s="240"/>
      <c r="N319" s="240"/>
      <c r="O319" s="240"/>
      <c r="P319" s="254"/>
      <c r="Q319" s="240"/>
      <c r="R319" s="240"/>
      <c r="S319" s="240"/>
      <c r="T319" s="240"/>
      <c r="U319" s="240"/>
      <c r="V319" s="240"/>
      <c r="W319" s="240"/>
      <c r="X319" s="240"/>
      <c r="Y319" s="240"/>
      <c r="Z319" s="240"/>
      <c r="AA319" s="240"/>
      <c r="AB319" s="240"/>
    </row>
    <row r="320" ht="18.0" customHeight="1">
      <c r="A320" s="240"/>
      <c r="B320" s="240"/>
      <c r="C320" s="240"/>
      <c r="D320" s="240"/>
      <c r="E320" s="254"/>
      <c r="F320" s="240"/>
      <c r="G320" s="255"/>
      <c r="H320" s="240"/>
      <c r="I320" s="256"/>
      <c r="J320" s="240"/>
      <c r="K320" s="254"/>
      <c r="L320" s="240"/>
      <c r="M320" s="240"/>
      <c r="N320" s="240"/>
      <c r="O320" s="240"/>
      <c r="P320" s="254"/>
      <c r="Q320" s="240"/>
      <c r="R320" s="240"/>
      <c r="S320" s="240"/>
      <c r="T320" s="240"/>
      <c r="U320" s="240"/>
      <c r="V320" s="240"/>
      <c r="W320" s="240"/>
      <c r="X320" s="240"/>
      <c r="Y320" s="240"/>
      <c r="Z320" s="240"/>
      <c r="AA320" s="240"/>
      <c r="AB320" s="240"/>
    </row>
    <row r="321" ht="18.0" customHeight="1">
      <c r="A321" s="240"/>
      <c r="B321" s="240"/>
      <c r="C321" s="240"/>
      <c r="D321" s="240"/>
      <c r="E321" s="254"/>
      <c r="F321" s="240"/>
      <c r="G321" s="255"/>
      <c r="H321" s="240"/>
      <c r="I321" s="256"/>
      <c r="J321" s="240"/>
      <c r="K321" s="254"/>
      <c r="L321" s="240"/>
      <c r="M321" s="240"/>
      <c r="N321" s="240"/>
      <c r="O321" s="240"/>
      <c r="P321" s="254"/>
      <c r="Q321" s="240"/>
      <c r="R321" s="240"/>
      <c r="S321" s="240"/>
      <c r="T321" s="240"/>
      <c r="U321" s="240"/>
      <c r="V321" s="240"/>
      <c r="W321" s="240"/>
      <c r="X321" s="240"/>
      <c r="Y321" s="240"/>
      <c r="Z321" s="240"/>
      <c r="AA321" s="240"/>
      <c r="AB321" s="240"/>
    </row>
    <row r="322" ht="18.0" customHeight="1">
      <c r="A322" s="240"/>
      <c r="B322" s="240"/>
      <c r="C322" s="240"/>
      <c r="D322" s="240"/>
      <c r="E322" s="254"/>
      <c r="F322" s="240"/>
      <c r="G322" s="255"/>
      <c r="H322" s="240"/>
      <c r="I322" s="256"/>
      <c r="J322" s="240"/>
      <c r="K322" s="254"/>
      <c r="L322" s="240"/>
      <c r="M322" s="240"/>
      <c r="N322" s="240"/>
      <c r="O322" s="240"/>
      <c r="P322" s="254"/>
      <c r="Q322" s="240"/>
      <c r="R322" s="240"/>
      <c r="S322" s="240"/>
      <c r="T322" s="240"/>
      <c r="U322" s="240"/>
      <c r="V322" s="240"/>
      <c r="W322" s="240"/>
      <c r="X322" s="240"/>
      <c r="Y322" s="240"/>
      <c r="Z322" s="240"/>
      <c r="AA322" s="240"/>
      <c r="AB322" s="240"/>
    </row>
    <row r="323" ht="18.0" customHeight="1">
      <c r="A323" s="240"/>
      <c r="B323" s="240"/>
      <c r="C323" s="240"/>
      <c r="D323" s="240"/>
      <c r="E323" s="254"/>
      <c r="F323" s="240"/>
      <c r="G323" s="255"/>
      <c r="H323" s="240"/>
      <c r="I323" s="256"/>
      <c r="J323" s="240"/>
      <c r="K323" s="254"/>
      <c r="L323" s="240"/>
      <c r="M323" s="240"/>
      <c r="N323" s="240"/>
      <c r="O323" s="240"/>
      <c r="P323" s="254"/>
      <c r="Q323" s="240"/>
      <c r="R323" s="240"/>
      <c r="S323" s="240"/>
      <c r="T323" s="240"/>
      <c r="U323" s="240"/>
      <c r="V323" s="240"/>
      <c r="W323" s="240"/>
      <c r="X323" s="240"/>
      <c r="Y323" s="240"/>
      <c r="Z323" s="240"/>
      <c r="AA323" s="240"/>
      <c r="AB323" s="240"/>
    </row>
    <row r="324" ht="18.0" customHeight="1">
      <c r="A324" s="240"/>
      <c r="B324" s="240"/>
      <c r="C324" s="240"/>
      <c r="D324" s="240"/>
      <c r="E324" s="254"/>
      <c r="F324" s="240"/>
      <c r="G324" s="255"/>
      <c r="H324" s="240"/>
      <c r="I324" s="256"/>
      <c r="J324" s="240"/>
      <c r="K324" s="254"/>
      <c r="L324" s="240"/>
      <c r="M324" s="240"/>
      <c r="N324" s="240"/>
      <c r="O324" s="240"/>
      <c r="P324" s="254"/>
      <c r="Q324" s="240"/>
      <c r="R324" s="240"/>
      <c r="S324" s="240"/>
      <c r="T324" s="240"/>
      <c r="U324" s="240"/>
      <c r="V324" s="240"/>
      <c r="W324" s="240"/>
      <c r="X324" s="240"/>
      <c r="Y324" s="240"/>
      <c r="Z324" s="240"/>
      <c r="AA324" s="240"/>
      <c r="AB324" s="240"/>
    </row>
    <row r="325" ht="18.0" customHeight="1">
      <c r="A325" s="240"/>
      <c r="B325" s="240"/>
      <c r="C325" s="240"/>
      <c r="D325" s="240"/>
      <c r="E325" s="254"/>
      <c r="F325" s="240"/>
      <c r="G325" s="255"/>
      <c r="H325" s="240"/>
      <c r="I325" s="256"/>
      <c r="J325" s="240"/>
      <c r="K325" s="254"/>
      <c r="L325" s="240"/>
      <c r="M325" s="240"/>
      <c r="N325" s="240"/>
      <c r="O325" s="240"/>
      <c r="P325" s="254"/>
      <c r="Q325" s="240"/>
      <c r="R325" s="240"/>
      <c r="S325" s="240"/>
      <c r="T325" s="240"/>
      <c r="U325" s="240"/>
      <c r="V325" s="240"/>
      <c r="W325" s="240"/>
      <c r="X325" s="240"/>
      <c r="Y325" s="240"/>
      <c r="Z325" s="240"/>
      <c r="AA325" s="240"/>
      <c r="AB325" s="240"/>
    </row>
    <row r="326" ht="18.0" customHeight="1">
      <c r="A326" s="240"/>
      <c r="B326" s="240"/>
      <c r="C326" s="240"/>
      <c r="D326" s="240"/>
      <c r="E326" s="254"/>
      <c r="F326" s="240"/>
      <c r="G326" s="255"/>
      <c r="H326" s="240"/>
      <c r="I326" s="256"/>
      <c r="J326" s="240"/>
      <c r="K326" s="254"/>
      <c r="L326" s="240"/>
      <c r="M326" s="240"/>
      <c r="N326" s="240"/>
      <c r="O326" s="240"/>
      <c r="P326" s="254"/>
      <c r="Q326" s="240"/>
      <c r="R326" s="240"/>
      <c r="S326" s="240"/>
      <c r="T326" s="240"/>
      <c r="U326" s="240"/>
      <c r="V326" s="240"/>
      <c r="W326" s="240"/>
      <c r="X326" s="240"/>
      <c r="Y326" s="240"/>
      <c r="Z326" s="240"/>
      <c r="AA326" s="240"/>
      <c r="AB326" s="240"/>
    </row>
    <row r="327" ht="18.0" customHeight="1">
      <c r="A327" s="240"/>
      <c r="B327" s="240"/>
      <c r="C327" s="240"/>
      <c r="D327" s="240"/>
      <c r="E327" s="254"/>
      <c r="F327" s="240"/>
      <c r="G327" s="255"/>
      <c r="H327" s="240"/>
      <c r="I327" s="256"/>
      <c r="J327" s="240"/>
      <c r="K327" s="254"/>
      <c r="L327" s="240"/>
      <c r="M327" s="240"/>
      <c r="N327" s="240"/>
      <c r="O327" s="240"/>
      <c r="P327" s="254"/>
      <c r="Q327" s="240"/>
      <c r="R327" s="240"/>
      <c r="S327" s="240"/>
      <c r="T327" s="240"/>
      <c r="U327" s="240"/>
      <c r="V327" s="240"/>
      <c r="W327" s="240"/>
      <c r="X327" s="240"/>
      <c r="Y327" s="240"/>
      <c r="Z327" s="240"/>
      <c r="AA327" s="240"/>
      <c r="AB327" s="240"/>
    </row>
    <row r="328" ht="18.0" customHeight="1">
      <c r="A328" s="240"/>
      <c r="B328" s="240"/>
      <c r="C328" s="240"/>
      <c r="D328" s="240"/>
      <c r="E328" s="254"/>
      <c r="F328" s="240"/>
      <c r="G328" s="255"/>
      <c r="H328" s="240"/>
      <c r="I328" s="256"/>
      <c r="J328" s="240"/>
      <c r="K328" s="254"/>
      <c r="L328" s="240"/>
      <c r="M328" s="240"/>
      <c r="N328" s="240"/>
      <c r="O328" s="240"/>
      <c r="P328" s="254"/>
      <c r="Q328" s="240"/>
      <c r="R328" s="240"/>
      <c r="S328" s="240"/>
      <c r="T328" s="240"/>
      <c r="U328" s="240"/>
      <c r="V328" s="240"/>
      <c r="W328" s="240"/>
      <c r="X328" s="240"/>
      <c r="Y328" s="240"/>
      <c r="Z328" s="240"/>
      <c r="AA328" s="240"/>
      <c r="AB328" s="240"/>
    </row>
    <row r="329" ht="18.0" customHeight="1">
      <c r="A329" s="240"/>
      <c r="B329" s="240"/>
      <c r="C329" s="240"/>
      <c r="D329" s="240"/>
      <c r="E329" s="254"/>
      <c r="F329" s="240"/>
      <c r="G329" s="255"/>
      <c r="H329" s="240"/>
      <c r="I329" s="256"/>
      <c r="J329" s="240"/>
      <c r="K329" s="254"/>
      <c r="L329" s="240"/>
      <c r="M329" s="240"/>
      <c r="N329" s="240"/>
      <c r="O329" s="240"/>
      <c r="P329" s="254"/>
      <c r="Q329" s="240"/>
      <c r="R329" s="240"/>
      <c r="S329" s="240"/>
      <c r="T329" s="240"/>
      <c r="U329" s="240"/>
      <c r="V329" s="240"/>
      <c r="W329" s="240"/>
      <c r="X329" s="240"/>
      <c r="Y329" s="240"/>
      <c r="Z329" s="240"/>
      <c r="AA329" s="240"/>
      <c r="AB329" s="240"/>
    </row>
    <row r="330" ht="18.0" customHeight="1">
      <c r="A330" s="240"/>
      <c r="B330" s="240"/>
      <c r="C330" s="240"/>
      <c r="D330" s="240"/>
      <c r="E330" s="254"/>
      <c r="F330" s="240"/>
      <c r="G330" s="255"/>
      <c r="H330" s="240"/>
      <c r="I330" s="256"/>
      <c r="J330" s="240"/>
      <c r="K330" s="254"/>
      <c r="L330" s="240"/>
      <c r="M330" s="240"/>
      <c r="N330" s="240"/>
      <c r="O330" s="240"/>
      <c r="P330" s="254"/>
      <c r="Q330" s="240"/>
      <c r="R330" s="240"/>
      <c r="S330" s="240"/>
      <c r="T330" s="240"/>
      <c r="U330" s="240"/>
      <c r="V330" s="240"/>
      <c r="W330" s="240"/>
      <c r="X330" s="240"/>
      <c r="Y330" s="240"/>
      <c r="Z330" s="240"/>
      <c r="AA330" s="240"/>
      <c r="AB330" s="240"/>
    </row>
    <row r="331" ht="18.0" customHeight="1">
      <c r="A331" s="240"/>
      <c r="B331" s="240"/>
      <c r="C331" s="240"/>
      <c r="D331" s="240"/>
      <c r="E331" s="254"/>
      <c r="F331" s="240"/>
      <c r="G331" s="255"/>
      <c r="H331" s="240"/>
      <c r="I331" s="256"/>
      <c r="J331" s="240"/>
      <c r="K331" s="254"/>
      <c r="L331" s="240"/>
      <c r="M331" s="240"/>
      <c r="N331" s="240"/>
      <c r="O331" s="240"/>
      <c r="P331" s="254"/>
      <c r="Q331" s="240"/>
      <c r="R331" s="240"/>
      <c r="S331" s="240"/>
      <c r="T331" s="240"/>
      <c r="U331" s="240"/>
      <c r="V331" s="240"/>
      <c r="W331" s="240"/>
      <c r="X331" s="240"/>
      <c r="Y331" s="240"/>
      <c r="Z331" s="240"/>
      <c r="AA331" s="240"/>
      <c r="AB331" s="240"/>
    </row>
    <row r="332" ht="18.0" customHeight="1">
      <c r="A332" s="240"/>
      <c r="B332" s="240"/>
      <c r="C332" s="240"/>
      <c r="D332" s="240"/>
      <c r="E332" s="254"/>
      <c r="F332" s="240"/>
      <c r="G332" s="255"/>
      <c r="H332" s="240"/>
      <c r="I332" s="256"/>
      <c r="J332" s="240"/>
      <c r="K332" s="254"/>
      <c r="L332" s="240"/>
      <c r="M332" s="240"/>
      <c r="N332" s="240"/>
      <c r="O332" s="240"/>
      <c r="P332" s="254"/>
      <c r="Q332" s="240"/>
      <c r="R332" s="240"/>
      <c r="S332" s="240"/>
      <c r="T332" s="240"/>
      <c r="U332" s="240"/>
      <c r="V332" s="240"/>
      <c r="W332" s="240"/>
      <c r="X332" s="240"/>
      <c r="Y332" s="240"/>
      <c r="Z332" s="240"/>
      <c r="AA332" s="240"/>
      <c r="AB332" s="240"/>
    </row>
    <row r="333" ht="18.0" customHeight="1">
      <c r="A333" s="240"/>
      <c r="B333" s="240"/>
      <c r="C333" s="240"/>
      <c r="D333" s="240"/>
      <c r="E333" s="254"/>
      <c r="F333" s="240"/>
      <c r="G333" s="255"/>
      <c r="H333" s="240"/>
      <c r="I333" s="256"/>
      <c r="J333" s="240"/>
      <c r="K333" s="254"/>
      <c r="L333" s="240"/>
      <c r="M333" s="240"/>
      <c r="N333" s="240"/>
      <c r="O333" s="240"/>
      <c r="P333" s="254"/>
      <c r="Q333" s="240"/>
      <c r="R333" s="240"/>
      <c r="S333" s="240"/>
      <c r="T333" s="240"/>
      <c r="U333" s="240"/>
      <c r="V333" s="240"/>
      <c r="W333" s="240"/>
      <c r="X333" s="240"/>
      <c r="Y333" s="240"/>
      <c r="Z333" s="240"/>
      <c r="AA333" s="240"/>
      <c r="AB333" s="240"/>
    </row>
    <row r="334" ht="18.0" customHeight="1">
      <c r="A334" s="240"/>
      <c r="B334" s="240"/>
      <c r="C334" s="240"/>
      <c r="D334" s="240"/>
      <c r="E334" s="254"/>
      <c r="F334" s="240"/>
      <c r="G334" s="255"/>
      <c r="H334" s="240"/>
      <c r="I334" s="256"/>
      <c r="J334" s="240"/>
      <c r="K334" s="254"/>
      <c r="L334" s="240"/>
      <c r="M334" s="240"/>
      <c r="N334" s="240"/>
      <c r="O334" s="240"/>
      <c r="P334" s="254"/>
      <c r="Q334" s="240"/>
      <c r="R334" s="240"/>
      <c r="S334" s="240"/>
      <c r="T334" s="240"/>
      <c r="U334" s="240"/>
      <c r="V334" s="240"/>
      <c r="W334" s="240"/>
      <c r="X334" s="240"/>
      <c r="Y334" s="240"/>
      <c r="Z334" s="240"/>
      <c r="AA334" s="240"/>
      <c r="AB334" s="240"/>
    </row>
    <row r="335" ht="18.0" customHeight="1">
      <c r="A335" s="240"/>
      <c r="B335" s="240"/>
      <c r="C335" s="240"/>
      <c r="D335" s="240"/>
      <c r="E335" s="254"/>
      <c r="F335" s="240"/>
      <c r="G335" s="255"/>
      <c r="H335" s="240"/>
      <c r="I335" s="256"/>
      <c r="J335" s="240"/>
      <c r="K335" s="254"/>
      <c r="L335" s="240"/>
      <c r="M335" s="240"/>
      <c r="N335" s="240"/>
      <c r="O335" s="240"/>
      <c r="P335" s="254"/>
      <c r="Q335" s="240"/>
      <c r="R335" s="240"/>
      <c r="S335" s="240"/>
      <c r="T335" s="240"/>
      <c r="U335" s="240"/>
      <c r="V335" s="240"/>
      <c r="W335" s="240"/>
      <c r="X335" s="240"/>
      <c r="Y335" s="240"/>
      <c r="Z335" s="240"/>
      <c r="AA335" s="240"/>
      <c r="AB335" s="240"/>
    </row>
    <row r="336" ht="18.0" customHeight="1">
      <c r="A336" s="240"/>
      <c r="B336" s="240"/>
      <c r="C336" s="240"/>
      <c r="D336" s="240"/>
      <c r="E336" s="254"/>
      <c r="F336" s="240"/>
      <c r="G336" s="255"/>
      <c r="H336" s="240"/>
      <c r="I336" s="256"/>
      <c r="J336" s="240"/>
      <c r="K336" s="254"/>
      <c r="L336" s="240"/>
      <c r="M336" s="240"/>
      <c r="N336" s="240"/>
      <c r="O336" s="240"/>
      <c r="P336" s="254"/>
      <c r="Q336" s="240"/>
      <c r="R336" s="240"/>
      <c r="S336" s="240"/>
      <c r="T336" s="240"/>
      <c r="U336" s="240"/>
      <c r="V336" s="240"/>
      <c r="W336" s="240"/>
      <c r="X336" s="240"/>
      <c r="Y336" s="240"/>
      <c r="Z336" s="240"/>
      <c r="AA336" s="240"/>
      <c r="AB336" s="240"/>
    </row>
    <row r="337" ht="18.0" customHeight="1">
      <c r="A337" s="240"/>
      <c r="B337" s="240"/>
      <c r="C337" s="240"/>
      <c r="D337" s="240"/>
      <c r="E337" s="254"/>
      <c r="F337" s="240"/>
      <c r="G337" s="255"/>
      <c r="H337" s="240"/>
      <c r="I337" s="256"/>
      <c r="J337" s="240"/>
      <c r="K337" s="254"/>
      <c r="L337" s="240"/>
      <c r="M337" s="240"/>
      <c r="N337" s="240"/>
      <c r="O337" s="240"/>
      <c r="P337" s="254"/>
      <c r="Q337" s="240"/>
      <c r="R337" s="240"/>
      <c r="S337" s="240"/>
      <c r="T337" s="240"/>
      <c r="U337" s="240"/>
      <c r="V337" s="240"/>
      <c r="W337" s="240"/>
      <c r="X337" s="240"/>
      <c r="Y337" s="240"/>
      <c r="Z337" s="240"/>
      <c r="AA337" s="240"/>
      <c r="AB337" s="240"/>
    </row>
    <row r="338" ht="18.0" customHeight="1">
      <c r="A338" s="240"/>
      <c r="B338" s="240"/>
      <c r="C338" s="240"/>
      <c r="D338" s="240"/>
      <c r="E338" s="254"/>
      <c r="F338" s="240"/>
      <c r="G338" s="255"/>
      <c r="H338" s="240"/>
      <c r="I338" s="256"/>
      <c r="J338" s="240"/>
      <c r="K338" s="254"/>
      <c r="L338" s="240"/>
      <c r="M338" s="240"/>
      <c r="N338" s="240"/>
      <c r="O338" s="240"/>
      <c r="P338" s="254"/>
      <c r="Q338" s="240"/>
      <c r="R338" s="240"/>
      <c r="S338" s="240"/>
      <c r="T338" s="240"/>
      <c r="U338" s="240"/>
      <c r="V338" s="240"/>
      <c r="W338" s="240"/>
      <c r="X338" s="240"/>
      <c r="Y338" s="240"/>
      <c r="Z338" s="240"/>
      <c r="AA338" s="240"/>
      <c r="AB338" s="240"/>
    </row>
    <row r="339" ht="18.0" customHeight="1">
      <c r="A339" s="240"/>
      <c r="B339" s="240"/>
      <c r="C339" s="240"/>
      <c r="D339" s="240"/>
      <c r="E339" s="254"/>
      <c r="F339" s="240"/>
      <c r="G339" s="255"/>
      <c r="H339" s="240"/>
      <c r="I339" s="256"/>
      <c r="J339" s="240"/>
      <c r="K339" s="254"/>
      <c r="L339" s="240"/>
      <c r="M339" s="240"/>
      <c r="N339" s="240"/>
      <c r="O339" s="240"/>
      <c r="P339" s="254"/>
      <c r="Q339" s="240"/>
      <c r="R339" s="240"/>
      <c r="S339" s="240"/>
      <c r="T339" s="240"/>
      <c r="U339" s="240"/>
      <c r="V339" s="240"/>
      <c r="W339" s="240"/>
      <c r="X339" s="240"/>
      <c r="Y339" s="240"/>
      <c r="Z339" s="240"/>
      <c r="AA339" s="240"/>
      <c r="AB339" s="240"/>
    </row>
    <row r="340" ht="18.0" customHeight="1">
      <c r="A340" s="240"/>
      <c r="B340" s="240"/>
      <c r="C340" s="240"/>
      <c r="D340" s="240"/>
      <c r="E340" s="254"/>
      <c r="F340" s="240"/>
      <c r="G340" s="255"/>
      <c r="H340" s="240"/>
      <c r="I340" s="256"/>
      <c r="J340" s="240"/>
      <c r="K340" s="254"/>
      <c r="L340" s="240"/>
      <c r="M340" s="240"/>
      <c r="N340" s="240"/>
      <c r="O340" s="240"/>
      <c r="P340" s="254"/>
      <c r="Q340" s="240"/>
      <c r="R340" s="240"/>
      <c r="S340" s="240"/>
      <c r="T340" s="240"/>
      <c r="U340" s="240"/>
      <c r="V340" s="240"/>
      <c r="W340" s="240"/>
      <c r="X340" s="240"/>
      <c r="Y340" s="240"/>
      <c r="Z340" s="240"/>
      <c r="AA340" s="240"/>
      <c r="AB340" s="240"/>
    </row>
    <row r="341" ht="18.0" customHeight="1">
      <c r="A341" s="240"/>
      <c r="B341" s="240"/>
      <c r="C341" s="240"/>
      <c r="D341" s="240"/>
      <c r="E341" s="254"/>
      <c r="F341" s="240"/>
      <c r="G341" s="255"/>
      <c r="H341" s="240"/>
      <c r="I341" s="256"/>
      <c r="J341" s="240"/>
      <c r="K341" s="254"/>
      <c r="L341" s="240"/>
      <c r="M341" s="240"/>
      <c r="N341" s="240"/>
      <c r="O341" s="240"/>
      <c r="P341" s="254"/>
      <c r="Q341" s="240"/>
      <c r="R341" s="240"/>
      <c r="S341" s="240"/>
      <c r="T341" s="240"/>
      <c r="U341" s="240"/>
      <c r="V341" s="240"/>
      <c r="W341" s="240"/>
      <c r="X341" s="240"/>
      <c r="Y341" s="240"/>
      <c r="Z341" s="240"/>
      <c r="AA341" s="240"/>
      <c r="AB341" s="240"/>
    </row>
    <row r="342" ht="18.0" customHeight="1">
      <c r="A342" s="240"/>
      <c r="B342" s="240"/>
      <c r="C342" s="240"/>
      <c r="D342" s="240"/>
      <c r="E342" s="254"/>
      <c r="F342" s="240"/>
      <c r="G342" s="255"/>
      <c r="H342" s="240"/>
      <c r="I342" s="256"/>
      <c r="J342" s="240"/>
      <c r="K342" s="254"/>
      <c r="L342" s="240"/>
      <c r="M342" s="240"/>
      <c r="N342" s="240"/>
      <c r="O342" s="240"/>
      <c r="P342" s="254"/>
      <c r="Q342" s="240"/>
      <c r="R342" s="240"/>
      <c r="S342" s="240"/>
      <c r="T342" s="240"/>
      <c r="U342" s="240"/>
      <c r="V342" s="240"/>
      <c r="W342" s="240"/>
      <c r="X342" s="240"/>
      <c r="Y342" s="240"/>
      <c r="Z342" s="240"/>
      <c r="AA342" s="240"/>
      <c r="AB342" s="240"/>
    </row>
    <row r="343" ht="18.0" customHeight="1">
      <c r="A343" s="240"/>
      <c r="B343" s="240"/>
      <c r="C343" s="240"/>
      <c r="D343" s="240"/>
      <c r="E343" s="254"/>
      <c r="F343" s="240"/>
      <c r="G343" s="255"/>
      <c r="H343" s="240"/>
      <c r="I343" s="256"/>
      <c r="J343" s="240"/>
      <c r="K343" s="254"/>
      <c r="L343" s="240"/>
      <c r="M343" s="240"/>
      <c r="N343" s="240"/>
      <c r="O343" s="240"/>
      <c r="P343" s="254"/>
      <c r="Q343" s="240"/>
      <c r="R343" s="240"/>
      <c r="S343" s="240"/>
      <c r="T343" s="240"/>
      <c r="U343" s="240"/>
      <c r="V343" s="240"/>
      <c r="W343" s="240"/>
      <c r="X343" s="240"/>
      <c r="Y343" s="240"/>
      <c r="Z343" s="240"/>
      <c r="AA343" s="240"/>
      <c r="AB343" s="240"/>
    </row>
    <row r="344" ht="18.0" customHeight="1">
      <c r="A344" s="240"/>
      <c r="B344" s="240"/>
      <c r="C344" s="240"/>
      <c r="D344" s="240"/>
      <c r="E344" s="254"/>
      <c r="F344" s="240"/>
      <c r="G344" s="255"/>
      <c r="H344" s="240"/>
      <c r="I344" s="256"/>
      <c r="J344" s="240"/>
      <c r="K344" s="254"/>
      <c r="L344" s="240"/>
      <c r="M344" s="240"/>
      <c r="N344" s="240"/>
      <c r="O344" s="240"/>
      <c r="P344" s="254"/>
      <c r="Q344" s="240"/>
      <c r="R344" s="240"/>
      <c r="S344" s="240"/>
      <c r="T344" s="240"/>
      <c r="U344" s="240"/>
      <c r="V344" s="240"/>
      <c r="W344" s="240"/>
      <c r="X344" s="240"/>
      <c r="Y344" s="240"/>
      <c r="Z344" s="240"/>
      <c r="AA344" s="240"/>
      <c r="AB344" s="240"/>
    </row>
    <row r="345" ht="18.0" customHeight="1">
      <c r="A345" s="240"/>
      <c r="B345" s="240"/>
      <c r="C345" s="240"/>
      <c r="D345" s="240"/>
      <c r="E345" s="254"/>
      <c r="F345" s="240"/>
      <c r="G345" s="255"/>
      <c r="H345" s="240"/>
      <c r="I345" s="256"/>
      <c r="J345" s="240"/>
      <c r="K345" s="254"/>
      <c r="L345" s="240"/>
      <c r="M345" s="240"/>
      <c r="N345" s="240"/>
      <c r="O345" s="240"/>
      <c r="P345" s="254"/>
      <c r="Q345" s="240"/>
      <c r="R345" s="240"/>
      <c r="S345" s="240"/>
      <c r="T345" s="240"/>
      <c r="U345" s="240"/>
      <c r="V345" s="240"/>
      <c r="W345" s="240"/>
      <c r="X345" s="240"/>
      <c r="Y345" s="240"/>
      <c r="Z345" s="240"/>
      <c r="AA345" s="240"/>
      <c r="AB345" s="240"/>
    </row>
    <row r="346" ht="18.0" customHeight="1">
      <c r="A346" s="240"/>
      <c r="B346" s="240"/>
      <c r="C346" s="240"/>
      <c r="D346" s="240"/>
      <c r="E346" s="254"/>
      <c r="F346" s="240"/>
      <c r="G346" s="255"/>
      <c r="H346" s="240"/>
      <c r="I346" s="256"/>
      <c r="J346" s="240"/>
      <c r="K346" s="254"/>
      <c r="L346" s="240"/>
      <c r="M346" s="240"/>
      <c r="N346" s="240"/>
      <c r="O346" s="240"/>
      <c r="P346" s="254"/>
      <c r="Q346" s="240"/>
      <c r="R346" s="240"/>
      <c r="S346" s="240"/>
      <c r="T346" s="240"/>
      <c r="U346" s="240"/>
      <c r="V346" s="240"/>
      <c r="W346" s="240"/>
      <c r="X346" s="240"/>
      <c r="Y346" s="240"/>
      <c r="Z346" s="240"/>
      <c r="AA346" s="240"/>
      <c r="AB346" s="240"/>
    </row>
    <row r="347" ht="18.0" customHeight="1">
      <c r="A347" s="240"/>
      <c r="B347" s="240"/>
      <c r="C347" s="240"/>
      <c r="D347" s="240"/>
      <c r="E347" s="254"/>
      <c r="F347" s="240"/>
      <c r="G347" s="255"/>
      <c r="H347" s="240"/>
      <c r="I347" s="256"/>
      <c r="J347" s="240"/>
      <c r="K347" s="254"/>
      <c r="L347" s="240"/>
      <c r="M347" s="240"/>
      <c r="N347" s="240"/>
      <c r="O347" s="240"/>
      <c r="P347" s="254"/>
      <c r="Q347" s="240"/>
      <c r="R347" s="240"/>
      <c r="S347" s="240"/>
      <c r="T347" s="240"/>
      <c r="U347" s="240"/>
      <c r="V347" s="240"/>
      <c r="W347" s="240"/>
      <c r="X347" s="240"/>
      <c r="Y347" s="240"/>
      <c r="Z347" s="240"/>
      <c r="AA347" s="240"/>
      <c r="AB347" s="240"/>
    </row>
    <row r="348" ht="18.0" customHeight="1">
      <c r="A348" s="240"/>
      <c r="B348" s="240"/>
      <c r="C348" s="240"/>
      <c r="D348" s="240"/>
      <c r="E348" s="254"/>
      <c r="F348" s="240"/>
      <c r="G348" s="255"/>
      <c r="H348" s="240"/>
      <c r="I348" s="256"/>
      <c r="J348" s="240"/>
      <c r="K348" s="254"/>
      <c r="L348" s="240"/>
      <c r="M348" s="240"/>
      <c r="N348" s="240"/>
      <c r="O348" s="240"/>
      <c r="P348" s="254"/>
      <c r="Q348" s="240"/>
      <c r="R348" s="240"/>
      <c r="S348" s="240"/>
      <c r="T348" s="240"/>
      <c r="U348" s="240"/>
      <c r="V348" s="240"/>
      <c r="W348" s="240"/>
      <c r="X348" s="240"/>
      <c r="Y348" s="240"/>
      <c r="Z348" s="240"/>
      <c r="AA348" s="240"/>
      <c r="AB348" s="240"/>
    </row>
    <row r="349" ht="18.0" customHeight="1">
      <c r="A349" s="240"/>
      <c r="B349" s="240"/>
      <c r="C349" s="240"/>
      <c r="D349" s="240"/>
      <c r="E349" s="254"/>
      <c r="F349" s="240"/>
      <c r="G349" s="255"/>
      <c r="H349" s="240"/>
      <c r="I349" s="256"/>
      <c r="J349" s="240"/>
      <c r="K349" s="254"/>
      <c r="L349" s="240"/>
      <c r="M349" s="240"/>
      <c r="N349" s="240"/>
      <c r="O349" s="240"/>
      <c r="P349" s="254"/>
      <c r="Q349" s="240"/>
      <c r="R349" s="240"/>
      <c r="S349" s="240"/>
      <c r="T349" s="240"/>
      <c r="U349" s="240"/>
      <c r="V349" s="240"/>
      <c r="W349" s="240"/>
      <c r="X349" s="240"/>
      <c r="Y349" s="240"/>
      <c r="Z349" s="240"/>
      <c r="AA349" s="240"/>
      <c r="AB349" s="240"/>
    </row>
    <row r="350" ht="18.0" customHeight="1">
      <c r="A350" s="240"/>
      <c r="B350" s="240"/>
      <c r="C350" s="240"/>
      <c r="D350" s="240"/>
      <c r="E350" s="254"/>
      <c r="F350" s="240"/>
      <c r="G350" s="255"/>
      <c r="H350" s="240"/>
      <c r="I350" s="256"/>
      <c r="J350" s="240"/>
      <c r="K350" s="254"/>
      <c r="L350" s="240"/>
      <c r="M350" s="240"/>
      <c r="N350" s="240"/>
      <c r="O350" s="240"/>
      <c r="P350" s="254"/>
      <c r="Q350" s="240"/>
      <c r="R350" s="240"/>
      <c r="S350" s="240"/>
      <c r="T350" s="240"/>
      <c r="U350" s="240"/>
      <c r="V350" s="240"/>
      <c r="W350" s="240"/>
      <c r="X350" s="240"/>
      <c r="Y350" s="240"/>
      <c r="Z350" s="240"/>
      <c r="AA350" s="240"/>
      <c r="AB350" s="240"/>
    </row>
    <row r="351" ht="18.0" customHeight="1">
      <c r="A351" s="240"/>
      <c r="B351" s="240"/>
      <c r="C351" s="240"/>
      <c r="D351" s="240"/>
      <c r="E351" s="254"/>
      <c r="F351" s="240"/>
      <c r="G351" s="255"/>
      <c r="H351" s="240"/>
      <c r="I351" s="256"/>
      <c r="J351" s="240"/>
      <c r="K351" s="254"/>
      <c r="L351" s="240"/>
      <c r="M351" s="240"/>
      <c r="N351" s="240"/>
      <c r="O351" s="240"/>
      <c r="P351" s="254"/>
      <c r="Q351" s="240"/>
      <c r="R351" s="240"/>
      <c r="S351" s="240"/>
      <c r="T351" s="240"/>
      <c r="U351" s="240"/>
      <c r="V351" s="240"/>
      <c r="W351" s="240"/>
      <c r="X351" s="240"/>
      <c r="Y351" s="240"/>
      <c r="Z351" s="240"/>
      <c r="AA351" s="240"/>
      <c r="AB351" s="240"/>
    </row>
    <row r="352" ht="18.0" customHeight="1">
      <c r="A352" s="240"/>
      <c r="B352" s="240"/>
      <c r="C352" s="240"/>
      <c r="D352" s="240"/>
      <c r="E352" s="254"/>
      <c r="F352" s="240"/>
      <c r="G352" s="255"/>
      <c r="H352" s="240"/>
      <c r="I352" s="256"/>
      <c r="J352" s="240"/>
      <c r="K352" s="254"/>
      <c r="L352" s="240"/>
      <c r="M352" s="240"/>
      <c r="N352" s="240"/>
      <c r="O352" s="240"/>
      <c r="P352" s="254"/>
      <c r="Q352" s="240"/>
      <c r="R352" s="240"/>
      <c r="S352" s="240"/>
      <c r="T352" s="240"/>
      <c r="U352" s="240"/>
      <c r="V352" s="240"/>
      <c r="W352" s="240"/>
      <c r="X352" s="240"/>
      <c r="Y352" s="240"/>
      <c r="Z352" s="240"/>
      <c r="AA352" s="240"/>
      <c r="AB352" s="240"/>
    </row>
    <row r="353" ht="18.0" customHeight="1">
      <c r="A353" s="240"/>
      <c r="B353" s="240"/>
      <c r="C353" s="240"/>
      <c r="D353" s="240"/>
      <c r="E353" s="254"/>
      <c r="F353" s="240"/>
      <c r="G353" s="255"/>
      <c r="H353" s="240"/>
      <c r="I353" s="256"/>
      <c r="J353" s="240"/>
      <c r="K353" s="254"/>
      <c r="L353" s="240"/>
      <c r="M353" s="240"/>
      <c r="N353" s="240"/>
      <c r="O353" s="240"/>
      <c r="P353" s="254"/>
      <c r="Q353" s="240"/>
      <c r="R353" s="240"/>
      <c r="S353" s="240"/>
      <c r="T353" s="240"/>
      <c r="U353" s="240"/>
      <c r="V353" s="240"/>
      <c r="W353" s="240"/>
      <c r="X353" s="240"/>
      <c r="Y353" s="240"/>
      <c r="Z353" s="240"/>
      <c r="AA353" s="240"/>
      <c r="AB353" s="240"/>
    </row>
    <row r="354" ht="18.0" customHeight="1">
      <c r="A354" s="240"/>
      <c r="B354" s="240"/>
      <c r="C354" s="240"/>
      <c r="D354" s="240"/>
      <c r="E354" s="254"/>
      <c r="F354" s="240"/>
      <c r="G354" s="255"/>
      <c r="H354" s="240"/>
      <c r="I354" s="256"/>
      <c r="J354" s="240"/>
      <c r="K354" s="254"/>
      <c r="L354" s="240"/>
      <c r="M354" s="240"/>
      <c r="N354" s="240"/>
      <c r="O354" s="240"/>
      <c r="P354" s="254"/>
      <c r="Q354" s="240"/>
      <c r="R354" s="240"/>
      <c r="S354" s="240"/>
      <c r="T354" s="240"/>
      <c r="U354" s="240"/>
      <c r="V354" s="240"/>
      <c r="W354" s="240"/>
      <c r="X354" s="240"/>
      <c r="Y354" s="240"/>
      <c r="Z354" s="240"/>
      <c r="AA354" s="240"/>
      <c r="AB354" s="240"/>
    </row>
    <row r="355" ht="18.0" customHeight="1">
      <c r="A355" s="240"/>
      <c r="B355" s="240"/>
      <c r="C355" s="240"/>
      <c r="D355" s="240"/>
      <c r="E355" s="254"/>
      <c r="F355" s="240"/>
      <c r="G355" s="255"/>
      <c r="H355" s="240"/>
      <c r="I355" s="256"/>
      <c r="J355" s="240"/>
      <c r="K355" s="254"/>
      <c r="L355" s="240"/>
      <c r="M355" s="240"/>
      <c r="N355" s="240"/>
      <c r="O355" s="240"/>
      <c r="P355" s="254"/>
      <c r="Q355" s="240"/>
      <c r="R355" s="240"/>
      <c r="S355" s="240"/>
      <c r="T355" s="240"/>
      <c r="U355" s="240"/>
      <c r="V355" s="240"/>
      <c r="W355" s="240"/>
      <c r="X355" s="240"/>
      <c r="Y355" s="240"/>
      <c r="Z355" s="240"/>
      <c r="AA355" s="240"/>
      <c r="AB355" s="240"/>
    </row>
    <row r="356" ht="18.0" customHeight="1">
      <c r="A356" s="240"/>
      <c r="B356" s="240"/>
      <c r="C356" s="240"/>
      <c r="D356" s="240"/>
      <c r="E356" s="254"/>
      <c r="F356" s="240"/>
      <c r="G356" s="255"/>
      <c r="H356" s="240"/>
      <c r="I356" s="256"/>
      <c r="J356" s="240"/>
      <c r="K356" s="254"/>
      <c r="L356" s="240"/>
      <c r="M356" s="240"/>
      <c r="N356" s="240"/>
      <c r="O356" s="240"/>
      <c r="P356" s="254"/>
      <c r="Q356" s="240"/>
      <c r="R356" s="240"/>
      <c r="S356" s="240"/>
      <c r="T356" s="240"/>
      <c r="U356" s="240"/>
      <c r="V356" s="240"/>
      <c r="W356" s="240"/>
      <c r="X356" s="240"/>
      <c r="Y356" s="240"/>
      <c r="Z356" s="240"/>
      <c r="AA356" s="240"/>
      <c r="AB356" s="240"/>
    </row>
    <row r="357" ht="18.0" customHeight="1">
      <c r="A357" s="240"/>
      <c r="B357" s="240"/>
      <c r="C357" s="240"/>
      <c r="D357" s="240"/>
      <c r="E357" s="254"/>
      <c r="F357" s="240"/>
      <c r="G357" s="255"/>
      <c r="H357" s="240"/>
      <c r="I357" s="256"/>
      <c r="J357" s="240"/>
      <c r="K357" s="254"/>
      <c r="L357" s="240"/>
      <c r="M357" s="240"/>
      <c r="N357" s="240"/>
      <c r="O357" s="240"/>
      <c r="P357" s="254"/>
      <c r="Q357" s="240"/>
      <c r="R357" s="240"/>
      <c r="S357" s="240"/>
      <c r="T357" s="240"/>
      <c r="U357" s="240"/>
      <c r="V357" s="240"/>
      <c r="W357" s="240"/>
      <c r="X357" s="240"/>
      <c r="Y357" s="240"/>
      <c r="Z357" s="240"/>
      <c r="AA357" s="240"/>
      <c r="AB357" s="240"/>
    </row>
    <row r="358" ht="18.0" customHeight="1">
      <c r="A358" s="240"/>
      <c r="B358" s="240"/>
      <c r="C358" s="240"/>
      <c r="D358" s="240"/>
      <c r="E358" s="254"/>
      <c r="F358" s="240"/>
      <c r="G358" s="255"/>
      <c r="H358" s="240"/>
      <c r="I358" s="256"/>
      <c r="J358" s="240"/>
      <c r="K358" s="254"/>
      <c r="L358" s="240"/>
      <c r="M358" s="240"/>
      <c r="N358" s="240"/>
      <c r="O358" s="240"/>
      <c r="P358" s="254"/>
      <c r="Q358" s="240"/>
      <c r="R358" s="240"/>
      <c r="S358" s="240"/>
      <c r="T358" s="240"/>
      <c r="U358" s="240"/>
      <c r="V358" s="240"/>
      <c r="W358" s="240"/>
      <c r="X358" s="240"/>
      <c r="Y358" s="240"/>
      <c r="Z358" s="240"/>
      <c r="AA358" s="240"/>
      <c r="AB358" s="240"/>
    </row>
    <row r="359" ht="18.0" customHeight="1">
      <c r="A359" s="240"/>
      <c r="B359" s="240"/>
      <c r="C359" s="240"/>
      <c r="D359" s="240"/>
      <c r="E359" s="254"/>
      <c r="F359" s="240"/>
      <c r="G359" s="255"/>
      <c r="H359" s="240"/>
      <c r="I359" s="256"/>
      <c r="J359" s="240"/>
      <c r="K359" s="254"/>
      <c r="L359" s="240"/>
      <c r="M359" s="240"/>
      <c r="N359" s="240"/>
      <c r="O359" s="240"/>
      <c r="P359" s="254"/>
      <c r="Q359" s="240"/>
      <c r="R359" s="240"/>
      <c r="S359" s="240"/>
      <c r="T359" s="240"/>
      <c r="U359" s="240"/>
      <c r="V359" s="240"/>
      <c r="W359" s="240"/>
      <c r="X359" s="240"/>
      <c r="Y359" s="240"/>
      <c r="Z359" s="240"/>
      <c r="AA359" s="240"/>
      <c r="AB359" s="240"/>
    </row>
    <row r="360" ht="18.0" customHeight="1">
      <c r="A360" s="240"/>
      <c r="B360" s="240"/>
      <c r="C360" s="240"/>
      <c r="D360" s="240"/>
      <c r="E360" s="254"/>
      <c r="F360" s="240"/>
      <c r="G360" s="255"/>
      <c r="H360" s="240"/>
      <c r="I360" s="256"/>
      <c r="J360" s="240"/>
      <c r="K360" s="254"/>
      <c r="L360" s="240"/>
      <c r="M360" s="240"/>
      <c r="N360" s="240"/>
      <c r="O360" s="240"/>
      <c r="P360" s="254"/>
      <c r="Q360" s="240"/>
      <c r="R360" s="240"/>
      <c r="S360" s="240"/>
      <c r="T360" s="240"/>
      <c r="U360" s="240"/>
      <c r="V360" s="240"/>
      <c r="W360" s="240"/>
      <c r="X360" s="240"/>
      <c r="Y360" s="240"/>
      <c r="Z360" s="240"/>
      <c r="AA360" s="240"/>
      <c r="AB360" s="240"/>
    </row>
    <row r="361" ht="18.0" customHeight="1">
      <c r="A361" s="240"/>
      <c r="B361" s="240"/>
      <c r="C361" s="240"/>
      <c r="D361" s="240"/>
      <c r="E361" s="254"/>
      <c r="F361" s="240"/>
      <c r="G361" s="255"/>
      <c r="H361" s="240"/>
      <c r="I361" s="256"/>
      <c r="J361" s="240"/>
      <c r="K361" s="254"/>
      <c r="L361" s="240"/>
      <c r="M361" s="240"/>
      <c r="N361" s="240"/>
      <c r="O361" s="240"/>
      <c r="P361" s="254"/>
      <c r="Q361" s="240"/>
      <c r="R361" s="240"/>
      <c r="S361" s="240"/>
      <c r="T361" s="240"/>
      <c r="U361" s="240"/>
      <c r="V361" s="240"/>
      <c r="W361" s="240"/>
      <c r="X361" s="240"/>
      <c r="Y361" s="240"/>
      <c r="Z361" s="240"/>
      <c r="AA361" s="240"/>
      <c r="AB361" s="240"/>
    </row>
    <row r="362" ht="18.0" customHeight="1">
      <c r="A362" s="240"/>
      <c r="B362" s="240"/>
      <c r="C362" s="240"/>
      <c r="D362" s="240"/>
      <c r="E362" s="254"/>
      <c r="F362" s="240"/>
      <c r="G362" s="255"/>
      <c r="H362" s="240"/>
      <c r="I362" s="256"/>
      <c r="J362" s="240"/>
      <c r="K362" s="254"/>
      <c r="L362" s="240"/>
      <c r="M362" s="240"/>
      <c r="N362" s="240"/>
      <c r="O362" s="240"/>
      <c r="P362" s="254"/>
      <c r="Q362" s="240"/>
      <c r="R362" s="240"/>
      <c r="S362" s="240"/>
      <c r="T362" s="240"/>
      <c r="U362" s="240"/>
      <c r="V362" s="240"/>
      <c r="W362" s="240"/>
      <c r="X362" s="240"/>
      <c r="Y362" s="240"/>
      <c r="Z362" s="240"/>
      <c r="AA362" s="240"/>
      <c r="AB362" s="240"/>
    </row>
    <row r="363" ht="18.0" customHeight="1">
      <c r="A363" s="240"/>
      <c r="B363" s="240"/>
      <c r="C363" s="240"/>
      <c r="D363" s="240"/>
      <c r="E363" s="254"/>
      <c r="F363" s="240"/>
      <c r="G363" s="255"/>
      <c r="H363" s="240"/>
      <c r="I363" s="256"/>
      <c r="J363" s="240"/>
      <c r="K363" s="254"/>
      <c r="L363" s="240"/>
      <c r="M363" s="240"/>
      <c r="N363" s="240"/>
      <c r="O363" s="240"/>
      <c r="P363" s="254"/>
      <c r="Q363" s="240"/>
      <c r="R363" s="240"/>
      <c r="S363" s="240"/>
      <c r="T363" s="240"/>
      <c r="U363" s="240"/>
      <c r="V363" s="240"/>
      <c r="W363" s="240"/>
      <c r="X363" s="240"/>
      <c r="Y363" s="240"/>
      <c r="Z363" s="240"/>
      <c r="AA363" s="240"/>
      <c r="AB363" s="240"/>
    </row>
    <row r="364" ht="18.0" customHeight="1">
      <c r="A364" s="240"/>
      <c r="B364" s="240"/>
      <c r="C364" s="240"/>
      <c r="D364" s="240"/>
      <c r="E364" s="254"/>
      <c r="F364" s="240"/>
      <c r="G364" s="255"/>
      <c r="H364" s="240"/>
      <c r="I364" s="256"/>
      <c r="J364" s="240"/>
      <c r="K364" s="254"/>
      <c r="L364" s="240"/>
      <c r="M364" s="240"/>
      <c r="N364" s="240"/>
      <c r="O364" s="240"/>
      <c r="P364" s="254"/>
      <c r="Q364" s="240"/>
      <c r="R364" s="240"/>
      <c r="S364" s="240"/>
      <c r="T364" s="240"/>
      <c r="U364" s="240"/>
      <c r="V364" s="240"/>
      <c r="W364" s="240"/>
      <c r="X364" s="240"/>
      <c r="Y364" s="240"/>
      <c r="Z364" s="240"/>
      <c r="AA364" s="240"/>
      <c r="AB364" s="240"/>
    </row>
    <row r="365" ht="18.0" customHeight="1">
      <c r="A365" s="240"/>
      <c r="B365" s="240"/>
      <c r="C365" s="240"/>
      <c r="D365" s="240"/>
      <c r="E365" s="254"/>
      <c r="F365" s="240"/>
      <c r="G365" s="255"/>
      <c r="H365" s="240"/>
      <c r="I365" s="256"/>
      <c r="J365" s="240"/>
      <c r="K365" s="254"/>
      <c r="L365" s="240"/>
      <c r="M365" s="240"/>
      <c r="N365" s="240"/>
      <c r="O365" s="240"/>
      <c r="P365" s="254"/>
      <c r="Q365" s="240"/>
      <c r="R365" s="240"/>
      <c r="S365" s="240"/>
      <c r="T365" s="240"/>
      <c r="U365" s="240"/>
      <c r="V365" s="240"/>
      <c r="W365" s="240"/>
      <c r="X365" s="240"/>
      <c r="Y365" s="240"/>
      <c r="Z365" s="240"/>
      <c r="AA365" s="240"/>
      <c r="AB365" s="240"/>
    </row>
    <row r="366" ht="18.0" customHeight="1">
      <c r="A366" s="240"/>
      <c r="B366" s="240"/>
      <c r="C366" s="240"/>
      <c r="D366" s="240"/>
      <c r="E366" s="254"/>
      <c r="F366" s="240"/>
      <c r="G366" s="255"/>
      <c r="H366" s="240"/>
      <c r="I366" s="256"/>
      <c r="J366" s="240"/>
      <c r="K366" s="254"/>
      <c r="L366" s="240"/>
      <c r="M366" s="240"/>
      <c r="N366" s="240"/>
      <c r="O366" s="240"/>
      <c r="P366" s="254"/>
      <c r="Q366" s="240"/>
      <c r="R366" s="240"/>
      <c r="S366" s="240"/>
      <c r="T366" s="240"/>
      <c r="U366" s="240"/>
      <c r="V366" s="240"/>
      <c r="W366" s="240"/>
      <c r="X366" s="240"/>
      <c r="Y366" s="240"/>
      <c r="Z366" s="240"/>
      <c r="AA366" s="240"/>
      <c r="AB366" s="240"/>
    </row>
    <row r="367" ht="18.0" customHeight="1">
      <c r="A367" s="240"/>
      <c r="B367" s="240"/>
      <c r="C367" s="240"/>
      <c r="D367" s="240"/>
      <c r="E367" s="254"/>
      <c r="F367" s="240"/>
      <c r="G367" s="255"/>
      <c r="H367" s="240"/>
      <c r="I367" s="256"/>
      <c r="J367" s="240"/>
      <c r="K367" s="254"/>
      <c r="L367" s="240"/>
      <c r="M367" s="240"/>
      <c r="N367" s="240"/>
      <c r="O367" s="240"/>
      <c r="P367" s="254"/>
      <c r="Q367" s="240"/>
      <c r="R367" s="240"/>
      <c r="S367" s="240"/>
      <c r="T367" s="240"/>
      <c r="U367" s="240"/>
      <c r="V367" s="240"/>
      <c r="W367" s="240"/>
      <c r="X367" s="240"/>
      <c r="Y367" s="240"/>
      <c r="Z367" s="240"/>
      <c r="AA367" s="240"/>
      <c r="AB367" s="240"/>
    </row>
    <row r="368" ht="18.0" customHeight="1">
      <c r="A368" s="240"/>
      <c r="B368" s="240"/>
      <c r="C368" s="240"/>
      <c r="D368" s="240"/>
      <c r="E368" s="254"/>
      <c r="F368" s="240"/>
      <c r="G368" s="255"/>
      <c r="H368" s="240"/>
      <c r="I368" s="256"/>
      <c r="J368" s="240"/>
      <c r="K368" s="254"/>
      <c r="L368" s="240"/>
      <c r="M368" s="240"/>
      <c r="N368" s="240"/>
      <c r="O368" s="240"/>
      <c r="P368" s="254"/>
      <c r="Q368" s="240"/>
      <c r="R368" s="240"/>
      <c r="S368" s="240"/>
      <c r="T368" s="240"/>
      <c r="U368" s="240"/>
      <c r="V368" s="240"/>
      <c r="W368" s="240"/>
      <c r="X368" s="240"/>
      <c r="Y368" s="240"/>
      <c r="Z368" s="240"/>
      <c r="AA368" s="240"/>
      <c r="AB368" s="240"/>
    </row>
    <row r="369" ht="18.0" customHeight="1">
      <c r="A369" s="240"/>
      <c r="B369" s="240"/>
      <c r="C369" s="240"/>
      <c r="D369" s="240"/>
      <c r="E369" s="254"/>
      <c r="F369" s="240"/>
      <c r="G369" s="255"/>
      <c r="H369" s="240"/>
      <c r="I369" s="256"/>
      <c r="J369" s="240"/>
      <c r="K369" s="254"/>
      <c r="L369" s="240"/>
      <c r="M369" s="240"/>
      <c r="N369" s="240"/>
      <c r="O369" s="240"/>
      <c r="P369" s="254"/>
      <c r="Q369" s="240"/>
      <c r="R369" s="240"/>
      <c r="S369" s="240"/>
      <c r="T369" s="240"/>
      <c r="U369" s="240"/>
      <c r="V369" s="240"/>
      <c r="W369" s="240"/>
      <c r="X369" s="240"/>
      <c r="Y369" s="240"/>
      <c r="Z369" s="240"/>
      <c r="AA369" s="240"/>
      <c r="AB369" s="240"/>
    </row>
    <row r="370" ht="18.0" customHeight="1">
      <c r="A370" s="240"/>
      <c r="B370" s="240"/>
      <c r="C370" s="240"/>
      <c r="D370" s="240"/>
      <c r="E370" s="254"/>
      <c r="F370" s="240"/>
      <c r="G370" s="255"/>
      <c r="H370" s="240"/>
      <c r="I370" s="256"/>
      <c r="J370" s="240"/>
      <c r="K370" s="254"/>
      <c r="L370" s="240"/>
      <c r="M370" s="240"/>
      <c r="N370" s="240"/>
      <c r="O370" s="240"/>
      <c r="P370" s="254"/>
      <c r="Q370" s="240"/>
      <c r="R370" s="240"/>
      <c r="S370" s="240"/>
      <c r="T370" s="240"/>
      <c r="U370" s="240"/>
      <c r="V370" s="240"/>
      <c r="W370" s="240"/>
      <c r="X370" s="240"/>
      <c r="Y370" s="240"/>
      <c r="Z370" s="240"/>
      <c r="AA370" s="240"/>
      <c r="AB370" s="240"/>
    </row>
    <row r="371" ht="18.0" customHeight="1">
      <c r="A371" s="240"/>
      <c r="B371" s="240"/>
      <c r="C371" s="240"/>
      <c r="D371" s="240"/>
      <c r="E371" s="254"/>
      <c r="F371" s="240"/>
      <c r="G371" s="255"/>
      <c r="H371" s="240"/>
      <c r="I371" s="256"/>
      <c r="J371" s="240"/>
      <c r="K371" s="254"/>
      <c r="L371" s="240"/>
      <c r="M371" s="240"/>
      <c r="N371" s="240"/>
      <c r="O371" s="240"/>
      <c r="P371" s="254"/>
      <c r="Q371" s="240"/>
      <c r="R371" s="240"/>
      <c r="S371" s="240"/>
      <c r="T371" s="240"/>
      <c r="U371" s="240"/>
      <c r="V371" s="240"/>
      <c r="W371" s="240"/>
      <c r="X371" s="240"/>
      <c r="Y371" s="240"/>
      <c r="Z371" s="240"/>
      <c r="AA371" s="240"/>
      <c r="AB371" s="240"/>
    </row>
    <row r="372" ht="18.0" customHeight="1">
      <c r="A372" s="240"/>
      <c r="B372" s="240"/>
      <c r="C372" s="240"/>
      <c r="D372" s="240"/>
      <c r="E372" s="254"/>
      <c r="F372" s="240"/>
      <c r="G372" s="255"/>
      <c r="H372" s="240"/>
      <c r="I372" s="256"/>
      <c r="J372" s="240"/>
      <c r="K372" s="254"/>
      <c r="L372" s="240"/>
      <c r="M372" s="240"/>
      <c r="N372" s="240"/>
      <c r="O372" s="240"/>
      <c r="P372" s="254"/>
      <c r="Q372" s="240"/>
      <c r="R372" s="240"/>
      <c r="S372" s="240"/>
      <c r="T372" s="240"/>
      <c r="U372" s="240"/>
      <c r="V372" s="240"/>
      <c r="W372" s="240"/>
      <c r="X372" s="240"/>
      <c r="Y372" s="240"/>
      <c r="Z372" s="240"/>
      <c r="AA372" s="240"/>
      <c r="AB372" s="240"/>
    </row>
    <row r="373" ht="18.0" customHeight="1">
      <c r="A373" s="240"/>
      <c r="B373" s="240"/>
      <c r="C373" s="240"/>
      <c r="D373" s="240"/>
      <c r="E373" s="254"/>
      <c r="F373" s="240"/>
      <c r="G373" s="255"/>
      <c r="H373" s="240"/>
      <c r="I373" s="256"/>
      <c r="J373" s="240"/>
      <c r="K373" s="254"/>
      <c r="L373" s="240"/>
      <c r="M373" s="240"/>
      <c r="N373" s="240"/>
      <c r="O373" s="240"/>
      <c r="P373" s="254"/>
      <c r="Q373" s="240"/>
      <c r="R373" s="240"/>
      <c r="S373" s="240"/>
      <c r="T373" s="240"/>
      <c r="U373" s="240"/>
      <c r="V373" s="240"/>
      <c r="W373" s="240"/>
      <c r="X373" s="240"/>
      <c r="Y373" s="240"/>
      <c r="Z373" s="240"/>
      <c r="AA373" s="240"/>
      <c r="AB373" s="240"/>
    </row>
    <row r="374" ht="18.0" customHeight="1">
      <c r="A374" s="240"/>
      <c r="B374" s="240"/>
      <c r="C374" s="240"/>
      <c r="D374" s="240"/>
      <c r="E374" s="254"/>
      <c r="F374" s="240"/>
      <c r="G374" s="255"/>
      <c r="H374" s="240"/>
      <c r="I374" s="256"/>
      <c r="J374" s="240"/>
      <c r="K374" s="254"/>
      <c r="L374" s="240"/>
      <c r="M374" s="240"/>
      <c r="N374" s="240"/>
      <c r="O374" s="240"/>
      <c r="P374" s="254"/>
      <c r="Q374" s="240"/>
      <c r="R374" s="240"/>
      <c r="S374" s="240"/>
      <c r="T374" s="240"/>
      <c r="U374" s="240"/>
      <c r="V374" s="240"/>
      <c r="W374" s="240"/>
      <c r="X374" s="240"/>
      <c r="Y374" s="240"/>
      <c r="Z374" s="240"/>
      <c r="AA374" s="240"/>
      <c r="AB374" s="240"/>
    </row>
    <row r="375" ht="18.0" customHeight="1">
      <c r="A375" s="240"/>
      <c r="B375" s="240"/>
      <c r="C375" s="240"/>
      <c r="D375" s="240"/>
      <c r="E375" s="254"/>
      <c r="F375" s="240"/>
      <c r="G375" s="255"/>
      <c r="H375" s="240"/>
      <c r="I375" s="256"/>
      <c r="J375" s="240"/>
      <c r="K375" s="254"/>
      <c r="L375" s="240"/>
      <c r="M375" s="240"/>
      <c r="N375" s="240"/>
      <c r="O375" s="240"/>
      <c r="P375" s="254"/>
      <c r="Q375" s="240"/>
      <c r="R375" s="240"/>
      <c r="S375" s="240"/>
      <c r="T375" s="240"/>
      <c r="U375" s="240"/>
      <c r="V375" s="240"/>
      <c r="W375" s="240"/>
      <c r="X375" s="240"/>
      <c r="Y375" s="240"/>
      <c r="Z375" s="240"/>
      <c r="AA375" s="240"/>
      <c r="AB375" s="240"/>
    </row>
    <row r="376" ht="18.0" customHeight="1">
      <c r="A376" s="240"/>
      <c r="B376" s="240"/>
      <c r="C376" s="240"/>
      <c r="D376" s="240"/>
      <c r="E376" s="254"/>
      <c r="F376" s="240"/>
      <c r="G376" s="255"/>
      <c r="H376" s="240"/>
      <c r="I376" s="256"/>
      <c r="J376" s="240"/>
      <c r="K376" s="254"/>
      <c r="L376" s="240"/>
      <c r="M376" s="240"/>
      <c r="N376" s="240"/>
      <c r="O376" s="240"/>
      <c r="P376" s="254"/>
      <c r="Q376" s="240"/>
      <c r="R376" s="240"/>
      <c r="S376" s="240"/>
      <c r="T376" s="240"/>
      <c r="U376" s="240"/>
      <c r="V376" s="240"/>
      <c r="W376" s="240"/>
      <c r="X376" s="240"/>
      <c r="Y376" s="240"/>
      <c r="Z376" s="240"/>
      <c r="AA376" s="240"/>
      <c r="AB376" s="240"/>
    </row>
    <row r="377" ht="18.0" customHeight="1">
      <c r="A377" s="240"/>
      <c r="B377" s="240"/>
      <c r="C377" s="240"/>
      <c r="D377" s="240"/>
      <c r="E377" s="254"/>
      <c r="F377" s="240"/>
      <c r="G377" s="255"/>
      <c r="H377" s="240"/>
      <c r="I377" s="256"/>
      <c r="J377" s="240"/>
      <c r="K377" s="254"/>
      <c r="L377" s="240"/>
      <c r="M377" s="240"/>
      <c r="N377" s="240"/>
      <c r="O377" s="240"/>
      <c r="P377" s="254"/>
      <c r="Q377" s="240"/>
      <c r="R377" s="240"/>
      <c r="S377" s="240"/>
      <c r="T377" s="240"/>
      <c r="U377" s="240"/>
      <c r="V377" s="240"/>
      <c r="W377" s="240"/>
      <c r="X377" s="240"/>
      <c r="Y377" s="240"/>
      <c r="Z377" s="240"/>
      <c r="AA377" s="240"/>
      <c r="AB377" s="240"/>
    </row>
    <row r="378" ht="18.0" customHeight="1">
      <c r="A378" s="240"/>
      <c r="B378" s="240"/>
      <c r="C378" s="240"/>
      <c r="D378" s="240"/>
      <c r="E378" s="254"/>
      <c r="F378" s="240"/>
      <c r="G378" s="255"/>
      <c r="H378" s="240"/>
      <c r="I378" s="256"/>
      <c r="J378" s="240"/>
      <c r="K378" s="254"/>
      <c r="L378" s="240"/>
      <c r="M378" s="240"/>
      <c r="N378" s="240"/>
      <c r="O378" s="240"/>
      <c r="P378" s="254"/>
      <c r="Q378" s="240"/>
      <c r="R378" s="240"/>
      <c r="S378" s="240"/>
      <c r="T378" s="240"/>
      <c r="U378" s="240"/>
      <c r="V378" s="240"/>
      <c r="W378" s="240"/>
      <c r="X378" s="240"/>
      <c r="Y378" s="240"/>
      <c r="Z378" s="240"/>
      <c r="AA378" s="240"/>
      <c r="AB378" s="240"/>
    </row>
    <row r="379" ht="18.0" customHeight="1">
      <c r="A379" s="240"/>
      <c r="B379" s="240"/>
      <c r="C379" s="240"/>
      <c r="D379" s="240"/>
      <c r="E379" s="254"/>
      <c r="F379" s="240"/>
      <c r="G379" s="255"/>
      <c r="H379" s="240"/>
      <c r="I379" s="256"/>
      <c r="J379" s="240"/>
      <c r="K379" s="254"/>
      <c r="L379" s="240"/>
      <c r="M379" s="240"/>
      <c r="N379" s="240"/>
      <c r="O379" s="240"/>
      <c r="P379" s="254"/>
      <c r="Q379" s="240"/>
      <c r="R379" s="240"/>
      <c r="S379" s="240"/>
      <c r="T379" s="240"/>
      <c r="U379" s="240"/>
      <c r="V379" s="240"/>
      <c r="W379" s="240"/>
      <c r="X379" s="240"/>
      <c r="Y379" s="240"/>
      <c r="Z379" s="240"/>
      <c r="AA379" s="240"/>
      <c r="AB379" s="240"/>
    </row>
    <row r="380" ht="18.0" customHeight="1">
      <c r="A380" s="240"/>
      <c r="B380" s="240"/>
      <c r="C380" s="240"/>
      <c r="D380" s="240"/>
      <c r="E380" s="254"/>
      <c r="F380" s="240"/>
      <c r="G380" s="255"/>
      <c r="H380" s="240"/>
      <c r="I380" s="256"/>
      <c r="J380" s="240"/>
      <c r="K380" s="254"/>
      <c r="L380" s="240"/>
      <c r="M380" s="240"/>
      <c r="N380" s="240"/>
      <c r="O380" s="240"/>
      <c r="P380" s="254"/>
      <c r="Q380" s="240"/>
      <c r="R380" s="240"/>
      <c r="S380" s="240"/>
      <c r="T380" s="240"/>
      <c r="U380" s="240"/>
      <c r="V380" s="240"/>
      <c r="W380" s="240"/>
      <c r="X380" s="240"/>
      <c r="Y380" s="240"/>
      <c r="Z380" s="240"/>
      <c r="AA380" s="240"/>
      <c r="AB380" s="240"/>
    </row>
    <row r="381" ht="18.0" customHeight="1">
      <c r="A381" s="240"/>
      <c r="B381" s="240"/>
      <c r="C381" s="240"/>
      <c r="D381" s="240"/>
      <c r="E381" s="254"/>
      <c r="F381" s="240"/>
      <c r="G381" s="255"/>
      <c r="H381" s="240"/>
      <c r="I381" s="256"/>
      <c r="J381" s="240"/>
      <c r="K381" s="254"/>
      <c r="L381" s="240"/>
      <c r="M381" s="240"/>
      <c r="N381" s="240"/>
      <c r="O381" s="240"/>
      <c r="P381" s="254"/>
      <c r="Q381" s="240"/>
      <c r="R381" s="240"/>
      <c r="S381" s="240"/>
      <c r="T381" s="240"/>
      <c r="U381" s="240"/>
      <c r="V381" s="240"/>
      <c r="W381" s="240"/>
      <c r="X381" s="240"/>
      <c r="Y381" s="240"/>
      <c r="Z381" s="240"/>
      <c r="AA381" s="240"/>
      <c r="AB381" s="240"/>
    </row>
    <row r="382" ht="18.0" customHeight="1">
      <c r="A382" s="240"/>
      <c r="B382" s="240"/>
      <c r="C382" s="240"/>
      <c r="D382" s="240"/>
      <c r="E382" s="254"/>
      <c r="F382" s="240"/>
      <c r="G382" s="255"/>
      <c r="H382" s="240"/>
      <c r="I382" s="256"/>
      <c r="J382" s="240"/>
      <c r="K382" s="254"/>
      <c r="L382" s="240"/>
      <c r="M382" s="240"/>
      <c r="N382" s="240"/>
      <c r="O382" s="240"/>
      <c r="P382" s="254"/>
      <c r="Q382" s="240"/>
      <c r="R382" s="240"/>
      <c r="S382" s="240"/>
      <c r="T382" s="240"/>
      <c r="U382" s="240"/>
      <c r="V382" s="240"/>
      <c r="W382" s="240"/>
      <c r="X382" s="240"/>
      <c r="Y382" s="240"/>
      <c r="Z382" s="240"/>
      <c r="AA382" s="240"/>
      <c r="AB382" s="240"/>
    </row>
    <row r="383" ht="18.0" customHeight="1">
      <c r="A383" s="240"/>
      <c r="B383" s="240"/>
      <c r="C383" s="240"/>
      <c r="D383" s="240"/>
      <c r="E383" s="254"/>
      <c r="F383" s="240"/>
      <c r="G383" s="255"/>
      <c r="H383" s="240"/>
      <c r="I383" s="256"/>
      <c r="J383" s="240"/>
      <c r="K383" s="254"/>
      <c r="L383" s="240"/>
      <c r="M383" s="240"/>
      <c r="N383" s="240"/>
      <c r="O383" s="240"/>
      <c r="P383" s="254"/>
      <c r="Q383" s="240"/>
      <c r="R383" s="240"/>
      <c r="S383" s="240"/>
      <c r="T383" s="240"/>
      <c r="U383" s="240"/>
      <c r="V383" s="240"/>
      <c r="W383" s="240"/>
      <c r="X383" s="240"/>
      <c r="Y383" s="240"/>
      <c r="Z383" s="240"/>
      <c r="AA383" s="240"/>
      <c r="AB383" s="240"/>
    </row>
    <row r="384" ht="18.0" customHeight="1">
      <c r="A384" s="240"/>
      <c r="B384" s="240"/>
      <c r="C384" s="240"/>
      <c r="D384" s="240"/>
      <c r="E384" s="254"/>
      <c r="F384" s="240"/>
      <c r="G384" s="255"/>
      <c r="H384" s="240"/>
      <c r="I384" s="256"/>
      <c r="J384" s="240"/>
      <c r="K384" s="254"/>
      <c r="L384" s="240"/>
      <c r="M384" s="240"/>
      <c r="N384" s="240"/>
      <c r="O384" s="240"/>
      <c r="P384" s="254"/>
      <c r="Q384" s="240"/>
      <c r="R384" s="240"/>
      <c r="S384" s="240"/>
      <c r="T384" s="240"/>
      <c r="U384" s="240"/>
      <c r="V384" s="240"/>
      <c r="W384" s="240"/>
      <c r="X384" s="240"/>
      <c r="Y384" s="240"/>
      <c r="Z384" s="240"/>
      <c r="AA384" s="240"/>
      <c r="AB384" s="240"/>
    </row>
    <row r="385" ht="18.0" customHeight="1">
      <c r="A385" s="240"/>
      <c r="B385" s="240"/>
      <c r="C385" s="240"/>
      <c r="D385" s="240"/>
      <c r="E385" s="254"/>
      <c r="F385" s="240"/>
      <c r="G385" s="255"/>
      <c r="H385" s="240"/>
      <c r="I385" s="256"/>
      <c r="J385" s="240"/>
      <c r="K385" s="254"/>
      <c r="L385" s="240"/>
      <c r="M385" s="240"/>
      <c r="N385" s="240"/>
      <c r="O385" s="240"/>
      <c r="P385" s="254"/>
      <c r="Q385" s="240"/>
      <c r="R385" s="240"/>
      <c r="S385" s="240"/>
      <c r="T385" s="240"/>
      <c r="U385" s="240"/>
      <c r="V385" s="240"/>
      <c r="W385" s="240"/>
      <c r="X385" s="240"/>
      <c r="Y385" s="240"/>
      <c r="Z385" s="240"/>
      <c r="AA385" s="240"/>
      <c r="AB385" s="240"/>
    </row>
    <row r="386" ht="18.0" customHeight="1">
      <c r="A386" s="240"/>
      <c r="B386" s="240"/>
      <c r="C386" s="240"/>
      <c r="D386" s="240"/>
      <c r="E386" s="254"/>
      <c r="F386" s="240"/>
      <c r="G386" s="255"/>
      <c r="H386" s="240"/>
      <c r="I386" s="256"/>
      <c r="J386" s="240"/>
      <c r="K386" s="254"/>
      <c r="L386" s="240"/>
      <c r="M386" s="240"/>
      <c r="N386" s="240"/>
      <c r="O386" s="240"/>
      <c r="P386" s="254"/>
      <c r="Q386" s="240"/>
      <c r="R386" s="240"/>
      <c r="S386" s="240"/>
      <c r="T386" s="240"/>
      <c r="U386" s="240"/>
      <c r="V386" s="240"/>
      <c r="W386" s="240"/>
      <c r="X386" s="240"/>
      <c r="Y386" s="240"/>
      <c r="Z386" s="240"/>
      <c r="AA386" s="240"/>
      <c r="AB386" s="240"/>
    </row>
    <row r="387" ht="18.0" customHeight="1">
      <c r="A387" s="240"/>
      <c r="B387" s="240"/>
      <c r="C387" s="240"/>
      <c r="D387" s="240"/>
      <c r="E387" s="254"/>
      <c r="F387" s="240"/>
      <c r="G387" s="255"/>
      <c r="H387" s="240"/>
      <c r="I387" s="256"/>
      <c r="J387" s="240"/>
      <c r="K387" s="254"/>
      <c r="L387" s="240"/>
      <c r="M387" s="240"/>
      <c r="N387" s="240"/>
      <c r="O387" s="240"/>
      <c r="P387" s="254"/>
      <c r="Q387" s="240"/>
      <c r="R387" s="240"/>
      <c r="S387" s="240"/>
      <c r="T387" s="240"/>
      <c r="U387" s="240"/>
      <c r="V387" s="240"/>
      <c r="W387" s="240"/>
      <c r="X387" s="240"/>
      <c r="Y387" s="240"/>
      <c r="Z387" s="240"/>
      <c r="AA387" s="240"/>
      <c r="AB387" s="240"/>
    </row>
    <row r="388" ht="18.0" customHeight="1">
      <c r="A388" s="240"/>
      <c r="B388" s="240"/>
      <c r="C388" s="240"/>
      <c r="D388" s="240"/>
      <c r="E388" s="254"/>
      <c r="F388" s="240"/>
      <c r="G388" s="255"/>
      <c r="H388" s="240"/>
      <c r="I388" s="256"/>
      <c r="J388" s="240"/>
      <c r="K388" s="254"/>
      <c r="L388" s="240"/>
      <c r="M388" s="240"/>
      <c r="N388" s="240"/>
      <c r="O388" s="240"/>
      <c r="P388" s="254"/>
      <c r="Q388" s="240"/>
      <c r="R388" s="240"/>
      <c r="S388" s="240"/>
      <c r="T388" s="240"/>
      <c r="U388" s="240"/>
      <c r="V388" s="240"/>
      <c r="W388" s="240"/>
      <c r="X388" s="240"/>
      <c r="Y388" s="240"/>
      <c r="Z388" s="240"/>
      <c r="AA388" s="240"/>
      <c r="AB388" s="240"/>
    </row>
    <row r="389" ht="18.0" customHeight="1">
      <c r="A389" s="240"/>
      <c r="B389" s="240"/>
      <c r="C389" s="240"/>
      <c r="D389" s="240"/>
      <c r="E389" s="254"/>
      <c r="F389" s="240"/>
      <c r="G389" s="255"/>
      <c r="H389" s="240"/>
      <c r="I389" s="256"/>
      <c r="J389" s="240"/>
      <c r="K389" s="254"/>
      <c r="L389" s="240"/>
      <c r="M389" s="240"/>
      <c r="N389" s="240"/>
      <c r="O389" s="240"/>
      <c r="P389" s="254"/>
      <c r="Q389" s="240"/>
      <c r="R389" s="240"/>
      <c r="S389" s="240"/>
      <c r="T389" s="240"/>
      <c r="U389" s="240"/>
      <c r="V389" s="240"/>
      <c r="W389" s="240"/>
      <c r="X389" s="240"/>
      <c r="Y389" s="240"/>
      <c r="Z389" s="240"/>
      <c r="AA389" s="240"/>
      <c r="AB389" s="240"/>
    </row>
    <row r="390" ht="18.0" customHeight="1">
      <c r="A390" s="240"/>
      <c r="B390" s="240"/>
      <c r="C390" s="240"/>
      <c r="D390" s="240"/>
      <c r="E390" s="254"/>
      <c r="F390" s="240"/>
      <c r="G390" s="255"/>
      <c r="H390" s="240"/>
      <c r="I390" s="256"/>
      <c r="J390" s="240"/>
      <c r="K390" s="254"/>
      <c r="L390" s="240"/>
      <c r="M390" s="240"/>
      <c r="N390" s="240"/>
      <c r="O390" s="240"/>
      <c r="P390" s="254"/>
      <c r="Q390" s="240"/>
      <c r="R390" s="240"/>
      <c r="S390" s="240"/>
      <c r="T390" s="240"/>
      <c r="U390" s="240"/>
      <c r="V390" s="240"/>
      <c r="W390" s="240"/>
      <c r="X390" s="240"/>
      <c r="Y390" s="240"/>
      <c r="Z390" s="240"/>
      <c r="AA390" s="240"/>
      <c r="AB390" s="240"/>
    </row>
    <row r="391" ht="18.0" customHeight="1">
      <c r="A391" s="240"/>
      <c r="B391" s="240"/>
      <c r="C391" s="240"/>
      <c r="D391" s="240"/>
      <c r="E391" s="254"/>
      <c r="F391" s="240"/>
      <c r="G391" s="255"/>
      <c r="H391" s="240"/>
      <c r="I391" s="256"/>
      <c r="J391" s="240"/>
      <c r="K391" s="254"/>
      <c r="L391" s="240"/>
      <c r="M391" s="240"/>
      <c r="N391" s="240"/>
      <c r="O391" s="240"/>
      <c r="P391" s="254"/>
      <c r="Q391" s="240"/>
      <c r="R391" s="240"/>
      <c r="S391" s="240"/>
      <c r="T391" s="240"/>
      <c r="U391" s="240"/>
      <c r="V391" s="240"/>
      <c r="W391" s="240"/>
      <c r="X391" s="240"/>
      <c r="Y391" s="240"/>
      <c r="Z391" s="240"/>
      <c r="AA391" s="240"/>
      <c r="AB391" s="240"/>
    </row>
    <row r="392" ht="18.0" customHeight="1">
      <c r="A392" s="240"/>
      <c r="B392" s="240"/>
      <c r="C392" s="240"/>
      <c r="D392" s="240"/>
      <c r="E392" s="254"/>
      <c r="F392" s="240"/>
      <c r="G392" s="255"/>
      <c r="H392" s="240"/>
      <c r="I392" s="256"/>
      <c r="J392" s="240"/>
      <c r="K392" s="254"/>
      <c r="L392" s="240"/>
      <c r="M392" s="240"/>
      <c r="N392" s="240"/>
      <c r="O392" s="240"/>
      <c r="P392" s="254"/>
      <c r="Q392" s="240"/>
      <c r="R392" s="240"/>
      <c r="S392" s="240"/>
      <c r="T392" s="240"/>
      <c r="U392" s="240"/>
      <c r="V392" s="240"/>
      <c r="W392" s="240"/>
      <c r="X392" s="240"/>
      <c r="Y392" s="240"/>
      <c r="Z392" s="240"/>
      <c r="AA392" s="240"/>
      <c r="AB392" s="240"/>
    </row>
    <row r="393" ht="18.0" customHeight="1">
      <c r="A393" s="240"/>
      <c r="B393" s="240"/>
      <c r="C393" s="240"/>
      <c r="D393" s="240"/>
      <c r="E393" s="254"/>
      <c r="F393" s="240"/>
      <c r="G393" s="255"/>
      <c r="H393" s="240"/>
      <c r="I393" s="256"/>
      <c r="J393" s="240"/>
      <c r="K393" s="254"/>
      <c r="L393" s="240"/>
      <c r="M393" s="240"/>
      <c r="N393" s="240"/>
      <c r="O393" s="240"/>
      <c r="P393" s="254"/>
      <c r="Q393" s="240"/>
      <c r="R393" s="240"/>
      <c r="S393" s="240"/>
      <c r="T393" s="240"/>
      <c r="U393" s="240"/>
      <c r="V393" s="240"/>
      <c r="W393" s="240"/>
      <c r="X393" s="240"/>
      <c r="Y393" s="240"/>
      <c r="Z393" s="240"/>
      <c r="AA393" s="240"/>
      <c r="AB393" s="240"/>
    </row>
    <row r="394" ht="18.0" customHeight="1">
      <c r="A394" s="240"/>
      <c r="B394" s="240"/>
      <c r="C394" s="240"/>
      <c r="D394" s="240"/>
      <c r="E394" s="254"/>
      <c r="F394" s="240"/>
      <c r="G394" s="255"/>
      <c r="H394" s="240"/>
      <c r="I394" s="256"/>
      <c r="J394" s="240"/>
      <c r="K394" s="254"/>
      <c r="L394" s="240"/>
      <c r="M394" s="240"/>
      <c r="N394" s="240"/>
      <c r="O394" s="240"/>
      <c r="P394" s="254"/>
      <c r="Q394" s="240"/>
      <c r="R394" s="240"/>
      <c r="S394" s="240"/>
      <c r="T394" s="240"/>
      <c r="U394" s="240"/>
      <c r="V394" s="240"/>
      <c r="W394" s="240"/>
      <c r="X394" s="240"/>
      <c r="Y394" s="240"/>
      <c r="Z394" s="240"/>
      <c r="AA394" s="240"/>
      <c r="AB394" s="240"/>
    </row>
    <row r="395" ht="18.0" customHeight="1">
      <c r="A395" s="240"/>
      <c r="B395" s="240"/>
      <c r="C395" s="240"/>
      <c r="D395" s="240"/>
      <c r="E395" s="254"/>
      <c r="F395" s="240"/>
      <c r="G395" s="255"/>
      <c r="H395" s="240"/>
      <c r="I395" s="256"/>
      <c r="J395" s="240"/>
      <c r="K395" s="254"/>
      <c r="L395" s="240"/>
      <c r="M395" s="240"/>
      <c r="N395" s="240"/>
      <c r="O395" s="240"/>
      <c r="P395" s="254"/>
      <c r="Q395" s="240"/>
      <c r="R395" s="240"/>
      <c r="S395" s="240"/>
      <c r="T395" s="240"/>
      <c r="U395" s="240"/>
      <c r="V395" s="240"/>
      <c r="W395" s="240"/>
      <c r="X395" s="240"/>
      <c r="Y395" s="240"/>
      <c r="Z395" s="240"/>
      <c r="AA395" s="240"/>
      <c r="AB395" s="240"/>
    </row>
    <row r="396" ht="18.0" customHeight="1">
      <c r="A396" s="240"/>
      <c r="B396" s="240"/>
      <c r="C396" s="240"/>
      <c r="D396" s="240"/>
      <c r="E396" s="254"/>
      <c r="F396" s="240"/>
      <c r="G396" s="255"/>
      <c r="H396" s="240"/>
      <c r="I396" s="256"/>
      <c r="J396" s="240"/>
      <c r="K396" s="254"/>
      <c r="L396" s="240"/>
      <c r="M396" s="240"/>
      <c r="N396" s="240"/>
      <c r="O396" s="240"/>
      <c r="P396" s="254"/>
      <c r="Q396" s="240"/>
      <c r="R396" s="240"/>
      <c r="S396" s="240"/>
      <c r="T396" s="240"/>
      <c r="U396" s="240"/>
      <c r="V396" s="240"/>
      <c r="W396" s="240"/>
      <c r="X396" s="240"/>
      <c r="Y396" s="240"/>
      <c r="Z396" s="240"/>
      <c r="AA396" s="240"/>
      <c r="AB396" s="240"/>
    </row>
    <row r="397" ht="18.0" customHeight="1">
      <c r="A397" s="240"/>
      <c r="B397" s="240"/>
      <c r="C397" s="240"/>
      <c r="D397" s="240"/>
      <c r="E397" s="254"/>
      <c r="F397" s="240"/>
      <c r="G397" s="255"/>
      <c r="H397" s="240"/>
      <c r="I397" s="256"/>
      <c r="J397" s="240"/>
      <c r="K397" s="254"/>
      <c r="L397" s="240"/>
      <c r="M397" s="240"/>
      <c r="N397" s="240"/>
      <c r="O397" s="240"/>
      <c r="P397" s="254"/>
      <c r="Q397" s="240"/>
      <c r="R397" s="240"/>
      <c r="S397" s="240"/>
      <c r="T397" s="240"/>
      <c r="U397" s="240"/>
      <c r="V397" s="240"/>
      <c r="W397" s="240"/>
      <c r="X397" s="240"/>
      <c r="Y397" s="240"/>
      <c r="Z397" s="240"/>
      <c r="AA397" s="240"/>
      <c r="AB397" s="240"/>
    </row>
    <row r="398" ht="18.0" customHeight="1">
      <c r="A398" s="240"/>
      <c r="B398" s="240"/>
      <c r="C398" s="240"/>
      <c r="D398" s="240"/>
      <c r="E398" s="254"/>
      <c r="F398" s="240"/>
      <c r="G398" s="255"/>
      <c r="H398" s="240"/>
      <c r="I398" s="256"/>
      <c r="J398" s="240"/>
      <c r="K398" s="254"/>
      <c r="L398" s="240"/>
      <c r="M398" s="240"/>
      <c r="N398" s="240"/>
      <c r="O398" s="240"/>
      <c r="P398" s="254"/>
      <c r="Q398" s="240"/>
      <c r="R398" s="240"/>
      <c r="S398" s="240"/>
      <c r="T398" s="240"/>
      <c r="U398" s="240"/>
      <c r="V398" s="240"/>
      <c r="W398" s="240"/>
      <c r="X398" s="240"/>
      <c r="Y398" s="240"/>
      <c r="Z398" s="240"/>
      <c r="AA398" s="240"/>
      <c r="AB398" s="240"/>
    </row>
    <row r="399" ht="18.0" customHeight="1">
      <c r="A399" s="240"/>
      <c r="B399" s="240"/>
      <c r="C399" s="240"/>
      <c r="D399" s="240"/>
      <c r="E399" s="254"/>
      <c r="F399" s="240"/>
      <c r="G399" s="255"/>
      <c r="H399" s="240"/>
      <c r="I399" s="256"/>
      <c r="J399" s="240"/>
      <c r="K399" s="254"/>
      <c r="L399" s="240"/>
      <c r="M399" s="240"/>
      <c r="N399" s="240"/>
      <c r="O399" s="240"/>
      <c r="P399" s="254"/>
      <c r="Q399" s="240"/>
      <c r="R399" s="240"/>
      <c r="S399" s="240"/>
      <c r="T399" s="240"/>
      <c r="U399" s="240"/>
      <c r="V399" s="240"/>
      <c r="W399" s="240"/>
      <c r="X399" s="240"/>
      <c r="Y399" s="240"/>
      <c r="Z399" s="240"/>
      <c r="AA399" s="240"/>
      <c r="AB399" s="240"/>
    </row>
    <row r="400" ht="18.0" customHeight="1">
      <c r="A400" s="240"/>
      <c r="B400" s="240"/>
      <c r="C400" s="240"/>
      <c r="D400" s="240"/>
      <c r="E400" s="254"/>
      <c r="F400" s="240"/>
      <c r="G400" s="255"/>
      <c r="H400" s="240"/>
      <c r="I400" s="256"/>
      <c r="J400" s="240"/>
      <c r="K400" s="254"/>
      <c r="L400" s="240"/>
      <c r="M400" s="240"/>
      <c r="N400" s="240"/>
      <c r="O400" s="240"/>
      <c r="P400" s="254"/>
      <c r="Q400" s="240"/>
      <c r="R400" s="240"/>
      <c r="S400" s="240"/>
      <c r="T400" s="240"/>
      <c r="U400" s="240"/>
      <c r="V400" s="240"/>
      <c r="W400" s="240"/>
      <c r="X400" s="240"/>
      <c r="Y400" s="240"/>
      <c r="Z400" s="240"/>
      <c r="AA400" s="240"/>
      <c r="AB400" s="240"/>
    </row>
    <row r="401" ht="18.0" customHeight="1">
      <c r="A401" s="240"/>
      <c r="B401" s="240"/>
      <c r="C401" s="240"/>
      <c r="D401" s="240"/>
      <c r="E401" s="254"/>
      <c r="F401" s="240"/>
      <c r="G401" s="255"/>
      <c r="H401" s="240"/>
      <c r="I401" s="256"/>
      <c r="J401" s="240"/>
      <c r="K401" s="254"/>
      <c r="L401" s="240"/>
      <c r="M401" s="240"/>
      <c r="N401" s="240"/>
      <c r="O401" s="240"/>
      <c r="P401" s="254"/>
      <c r="Q401" s="240"/>
      <c r="R401" s="240"/>
      <c r="S401" s="240"/>
      <c r="T401" s="240"/>
      <c r="U401" s="240"/>
      <c r="V401" s="240"/>
      <c r="W401" s="240"/>
      <c r="X401" s="240"/>
      <c r="Y401" s="240"/>
      <c r="Z401" s="240"/>
      <c r="AA401" s="240"/>
      <c r="AB401" s="240"/>
    </row>
    <row r="402" ht="18.0" customHeight="1">
      <c r="A402" s="240"/>
      <c r="B402" s="240"/>
      <c r="C402" s="240"/>
      <c r="D402" s="240"/>
      <c r="E402" s="254"/>
      <c r="F402" s="240"/>
      <c r="G402" s="255"/>
      <c r="H402" s="240"/>
      <c r="I402" s="256"/>
      <c r="J402" s="240"/>
      <c r="K402" s="254"/>
      <c r="L402" s="240"/>
      <c r="M402" s="240"/>
      <c r="N402" s="240"/>
      <c r="O402" s="240"/>
      <c r="P402" s="254"/>
      <c r="Q402" s="240"/>
      <c r="R402" s="240"/>
      <c r="S402" s="240"/>
      <c r="T402" s="240"/>
      <c r="U402" s="240"/>
      <c r="V402" s="240"/>
      <c r="W402" s="240"/>
      <c r="X402" s="240"/>
      <c r="Y402" s="240"/>
      <c r="Z402" s="240"/>
      <c r="AA402" s="240"/>
      <c r="AB402" s="240"/>
    </row>
    <row r="403" ht="18.0" customHeight="1">
      <c r="A403" s="240"/>
      <c r="B403" s="240"/>
      <c r="C403" s="240"/>
      <c r="D403" s="240"/>
      <c r="E403" s="254"/>
      <c r="F403" s="240"/>
      <c r="G403" s="255"/>
      <c r="H403" s="240"/>
      <c r="I403" s="256"/>
      <c r="J403" s="240"/>
      <c r="K403" s="254"/>
      <c r="L403" s="240"/>
      <c r="M403" s="240"/>
      <c r="N403" s="240"/>
      <c r="O403" s="240"/>
      <c r="P403" s="254"/>
      <c r="Q403" s="240"/>
      <c r="R403" s="240"/>
      <c r="S403" s="240"/>
      <c r="T403" s="240"/>
      <c r="U403" s="240"/>
      <c r="V403" s="240"/>
      <c r="W403" s="240"/>
      <c r="X403" s="240"/>
      <c r="Y403" s="240"/>
      <c r="Z403" s="240"/>
      <c r="AA403" s="240"/>
      <c r="AB403" s="240"/>
    </row>
    <row r="404" ht="18.0" customHeight="1">
      <c r="A404" s="240"/>
      <c r="B404" s="240"/>
      <c r="C404" s="240"/>
      <c r="D404" s="240"/>
      <c r="E404" s="254"/>
      <c r="F404" s="240"/>
      <c r="G404" s="255"/>
      <c r="H404" s="240"/>
      <c r="I404" s="256"/>
      <c r="J404" s="240"/>
      <c r="K404" s="254"/>
      <c r="L404" s="240"/>
      <c r="M404" s="240"/>
      <c r="N404" s="240"/>
      <c r="O404" s="240"/>
      <c r="P404" s="254"/>
      <c r="Q404" s="240"/>
      <c r="R404" s="240"/>
      <c r="S404" s="240"/>
      <c r="T404" s="240"/>
      <c r="U404" s="240"/>
      <c r="V404" s="240"/>
      <c r="W404" s="240"/>
      <c r="X404" s="240"/>
      <c r="Y404" s="240"/>
      <c r="Z404" s="240"/>
      <c r="AA404" s="240"/>
      <c r="AB404" s="240"/>
    </row>
    <row r="405" ht="18.0" customHeight="1">
      <c r="A405" s="240"/>
      <c r="B405" s="240"/>
      <c r="C405" s="240"/>
      <c r="D405" s="240"/>
      <c r="E405" s="254"/>
      <c r="F405" s="240"/>
      <c r="G405" s="255"/>
      <c r="H405" s="240"/>
      <c r="I405" s="256"/>
      <c r="J405" s="240"/>
      <c r="K405" s="254"/>
      <c r="L405" s="240"/>
      <c r="M405" s="240"/>
      <c r="N405" s="240"/>
      <c r="O405" s="240"/>
      <c r="P405" s="254"/>
      <c r="Q405" s="240"/>
      <c r="R405" s="240"/>
      <c r="S405" s="240"/>
      <c r="T405" s="240"/>
      <c r="U405" s="240"/>
      <c r="V405" s="240"/>
      <c r="W405" s="240"/>
      <c r="X405" s="240"/>
      <c r="Y405" s="240"/>
      <c r="Z405" s="240"/>
      <c r="AA405" s="240"/>
      <c r="AB405" s="240"/>
    </row>
    <row r="406" ht="18.0" customHeight="1">
      <c r="A406" s="240"/>
      <c r="B406" s="240"/>
      <c r="C406" s="240"/>
      <c r="D406" s="240"/>
      <c r="E406" s="254"/>
      <c r="F406" s="240"/>
      <c r="G406" s="255"/>
      <c r="H406" s="240"/>
      <c r="I406" s="256"/>
      <c r="J406" s="240"/>
      <c r="K406" s="254"/>
      <c r="L406" s="240"/>
      <c r="M406" s="240"/>
      <c r="N406" s="240"/>
      <c r="O406" s="240"/>
      <c r="P406" s="254"/>
      <c r="Q406" s="240"/>
      <c r="R406" s="240"/>
      <c r="S406" s="240"/>
      <c r="T406" s="240"/>
      <c r="U406" s="240"/>
      <c r="V406" s="240"/>
      <c r="W406" s="240"/>
      <c r="X406" s="240"/>
      <c r="Y406" s="240"/>
      <c r="Z406" s="240"/>
      <c r="AA406" s="240"/>
      <c r="AB406" s="240"/>
    </row>
    <row r="407" ht="18.0" customHeight="1">
      <c r="A407" s="240"/>
      <c r="B407" s="240"/>
      <c r="C407" s="240"/>
      <c r="D407" s="240"/>
      <c r="E407" s="254"/>
      <c r="F407" s="240"/>
      <c r="G407" s="255"/>
      <c r="H407" s="240"/>
      <c r="I407" s="256"/>
      <c r="J407" s="240"/>
      <c r="K407" s="254"/>
      <c r="L407" s="240"/>
      <c r="M407" s="240"/>
      <c r="N407" s="240"/>
      <c r="O407" s="240"/>
      <c r="P407" s="254"/>
      <c r="Q407" s="240"/>
      <c r="R407" s="240"/>
      <c r="S407" s="240"/>
      <c r="T407" s="240"/>
      <c r="U407" s="240"/>
      <c r="V407" s="240"/>
      <c r="W407" s="240"/>
      <c r="X407" s="240"/>
      <c r="Y407" s="240"/>
      <c r="Z407" s="240"/>
      <c r="AA407" s="240"/>
      <c r="AB407" s="240"/>
    </row>
    <row r="408" ht="18.0" customHeight="1">
      <c r="A408" s="240"/>
      <c r="B408" s="240"/>
      <c r="C408" s="240"/>
      <c r="D408" s="240"/>
      <c r="E408" s="254"/>
      <c r="F408" s="240"/>
      <c r="G408" s="255"/>
      <c r="H408" s="240"/>
      <c r="I408" s="256"/>
      <c r="J408" s="240"/>
      <c r="K408" s="254"/>
      <c r="L408" s="240"/>
      <c r="M408" s="240"/>
      <c r="N408" s="240"/>
      <c r="O408" s="240"/>
      <c r="P408" s="254"/>
      <c r="Q408" s="240"/>
      <c r="R408" s="240"/>
      <c r="S408" s="240"/>
      <c r="T408" s="240"/>
      <c r="U408" s="240"/>
      <c r="V408" s="240"/>
      <c r="W408" s="240"/>
      <c r="X408" s="240"/>
      <c r="Y408" s="240"/>
      <c r="Z408" s="240"/>
      <c r="AA408" s="240"/>
      <c r="AB408" s="240"/>
    </row>
    <row r="409" ht="18.0" customHeight="1">
      <c r="A409" s="240"/>
      <c r="B409" s="240"/>
      <c r="C409" s="240"/>
      <c r="D409" s="240"/>
      <c r="E409" s="254"/>
      <c r="F409" s="240"/>
      <c r="G409" s="255"/>
      <c r="H409" s="240"/>
      <c r="I409" s="256"/>
      <c r="J409" s="240"/>
      <c r="K409" s="254"/>
      <c r="L409" s="240"/>
      <c r="M409" s="240"/>
      <c r="N409" s="240"/>
      <c r="O409" s="240"/>
      <c r="P409" s="254"/>
      <c r="Q409" s="240"/>
      <c r="R409" s="240"/>
      <c r="S409" s="240"/>
      <c r="T409" s="240"/>
      <c r="U409" s="240"/>
      <c r="V409" s="240"/>
      <c r="W409" s="240"/>
      <c r="X409" s="240"/>
      <c r="Y409" s="240"/>
      <c r="Z409" s="240"/>
      <c r="AA409" s="240"/>
      <c r="AB409" s="240"/>
    </row>
    <row r="410" ht="18.0" customHeight="1">
      <c r="A410" s="240"/>
      <c r="B410" s="240"/>
      <c r="C410" s="240"/>
      <c r="D410" s="240"/>
      <c r="E410" s="254"/>
      <c r="F410" s="240"/>
      <c r="G410" s="255"/>
      <c r="H410" s="240"/>
      <c r="I410" s="256"/>
      <c r="J410" s="240"/>
      <c r="K410" s="254"/>
      <c r="L410" s="240"/>
      <c r="M410" s="240"/>
      <c r="N410" s="240"/>
      <c r="O410" s="240"/>
      <c r="P410" s="254"/>
      <c r="Q410" s="240"/>
      <c r="R410" s="240"/>
      <c r="S410" s="240"/>
      <c r="T410" s="240"/>
      <c r="U410" s="240"/>
      <c r="V410" s="240"/>
      <c r="W410" s="240"/>
      <c r="X410" s="240"/>
      <c r="Y410" s="240"/>
      <c r="Z410" s="240"/>
      <c r="AA410" s="240"/>
      <c r="AB410" s="240"/>
    </row>
    <row r="411" ht="18.0" customHeight="1">
      <c r="A411" s="240"/>
      <c r="B411" s="240"/>
      <c r="C411" s="240"/>
      <c r="D411" s="240"/>
      <c r="E411" s="254"/>
      <c r="F411" s="240"/>
      <c r="G411" s="255"/>
      <c r="H411" s="240"/>
      <c r="I411" s="256"/>
      <c r="J411" s="240"/>
      <c r="K411" s="254"/>
      <c r="L411" s="240"/>
      <c r="M411" s="240"/>
      <c r="N411" s="240"/>
      <c r="O411" s="240"/>
      <c r="P411" s="254"/>
      <c r="Q411" s="240"/>
      <c r="R411" s="240"/>
      <c r="S411" s="240"/>
      <c r="T411" s="240"/>
      <c r="U411" s="240"/>
      <c r="V411" s="240"/>
      <c r="W411" s="240"/>
      <c r="X411" s="240"/>
      <c r="Y411" s="240"/>
      <c r="Z411" s="240"/>
      <c r="AA411" s="240"/>
      <c r="AB411" s="240"/>
    </row>
    <row r="412" ht="18.0" customHeight="1">
      <c r="A412" s="240"/>
      <c r="B412" s="240"/>
      <c r="C412" s="240"/>
      <c r="D412" s="240"/>
      <c r="E412" s="254"/>
      <c r="F412" s="240"/>
      <c r="G412" s="255"/>
      <c r="H412" s="240"/>
      <c r="I412" s="256"/>
      <c r="J412" s="240"/>
      <c r="K412" s="254"/>
      <c r="L412" s="240"/>
      <c r="M412" s="240"/>
      <c r="N412" s="240"/>
      <c r="O412" s="240"/>
      <c r="P412" s="254"/>
      <c r="Q412" s="240"/>
      <c r="R412" s="240"/>
      <c r="S412" s="240"/>
      <c r="T412" s="240"/>
      <c r="U412" s="240"/>
      <c r="V412" s="240"/>
      <c r="W412" s="240"/>
      <c r="X412" s="240"/>
      <c r="Y412" s="240"/>
      <c r="Z412" s="240"/>
      <c r="AA412" s="240"/>
      <c r="AB412" s="240"/>
    </row>
    <row r="413" ht="18.0" customHeight="1">
      <c r="A413" s="240"/>
      <c r="B413" s="240"/>
      <c r="C413" s="240"/>
      <c r="D413" s="240"/>
      <c r="E413" s="254"/>
      <c r="F413" s="240"/>
      <c r="G413" s="255"/>
      <c r="H413" s="240"/>
      <c r="I413" s="256"/>
      <c r="J413" s="240"/>
      <c r="K413" s="254"/>
      <c r="L413" s="240"/>
      <c r="M413" s="240"/>
      <c r="N413" s="240"/>
      <c r="O413" s="240"/>
      <c r="P413" s="254"/>
      <c r="Q413" s="240"/>
      <c r="R413" s="240"/>
      <c r="S413" s="240"/>
      <c r="T413" s="240"/>
      <c r="U413" s="240"/>
      <c r="V413" s="240"/>
      <c r="W413" s="240"/>
      <c r="X413" s="240"/>
      <c r="Y413" s="240"/>
      <c r="Z413" s="240"/>
      <c r="AA413" s="240"/>
      <c r="AB413" s="240"/>
    </row>
    <row r="414" ht="18.0" customHeight="1">
      <c r="A414" s="240"/>
      <c r="B414" s="240"/>
      <c r="C414" s="240"/>
      <c r="D414" s="240"/>
      <c r="E414" s="254"/>
      <c r="F414" s="240"/>
      <c r="G414" s="255"/>
      <c r="H414" s="240"/>
      <c r="I414" s="256"/>
      <c r="J414" s="240"/>
      <c r="K414" s="254"/>
      <c r="L414" s="240"/>
      <c r="M414" s="240"/>
      <c r="N414" s="240"/>
      <c r="O414" s="240"/>
      <c r="P414" s="254"/>
      <c r="Q414" s="240"/>
      <c r="R414" s="240"/>
      <c r="S414" s="240"/>
      <c r="T414" s="240"/>
      <c r="U414" s="240"/>
      <c r="V414" s="240"/>
      <c r="W414" s="240"/>
      <c r="X414" s="240"/>
      <c r="Y414" s="240"/>
      <c r="Z414" s="240"/>
      <c r="AA414" s="240"/>
      <c r="AB414" s="240"/>
    </row>
    <row r="415" ht="18.0" customHeight="1">
      <c r="A415" s="240"/>
      <c r="B415" s="240"/>
      <c r="C415" s="240"/>
      <c r="D415" s="240"/>
      <c r="E415" s="254"/>
      <c r="F415" s="240"/>
      <c r="G415" s="255"/>
      <c r="H415" s="240"/>
      <c r="I415" s="256"/>
      <c r="J415" s="240"/>
      <c r="K415" s="254"/>
      <c r="L415" s="240"/>
      <c r="M415" s="240"/>
      <c r="N415" s="240"/>
      <c r="O415" s="240"/>
      <c r="P415" s="254"/>
      <c r="Q415" s="240"/>
      <c r="R415" s="240"/>
      <c r="S415" s="240"/>
      <c r="T415" s="240"/>
      <c r="U415" s="240"/>
      <c r="V415" s="240"/>
      <c r="W415" s="240"/>
      <c r="X415" s="240"/>
      <c r="Y415" s="240"/>
      <c r="Z415" s="240"/>
      <c r="AA415" s="240"/>
      <c r="AB415" s="240"/>
    </row>
    <row r="416" ht="18.0" customHeight="1">
      <c r="A416" s="240"/>
      <c r="B416" s="240"/>
      <c r="C416" s="240"/>
      <c r="D416" s="240"/>
      <c r="E416" s="254"/>
      <c r="F416" s="240"/>
      <c r="G416" s="255"/>
      <c r="H416" s="240"/>
      <c r="I416" s="256"/>
      <c r="J416" s="240"/>
      <c r="K416" s="254"/>
      <c r="L416" s="240"/>
      <c r="M416" s="240"/>
      <c r="N416" s="240"/>
      <c r="O416" s="240"/>
      <c r="P416" s="254"/>
      <c r="Q416" s="240"/>
      <c r="R416" s="240"/>
      <c r="S416" s="240"/>
      <c r="T416" s="240"/>
      <c r="U416" s="240"/>
      <c r="V416" s="240"/>
      <c r="W416" s="240"/>
      <c r="X416" s="240"/>
      <c r="Y416" s="240"/>
      <c r="Z416" s="240"/>
      <c r="AA416" s="240"/>
      <c r="AB416" s="240"/>
    </row>
    <row r="417" ht="18.0" customHeight="1">
      <c r="A417" s="240"/>
      <c r="B417" s="240"/>
      <c r="C417" s="240"/>
      <c r="D417" s="240"/>
      <c r="E417" s="254"/>
      <c r="F417" s="240"/>
      <c r="G417" s="255"/>
      <c r="H417" s="240"/>
      <c r="I417" s="256"/>
      <c r="J417" s="240"/>
      <c r="K417" s="254"/>
      <c r="L417" s="240"/>
      <c r="M417" s="240"/>
      <c r="N417" s="240"/>
      <c r="O417" s="240"/>
      <c r="P417" s="254"/>
      <c r="Q417" s="240"/>
      <c r="R417" s="240"/>
      <c r="S417" s="240"/>
      <c r="T417" s="240"/>
      <c r="U417" s="240"/>
      <c r="V417" s="240"/>
      <c r="W417" s="240"/>
      <c r="X417" s="240"/>
      <c r="Y417" s="240"/>
      <c r="Z417" s="240"/>
      <c r="AA417" s="240"/>
      <c r="AB417" s="240"/>
    </row>
    <row r="418" ht="18.0" customHeight="1">
      <c r="A418" s="240"/>
      <c r="B418" s="240"/>
      <c r="C418" s="240"/>
      <c r="D418" s="240"/>
      <c r="E418" s="254"/>
      <c r="F418" s="240"/>
      <c r="G418" s="255"/>
      <c r="H418" s="240"/>
      <c r="I418" s="256"/>
      <c r="J418" s="240"/>
      <c r="K418" s="254"/>
      <c r="L418" s="240"/>
      <c r="M418" s="240"/>
      <c r="N418" s="240"/>
      <c r="O418" s="240"/>
      <c r="P418" s="254"/>
      <c r="Q418" s="240"/>
      <c r="R418" s="240"/>
      <c r="S418" s="240"/>
      <c r="T418" s="240"/>
      <c r="U418" s="240"/>
      <c r="V418" s="240"/>
      <c r="W418" s="240"/>
      <c r="X418" s="240"/>
      <c r="Y418" s="240"/>
      <c r="Z418" s="240"/>
      <c r="AA418" s="240"/>
      <c r="AB418" s="240"/>
    </row>
    <row r="419" ht="18.0" customHeight="1">
      <c r="A419" s="240"/>
      <c r="B419" s="240"/>
      <c r="C419" s="240"/>
      <c r="D419" s="240"/>
      <c r="E419" s="254"/>
      <c r="F419" s="240"/>
      <c r="G419" s="255"/>
      <c r="H419" s="240"/>
      <c r="I419" s="256"/>
      <c r="J419" s="240"/>
      <c r="K419" s="254"/>
      <c r="L419" s="240"/>
      <c r="M419" s="240"/>
      <c r="N419" s="240"/>
      <c r="O419" s="240"/>
      <c r="P419" s="254"/>
      <c r="Q419" s="240"/>
      <c r="R419" s="240"/>
      <c r="S419" s="240"/>
      <c r="T419" s="240"/>
      <c r="U419" s="240"/>
      <c r="V419" s="240"/>
      <c r="W419" s="240"/>
      <c r="X419" s="240"/>
      <c r="Y419" s="240"/>
      <c r="Z419" s="240"/>
      <c r="AA419" s="240"/>
      <c r="AB419" s="240"/>
    </row>
    <row r="420" ht="18.0" customHeight="1">
      <c r="A420" s="240"/>
      <c r="B420" s="240"/>
      <c r="C420" s="240"/>
      <c r="D420" s="240"/>
      <c r="E420" s="254"/>
      <c r="F420" s="240"/>
      <c r="G420" s="255"/>
      <c r="H420" s="240"/>
      <c r="I420" s="256"/>
      <c r="J420" s="240"/>
      <c r="K420" s="254"/>
      <c r="L420" s="240"/>
      <c r="M420" s="240"/>
      <c r="N420" s="240"/>
      <c r="O420" s="240"/>
      <c r="P420" s="254"/>
      <c r="Q420" s="240"/>
      <c r="R420" s="240"/>
      <c r="S420" s="240"/>
      <c r="T420" s="240"/>
      <c r="U420" s="240"/>
      <c r="V420" s="240"/>
      <c r="W420" s="240"/>
      <c r="X420" s="240"/>
      <c r="Y420" s="240"/>
      <c r="Z420" s="240"/>
      <c r="AA420" s="240"/>
      <c r="AB420" s="240"/>
    </row>
    <row r="421" ht="18.0" customHeight="1">
      <c r="A421" s="240"/>
      <c r="B421" s="240"/>
      <c r="C421" s="240"/>
      <c r="D421" s="240"/>
      <c r="E421" s="254"/>
      <c r="F421" s="240"/>
      <c r="G421" s="255"/>
      <c r="H421" s="240"/>
      <c r="I421" s="256"/>
      <c r="J421" s="240"/>
      <c r="K421" s="254"/>
      <c r="L421" s="240"/>
      <c r="M421" s="240"/>
      <c r="N421" s="240"/>
      <c r="O421" s="240"/>
      <c r="P421" s="254"/>
      <c r="Q421" s="240"/>
      <c r="R421" s="240"/>
      <c r="S421" s="240"/>
      <c r="T421" s="240"/>
      <c r="U421" s="240"/>
      <c r="V421" s="240"/>
      <c r="W421" s="240"/>
      <c r="X421" s="240"/>
      <c r="Y421" s="240"/>
      <c r="Z421" s="240"/>
      <c r="AA421" s="240"/>
      <c r="AB421" s="240"/>
    </row>
    <row r="422" ht="18.0" customHeight="1">
      <c r="A422" s="240"/>
      <c r="B422" s="240"/>
      <c r="C422" s="240"/>
      <c r="D422" s="240"/>
      <c r="E422" s="254"/>
      <c r="F422" s="240"/>
      <c r="G422" s="255"/>
      <c r="H422" s="240"/>
      <c r="I422" s="256"/>
      <c r="J422" s="240"/>
      <c r="K422" s="254"/>
      <c r="L422" s="240"/>
      <c r="M422" s="240"/>
      <c r="N422" s="240"/>
      <c r="O422" s="240"/>
      <c r="P422" s="254"/>
      <c r="Q422" s="240"/>
      <c r="R422" s="240"/>
      <c r="S422" s="240"/>
      <c r="T422" s="240"/>
      <c r="U422" s="240"/>
      <c r="V422" s="240"/>
      <c r="W422" s="240"/>
      <c r="X422" s="240"/>
      <c r="Y422" s="240"/>
      <c r="Z422" s="240"/>
      <c r="AA422" s="240"/>
      <c r="AB422" s="240"/>
    </row>
    <row r="423" ht="18.0" customHeight="1">
      <c r="A423" s="240"/>
      <c r="B423" s="240"/>
      <c r="C423" s="240"/>
      <c r="D423" s="240"/>
      <c r="E423" s="254"/>
      <c r="F423" s="240"/>
      <c r="G423" s="255"/>
      <c r="H423" s="240"/>
      <c r="I423" s="256"/>
      <c r="J423" s="240"/>
      <c r="K423" s="254"/>
      <c r="L423" s="240"/>
      <c r="M423" s="240"/>
      <c r="N423" s="240"/>
      <c r="O423" s="240"/>
      <c r="P423" s="254"/>
      <c r="Q423" s="240"/>
      <c r="R423" s="240"/>
      <c r="S423" s="240"/>
      <c r="T423" s="240"/>
      <c r="U423" s="240"/>
      <c r="V423" s="240"/>
      <c r="W423" s="240"/>
      <c r="X423" s="240"/>
      <c r="Y423" s="240"/>
      <c r="Z423" s="240"/>
      <c r="AA423" s="240"/>
      <c r="AB423" s="240"/>
    </row>
    <row r="424" ht="18.0" customHeight="1">
      <c r="A424" s="240"/>
      <c r="B424" s="240"/>
      <c r="C424" s="240"/>
      <c r="D424" s="240"/>
      <c r="E424" s="254"/>
      <c r="F424" s="240"/>
      <c r="G424" s="255"/>
      <c r="H424" s="240"/>
      <c r="I424" s="256"/>
      <c r="J424" s="240"/>
      <c r="K424" s="254"/>
      <c r="L424" s="240"/>
      <c r="M424" s="240"/>
      <c r="N424" s="240"/>
      <c r="O424" s="240"/>
      <c r="P424" s="254"/>
      <c r="Q424" s="240"/>
      <c r="R424" s="240"/>
      <c r="S424" s="240"/>
      <c r="T424" s="240"/>
      <c r="U424" s="240"/>
      <c r="V424" s="240"/>
      <c r="W424" s="240"/>
      <c r="X424" s="240"/>
      <c r="Y424" s="240"/>
      <c r="Z424" s="240"/>
      <c r="AA424" s="240"/>
      <c r="AB424" s="240"/>
    </row>
    <row r="425" ht="18.0" customHeight="1">
      <c r="A425" s="240"/>
      <c r="B425" s="240"/>
      <c r="C425" s="240"/>
      <c r="D425" s="240"/>
      <c r="E425" s="254"/>
      <c r="F425" s="240"/>
      <c r="G425" s="255"/>
      <c r="H425" s="240"/>
      <c r="I425" s="256"/>
      <c r="J425" s="240"/>
      <c r="K425" s="254"/>
      <c r="L425" s="240"/>
      <c r="M425" s="240"/>
      <c r="N425" s="240"/>
      <c r="O425" s="240"/>
      <c r="P425" s="254"/>
      <c r="Q425" s="240"/>
      <c r="R425" s="240"/>
      <c r="S425" s="240"/>
      <c r="T425" s="240"/>
      <c r="U425" s="240"/>
      <c r="V425" s="240"/>
      <c r="W425" s="240"/>
      <c r="X425" s="240"/>
      <c r="Y425" s="240"/>
      <c r="Z425" s="240"/>
      <c r="AA425" s="240"/>
      <c r="AB425" s="240"/>
    </row>
    <row r="426" ht="18.0" customHeight="1">
      <c r="A426" s="240"/>
      <c r="B426" s="240"/>
      <c r="C426" s="240"/>
      <c r="D426" s="240"/>
      <c r="E426" s="254"/>
      <c r="F426" s="240"/>
      <c r="G426" s="255"/>
      <c r="H426" s="240"/>
      <c r="I426" s="256"/>
      <c r="J426" s="240"/>
      <c r="K426" s="254"/>
      <c r="L426" s="240"/>
      <c r="M426" s="240"/>
      <c r="N426" s="240"/>
      <c r="O426" s="240"/>
      <c r="P426" s="254"/>
      <c r="Q426" s="240"/>
      <c r="R426" s="240"/>
      <c r="S426" s="240"/>
      <c r="T426" s="240"/>
      <c r="U426" s="240"/>
      <c r="V426" s="240"/>
      <c r="W426" s="240"/>
      <c r="X426" s="240"/>
      <c r="Y426" s="240"/>
      <c r="Z426" s="240"/>
      <c r="AA426" s="240"/>
      <c r="AB426" s="240"/>
    </row>
    <row r="427" ht="18.0" customHeight="1">
      <c r="A427" s="240"/>
      <c r="B427" s="240"/>
      <c r="C427" s="240"/>
      <c r="D427" s="240"/>
      <c r="E427" s="254"/>
      <c r="F427" s="240"/>
      <c r="G427" s="255"/>
      <c r="H427" s="240"/>
      <c r="I427" s="256"/>
      <c r="J427" s="240"/>
      <c r="K427" s="254"/>
      <c r="L427" s="240"/>
      <c r="M427" s="240"/>
      <c r="N427" s="240"/>
      <c r="O427" s="240"/>
      <c r="P427" s="254"/>
      <c r="Q427" s="240"/>
      <c r="R427" s="240"/>
      <c r="S427" s="240"/>
      <c r="T427" s="240"/>
      <c r="U427" s="240"/>
      <c r="V427" s="240"/>
      <c r="W427" s="240"/>
      <c r="X427" s="240"/>
      <c r="Y427" s="240"/>
      <c r="Z427" s="240"/>
      <c r="AA427" s="240"/>
      <c r="AB427" s="240"/>
    </row>
    <row r="428" ht="18.0" customHeight="1">
      <c r="A428" s="240"/>
      <c r="B428" s="240"/>
      <c r="C428" s="240"/>
      <c r="D428" s="240"/>
      <c r="E428" s="254"/>
      <c r="F428" s="240"/>
      <c r="G428" s="255"/>
      <c r="H428" s="240"/>
      <c r="I428" s="256"/>
      <c r="J428" s="240"/>
      <c r="K428" s="254"/>
      <c r="L428" s="240"/>
      <c r="M428" s="240"/>
      <c r="N428" s="240"/>
      <c r="O428" s="240"/>
      <c r="P428" s="254"/>
      <c r="Q428" s="240"/>
      <c r="R428" s="240"/>
      <c r="S428" s="240"/>
      <c r="T428" s="240"/>
      <c r="U428" s="240"/>
      <c r="V428" s="240"/>
      <c r="W428" s="240"/>
      <c r="X428" s="240"/>
      <c r="Y428" s="240"/>
      <c r="Z428" s="240"/>
      <c r="AA428" s="240"/>
      <c r="AB428" s="240"/>
    </row>
    <row r="429" ht="18.0" customHeight="1">
      <c r="A429" s="240"/>
      <c r="B429" s="240"/>
      <c r="C429" s="240"/>
      <c r="D429" s="240"/>
      <c r="E429" s="254"/>
      <c r="F429" s="240"/>
      <c r="G429" s="255"/>
      <c r="H429" s="240"/>
      <c r="I429" s="256"/>
      <c r="J429" s="240"/>
      <c r="K429" s="254"/>
      <c r="L429" s="240"/>
      <c r="M429" s="240"/>
      <c r="N429" s="240"/>
      <c r="O429" s="240"/>
      <c r="P429" s="254"/>
      <c r="Q429" s="240"/>
      <c r="R429" s="240"/>
      <c r="S429" s="240"/>
      <c r="T429" s="240"/>
      <c r="U429" s="240"/>
      <c r="V429" s="240"/>
      <c r="W429" s="240"/>
      <c r="X429" s="240"/>
      <c r="Y429" s="240"/>
      <c r="Z429" s="240"/>
      <c r="AA429" s="240"/>
      <c r="AB429" s="240"/>
    </row>
    <row r="430" ht="18.0" customHeight="1">
      <c r="A430" s="240"/>
      <c r="B430" s="240"/>
      <c r="C430" s="240"/>
      <c r="D430" s="240"/>
      <c r="E430" s="254"/>
      <c r="F430" s="240"/>
      <c r="G430" s="255"/>
      <c r="H430" s="240"/>
      <c r="I430" s="256"/>
      <c r="J430" s="240"/>
      <c r="K430" s="254"/>
      <c r="L430" s="240"/>
      <c r="M430" s="240"/>
      <c r="N430" s="240"/>
      <c r="O430" s="240"/>
      <c r="P430" s="254"/>
      <c r="Q430" s="240"/>
      <c r="R430" s="240"/>
      <c r="S430" s="240"/>
      <c r="T430" s="240"/>
      <c r="U430" s="240"/>
      <c r="V430" s="240"/>
      <c r="W430" s="240"/>
      <c r="X430" s="240"/>
      <c r="Y430" s="240"/>
      <c r="Z430" s="240"/>
      <c r="AA430" s="240"/>
      <c r="AB430" s="240"/>
    </row>
    <row r="431" ht="18.0" customHeight="1">
      <c r="A431" s="240"/>
      <c r="B431" s="240"/>
      <c r="C431" s="240"/>
      <c r="D431" s="240"/>
      <c r="E431" s="254"/>
      <c r="F431" s="240"/>
      <c r="G431" s="255"/>
      <c r="H431" s="240"/>
      <c r="I431" s="256"/>
      <c r="J431" s="240"/>
      <c r="K431" s="254"/>
      <c r="L431" s="240"/>
      <c r="M431" s="240"/>
      <c r="N431" s="240"/>
      <c r="O431" s="240"/>
      <c r="P431" s="254"/>
      <c r="Q431" s="240"/>
      <c r="R431" s="240"/>
      <c r="S431" s="240"/>
      <c r="T431" s="240"/>
      <c r="U431" s="240"/>
      <c r="V431" s="240"/>
      <c r="W431" s="240"/>
      <c r="X431" s="240"/>
      <c r="Y431" s="240"/>
      <c r="Z431" s="240"/>
      <c r="AA431" s="240"/>
      <c r="AB431" s="240"/>
    </row>
    <row r="432" ht="18.0" customHeight="1">
      <c r="A432" s="240"/>
      <c r="B432" s="240"/>
      <c r="C432" s="240"/>
      <c r="D432" s="240"/>
      <c r="E432" s="254"/>
      <c r="F432" s="240"/>
      <c r="G432" s="255"/>
      <c r="H432" s="240"/>
      <c r="I432" s="256"/>
      <c r="J432" s="240"/>
      <c r="K432" s="254"/>
      <c r="L432" s="240"/>
      <c r="M432" s="240"/>
      <c r="N432" s="240"/>
      <c r="O432" s="240"/>
      <c r="P432" s="254"/>
      <c r="Q432" s="240"/>
      <c r="R432" s="240"/>
      <c r="S432" s="240"/>
      <c r="T432" s="240"/>
      <c r="U432" s="240"/>
      <c r="V432" s="240"/>
      <c r="W432" s="240"/>
      <c r="X432" s="240"/>
      <c r="Y432" s="240"/>
      <c r="Z432" s="240"/>
      <c r="AA432" s="240"/>
      <c r="AB432" s="240"/>
    </row>
    <row r="433" ht="18.0" customHeight="1">
      <c r="A433" s="240"/>
      <c r="B433" s="240"/>
      <c r="C433" s="240"/>
      <c r="D433" s="240"/>
      <c r="E433" s="254"/>
      <c r="F433" s="240"/>
      <c r="G433" s="255"/>
      <c r="H433" s="240"/>
      <c r="I433" s="256"/>
      <c r="J433" s="240"/>
      <c r="K433" s="254"/>
      <c r="L433" s="240"/>
      <c r="M433" s="240"/>
      <c r="N433" s="240"/>
      <c r="O433" s="240"/>
      <c r="P433" s="254"/>
      <c r="Q433" s="240"/>
      <c r="R433" s="240"/>
      <c r="S433" s="240"/>
      <c r="T433" s="240"/>
      <c r="U433" s="240"/>
      <c r="V433" s="240"/>
      <c r="W433" s="240"/>
      <c r="X433" s="240"/>
      <c r="Y433" s="240"/>
      <c r="Z433" s="240"/>
      <c r="AA433" s="240"/>
      <c r="AB433" s="240"/>
    </row>
    <row r="434" ht="18.0" customHeight="1">
      <c r="A434" s="240"/>
      <c r="B434" s="240"/>
      <c r="C434" s="240"/>
      <c r="D434" s="240"/>
      <c r="E434" s="254"/>
      <c r="F434" s="240"/>
      <c r="G434" s="255"/>
      <c r="H434" s="240"/>
      <c r="I434" s="256"/>
      <c r="J434" s="240"/>
      <c r="K434" s="254"/>
      <c r="L434" s="240"/>
      <c r="M434" s="240"/>
      <c r="N434" s="240"/>
      <c r="O434" s="240"/>
      <c r="P434" s="254"/>
      <c r="Q434" s="240"/>
      <c r="R434" s="240"/>
      <c r="S434" s="240"/>
      <c r="T434" s="240"/>
      <c r="U434" s="240"/>
      <c r="V434" s="240"/>
      <c r="W434" s="240"/>
      <c r="X434" s="240"/>
      <c r="Y434" s="240"/>
      <c r="Z434" s="240"/>
      <c r="AA434" s="240"/>
      <c r="AB434" s="240"/>
    </row>
    <row r="435" ht="18.0" customHeight="1">
      <c r="A435" s="240"/>
      <c r="B435" s="240"/>
      <c r="C435" s="240"/>
      <c r="D435" s="240"/>
      <c r="E435" s="254"/>
      <c r="F435" s="240"/>
      <c r="G435" s="255"/>
      <c r="H435" s="240"/>
      <c r="I435" s="256"/>
      <c r="J435" s="240"/>
      <c r="K435" s="254"/>
      <c r="L435" s="240"/>
      <c r="M435" s="240"/>
      <c r="N435" s="240"/>
      <c r="O435" s="240"/>
      <c r="P435" s="254"/>
      <c r="Q435" s="240"/>
      <c r="R435" s="240"/>
      <c r="S435" s="240"/>
      <c r="T435" s="240"/>
      <c r="U435" s="240"/>
      <c r="V435" s="240"/>
      <c r="W435" s="240"/>
      <c r="X435" s="240"/>
      <c r="Y435" s="240"/>
      <c r="Z435" s="240"/>
      <c r="AA435" s="240"/>
      <c r="AB435" s="240"/>
    </row>
    <row r="436" ht="18.0" customHeight="1">
      <c r="A436" s="240"/>
      <c r="B436" s="240"/>
      <c r="C436" s="240"/>
      <c r="D436" s="240"/>
      <c r="E436" s="254"/>
      <c r="F436" s="240"/>
      <c r="G436" s="255"/>
      <c r="H436" s="240"/>
      <c r="I436" s="256"/>
      <c r="J436" s="240"/>
      <c r="K436" s="254"/>
      <c r="L436" s="240"/>
      <c r="M436" s="240"/>
      <c r="N436" s="240"/>
      <c r="O436" s="240"/>
      <c r="P436" s="254"/>
      <c r="Q436" s="240"/>
      <c r="R436" s="240"/>
      <c r="S436" s="240"/>
      <c r="T436" s="240"/>
      <c r="U436" s="240"/>
      <c r="V436" s="240"/>
      <c r="W436" s="240"/>
      <c r="X436" s="240"/>
      <c r="Y436" s="240"/>
      <c r="Z436" s="240"/>
      <c r="AA436" s="240"/>
      <c r="AB436" s="240"/>
    </row>
    <row r="437" ht="18.0" customHeight="1">
      <c r="A437" s="240"/>
      <c r="B437" s="240"/>
      <c r="C437" s="240"/>
      <c r="D437" s="240"/>
      <c r="E437" s="254"/>
      <c r="F437" s="240"/>
      <c r="G437" s="255"/>
      <c r="H437" s="240"/>
      <c r="I437" s="256"/>
      <c r="J437" s="240"/>
      <c r="K437" s="254"/>
      <c r="L437" s="240"/>
      <c r="M437" s="240"/>
      <c r="N437" s="240"/>
      <c r="O437" s="240"/>
      <c r="P437" s="254"/>
      <c r="Q437" s="240"/>
      <c r="R437" s="240"/>
      <c r="S437" s="240"/>
      <c r="T437" s="240"/>
      <c r="U437" s="240"/>
      <c r="V437" s="240"/>
      <c r="W437" s="240"/>
      <c r="X437" s="240"/>
      <c r="Y437" s="240"/>
      <c r="Z437" s="240"/>
      <c r="AA437" s="240"/>
      <c r="AB437" s="240"/>
    </row>
    <row r="438" ht="18.0" customHeight="1">
      <c r="A438" s="240"/>
      <c r="B438" s="240"/>
      <c r="C438" s="240"/>
      <c r="D438" s="240"/>
      <c r="E438" s="254"/>
      <c r="F438" s="240"/>
      <c r="G438" s="255"/>
      <c r="H438" s="240"/>
      <c r="I438" s="256"/>
      <c r="J438" s="240"/>
      <c r="K438" s="254"/>
      <c r="L438" s="240"/>
      <c r="M438" s="240"/>
      <c r="N438" s="240"/>
      <c r="O438" s="240"/>
      <c r="P438" s="254"/>
      <c r="Q438" s="240"/>
      <c r="R438" s="240"/>
      <c r="S438" s="240"/>
      <c r="T438" s="240"/>
      <c r="U438" s="240"/>
      <c r="V438" s="240"/>
      <c r="W438" s="240"/>
      <c r="X438" s="240"/>
      <c r="Y438" s="240"/>
      <c r="Z438" s="240"/>
      <c r="AA438" s="240"/>
      <c r="AB438" s="240"/>
    </row>
    <row r="439" ht="18.0" customHeight="1">
      <c r="A439" s="240"/>
      <c r="B439" s="240"/>
      <c r="C439" s="240"/>
      <c r="D439" s="240"/>
      <c r="E439" s="254"/>
      <c r="F439" s="240"/>
      <c r="G439" s="255"/>
      <c r="H439" s="240"/>
      <c r="I439" s="256"/>
      <c r="J439" s="240"/>
      <c r="K439" s="254"/>
      <c r="L439" s="240"/>
      <c r="M439" s="240"/>
      <c r="N439" s="240"/>
      <c r="O439" s="240"/>
      <c r="P439" s="254"/>
      <c r="Q439" s="240"/>
      <c r="R439" s="240"/>
      <c r="S439" s="240"/>
      <c r="T439" s="240"/>
      <c r="U439" s="240"/>
      <c r="V439" s="240"/>
      <c r="W439" s="240"/>
      <c r="X439" s="240"/>
      <c r="Y439" s="240"/>
      <c r="Z439" s="240"/>
      <c r="AA439" s="240"/>
      <c r="AB439" s="240"/>
    </row>
    <row r="440" ht="18.0" customHeight="1">
      <c r="A440" s="240"/>
      <c r="B440" s="240"/>
      <c r="C440" s="240"/>
      <c r="D440" s="240"/>
      <c r="E440" s="254"/>
      <c r="F440" s="240"/>
      <c r="G440" s="255"/>
      <c r="H440" s="240"/>
      <c r="I440" s="256"/>
      <c r="J440" s="240"/>
      <c r="K440" s="254"/>
      <c r="L440" s="240"/>
      <c r="M440" s="240"/>
      <c r="N440" s="240"/>
      <c r="O440" s="240"/>
      <c r="P440" s="254"/>
      <c r="Q440" s="240"/>
      <c r="R440" s="240"/>
      <c r="S440" s="240"/>
      <c r="T440" s="240"/>
      <c r="U440" s="240"/>
      <c r="V440" s="240"/>
      <c r="W440" s="240"/>
      <c r="X440" s="240"/>
      <c r="Y440" s="240"/>
      <c r="Z440" s="240"/>
      <c r="AA440" s="240"/>
      <c r="AB440" s="240"/>
    </row>
    <row r="441" ht="18.0" customHeight="1">
      <c r="A441" s="240"/>
      <c r="B441" s="240"/>
      <c r="C441" s="240"/>
      <c r="D441" s="240"/>
      <c r="E441" s="254"/>
      <c r="F441" s="240"/>
      <c r="G441" s="255"/>
      <c r="H441" s="240"/>
      <c r="I441" s="256"/>
      <c r="J441" s="240"/>
      <c r="K441" s="254"/>
      <c r="L441" s="240"/>
      <c r="M441" s="240"/>
      <c r="N441" s="240"/>
      <c r="O441" s="240"/>
      <c r="P441" s="254"/>
      <c r="Q441" s="240"/>
      <c r="R441" s="240"/>
      <c r="S441" s="240"/>
      <c r="T441" s="240"/>
      <c r="U441" s="240"/>
      <c r="V441" s="240"/>
      <c r="W441" s="240"/>
      <c r="X441" s="240"/>
      <c r="Y441" s="240"/>
      <c r="Z441" s="240"/>
      <c r="AA441" s="240"/>
      <c r="AB441" s="240"/>
    </row>
    <row r="442" ht="18.0" customHeight="1">
      <c r="A442" s="240"/>
      <c r="B442" s="240"/>
      <c r="C442" s="240"/>
      <c r="D442" s="240"/>
      <c r="E442" s="254"/>
      <c r="F442" s="240"/>
      <c r="G442" s="255"/>
      <c r="H442" s="240"/>
      <c r="I442" s="256"/>
      <c r="J442" s="240"/>
      <c r="K442" s="254"/>
      <c r="L442" s="240"/>
      <c r="M442" s="240"/>
      <c r="N442" s="240"/>
      <c r="O442" s="240"/>
      <c r="P442" s="254"/>
      <c r="Q442" s="240"/>
      <c r="R442" s="240"/>
      <c r="S442" s="240"/>
      <c r="T442" s="240"/>
      <c r="U442" s="240"/>
      <c r="V442" s="240"/>
      <c r="W442" s="240"/>
      <c r="X442" s="240"/>
      <c r="Y442" s="240"/>
      <c r="Z442" s="240"/>
      <c r="AA442" s="240"/>
      <c r="AB442" s="240"/>
    </row>
    <row r="443" ht="18.0" customHeight="1">
      <c r="A443" s="240"/>
      <c r="B443" s="240"/>
      <c r="C443" s="240"/>
      <c r="D443" s="240"/>
      <c r="E443" s="254"/>
      <c r="F443" s="240"/>
      <c r="G443" s="255"/>
      <c r="H443" s="240"/>
      <c r="I443" s="256"/>
      <c r="J443" s="240"/>
      <c r="K443" s="254"/>
      <c r="L443" s="240"/>
      <c r="M443" s="240"/>
      <c r="N443" s="240"/>
      <c r="O443" s="240"/>
      <c r="P443" s="254"/>
      <c r="Q443" s="240"/>
      <c r="R443" s="240"/>
      <c r="S443" s="240"/>
      <c r="T443" s="240"/>
      <c r="U443" s="240"/>
      <c r="V443" s="240"/>
      <c r="W443" s="240"/>
      <c r="X443" s="240"/>
      <c r="Y443" s="240"/>
      <c r="Z443" s="240"/>
      <c r="AA443" s="240"/>
      <c r="AB443" s="240"/>
    </row>
    <row r="444" ht="18.0" customHeight="1">
      <c r="A444" s="240"/>
      <c r="B444" s="240"/>
      <c r="C444" s="240"/>
      <c r="D444" s="240"/>
      <c r="E444" s="254"/>
      <c r="F444" s="240"/>
      <c r="G444" s="255"/>
      <c r="H444" s="240"/>
      <c r="I444" s="256"/>
      <c r="J444" s="240"/>
      <c r="K444" s="254"/>
      <c r="L444" s="240"/>
      <c r="M444" s="240"/>
      <c r="N444" s="240"/>
      <c r="O444" s="240"/>
      <c r="P444" s="254"/>
      <c r="Q444" s="240"/>
      <c r="R444" s="240"/>
      <c r="S444" s="240"/>
      <c r="T444" s="240"/>
      <c r="U444" s="240"/>
      <c r="V444" s="240"/>
      <c r="W444" s="240"/>
      <c r="X444" s="240"/>
      <c r="Y444" s="240"/>
      <c r="Z444" s="240"/>
      <c r="AA444" s="240"/>
      <c r="AB444" s="240"/>
    </row>
    <row r="445" ht="18.0" customHeight="1">
      <c r="A445" s="240"/>
      <c r="B445" s="240"/>
      <c r="C445" s="240"/>
      <c r="D445" s="240"/>
      <c r="E445" s="254"/>
      <c r="F445" s="240"/>
      <c r="G445" s="255"/>
      <c r="H445" s="240"/>
      <c r="I445" s="256"/>
      <c r="J445" s="240"/>
      <c r="K445" s="254"/>
      <c r="L445" s="240"/>
      <c r="M445" s="240"/>
      <c r="N445" s="240"/>
      <c r="O445" s="240"/>
      <c r="P445" s="254"/>
      <c r="Q445" s="240"/>
      <c r="R445" s="240"/>
      <c r="S445" s="240"/>
      <c r="T445" s="240"/>
      <c r="U445" s="240"/>
      <c r="V445" s="240"/>
      <c r="W445" s="240"/>
      <c r="X445" s="240"/>
      <c r="Y445" s="240"/>
      <c r="Z445" s="240"/>
      <c r="AA445" s="240"/>
      <c r="AB445" s="240"/>
    </row>
    <row r="446" ht="18.0" customHeight="1">
      <c r="A446" s="240"/>
      <c r="B446" s="240"/>
      <c r="C446" s="240"/>
      <c r="D446" s="240"/>
      <c r="E446" s="254"/>
      <c r="F446" s="240"/>
      <c r="G446" s="255"/>
      <c r="H446" s="240"/>
      <c r="I446" s="256"/>
      <c r="J446" s="240"/>
      <c r="K446" s="254"/>
      <c r="L446" s="240"/>
      <c r="M446" s="240"/>
      <c r="N446" s="240"/>
      <c r="O446" s="240"/>
      <c r="P446" s="254"/>
      <c r="Q446" s="240"/>
      <c r="R446" s="240"/>
      <c r="S446" s="240"/>
      <c r="T446" s="240"/>
      <c r="U446" s="240"/>
      <c r="V446" s="240"/>
      <c r="W446" s="240"/>
      <c r="X446" s="240"/>
      <c r="Y446" s="240"/>
      <c r="Z446" s="240"/>
      <c r="AA446" s="240"/>
      <c r="AB446" s="240"/>
    </row>
    <row r="447" ht="18.0" customHeight="1">
      <c r="A447" s="240"/>
      <c r="B447" s="240"/>
      <c r="C447" s="240"/>
      <c r="D447" s="240"/>
      <c r="E447" s="254"/>
      <c r="F447" s="240"/>
      <c r="G447" s="255"/>
      <c r="H447" s="240"/>
      <c r="I447" s="256"/>
      <c r="J447" s="240"/>
      <c r="K447" s="254"/>
      <c r="L447" s="240"/>
      <c r="M447" s="240"/>
      <c r="N447" s="240"/>
      <c r="O447" s="240"/>
      <c r="P447" s="254"/>
      <c r="Q447" s="240"/>
      <c r="R447" s="240"/>
      <c r="S447" s="240"/>
      <c r="T447" s="240"/>
      <c r="U447" s="240"/>
      <c r="V447" s="240"/>
      <c r="W447" s="240"/>
      <c r="X447" s="240"/>
      <c r="Y447" s="240"/>
      <c r="Z447" s="240"/>
      <c r="AA447" s="240"/>
      <c r="AB447" s="240"/>
    </row>
    <row r="448" ht="18.0" customHeight="1">
      <c r="A448" s="240"/>
      <c r="B448" s="240"/>
      <c r="C448" s="240"/>
      <c r="D448" s="240"/>
      <c r="E448" s="254"/>
      <c r="F448" s="240"/>
      <c r="G448" s="255"/>
      <c r="H448" s="240"/>
      <c r="I448" s="256"/>
      <c r="J448" s="240"/>
      <c r="K448" s="254"/>
      <c r="L448" s="240"/>
      <c r="M448" s="240"/>
      <c r="N448" s="240"/>
      <c r="O448" s="240"/>
      <c r="P448" s="254"/>
      <c r="Q448" s="240"/>
      <c r="R448" s="240"/>
      <c r="S448" s="240"/>
      <c r="T448" s="240"/>
      <c r="U448" s="240"/>
      <c r="V448" s="240"/>
      <c r="W448" s="240"/>
      <c r="X448" s="240"/>
      <c r="Y448" s="240"/>
      <c r="Z448" s="240"/>
      <c r="AA448" s="240"/>
      <c r="AB448" s="240"/>
    </row>
    <row r="449" ht="18.0" customHeight="1">
      <c r="A449" s="240"/>
      <c r="B449" s="240"/>
      <c r="C449" s="240"/>
      <c r="D449" s="240"/>
      <c r="E449" s="254"/>
      <c r="F449" s="240"/>
      <c r="G449" s="255"/>
      <c r="H449" s="240"/>
      <c r="I449" s="256"/>
      <c r="J449" s="240"/>
      <c r="K449" s="254"/>
      <c r="L449" s="240"/>
      <c r="M449" s="240"/>
      <c r="N449" s="240"/>
      <c r="O449" s="240"/>
      <c r="P449" s="254"/>
      <c r="Q449" s="240"/>
      <c r="R449" s="240"/>
      <c r="S449" s="240"/>
      <c r="T449" s="240"/>
      <c r="U449" s="240"/>
      <c r="V449" s="240"/>
      <c r="W449" s="240"/>
      <c r="X449" s="240"/>
      <c r="Y449" s="240"/>
      <c r="Z449" s="240"/>
      <c r="AA449" s="240"/>
      <c r="AB449" s="240"/>
    </row>
    <row r="450" ht="18.0" customHeight="1">
      <c r="A450" s="240"/>
      <c r="B450" s="240"/>
      <c r="C450" s="240"/>
      <c r="D450" s="240"/>
      <c r="E450" s="254"/>
      <c r="F450" s="240"/>
      <c r="G450" s="255"/>
      <c r="H450" s="240"/>
      <c r="I450" s="256"/>
      <c r="J450" s="240"/>
      <c r="K450" s="254"/>
      <c r="L450" s="240"/>
      <c r="M450" s="240"/>
      <c r="N450" s="240"/>
      <c r="O450" s="240"/>
      <c r="P450" s="254"/>
      <c r="Q450" s="240"/>
      <c r="R450" s="240"/>
      <c r="S450" s="240"/>
      <c r="T450" s="240"/>
      <c r="U450" s="240"/>
      <c r="V450" s="240"/>
      <c r="W450" s="240"/>
      <c r="X450" s="240"/>
      <c r="Y450" s="240"/>
      <c r="Z450" s="240"/>
      <c r="AA450" s="240"/>
      <c r="AB450" s="240"/>
    </row>
    <row r="451" ht="18.0" customHeight="1">
      <c r="A451" s="240"/>
      <c r="B451" s="240"/>
      <c r="C451" s="240"/>
      <c r="D451" s="240"/>
      <c r="E451" s="254"/>
      <c r="F451" s="240"/>
      <c r="G451" s="255"/>
      <c r="H451" s="240"/>
      <c r="I451" s="256"/>
      <c r="J451" s="240"/>
      <c r="K451" s="254"/>
      <c r="L451" s="240"/>
      <c r="M451" s="240"/>
      <c r="N451" s="240"/>
      <c r="O451" s="240"/>
      <c r="P451" s="254"/>
      <c r="Q451" s="240"/>
      <c r="R451" s="240"/>
      <c r="S451" s="240"/>
      <c r="T451" s="240"/>
      <c r="U451" s="240"/>
      <c r="V451" s="240"/>
      <c r="W451" s="240"/>
      <c r="X451" s="240"/>
      <c r="Y451" s="240"/>
      <c r="Z451" s="240"/>
      <c r="AA451" s="240"/>
      <c r="AB451" s="240"/>
    </row>
    <row r="452" ht="18.0" customHeight="1">
      <c r="A452" s="240"/>
      <c r="B452" s="240"/>
      <c r="C452" s="240"/>
      <c r="D452" s="240"/>
      <c r="E452" s="254"/>
      <c r="F452" s="240"/>
      <c r="G452" s="255"/>
      <c r="H452" s="240"/>
      <c r="I452" s="256"/>
      <c r="J452" s="240"/>
      <c r="K452" s="254"/>
      <c r="L452" s="240"/>
      <c r="M452" s="240"/>
      <c r="N452" s="240"/>
      <c r="O452" s="240"/>
      <c r="P452" s="254"/>
      <c r="Q452" s="240"/>
      <c r="R452" s="240"/>
      <c r="S452" s="240"/>
      <c r="T452" s="240"/>
      <c r="U452" s="240"/>
      <c r="V452" s="240"/>
      <c r="W452" s="240"/>
      <c r="X452" s="240"/>
      <c r="Y452" s="240"/>
      <c r="Z452" s="240"/>
      <c r="AA452" s="240"/>
      <c r="AB452" s="240"/>
    </row>
    <row r="453" ht="18.0" customHeight="1">
      <c r="A453" s="240"/>
      <c r="B453" s="240"/>
      <c r="C453" s="240"/>
      <c r="D453" s="240"/>
      <c r="E453" s="254"/>
      <c r="F453" s="240"/>
      <c r="G453" s="255"/>
      <c r="H453" s="240"/>
      <c r="I453" s="256"/>
      <c r="J453" s="240"/>
      <c r="K453" s="254"/>
      <c r="L453" s="240"/>
      <c r="M453" s="240"/>
      <c r="N453" s="240"/>
      <c r="O453" s="240"/>
      <c r="P453" s="254"/>
      <c r="Q453" s="240"/>
      <c r="R453" s="240"/>
      <c r="S453" s="240"/>
      <c r="T453" s="240"/>
      <c r="U453" s="240"/>
      <c r="V453" s="240"/>
      <c r="W453" s="240"/>
      <c r="X453" s="240"/>
      <c r="Y453" s="240"/>
      <c r="Z453" s="240"/>
      <c r="AA453" s="240"/>
      <c r="AB453" s="240"/>
    </row>
    <row r="454" ht="18.0" customHeight="1">
      <c r="A454" s="240"/>
      <c r="B454" s="240"/>
      <c r="C454" s="240"/>
      <c r="D454" s="240"/>
      <c r="E454" s="254"/>
      <c r="F454" s="240"/>
      <c r="G454" s="255"/>
      <c r="H454" s="240"/>
      <c r="I454" s="256"/>
      <c r="J454" s="240"/>
      <c r="K454" s="254"/>
      <c r="L454" s="240"/>
      <c r="M454" s="240"/>
      <c r="N454" s="240"/>
      <c r="O454" s="240"/>
      <c r="P454" s="254"/>
      <c r="Q454" s="240"/>
      <c r="R454" s="240"/>
      <c r="S454" s="240"/>
      <c r="T454" s="240"/>
      <c r="U454" s="240"/>
      <c r="V454" s="240"/>
      <c r="W454" s="240"/>
      <c r="X454" s="240"/>
      <c r="Y454" s="240"/>
      <c r="Z454" s="240"/>
      <c r="AA454" s="240"/>
      <c r="AB454" s="240"/>
    </row>
    <row r="455" ht="18.0" customHeight="1">
      <c r="A455" s="240"/>
      <c r="B455" s="240"/>
      <c r="C455" s="240"/>
      <c r="D455" s="240"/>
      <c r="E455" s="254"/>
      <c r="F455" s="240"/>
      <c r="G455" s="255"/>
      <c r="H455" s="240"/>
      <c r="I455" s="256"/>
      <c r="J455" s="240"/>
      <c r="K455" s="254"/>
      <c r="L455" s="240"/>
      <c r="M455" s="240"/>
      <c r="N455" s="240"/>
      <c r="O455" s="240"/>
      <c r="P455" s="254"/>
      <c r="Q455" s="240"/>
      <c r="R455" s="240"/>
      <c r="S455" s="240"/>
      <c r="T455" s="240"/>
      <c r="U455" s="240"/>
      <c r="V455" s="240"/>
      <c r="W455" s="240"/>
      <c r="X455" s="240"/>
      <c r="Y455" s="240"/>
      <c r="Z455" s="240"/>
      <c r="AA455" s="240"/>
      <c r="AB455" s="240"/>
    </row>
    <row r="456" ht="18.0" customHeight="1">
      <c r="A456" s="240"/>
      <c r="B456" s="240"/>
      <c r="C456" s="240"/>
      <c r="D456" s="240"/>
      <c r="E456" s="254"/>
      <c r="F456" s="240"/>
      <c r="G456" s="255"/>
      <c r="H456" s="240"/>
      <c r="I456" s="256"/>
      <c r="J456" s="240"/>
      <c r="K456" s="254"/>
      <c r="L456" s="240"/>
      <c r="M456" s="240"/>
      <c r="N456" s="240"/>
      <c r="O456" s="240"/>
      <c r="P456" s="254"/>
      <c r="Q456" s="240"/>
      <c r="R456" s="240"/>
      <c r="S456" s="240"/>
      <c r="T456" s="240"/>
      <c r="U456" s="240"/>
      <c r="V456" s="240"/>
      <c r="W456" s="240"/>
      <c r="X456" s="240"/>
      <c r="Y456" s="240"/>
      <c r="Z456" s="240"/>
      <c r="AA456" s="240"/>
      <c r="AB456" s="240"/>
    </row>
    <row r="457" ht="18.0" customHeight="1">
      <c r="A457" s="240"/>
      <c r="B457" s="240"/>
      <c r="C457" s="240"/>
      <c r="D457" s="240"/>
      <c r="E457" s="254"/>
      <c r="F457" s="240"/>
      <c r="G457" s="255"/>
      <c r="H457" s="240"/>
      <c r="I457" s="256"/>
      <c r="J457" s="240"/>
      <c r="K457" s="254"/>
      <c r="L457" s="240"/>
      <c r="M457" s="240"/>
      <c r="N457" s="240"/>
      <c r="O457" s="240"/>
      <c r="P457" s="254"/>
      <c r="Q457" s="240"/>
      <c r="R457" s="240"/>
      <c r="S457" s="240"/>
      <c r="T457" s="240"/>
      <c r="U457" s="240"/>
      <c r="V457" s="240"/>
      <c r="W457" s="240"/>
      <c r="X457" s="240"/>
      <c r="Y457" s="240"/>
      <c r="Z457" s="240"/>
      <c r="AA457" s="240"/>
      <c r="AB457" s="240"/>
    </row>
    <row r="458" ht="18.0" customHeight="1">
      <c r="A458" s="240"/>
      <c r="B458" s="240"/>
      <c r="C458" s="240"/>
      <c r="D458" s="240"/>
      <c r="E458" s="254"/>
      <c r="F458" s="240"/>
      <c r="G458" s="255"/>
      <c r="H458" s="240"/>
      <c r="I458" s="256"/>
      <c r="J458" s="240"/>
      <c r="K458" s="254"/>
      <c r="L458" s="240"/>
      <c r="M458" s="240"/>
      <c r="N458" s="240"/>
      <c r="O458" s="240"/>
      <c r="P458" s="254"/>
      <c r="Q458" s="240"/>
      <c r="R458" s="240"/>
      <c r="S458" s="240"/>
      <c r="T458" s="240"/>
      <c r="U458" s="240"/>
      <c r="V458" s="240"/>
      <c r="W458" s="240"/>
      <c r="X458" s="240"/>
      <c r="Y458" s="240"/>
      <c r="Z458" s="240"/>
      <c r="AA458" s="240"/>
      <c r="AB458" s="240"/>
    </row>
    <row r="459" ht="18.0" customHeight="1">
      <c r="A459" s="240"/>
      <c r="B459" s="240"/>
      <c r="C459" s="240"/>
      <c r="D459" s="240"/>
      <c r="E459" s="254"/>
      <c r="F459" s="240"/>
      <c r="G459" s="255"/>
      <c r="H459" s="240"/>
      <c r="I459" s="256"/>
      <c r="J459" s="240"/>
      <c r="K459" s="254"/>
      <c r="L459" s="240"/>
      <c r="M459" s="240"/>
      <c r="N459" s="240"/>
      <c r="O459" s="240"/>
      <c r="P459" s="254"/>
      <c r="Q459" s="240"/>
      <c r="R459" s="240"/>
      <c r="S459" s="240"/>
      <c r="T459" s="240"/>
      <c r="U459" s="240"/>
      <c r="V459" s="240"/>
      <c r="W459" s="240"/>
      <c r="X459" s="240"/>
      <c r="Y459" s="240"/>
      <c r="Z459" s="240"/>
      <c r="AA459" s="240"/>
      <c r="AB459" s="240"/>
    </row>
    <row r="460" ht="18.0" customHeight="1">
      <c r="A460" s="240"/>
      <c r="B460" s="240"/>
      <c r="C460" s="240"/>
      <c r="D460" s="240"/>
      <c r="E460" s="254"/>
      <c r="F460" s="240"/>
      <c r="G460" s="255"/>
      <c r="H460" s="240"/>
      <c r="I460" s="256"/>
      <c r="J460" s="240"/>
      <c r="K460" s="254"/>
      <c r="L460" s="240"/>
      <c r="M460" s="240"/>
      <c r="N460" s="240"/>
      <c r="O460" s="240"/>
      <c r="P460" s="254"/>
      <c r="Q460" s="240"/>
      <c r="R460" s="240"/>
      <c r="S460" s="240"/>
      <c r="T460" s="240"/>
      <c r="U460" s="240"/>
      <c r="V460" s="240"/>
      <c r="W460" s="240"/>
      <c r="X460" s="240"/>
      <c r="Y460" s="240"/>
      <c r="Z460" s="240"/>
      <c r="AA460" s="240"/>
      <c r="AB460" s="240"/>
    </row>
    <row r="461" ht="18.0" customHeight="1">
      <c r="A461" s="240"/>
      <c r="B461" s="240"/>
      <c r="C461" s="240"/>
      <c r="D461" s="240"/>
      <c r="E461" s="254"/>
      <c r="F461" s="240"/>
      <c r="G461" s="255"/>
      <c r="H461" s="240"/>
      <c r="I461" s="256"/>
      <c r="J461" s="240"/>
      <c r="K461" s="254"/>
      <c r="L461" s="240"/>
      <c r="M461" s="240"/>
      <c r="N461" s="240"/>
      <c r="O461" s="240"/>
      <c r="P461" s="254"/>
      <c r="Q461" s="240"/>
      <c r="R461" s="240"/>
      <c r="S461" s="240"/>
      <c r="T461" s="240"/>
      <c r="U461" s="240"/>
      <c r="V461" s="240"/>
      <c r="W461" s="240"/>
      <c r="X461" s="240"/>
      <c r="Y461" s="240"/>
      <c r="Z461" s="240"/>
      <c r="AA461" s="240"/>
      <c r="AB461" s="240"/>
    </row>
    <row r="462" ht="18.0" customHeight="1">
      <c r="A462" s="240"/>
      <c r="B462" s="240"/>
      <c r="C462" s="240"/>
      <c r="D462" s="240"/>
      <c r="E462" s="254"/>
      <c r="F462" s="240"/>
      <c r="G462" s="255"/>
      <c r="H462" s="240"/>
      <c r="I462" s="256"/>
      <c r="J462" s="240"/>
      <c r="K462" s="254"/>
      <c r="L462" s="240"/>
      <c r="M462" s="240"/>
      <c r="N462" s="240"/>
      <c r="O462" s="240"/>
      <c r="P462" s="254"/>
      <c r="Q462" s="240"/>
      <c r="R462" s="240"/>
      <c r="S462" s="240"/>
      <c r="T462" s="240"/>
      <c r="U462" s="240"/>
      <c r="V462" s="240"/>
      <c r="W462" s="240"/>
      <c r="X462" s="240"/>
      <c r="Y462" s="240"/>
      <c r="Z462" s="240"/>
      <c r="AA462" s="240"/>
      <c r="AB462" s="240"/>
    </row>
    <row r="463" ht="18.0" customHeight="1">
      <c r="A463" s="240"/>
      <c r="B463" s="240"/>
      <c r="C463" s="240"/>
      <c r="D463" s="240"/>
      <c r="E463" s="254"/>
      <c r="F463" s="240"/>
      <c r="G463" s="255"/>
      <c r="H463" s="240"/>
      <c r="I463" s="256"/>
      <c r="J463" s="240"/>
      <c r="K463" s="254"/>
      <c r="L463" s="240"/>
      <c r="M463" s="240"/>
      <c r="N463" s="240"/>
      <c r="O463" s="240"/>
      <c r="P463" s="254"/>
      <c r="Q463" s="240"/>
      <c r="R463" s="240"/>
      <c r="S463" s="240"/>
      <c r="T463" s="240"/>
      <c r="U463" s="240"/>
      <c r="V463" s="240"/>
      <c r="W463" s="240"/>
      <c r="X463" s="240"/>
      <c r="Y463" s="240"/>
      <c r="Z463" s="240"/>
      <c r="AA463" s="240"/>
      <c r="AB463" s="240"/>
    </row>
    <row r="464" ht="18.0" customHeight="1">
      <c r="A464" s="240"/>
      <c r="B464" s="240"/>
      <c r="C464" s="240"/>
      <c r="D464" s="240"/>
      <c r="E464" s="254"/>
      <c r="F464" s="240"/>
      <c r="G464" s="255"/>
      <c r="H464" s="240"/>
      <c r="I464" s="256"/>
      <c r="J464" s="240"/>
      <c r="K464" s="254"/>
      <c r="L464" s="240"/>
      <c r="M464" s="240"/>
      <c r="N464" s="240"/>
      <c r="O464" s="240"/>
      <c r="P464" s="254"/>
      <c r="Q464" s="240"/>
      <c r="R464" s="240"/>
      <c r="S464" s="240"/>
      <c r="T464" s="240"/>
      <c r="U464" s="240"/>
      <c r="V464" s="240"/>
      <c r="W464" s="240"/>
      <c r="X464" s="240"/>
      <c r="Y464" s="240"/>
      <c r="Z464" s="240"/>
      <c r="AA464" s="240"/>
      <c r="AB464" s="240"/>
    </row>
    <row r="465" ht="18.0" customHeight="1">
      <c r="A465" s="240"/>
      <c r="B465" s="240"/>
      <c r="C465" s="240"/>
      <c r="D465" s="240"/>
      <c r="E465" s="254"/>
      <c r="F465" s="240"/>
      <c r="G465" s="255"/>
      <c r="H465" s="240"/>
      <c r="I465" s="256"/>
      <c r="J465" s="240"/>
      <c r="K465" s="254"/>
      <c r="L465" s="240"/>
      <c r="M465" s="240"/>
      <c r="N465" s="240"/>
      <c r="O465" s="240"/>
      <c r="P465" s="254"/>
      <c r="Q465" s="240"/>
      <c r="R465" s="240"/>
      <c r="S465" s="240"/>
      <c r="T465" s="240"/>
      <c r="U465" s="240"/>
      <c r="V465" s="240"/>
      <c r="W465" s="240"/>
      <c r="X465" s="240"/>
      <c r="Y465" s="240"/>
      <c r="Z465" s="240"/>
      <c r="AA465" s="240"/>
      <c r="AB465" s="240"/>
    </row>
    <row r="466" ht="18.0" customHeight="1">
      <c r="A466" s="240"/>
      <c r="B466" s="240"/>
      <c r="C466" s="240"/>
      <c r="D466" s="240"/>
      <c r="E466" s="254"/>
      <c r="F466" s="240"/>
      <c r="G466" s="255"/>
      <c r="H466" s="240"/>
      <c r="I466" s="256"/>
      <c r="J466" s="240"/>
      <c r="K466" s="254"/>
      <c r="L466" s="240"/>
      <c r="M466" s="240"/>
      <c r="N466" s="240"/>
      <c r="O466" s="240"/>
      <c r="P466" s="254"/>
      <c r="Q466" s="240"/>
      <c r="R466" s="240"/>
      <c r="S466" s="240"/>
      <c r="T466" s="240"/>
      <c r="U466" s="240"/>
      <c r="V466" s="240"/>
      <c r="W466" s="240"/>
      <c r="X466" s="240"/>
      <c r="Y466" s="240"/>
      <c r="Z466" s="240"/>
      <c r="AA466" s="240"/>
      <c r="AB466" s="240"/>
    </row>
    <row r="467" ht="18.0" customHeight="1">
      <c r="A467" s="240"/>
      <c r="B467" s="240"/>
      <c r="C467" s="240"/>
      <c r="D467" s="240"/>
      <c r="E467" s="254"/>
      <c r="F467" s="240"/>
      <c r="G467" s="255"/>
      <c r="H467" s="240"/>
      <c r="I467" s="256"/>
      <c r="J467" s="240"/>
      <c r="K467" s="254"/>
      <c r="L467" s="240"/>
      <c r="M467" s="240"/>
      <c r="N467" s="240"/>
      <c r="O467" s="240"/>
      <c r="P467" s="254"/>
      <c r="Q467" s="240"/>
      <c r="R467" s="240"/>
      <c r="S467" s="240"/>
      <c r="T467" s="240"/>
      <c r="U467" s="240"/>
      <c r="V467" s="240"/>
      <c r="W467" s="240"/>
      <c r="X467" s="240"/>
      <c r="Y467" s="240"/>
      <c r="Z467" s="240"/>
      <c r="AA467" s="240"/>
      <c r="AB467" s="240"/>
    </row>
    <row r="468" ht="18.0" customHeight="1">
      <c r="A468" s="240"/>
      <c r="B468" s="240"/>
      <c r="C468" s="240"/>
      <c r="D468" s="240"/>
      <c r="E468" s="254"/>
      <c r="F468" s="240"/>
      <c r="G468" s="255"/>
      <c r="H468" s="240"/>
      <c r="I468" s="256"/>
      <c r="J468" s="240"/>
      <c r="K468" s="254"/>
      <c r="L468" s="240"/>
      <c r="M468" s="240"/>
      <c r="N468" s="240"/>
      <c r="O468" s="240"/>
      <c r="P468" s="254"/>
      <c r="Q468" s="240"/>
      <c r="R468" s="240"/>
      <c r="S468" s="240"/>
      <c r="T468" s="240"/>
      <c r="U468" s="240"/>
      <c r="V468" s="240"/>
      <c r="W468" s="240"/>
      <c r="X468" s="240"/>
      <c r="Y468" s="240"/>
      <c r="Z468" s="240"/>
      <c r="AA468" s="240"/>
      <c r="AB468" s="240"/>
    </row>
    <row r="469" ht="18.0" customHeight="1">
      <c r="A469" s="240"/>
      <c r="B469" s="240"/>
      <c r="C469" s="240"/>
      <c r="D469" s="240"/>
      <c r="E469" s="254"/>
      <c r="F469" s="240"/>
      <c r="G469" s="255"/>
      <c r="H469" s="240"/>
      <c r="I469" s="256"/>
      <c r="J469" s="240"/>
      <c r="K469" s="254"/>
      <c r="L469" s="240"/>
      <c r="M469" s="240"/>
      <c r="N469" s="240"/>
      <c r="O469" s="240"/>
      <c r="P469" s="254"/>
      <c r="Q469" s="240"/>
      <c r="R469" s="240"/>
      <c r="S469" s="240"/>
      <c r="T469" s="240"/>
      <c r="U469" s="240"/>
      <c r="V469" s="240"/>
      <c r="W469" s="240"/>
      <c r="X469" s="240"/>
      <c r="Y469" s="240"/>
      <c r="Z469" s="240"/>
      <c r="AA469" s="240"/>
      <c r="AB469" s="240"/>
    </row>
    <row r="470" ht="18.0" customHeight="1">
      <c r="A470" s="240"/>
      <c r="B470" s="240"/>
      <c r="C470" s="240"/>
      <c r="D470" s="240"/>
      <c r="E470" s="254"/>
      <c r="F470" s="240"/>
      <c r="G470" s="255"/>
      <c r="H470" s="240"/>
      <c r="I470" s="256"/>
      <c r="J470" s="240"/>
      <c r="K470" s="254"/>
      <c r="L470" s="240"/>
      <c r="M470" s="240"/>
      <c r="N470" s="240"/>
      <c r="O470" s="240"/>
      <c r="P470" s="254"/>
      <c r="Q470" s="240"/>
      <c r="R470" s="240"/>
      <c r="S470" s="240"/>
      <c r="T470" s="240"/>
      <c r="U470" s="240"/>
      <c r="V470" s="240"/>
      <c r="W470" s="240"/>
      <c r="X470" s="240"/>
      <c r="Y470" s="240"/>
      <c r="Z470" s="240"/>
      <c r="AA470" s="240"/>
      <c r="AB470" s="240"/>
    </row>
    <row r="471" ht="18.0" customHeight="1">
      <c r="A471" s="240"/>
      <c r="B471" s="240"/>
      <c r="C471" s="240"/>
      <c r="D471" s="240"/>
      <c r="E471" s="254"/>
      <c r="F471" s="240"/>
      <c r="G471" s="255"/>
      <c r="H471" s="240"/>
      <c r="I471" s="256"/>
      <c r="J471" s="240"/>
      <c r="K471" s="254"/>
      <c r="L471" s="240"/>
      <c r="M471" s="240"/>
      <c r="N471" s="240"/>
      <c r="O471" s="240"/>
      <c r="P471" s="254"/>
      <c r="Q471" s="240"/>
      <c r="R471" s="240"/>
      <c r="S471" s="240"/>
      <c r="T471" s="240"/>
      <c r="U471" s="240"/>
      <c r="V471" s="240"/>
      <c r="W471" s="240"/>
      <c r="X471" s="240"/>
      <c r="Y471" s="240"/>
      <c r="Z471" s="240"/>
      <c r="AA471" s="240"/>
      <c r="AB471" s="240"/>
    </row>
    <row r="472" ht="18.0" customHeight="1">
      <c r="A472" s="240"/>
      <c r="B472" s="240"/>
      <c r="C472" s="240"/>
      <c r="D472" s="240"/>
      <c r="E472" s="254"/>
      <c r="F472" s="240"/>
      <c r="G472" s="255"/>
      <c r="H472" s="240"/>
      <c r="I472" s="256"/>
      <c r="J472" s="240"/>
      <c r="K472" s="254"/>
      <c r="L472" s="240"/>
      <c r="M472" s="240"/>
      <c r="N472" s="240"/>
      <c r="O472" s="240"/>
      <c r="P472" s="254"/>
      <c r="Q472" s="240"/>
      <c r="R472" s="240"/>
      <c r="S472" s="240"/>
      <c r="T472" s="240"/>
      <c r="U472" s="240"/>
      <c r="V472" s="240"/>
      <c r="W472" s="240"/>
      <c r="X472" s="240"/>
      <c r="Y472" s="240"/>
      <c r="Z472" s="240"/>
      <c r="AA472" s="240"/>
      <c r="AB472" s="240"/>
    </row>
    <row r="473" ht="18.0" customHeight="1">
      <c r="A473" s="240"/>
      <c r="B473" s="240"/>
      <c r="C473" s="240"/>
      <c r="D473" s="240"/>
      <c r="E473" s="254"/>
      <c r="F473" s="240"/>
      <c r="G473" s="255"/>
      <c r="H473" s="240"/>
      <c r="I473" s="256"/>
      <c r="J473" s="240"/>
      <c r="K473" s="254"/>
      <c r="L473" s="240"/>
      <c r="M473" s="240"/>
      <c r="N473" s="240"/>
      <c r="O473" s="240"/>
      <c r="P473" s="254"/>
      <c r="Q473" s="240"/>
      <c r="R473" s="240"/>
      <c r="S473" s="240"/>
      <c r="T473" s="240"/>
      <c r="U473" s="240"/>
      <c r="V473" s="240"/>
      <c r="W473" s="240"/>
      <c r="X473" s="240"/>
      <c r="Y473" s="240"/>
      <c r="Z473" s="240"/>
      <c r="AA473" s="240"/>
      <c r="AB473" s="240"/>
    </row>
    <row r="474" ht="18.0" customHeight="1">
      <c r="A474" s="240"/>
      <c r="B474" s="240"/>
      <c r="C474" s="240"/>
      <c r="D474" s="240"/>
      <c r="E474" s="254"/>
      <c r="F474" s="240"/>
      <c r="G474" s="255"/>
      <c r="H474" s="240"/>
      <c r="I474" s="256"/>
      <c r="J474" s="240"/>
      <c r="K474" s="254"/>
      <c r="L474" s="240"/>
      <c r="M474" s="240"/>
      <c r="N474" s="240"/>
      <c r="O474" s="240"/>
      <c r="P474" s="254"/>
      <c r="Q474" s="240"/>
      <c r="R474" s="240"/>
      <c r="S474" s="240"/>
      <c r="T474" s="240"/>
      <c r="U474" s="240"/>
      <c r="V474" s="240"/>
      <c r="W474" s="240"/>
      <c r="X474" s="240"/>
      <c r="Y474" s="240"/>
      <c r="Z474" s="240"/>
      <c r="AA474" s="240"/>
      <c r="AB474" s="240"/>
    </row>
    <row r="475" ht="18.0" customHeight="1">
      <c r="A475" s="240"/>
      <c r="B475" s="240"/>
      <c r="C475" s="240"/>
      <c r="D475" s="240"/>
      <c r="E475" s="254"/>
      <c r="F475" s="240"/>
      <c r="G475" s="255"/>
      <c r="H475" s="240"/>
      <c r="I475" s="256"/>
      <c r="J475" s="240"/>
      <c r="K475" s="254"/>
      <c r="L475" s="240"/>
      <c r="M475" s="240"/>
      <c r="N475" s="240"/>
      <c r="O475" s="240"/>
      <c r="P475" s="254"/>
      <c r="Q475" s="240"/>
      <c r="R475" s="240"/>
      <c r="S475" s="240"/>
      <c r="T475" s="240"/>
      <c r="U475" s="240"/>
      <c r="V475" s="240"/>
      <c r="W475" s="240"/>
      <c r="X475" s="240"/>
      <c r="Y475" s="240"/>
      <c r="Z475" s="240"/>
      <c r="AA475" s="240"/>
      <c r="AB475" s="240"/>
    </row>
    <row r="476" ht="18.0" customHeight="1">
      <c r="A476" s="240"/>
      <c r="B476" s="240"/>
      <c r="C476" s="240"/>
      <c r="D476" s="240"/>
      <c r="E476" s="254"/>
      <c r="F476" s="240"/>
      <c r="G476" s="255"/>
      <c r="H476" s="240"/>
      <c r="I476" s="256"/>
      <c r="J476" s="240"/>
      <c r="K476" s="254"/>
      <c r="L476" s="240"/>
      <c r="M476" s="240"/>
      <c r="N476" s="240"/>
      <c r="O476" s="240"/>
      <c r="P476" s="254"/>
      <c r="Q476" s="240"/>
      <c r="R476" s="240"/>
      <c r="S476" s="240"/>
      <c r="T476" s="240"/>
      <c r="U476" s="240"/>
      <c r="V476" s="240"/>
      <c r="W476" s="240"/>
      <c r="X476" s="240"/>
      <c r="Y476" s="240"/>
      <c r="Z476" s="240"/>
      <c r="AA476" s="240"/>
      <c r="AB476" s="240"/>
    </row>
    <row r="477" ht="18.0" customHeight="1">
      <c r="A477" s="240"/>
      <c r="B477" s="240"/>
      <c r="C477" s="240"/>
      <c r="D477" s="240"/>
      <c r="E477" s="254"/>
      <c r="F477" s="240"/>
      <c r="G477" s="255"/>
      <c r="H477" s="240"/>
      <c r="I477" s="256"/>
      <c r="J477" s="240"/>
      <c r="K477" s="254"/>
      <c r="L477" s="240"/>
      <c r="M477" s="240"/>
      <c r="N477" s="240"/>
      <c r="O477" s="240"/>
      <c r="P477" s="254"/>
      <c r="Q477" s="240"/>
      <c r="R477" s="240"/>
      <c r="S477" s="240"/>
      <c r="T477" s="240"/>
      <c r="U477" s="240"/>
      <c r="V477" s="240"/>
      <c r="W477" s="240"/>
      <c r="X477" s="240"/>
      <c r="Y477" s="240"/>
      <c r="Z477" s="240"/>
      <c r="AA477" s="240"/>
      <c r="AB477" s="240"/>
    </row>
    <row r="478" ht="18.0" customHeight="1">
      <c r="A478" s="240"/>
      <c r="B478" s="240"/>
      <c r="C478" s="240"/>
      <c r="D478" s="240"/>
      <c r="E478" s="254"/>
      <c r="F478" s="240"/>
      <c r="G478" s="255"/>
      <c r="H478" s="240"/>
      <c r="I478" s="256"/>
      <c r="J478" s="240"/>
      <c r="K478" s="254"/>
      <c r="L478" s="240"/>
      <c r="M478" s="240"/>
      <c r="N478" s="240"/>
      <c r="O478" s="240"/>
      <c r="P478" s="254"/>
      <c r="Q478" s="240"/>
      <c r="R478" s="240"/>
      <c r="S478" s="240"/>
      <c r="T478" s="240"/>
      <c r="U478" s="240"/>
      <c r="V478" s="240"/>
      <c r="W478" s="240"/>
      <c r="X478" s="240"/>
      <c r="Y478" s="240"/>
      <c r="Z478" s="240"/>
      <c r="AA478" s="240"/>
      <c r="AB478" s="240"/>
    </row>
    <row r="479" ht="18.0" customHeight="1">
      <c r="A479" s="240"/>
      <c r="B479" s="240"/>
      <c r="C479" s="240"/>
      <c r="D479" s="240"/>
      <c r="E479" s="254"/>
      <c r="F479" s="240"/>
      <c r="G479" s="255"/>
      <c r="H479" s="240"/>
      <c r="I479" s="256"/>
      <c r="J479" s="240"/>
      <c r="K479" s="254"/>
      <c r="L479" s="240"/>
      <c r="M479" s="240"/>
      <c r="N479" s="240"/>
      <c r="O479" s="240"/>
      <c r="P479" s="254"/>
      <c r="Q479" s="240"/>
      <c r="R479" s="240"/>
      <c r="S479" s="240"/>
      <c r="T479" s="240"/>
      <c r="U479" s="240"/>
      <c r="V479" s="240"/>
      <c r="W479" s="240"/>
      <c r="X479" s="240"/>
      <c r="Y479" s="240"/>
      <c r="Z479" s="240"/>
      <c r="AA479" s="240"/>
      <c r="AB479" s="240"/>
    </row>
    <row r="480" ht="18.0" customHeight="1">
      <c r="A480" s="240"/>
      <c r="B480" s="240"/>
      <c r="C480" s="240"/>
      <c r="D480" s="240"/>
      <c r="E480" s="254"/>
      <c r="F480" s="240"/>
      <c r="G480" s="255"/>
      <c r="H480" s="240"/>
      <c r="I480" s="256"/>
      <c r="J480" s="240"/>
      <c r="K480" s="254"/>
      <c r="L480" s="240"/>
      <c r="M480" s="240"/>
      <c r="N480" s="240"/>
      <c r="O480" s="240"/>
      <c r="P480" s="254"/>
      <c r="Q480" s="240"/>
      <c r="R480" s="240"/>
      <c r="S480" s="240"/>
      <c r="T480" s="240"/>
      <c r="U480" s="240"/>
      <c r="V480" s="240"/>
      <c r="W480" s="240"/>
      <c r="X480" s="240"/>
      <c r="Y480" s="240"/>
      <c r="Z480" s="240"/>
      <c r="AA480" s="240"/>
      <c r="AB480" s="240"/>
    </row>
    <row r="481" ht="18.0" customHeight="1">
      <c r="A481" s="240"/>
      <c r="B481" s="240"/>
      <c r="C481" s="240"/>
      <c r="D481" s="240"/>
      <c r="E481" s="254"/>
      <c r="F481" s="240"/>
      <c r="G481" s="255"/>
      <c r="H481" s="240"/>
      <c r="I481" s="256"/>
      <c r="J481" s="240"/>
      <c r="K481" s="254"/>
      <c r="L481" s="240"/>
      <c r="M481" s="240"/>
      <c r="N481" s="240"/>
      <c r="O481" s="240"/>
      <c r="P481" s="254"/>
      <c r="Q481" s="240"/>
      <c r="R481" s="240"/>
      <c r="S481" s="240"/>
      <c r="T481" s="240"/>
      <c r="U481" s="240"/>
      <c r="V481" s="240"/>
      <c r="W481" s="240"/>
      <c r="X481" s="240"/>
      <c r="Y481" s="240"/>
      <c r="Z481" s="240"/>
      <c r="AA481" s="240"/>
      <c r="AB481" s="240"/>
    </row>
    <row r="482" ht="18.0" customHeight="1">
      <c r="A482" s="240"/>
      <c r="B482" s="240"/>
      <c r="C482" s="240"/>
      <c r="D482" s="240"/>
      <c r="E482" s="254"/>
      <c r="F482" s="240"/>
      <c r="G482" s="255"/>
      <c r="H482" s="240"/>
      <c r="I482" s="256"/>
      <c r="J482" s="240"/>
      <c r="K482" s="254"/>
      <c r="L482" s="240"/>
      <c r="M482" s="240"/>
      <c r="N482" s="240"/>
      <c r="O482" s="240"/>
      <c r="P482" s="254"/>
      <c r="Q482" s="240"/>
      <c r="R482" s="240"/>
      <c r="S482" s="240"/>
      <c r="T482" s="240"/>
      <c r="U482" s="240"/>
      <c r="V482" s="240"/>
      <c r="W482" s="240"/>
      <c r="X482" s="240"/>
      <c r="Y482" s="240"/>
      <c r="Z482" s="240"/>
      <c r="AA482" s="240"/>
      <c r="AB482" s="240"/>
    </row>
    <row r="483" ht="18.0" customHeight="1">
      <c r="A483" s="240"/>
      <c r="B483" s="240"/>
      <c r="C483" s="240"/>
      <c r="D483" s="240"/>
      <c r="E483" s="254"/>
      <c r="F483" s="240"/>
      <c r="G483" s="255"/>
      <c r="H483" s="240"/>
      <c r="I483" s="256"/>
      <c r="J483" s="240"/>
      <c r="K483" s="254"/>
      <c r="L483" s="240"/>
      <c r="M483" s="240"/>
      <c r="N483" s="240"/>
      <c r="O483" s="240"/>
      <c r="P483" s="254"/>
      <c r="Q483" s="240"/>
      <c r="R483" s="240"/>
      <c r="S483" s="240"/>
      <c r="T483" s="240"/>
      <c r="U483" s="240"/>
      <c r="V483" s="240"/>
      <c r="W483" s="240"/>
      <c r="X483" s="240"/>
      <c r="Y483" s="240"/>
      <c r="Z483" s="240"/>
      <c r="AA483" s="240"/>
      <c r="AB483" s="240"/>
    </row>
    <row r="484" ht="18.0" customHeight="1">
      <c r="A484" s="240"/>
      <c r="B484" s="240"/>
      <c r="C484" s="240"/>
      <c r="D484" s="240"/>
      <c r="E484" s="254"/>
      <c r="F484" s="240"/>
      <c r="G484" s="255"/>
      <c r="H484" s="240"/>
      <c r="I484" s="256"/>
      <c r="J484" s="240"/>
      <c r="K484" s="254"/>
      <c r="L484" s="240"/>
      <c r="M484" s="240"/>
      <c r="N484" s="240"/>
      <c r="O484" s="240"/>
      <c r="P484" s="254"/>
      <c r="Q484" s="240"/>
      <c r="R484" s="240"/>
      <c r="S484" s="240"/>
      <c r="T484" s="240"/>
      <c r="U484" s="240"/>
      <c r="V484" s="240"/>
      <c r="W484" s="240"/>
      <c r="X484" s="240"/>
      <c r="Y484" s="240"/>
      <c r="Z484" s="240"/>
      <c r="AA484" s="240"/>
      <c r="AB484" s="240"/>
    </row>
    <row r="485" ht="18.0" customHeight="1">
      <c r="A485" s="240"/>
      <c r="B485" s="240"/>
      <c r="C485" s="240"/>
      <c r="D485" s="240"/>
      <c r="E485" s="254"/>
      <c r="F485" s="240"/>
      <c r="G485" s="255"/>
      <c r="H485" s="240"/>
      <c r="I485" s="256"/>
      <c r="J485" s="240"/>
      <c r="K485" s="254"/>
      <c r="L485" s="240"/>
      <c r="M485" s="240"/>
      <c r="N485" s="240"/>
      <c r="O485" s="240"/>
      <c r="P485" s="254"/>
      <c r="Q485" s="240"/>
      <c r="R485" s="240"/>
      <c r="S485" s="240"/>
      <c r="T485" s="240"/>
      <c r="U485" s="240"/>
      <c r="V485" s="240"/>
      <c r="W485" s="240"/>
      <c r="X485" s="240"/>
      <c r="Y485" s="240"/>
      <c r="Z485" s="240"/>
      <c r="AA485" s="240"/>
      <c r="AB485" s="240"/>
    </row>
    <row r="486" ht="18.0" customHeight="1">
      <c r="A486" s="240"/>
      <c r="B486" s="240"/>
      <c r="C486" s="240"/>
      <c r="D486" s="240"/>
      <c r="E486" s="254"/>
      <c r="F486" s="240"/>
      <c r="G486" s="255"/>
      <c r="H486" s="240"/>
      <c r="I486" s="256"/>
      <c r="J486" s="240"/>
      <c r="K486" s="254"/>
      <c r="L486" s="240"/>
      <c r="M486" s="240"/>
      <c r="N486" s="240"/>
      <c r="O486" s="240"/>
      <c r="P486" s="254"/>
      <c r="Q486" s="240"/>
      <c r="R486" s="240"/>
      <c r="S486" s="240"/>
      <c r="T486" s="240"/>
      <c r="U486" s="240"/>
      <c r="V486" s="240"/>
      <c r="W486" s="240"/>
      <c r="X486" s="240"/>
      <c r="Y486" s="240"/>
      <c r="Z486" s="240"/>
      <c r="AA486" s="240"/>
      <c r="AB486" s="240"/>
    </row>
    <row r="487" ht="18.0" customHeight="1">
      <c r="A487" s="240"/>
      <c r="B487" s="240"/>
      <c r="C487" s="240"/>
      <c r="D487" s="240"/>
      <c r="E487" s="254"/>
      <c r="F487" s="240"/>
      <c r="G487" s="255"/>
      <c r="H487" s="240"/>
      <c r="I487" s="256"/>
      <c r="J487" s="240"/>
      <c r="K487" s="254"/>
      <c r="L487" s="240"/>
      <c r="M487" s="240"/>
      <c r="N487" s="240"/>
      <c r="O487" s="240"/>
      <c r="P487" s="254"/>
      <c r="Q487" s="240"/>
      <c r="R487" s="240"/>
      <c r="S487" s="240"/>
      <c r="T487" s="240"/>
      <c r="U487" s="240"/>
      <c r="V487" s="240"/>
      <c r="W487" s="240"/>
      <c r="X487" s="240"/>
      <c r="Y487" s="240"/>
      <c r="Z487" s="240"/>
      <c r="AA487" s="240"/>
      <c r="AB487" s="240"/>
    </row>
    <row r="488" ht="18.0" customHeight="1">
      <c r="A488" s="240"/>
      <c r="B488" s="240"/>
      <c r="C488" s="240"/>
      <c r="D488" s="240"/>
      <c r="E488" s="254"/>
      <c r="F488" s="240"/>
      <c r="G488" s="255"/>
      <c r="H488" s="240"/>
      <c r="I488" s="256"/>
      <c r="J488" s="240"/>
      <c r="K488" s="254"/>
      <c r="L488" s="240"/>
      <c r="M488" s="240"/>
      <c r="N488" s="240"/>
      <c r="O488" s="240"/>
      <c r="P488" s="254"/>
      <c r="Q488" s="240"/>
      <c r="R488" s="240"/>
      <c r="S488" s="240"/>
      <c r="T488" s="240"/>
      <c r="U488" s="240"/>
      <c r="V488" s="240"/>
      <c r="W488" s="240"/>
      <c r="X488" s="240"/>
      <c r="Y488" s="240"/>
      <c r="Z488" s="240"/>
      <c r="AA488" s="240"/>
      <c r="AB488" s="240"/>
    </row>
    <row r="489" ht="18.0" customHeight="1">
      <c r="A489" s="240"/>
      <c r="B489" s="240"/>
      <c r="C489" s="240"/>
      <c r="D489" s="240"/>
      <c r="E489" s="254"/>
      <c r="F489" s="240"/>
      <c r="G489" s="255"/>
      <c r="H489" s="240"/>
      <c r="I489" s="256"/>
      <c r="J489" s="240"/>
      <c r="K489" s="254"/>
      <c r="L489" s="240"/>
      <c r="M489" s="240"/>
      <c r="N489" s="240"/>
      <c r="O489" s="240"/>
      <c r="P489" s="254"/>
      <c r="Q489" s="240"/>
      <c r="R489" s="240"/>
      <c r="S489" s="240"/>
      <c r="T489" s="240"/>
      <c r="U489" s="240"/>
      <c r="V489" s="240"/>
      <c r="W489" s="240"/>
      <c r="X489" s="240"/>
      <c r="Y489" s="240"/>
      <c r="Z489" s="240"/>
      <c r="AA489" s="240"/>
      <c r="AB489" s="240"/>
    </row>
    <row r="490" ht="18.0" customHeight="1">
      <c r="A490" s="240"/>
      <c r="B490" s="240"/>
      <c r="C490" s="240"/>
      <c r="D490" s="240"/>
      <c r="E490" s="254"/>
      <c r="F490" s="240"/>
      <c r="G490" s="255"/>
      <c r="H490" s="240"/>
      <c r="I490" s="256"/>
      <c r="J490" s="240"/>
      <c r="K490" s="254"/>
      <c r="L490" s="240"/>
      <c r="M490" s="240"/>
      <c r="N490" s="240"/>
      <c r="O490" s="240"/>
      <c r="P490" s="254"/>
      <c r="Q490" s="240"/>
      <c r="R490" s="240"/>
      <c r="S490" s="240"/>
      <c r="T490" s="240"/>
      <c r="U490" s="240"/>
      <c r="V490" s="240"/>
      <c r="W490" s="240"/>
      <c r="X490" s="240"/>
      <c r="Y490" s="240"/>
      <c r="Z490" s="240"/>
      <c r="AA490" s="240"/>
      <c r="AB490" s="240"/>
    </row>
    <row r="491" ht="18.0" customHeight="1">
      <c r="A491" s="240"/>
      <c r="B491" s="240"/>
      <c r="C491" s="240"/>
      <c r="D491" s="240"/>
      <c r="E491" s="254"/>
      <c r="F491" s="240"/>
      <c r="G491" s="255"/>
      <c r="H491" s="240"/>
      <c r="I491" s="256"/>
      <c r="J491" s="240"/>
      <c r="K491" s="254"/>
      <c r="L491" s="240"/>
      <c r="M491" s="240"/>
      <c r="N491" s="240"/>
      <c r="O491" s="240"/>
      <c r="P491" s="254"/>
      <c r="Q491" s="240"/>
      <c r="R491" s="240"/>
      <c r="S491" s="240"/>
      <c r="T491" s="240"/>
      <c r="U491" s="240"/>
      <c r="V491" s="240"/>
      <c r="W491" s="240"/>
      <c r="X491" s="240"/>
      <c r="Y491" s="240"/>
      <c r="Z491" s="240"/>
      <c r="AA491" s="240"/>
      <c r="AB491" s="240"/>
    </row>
    <row r="492" ht="18.0" customHeight="1">
      <c r="A492" s="240"/>
      <c r="B492" s="240"/>
      <c r="C492" s="240"/>
      <c r="D492" s="240"/>
      <c r="E492" s="254"/>
      <c r="F492" s="240"/>
      <c r="G492" s="255"/>
      <c r="H492" s="240"/>
      <c r="I492" s="256"/>
      <c r="J492" s="240"/>
      <c r="K492" s="254"/>
      <c r="L492" s="240"/>
      <c r="M492" s="240"/>
      <c r="N492" s="240"/>
      <c r="O492" s="240"/>
      <c r="P492" s="254"/>
      <c r="Q492" s="240"/>
      <c r="R492" s="240"/>
      <c r="S492" s="240"/>
      <c r="T492" s="240"/>
      <c r="U492" s="240"/>
      <c r="V492" s="240"/>
      <c r="W492" s="240"/>
      <c r="X492" s="240"/>
      <c r="Y492" s="240"/>
      <c r="Z492" s="240"/>
      <c r="AA492" s="240"/>
      <c r="AB492" s="240"/>
    </row>
    <row r="493" ht="18.0" customHeight="1">
      <c r="A493" s="240"/>
      <c r="B493" s="240"/>
      <c r="C493" s="240"/>
      <c r="D493" s="240"/>
      <c r="E493" s="254"/>
      <c r="F493" s="240"/>
      <c r="G493" s="255"/>
      <c r="H493" s="240"/>
      <c r="I493" s="256"/>
      <c r="J493" s="240"/>
      <c r="K493" s="254"/>
      <c r="L493" s="240"/>
      <c r="M493" s="240"/>
      <c r="N493" s="240"/>
      <c r="O493" s="240"/>
      <c r="P493" s="254"/>
      <c r="Q493" s="240"/>
      <c r="R493" s="240"/>
      <c r="S493" s="240"/>
      <c r="T493" s="240"/>
      <c r="U493" s="240"/>
      <c r="V493" s="240"/>
      <c r="W493" s="240"/>
      <c r="X493" s="240"/>
      <c r="Y493" s="240"/>
      <c r="Z493" s="240"/>
      <c r="AA493" s="240"/>
      <c r="AB493" s="240"/>
    </row>
    <row r="494" ht="18.0" customHeight="1">
      <c r="A494" s="240"/>
      <c r="B494" s="240"/>
      <c r="C494" s="240"/>
      <c r="D494" s="240"/>
      <c r="E494" s="254"/>
      <c r="F494" s="240"/>
      <c r="G494" s="255"/>
      <c r="H494" s="240"/>
      <c r="I494" s="256"/>
      <c r="J494" s="240"/>
      <c r="K494" s="254"/>
      <c r="L494" s="240"/>
      <c r="M494" s="240"/>
      <c r="N494" s="240"/>
      <c r="O494" s="240"/>
      <c r="P494" s="254"/>
      <c r="Q494" s="240"/>
      <c r="R494" s="240"/>
      <c r="S494" s="240"/>
      <c r="T494" s="240"/>
      <c r="U494" s="240"/>
      <c r="V494" s="240"/>
      <c r="W494" s="240"/>
      <c r="X494" s="240"/>
      <c r="Y494" s="240"/>
      <c r="Z494" s="240"/>
      <c r="AA494" s="240"/>
      <c r="AB494" s="240"/>
    </row>
    <row r="495" ht="18.0" customHeight="1">
      <c r="A495" s="240"/>
      <c r="B495" s="240"/>
      <c r="C495" s="240"/>
      <c r="D495" s="240"/>
      <c r="E495" s="254"/>
      <c r="F495" s="240"/>
      <c r="G495" s="255"/>
      <c r="H495" s="240"/>
      <c r="I495" s="256"/>
      <c r="J495" s="240"/>
      <c r="K495" s="254"/>
      <c r="L495" s="240"/>
      <c r="M495" s="240"/>
      <c r="N495" s="240"/>
      <c r="O495" s="240"/>
      <c r="P495" s="254"/>
      <c r="Q495" s="240"/>
      <c r="R495" s="240"/>
      <c r="S495" s="240"/>
      <c r="T495" s="240"/>
      <c r="U495" s="240"/>
      <c r="V495" s="240"/>
      <c r="W495" s="240"/>
      <c r="X495" s="240"/>
      <c r="Y495" s="240"/>
      <c r="Z495" s="240"/>
      <c r="AA495" s="240"/>
      <c r="AB495" s="240"/>
    </row>
    <row r="496" ht="18.0" customHeight="1">
      <c r="A496" s="240"/>
      <c r="B496" s="240"/>
      <c r="C496" s="240"/>
      <c r="D496" s="240"/>
      <c r="E496" s="254"/>
      <c r="F496" s="240"/>
      <c r="G496" s="255"/>
      <c r="H496" s="240"/>
      <c r="I496" s="256"/>
      <c r="J496" s="240"/>
      <c r="K496" s="254"/>
      <c r="L496" s="240"/>
      <c r="M496" s="240"/>
      <c r="N496" s="240"/>
      <c r="O496" s="240"/>
      <c r="P496" s="254"/>
      <c r="Q496" s="240"/>
      <c r="R496" s="240"/>
      <c r="S496" s="240"/>
      <c r="T496" s="240"/>
      <c r="U496" s="240"/>
      <c r="V496" s="240"/>
      <c r="W496" s="240"/>
      <c r="X496" s="240"/>
      <c r="Y496" s="240"/>
      <c r="Z496" s="240"/>
      <c r="AA496" s="240"/>
      <c r="AB496" s="240"/>
    </row>
    <row r="497" ht="18.0" customHeight="1">
      <c r="A497" s="240"/>
      <c r="B497" s="240"/>
      <c r="C497" s="240"/>
      <c r="D497" s="240"/>
      <c r="E497" s="254"/>
      <c r="F497" s="240"/>
      <c r="G497" s="255"/>
      <c r="H497" s="240"/>
      <c r="I497" s="256"/>
      <c r="J497" s="240"/>
      <c r="K497" s="254"/>
      <c r="L497" s="240"/>
      <c r="M497" s="240"/>
      <c r="N497" s="240"/>
      <c r="O497" s="240"/>
      <c r="P497" s="254"/>
      <c r="Q497" s="240"/>
      <c r="R497" s="240"/>
      <c r="S497" s="240"/>
      <c r="T497" s="240"/>
      <c r="U497" s="240"/>
      <c r="V497" s="240"/>
      <c r="W497" s="240"/>
      <c r="X497" s="240"/>
      <c r="Y497" s="240"/>
      <c r="Z497" s="240"/>
      <c r="AA497" s="240"/>
      <c r="AB497" s="240"/>
    </row>
    <row r="498" ht="18.0" customHeight="1">
      <c r="A498" s="240"/>
      <c r="B498" s="240"/>
      <c r="C498" s="240"/>
      <c r="D498" s="240"/>
      <c r="E498" s="254"/>
      <c r="F498" s="240"/>
      <c r="G498" s="255"/>
      <c r="H498" s="240"/>
      <c r="I498" s="256"/>
      <c r="J498" s="240"/>
      <c r="K498" s="254"/>
      <c r="L498" s="240"/>
      <c r="M498" s="240"/>
      <c r="N498" s="240"/>
      <c r="O498" s="240"/>
      <c r="P498" s="254"/>
      <c r="Q498" s="240"/>
      <c r="R498" s="240"/>
      <c r="S498" s="240"/>
      <c r="T498" s="240"/>
      <c r="U498" s="240"/>
      <c r="V498" s="240"/>
      <c r="W498" s="240"/>
      <c r="X498" s="240"/>
      <c r="Y498" s="240"/>
      <c r="Z498" s="240"/>
      <c r="AA498" s="240"/>
      <c r="AB498" s="240"/>
    </row>
    <row r="499" ht="18.0" customHeight="1">
      <c r="A499" s="240"/>
      <c r="B499" s="240"/>
      <c r="C499" s="240"/>
      <c r="D499" s="240"/>
      <c r="E499" s="254"/>
      <c r="F499" s="240"/>
      <c r="G499" s="255"/>
      <c r="H499" s="240"/>
      <c r="I499" s="256"/>
      <c r="J499" s="240"/>
      <c r="K499" s="254"/>
      <c r="L499" s="240"/>
      <c r="M499" s="240"/>
      <c r="N499" s="240"/>
      <c r="O499" s="240"/>
      <c r="P499" s="254"/>
      <c r="Q499" s="240"/>
      <c r="R499" s="240"/>
      <c r="S499" s="240"/>
      <c r="T499" s="240"/>
      <c r="U499" s="240"/>
      <c r="V499" s="240"/>
      <c r="W499" s="240"/>
      <c r="X499" s="240"/>
      <c r="Y499" s="240"/>
      <c r="Z499" s="240"/>
      <c r="AA499" s="240"/>
      <c r="AB499" s="240"/>
    </row>
    <row r="500" ht="18.0" customHeight="1">
      <c r="A500" s="240"/>
      <c r="B500" s="240"/>
      <c r="C500" s="240"/>
      <c r="D500" s="240"/>
      <c r="E500" s="254"/>
      <c r="F500" s="240"/>
      <c r="G500" s="255"/>
      <c r="H500" s="240"/>
      <c r="I500" s="256"/>
      <c r="J500" s="240"/>
      <c r="K500" s="254"/>
      <c r="L500" s="240"/>
      <c r="M500" s="240"/>
      <c r="N500" s="240"/>
      <c r="O500" s="240"/>
      <c r="P500" s="254"/>
      <c r="Q500" s="240"/>
      <c r="R500" s="240"/>
      <c r="S500" s="240"/>
      <c r="T500" s="240"/>
      <c r="U500" s="240"/>
      <c r="V500" s="240"/>
      <c r="W500" s="240"/>
      <c r="X500" s="240"/>
      <c r="Y500" s="240"/>
      <c r="Z500" s="240"/>
      <c r="AA500" s="240"/>
      <c r="AB500" s="240"/>
    </row>
    <row r="501" ht="18.0" customHeight="1">
      <c r="A501" s="240"/>
      <c r="B501" s="240"/>
      <c r="C501" s="240"/>
      <c r="D501" s="240"/>
      <c r="E501" s="254"/>
      <c r="F501" s="240"/>
      <c r="G501" s="255"/>
      <c r="H501" s="240"/>
      <c r="I501" s="256"/>
      <c r="J501" s="240"/>
      <c r="K501" s="254"/>
      <c r="L501" s="240"/>
      <c r="M501" s="240"/>
      <c r="N501" s="240"/>
      <c r="O501" s="240"/>
      <c r="P501" s="254"/>
      <c r="Q501" s="240"/>
      <c r="R501" s="240"/>
      <c r="S501" s="240"/>
      <c r="T501" s="240"/>
      <c r="U501" s="240"/>
      <c r="V501" s="240"/>
      <c r="W501" s="240"/>
      <c r="X501" s="240"/>
      <c r="Y501" s="240"/>
      <c r="Z501" s="240"/>
      <c r="AA501" s="240"/>
      <c r="AB501" s="240"/>
    </row>
    <row r="502" ht="18.0" customHeight="1">
      <c r="A502" s="240"/>
      <c r="B502" s="240"/>
      <c r="C502" s="240"/>
      <c r="D502" s="240"/>
      <c r="E502" s="254"/>
      <c r="F502" s="240"/>
      <c r="G502" s="255"/>
      <c r="H502" s="240"/>
      <c r="I502" s="256"/>
      <c r="J502" s="240"/>
      <c r="K502" s="254"/>
      <c r="L502" s="240"/>
      <c r="M502" s="240"/>
      <c r="N502" s="240"/>
      <c r="O502" s="240"/>
      <c r="P502" s="254"/>
      <c r="Q502" s="240"/>
      <c r="R502" s="240"/>
      <c r="S502" s="240"/>
      <c r="T502" s="240"/>
      <c r="U502" s="240"/>
      <c r="V502" s="240"/>
      <c r="W502" s="240"/>
      <c r="X502" s="240"/>
      <c r="Y502" s="240"/>
      <c r="Z502" s="240"/>
      <c r="AA502" s="240"/>
      <c r="AB502" s="240"/>
    </row>
    <row r="503" ht="18.0" customHeight="1">
      <c r="A503" s="240"/>
      <c r="B503" s="240"/>
      <c r="C503" s="240"/>
      <c r="D503" s="240"/>
      <c r="E503" s="254"/>
      <c r="F503" s="240"/>
      <c r="G503" s="255"/>
      <c r="H503" s="240"/>
      <c r="I503" s="256"/>
      <c r="J503" s="240"/>
      <c r="K503" s="254"/>
      <c r="L503" s="240"/>
      <c r="M503" s="240"/>
      <c r="N503" s="240"/>
      <c r="O503" s="240"/>
      <c r="P503" s="254"/>
      <c r="Q503" s="240"/>
      <c r="R503" s="240"/>
      <c r="S503" s="240"/>
      <c r="T503" s="240"/>
      <c r="U503" s="240"/>
      <c r="V503" s="240"/>
      <c r="W503" s="240"/>
      <c r="X503" s="240"/>
      <c r="Y503" s="240"/>
      <c r="Z503" s="240"/>
      <c r="AA503" s="240"/>
      <c r="AB503" s="240"/>
    </row>
    <row r="504" ht="18.0" customHeight="1">
      <c r="A504" s="240"/>
      <c r="B504" s="240"/>
      <c r="C504" s="240"/>
      <c r="D504" s="240"/>
      <c r="E504" s="254"/>
      <c r="F504" s="240"/>
      <c r="G504" s="255"/>
      <c r="H504" s="240"/>
      <c r="I504" s="256"/>
      <c r="J504" s="240"/>
      <c r="K504" s="254"/>
      <c r="L504" s="240"/>
      <c r="M504" s="240"/>
      <c r="N504" s="240"/>
      <c r="O504" s="240"/>
      <c r="P504" s="254"/>
      <c r="Q504" s="240"/>
      <c r="R504" s="240"/>
      <c r="S504" s="240"/>
      <c r="T504" s="240"/>
      <c r="U504" s="240"/>
      <c r="V504" s="240"/>
      <c r="W504" s="240"/>
      <c r="X504" s="240"/>
      <c r="Y504" s="240"/>
      <c r="Z504" s="240"/>
      <c r="AA504" s="240"/>
      <c r="AB504" s="240"/>
    </row>
    <row r="505" ht="18.0" customHeight="1">
      <c r="A505" s="240"/>
      <c r="B505" s="240"/>
      <c r="C505" s="240"/>
      <c r="D505" s="240"/>
      <c r="E505" s="254"/>
      <c r="F505" s="240"/>
      <c r="G505" s="255"/>
      <c r="H505" s="240"/>
      <c r="I505" s="256"/>
      <c r="J505" s="240"/>
      <c r="K505" s="254"/>
      <c r="L505" s="240"/>
      <c r="M505" s="240"/>
      <c r="N505" s="240"/>
      <c r="O505" s="240"/>
      <c r="P505" s="254"/>
      <c r="Q505" s="240"/>
      <c r="R505" s="240"/>
      <c r="S505" s="240"/>
      <c r="T505" s="240"/>
      <c r="U505" s="240"/>
      <c r="V505" s="240"/>
      <c r="W505" s="240"/>
      <c r="X505" s="240"/>
      <c r="Y505" s="240"/>
      <c r="Z505" s="240"/>
      <c r="AA505" s="240"/>
      <c r="AB505" s="240"/>
    </row>
    <row r="506" ht="18.0" customHeight="1">
      <c r="A506" s="240"/>
      <c r="B506" s="240"/>
      <c r="C506" s="240"/>
      <c r="D506" s="240"/>
      <c r="E506" s="254"/>
      <c r="F506" s="240"/>
      <c r="G506" s="255"/>
      <c r="H506" s="240"/>
      <c r="I506" s="256"/>
      <c r="J506" s="240"/>
      <c r="K506" s="254"/>
      <c r="L506" s="240"/>
      <c r="M506" s="240"/>
      <c r="N506" s="240"/>
      <c r="O506" s="240"/>
      <c r="P506" s="254"/>
      <c r="Q506" s="240"/>
      <c r="R506" s="240"/>
      <c r="S506" s="240"/>
      <c r="T506" s="240"/>
      <c r="U506" s="240"/>
      <c r="V506" s="240"/>
      <c r="W506" s="240"/>
      <c r="X506" s="240"/>
      <c r="Y506" s="240"/>
      <c r="Z506" s="240"/>
      <c r="AA506" s="240"/>
      <c r="AB506" s="240"/>
    </row>
    <row r="507" ht="18.0" customHeight="1">
      <c r="A507" s="240"/>
      <c r="B507" s="240"/>
      <c r="C507" s="240"/>
      <c r="D507" s="240"/>
      <c r="E507" s="254"/>
      <c r="F507" s="240"/>
      <c r="G507" s="255"/>
      <c r="H507" s="240"/>
      <c r="I507" s="256"/>
      <c r="J507" s="240"/>
      <c r="K507" s="254"/>
      <c r="L507" s="240"/>
      <c r="M507" s="240"/>
      <c r="N507" s="240"/>
      <c r="O507" s="240"/>
      <c r="P507" s="254"/>
      <c r="Q507" s="240"/>
      <c r="R507" s="240"/>
      <c r="S507" s="240"/>
      <c r="T507" s="240"/>
      <c r="U507" s="240"/>
      <c r="V507" s="240"/>
      <c r="W507" s="240"/>
      <c r="X507" s="240"/>
      <c r="Y507" s="240"/>
      <c r="Z507" s="240"/>
      <c r="AA507" s="240"/>
      <c r="AB507" s="240"/>
    </row>
    <row r="508" ht="18.0" customHeight="1">
      <c r="A508" s="240"/>
      <c r="B508" s="240"/>
      <c r="C508" s="240"/>
      <c r="D508" s="240"/>
      <c r="E508" s="254"/>
      <c r="F508" s="240"/>
      <c r="G508" s="255"/>
      <c r="H508" s="240"/>
      <c r="I508" s="256"/>
      <c r="J508" s="240"/>
      <c r="K508" s="254"/>
      <c r="L508" s="240"/>
      <c r="M508" s="240"/>
      <c r="N508" s="240"/>
      <c r="O508" s="240"/>
      <c r="P508" s="254"/>
      <c r="Q508" s="240"/>
      <c r="R508" s="240"/>
      <c r="S508" s="240"/>
      <c r="T508" s="240"/>
      <c r="U508" s="240"/>
      <c r="V508" s="240"/>
      <c r="W508" s="240"/>
      <c r="X508" s="240"/>
      <c r="Y508" s="240"/>
      <c r="Z508" s="240"/>
      <c r="AA508" s="240"/>
      <c r="AB508" s="240"/>
    </row>
    <row r="509" ht="18.0" customHeight="1">
      <c r="A509" s="240"/>
      <c r="B509" s="240"/>
      <c r="C509" s="240"/>
      <c r="D509" s="240"/>
      <c r="E509" s="254"/>
      <c r="F509" s="240"/>
      <c r="G509" s="255"/>
      <c r="H509" s="240"/>
      <c r="I509" s="256"/>
      <c r="J509" s="240"/>
      <c r="K509" s="254"/>
      <c r="L509" s="240"/>
      <c r="M509" s="240"/>
      <c r="N509" s="240"/>
      <c r="O509" s="240"/>
      <c r="P509" s="254"/>
      <c r="Q509" s="240"/>
      <c r="R509" s="240"/>
      <c r="S509" s="240"/>
      <c r="T509" s="240"/>
      <c r="U509" s="240"/>
      <c r="V509" s="240"/>
      <c r="W509" s="240"/>
      <c r="X509" s="240"/>
      <c r="Y509" s="240"/>
      <c r="Z509" s="240"/>
      <c r="AA509" s="240"/>
      <c r="AB509" s="240"/>
    </row>
    <row r="510" ht="18.0" customHeight="1">
      <c r="A510" s="240"/>
      <c r="B510" s="240"/>
      <c r="C510" s="240"/>
      <c r="D510" s="240"/>
      <c r="E510" s="254"/>
      <c r="F510" s="240"/>
      <c r="G510" s="255"/>
      <c r="H510" s="240"/>
      <c r="I510" s="256"/>
      <c r="J510" s="240"/>
      <c r="K510" s="254"/>
      <c r="L510" s="240"/>
      <c r="M510" s="240"/>
      <c r="N510" s="240"/>
      <c r="O510" s="240"/>
      <c r="P510" s="254"/>
      <c r="Q510" s="240"/>
      <c r="R510" s="240"/>
      <c r="S510" s="240"/>
      <c r="T510" s="240"/>
      <c r="U510" s="240"/>
      <c r="V510" s="240"/>
      <c r="W510" s="240"/>
      <c r="X510" s="240"/>
      <c r="Y510" s="240"/>
      <c r="Z510" s="240"/>
      <c r="AA510" s="240"/>
      <c r="AB510" s="240"/>
    </row>
    <row r="511" ht="18.0" customHeight="1">
      <c r="A511" s="240"/>
      <c r="B511" s="240"/>
      <c r="C511" s="240"/>
      <c r="D511" s="240"/>
      <c r="E511" s="254"/>
      <c r="F511" s="240"/>
      <c r="G511" s="255"/>
      <c r="H511" s="240"/>
      <c r="I511" s="256"/>
      <c r="J511" s="240"/>
      <c r="K511" s="254"/>
      <c r="L511" s="240"/>
      <c r="M511" s="240"/>
      <c r="N511" s="240"/>
      <c r="O511" s="240"/>
      <c r="P511" s="254"/>
      <c r="Q511" s="240"/>
      <c r="R511" s="240"/>
      <c r="S511" s="240"/>
      <c r="T511" s="240"/>
      <c r="U511" s="240"/>
      <c r="V511" s="240"/>
      <c r="W511" s="240"/>
      <c r="X511" s="240"/>
      <c r="Y511" s="240"/>
      <c r="Z511" s="240"/>
      <c r="AA511" s="240"/>
      <c r="AB511" s="240"/>
    </row>
    <row r="512" ht="18.0" customHeight="1">
      <c r="A512" s="240"/>
      <c r="B512" s="240"/>
      <c r="C512" s="240"/>
      <c r="D512" s="240"/>
      <c r="E512" s="254"/>
      <c r="F512" s="240"/>
      <c r="G512" s="255"/>
      <c r="H512" s="240"/>
      <c r="I512" s="256"/>
      <c r="J512" s="240"/>
      <c r="K512" s="254"/>
      <c r="L512" s="240"/>
      <c r="M512" s="240"/>
      <c r="N512" s="240"/>
      <c r="O512" s="240"/>
      <c r="P512" s="254"/>
      <c r="Q512" s="240"/>
      <c r="R512" s="240"/>
      <c r="S512" s="240"/>
      <c r="T512" s="240"/>
      <c r="U512" s="240"/>
      <c r="V512" s="240"/>
      <c r="W512" s="240"/>
      <c r="X512" s="240"/>
      <c r="Y512" s="240"/>
      <c r="Z512" s="240"/>
      <c r="AA512" s="240"/>
      <c r="AB512" s="240"/>
    </row>
    <row r="513" ht="18.0" customHeight="1">
      <c r="A513" s="240"/>
      <c r="B513" s="240"/>
      <c r="C513" s="240"/>
      <c r="D513" s="240"/>
      <c r="E513" s="254"/>
      <c r="F513" s="240"/>
      <c r="G513" s="255"/>
      <c r="H513" s="240"/>
      <c r="I513" s="256"/>
      <c r="J513" s="240"/>
      <c r="K513" s="254"/>
      <c r="L513" s="240"/>
      <c r="M513" s="240"/>
      <c r="N513" s="240"/>
      <c r="O513" s="240"/>
      <c r="P513" s="254"/>
      <c r="Q513" s="240"/>
      <c r="R513" s="240"/>
      <c r="S513" s="240"/>
      <c r="T513" s="240"/>
      <c r="U513" s="240"/>
      <c r="V513" s="240"/>
      <c r="W513" s="240"/>
      <c r="X513" s="240"/>
      <c r="Y513" s="240"/>
      <c r="Z513" s="240"/>
      <c r="AA513" s="240"/>
      <c r="AB513" s="240"/>
    </row>
    <row r="514" ht="18.0" customHeight="1">
      <c r="A514" s="240"/>
      <c r="B514" s="240"/>
      <c r="C514" s="240"/>
      <c r="D514" s="240"/>
      <c r="E514" s="254"/>
      <c r="F514" s="240"/>
      <c r="G514" s="255"/>
      <c r="H514" s="240"/>
      <c r="I514" s="256"/>
      <c r="J514" s="240"/>
      <c r="K514" s="254"/>
      <c r="L514" s="240"/>
      <c r="M514" s="240"/>
      <c r="N514" s="240"/>
      <c r="O514" s="240"/>
      <c r="P514" s="254"/>
      <c r="Q514" s="240"/>
      <c r="R514" s="240"/>
      <c r="S514" s="240"/>
      <c r="T514" s="240"/>
      <c r="U514" s="240"/>
      <c r="V514" s="240"/>
      <c r="W514" s="240"/>
      <c r="X514" s="240"/>
      <c r="Y514" s="240"/>
      <c r="Z514" s="240"/>
      <c r="AA514" s="240"/>
      <c r="AB514" s="240"/>
    </row>
    <row r="515" ht="18.0" customHeight="1">
      <c r="A515" s="240"/>
      <c r="B515" s="240"/>
      <c r="C515" s="240"/>
      <c r="D515" s="240"/>
      <c r="E515" s="254"/>
      <c r="F515" s="240"/>
      <c r="G515" s="255"/>
      <c r="H515" s="240"/>
      <c r="I515" s="256"/>
      <c r="J515" s="240"/>
      <c r="K515" s="254"/>
      <c r="L515" s="240"/>
      <c r="M515" s="240"/>
      <c r="N515" s="240"/>
      <c r="O515" s="240"/>
      <c r="P515" s="254"/>
      <c r="Q515" s="240"/>
      <c r="R515" s="240"/>
      <c r="S515" s="240"/>
      <c r="T515" s="240"/>
      <c r="U515" s="240"/>
      <c r="V515" s="240"/>
      <c r="W515" s="240"/>
      <c r="X515" s="240"/>
      <c r="Y515" s="240"/>
      <c r="Z515" s="240"/>
      <c r="AA515" s="240"/>
      <c r="AB515" s="240"/>
    </row>
    <row r="516" ht="18.0" customHeight="1">
      <c r="A516" s="240"/>
      <c r="B516" s="240"/>
      <c r="C516" s="240"/>
      <c r="D516" s="240"/>
      <c r="E516" s="254"/>
      <c r="F516" s="240"/>
      <c r="G516" s="255"/>
      <c r="H516" s="240"/>
      <c r="I516" s="256"/>
      <c r="J516" s="240"/>
      <c r="K516" s="254"/>
      <c r="L516" s="240"/>
      <c r="M516" s="240"/>
      <c r="N516" s="240"/>
      <c r="O516" s="240"/>
      <c r="P516" s="254"/>
      <c r="Q516" s="240"/>
      <c r="R516" s="240"/>
      <c r="S516" s="240"/>
      <c r="T516" s="240"/>
      <c r="U516" s="240"/>
      <c r="V516" s="240"/>
      <c r="W516" s="240"/>
      <c r="X516" s="240"/>
      <c r="Y516" s="240"/>
      <c r="Z516" s="240"/>
      <c r="AA516" s="240"/>
      <c r="AB516" s="240"/>
    </row>
    <row r="517" ht="18.0" customHeight="1">
      <c r="A517" s="240"/>
      <c r="B517" s="240"/>
      <c r="C517" s="240"/>
      <c r="D517" s="240"/>
      <c r="E517" s="254"/>
      <c r="F517" s="240"/>
      <c r="G517" s="255"/>
      <c r="H517" s="240"/>
      <c r="I517" s="256"/>
      <c r="J517" s="240"/>
      <c r="K517" s="254"/>
      <c r="L517" s="240"/>
      <c r="M517" s="240"/>
      <c r="N517" s="240"/>
      <c r="O517" s="240"/>
      <c r="P517" s="254"/>
      <c r="Q517" s="240"/>
      <c r="R517" s="240"/>
      <c r="S517" s="240"/>
      <c r="T517" s="240"/>
      <c r="U517" s="240"/>
      <c r="V517" s="240"/>
      <c r="W517" s="240"/>
      <c r="X517" s="240"/>
      <c r="Y517" s="240"/>
      <c r="Z517" s="240"/>
      <c r="AA517" s="240"/>
      <c r="AB517" s="240"/>
    </row>
    <row r="518" ht="18.0" customHeight="1">
      <c r="A518" s="240"/>
      <c r="B518" s="240"/>
      <c r="C518" s="240"/>
      <c r="D518" s="240"/>
      <c r="E518" s="254"/>
      <c r="F518" s="240"/>
      <c r="G518" s="255"/>
      <c r="H518" s="240"/>
      <c r="I518" s="256"/>
      <c r="J518" s="240"/>
      <c r="K518" s="254"/>
      <c r="L518" s="240"/>
      <c r="M518" s="240"/>
      <c r="N518" s="240"/>
      <c r="O518" s="240"/>
      <c r="P518" s="254"/>
      <c r="Q518" s="240"/>
      <c r="R518" s="240"/>
      <c r="S518" s="240"/>
      <c r="T518" s="240"/>
      <c r="U518" s="240"/>
      <c r="V518" s="240"/>
      <c r="W518" s="240"/>
      <c r="X518" s="240"/>
      <c r="Y518" s="240"/>
      <c r="Z518" s="240"/>
      <c r="AA518" s="240"/>
      <c r="AB518" s="240"/>
    </row>
    <row r="519" ht="18.0" customHeight="1">
      <c r="A519" s="240"/>
      <c r="B519" s="240"/>
      <c r="C519" s="240"/>
      <c r="D519" s="240"/>
      <c r="E519" s="254"/>
      <c r="F519" s="240"/>
      <c r="G519" s="255"/>
      <c r="H519" s="240"/>
      <c r="I519" s="256"/>
      <c r="J519" s="240"/>
      <c r="K519" s="254"/>
      <c r="L519" s="240"/>
      <c r="M519" s="240"/>
      <c r="N519" s="240"/>
      <c r="O519" s="240"/>
      <c r="P519" s="254"/>
      <c r="Q519" s="240"/>
      <c r="R519" s="240"/>
      <c r="S519" s="240"/>
      <c r="T519" s="240"/>
      <c r="U519" s="240"/>
      <c r="V519" s="240"/>
      <c r="W519" s="240"/>
      <c r="X519" s="240"/>
      <c r="Y519" s="240"/>
      <c r="Z519" s="240"/>
      <c r="AA519" s="240"/>
      <c r="AB519" s="240"/>
    </row>
    <row r="520" ht="18.0" customHeight="1">
      <c r="A520" s="240"/>
      <c r="B520" s="240"/>
      <c r="C520" s="240"/>
      <c r="D520" s="240"/>
      <c r="E520" s="254"/>
      <c r="F520" s="240"/>
      <c r="G520" s="255"/>
      <c r="H520" s="240"/>
      <c r="I520" s="256"/>
      <c r="J520" s="240"/>
      <c r="K520" s="254"/>
      <c r="L520" s="240"/>
      <c r="M520" s="240"/>
      <c r="N520" s="240"/>
      <c r="O520" s="240"/>
      <c r="P520" s="254"/>
      <c r="Q520" s="240"/>
      <c r="R520" s="240"/>
      <c r="S520" s="240"/>
      <c r="T520" s="240"/>
      <c r="U520" s="240"/>
      <c r="V520" s="240"/>
      <c r="W520" s="240"/>
      <c r="X520" s="240"/>
      <c r="Y520" s="240"/>
      <c r="Z520" s="240"/>
      <c r="AA520" s="240"/>
      <c r="AB520" s="240"/>
    </row>
    <row r="521" ht="18.0" customHeight="1">
      <c r="A521" s="240"/>
      <c r="B521" s="240"/>
      <c r="C521" s="240"/>
      <c r="D521" s="240"/>
      <c r="E521" s="254"/>
      <c r="F521" s="240"/>
      <c r="G521" s="255"/>
      <c r="H521" s="240"/>
      <c r="I521" s="256"/>
      <c r="J521" s="240"/>
      <c r="K521" s="254"/>
      <c r="L521" s="240"/>
      <c r="M521" s="240"/>
      <c r="N521" s="240"/>
      <c r="O521" s="240"/>
      <c r="P521" s="254"/>
      <c r="Q521" s="240"/>
      <c r="R521" s="240"/>
      <c r="S521" s="240"/>
      <c r="T521" s="240"/>
      <c r="U521" s="240"/>
      <c r="V521" s="240"/>
      <c r="W521" s="240"/>
      <c r="X521" s="240"/>
      <c r="Y521" s="240"/>
      <c r="Z521" s="240"/>
      <c r="AA521" s="240"/>
      <c r="AB521" s="240"/>
    </row>
    <row r="522" ht="18.0" customHeight="1">
      <c r="A522" s="240"/>
      <c r="B522" s="240"/>
      <c r="C522" s="240"/>
      <c r="D522" s="240"/>
      <c r="E522" s="254"/>
      <c r="F522" s="240"/>
      <c r="G522" s="255"/>
      <c r="H522" s="240"/>
      <c r="I522" s="256"/>
      <c r="J522" s="240"/>
      <c r="K522" s="254"/>
      <c r="L522" s="240"/>
      <c r="M522" s="240"/>
      <c r="N522" s="240"/>
      <c r="O522" s="240"/>
      <c r="P522" s="254"/>
      <c r="Q522" s="240"/>
      <c r="R522" s="240"/>
      <c r="S522" s="240"/>
      <c r="T522" s="240"/>
      <c r="U522" s="240"/>
      <c r="V522" s="240"/>
      <c r="W522" s="240"/>
      <c r="X522" s="240"/>
      <c r="Y522" s="240"/>
      <c r="Z522" s="240"/>
      <c r="AA522" s="240"/>
      <c r="AB522" s="240"/>
    </row>
    <row r="523" ht="18.0" customHeight="1">
      <c r="A523" s="240"/>
      <c r="B523" s="240"/>
      <c r="C523" s="240"/>
      <c r="D523" s="240"/>
      <c r="E523" s="254"/>
      <c r="F523" s="240"/>
      <c r="G523" s="255"/>
      <c r="H523" s="240"/>
      <c r="I523" s="256"/>
      <c r="J523" s="240"/>
      <c r="K523" s="254"/>
      <c r="L523" s="240"/>
      <c r="M523" s="240"/>
      <c r="N523" s="240"/>
      <c r="O523" s="240"/>
      <c r="P523" s="254"/>
      <c r="Q523" s="240"/>
      <c r="R523" s="240"/>
      <c r="S523" s="240"/>
      <c r="T523" s="240"/>
      <c r="U523" s="240"/>
      <c r="V523" s="240"/>
      <c r="W523" s="240"/>
      <c r="X523" s="240"/>
      <c r="Y523" s="240"/>
      <c r="Z523" s="240"/>
      <c r="AA523" s="240"/>
      <c r="AB523" s="240"/>
    </row>
    <row r="524" ht="18.0" customHeight="1">
      <c r="A524" s="240"/>
      <c r="B524" s="240"/>
      <c r="C524" s="240"/>
      <c r="D524" s="240"/>
      <c r="E524" s="254"/>
      <c r="F524" s="240"/>
      <c r="G524" s="255"/>
      <c r="H524" s="240"/>
      <c r="I524" s="256"/>
      <c r="J524" s="240"/>
      <c r="K524" s="254"/>
      <c r="L524" s="240"/>
      <c r="M524" s="240"/>
      <c r="N524" s="240"/>
      <c r="O524" s="240"/>
      <c r="P524" s="254"/>
      <c r="Q524" s="240"/>
      <c r="R524" s="240"/>
      <c r="S524" s="240"/>
      <c r="T524" s="240"/>
      <c r="U524" s="240"/>
      <c r="V524" s="240"/>
      <c r="W524" s="240"/>
      <c r="X524" s="240"/>
      <c r="Y524" s="240"/>
      <c r="Z524" s="240"/>
      <c r="AA524" s="240"/>
      <c r="AB524" s="240"/>
    </row>
    <row r="525" ht="18.0" customHeight="1">
      <c r="A525" s="240"/>
      <c r="B525" s="240"/>
      <c r="C525" s="240"/>
      <c r="D525" s="240"/>
      <c r="E525" s="254"/>
      <c r="F525" s="240"/>
      <c r="G525" s="255"/>
      <c r="H525" s="240"/>
      <c r="I525" s="256"/>
      <c r="J525" s="240"/>
      <c r="K525" s="254"/>
      <c r="L525" s="240"/>
      <c r="M525" s="240"/>
      <c r="N525" s="240"/>
      <c r="O525" s="240"/>
      <c r="P525" s="254"/>
      <c r="Q525" s="240"/>
      <c r="R525" s="240"/>
      <c r="S525" s="240"/>
      <c r="T525" s="240"/>
      <c r="U525" s="240"/>
      <c r="V525" s="240"/>
      <c r="W525" s="240"/>
      <c r="X525" s="240"/>
      <c r="Y525" s="240"/>
      <c r="Z525" s="240"/>
      <c r="AA525" s="240"/>
      <c r="AB525" s="240"/>
    </row>
    <row r="526" ht="18.0" customHeight="1">
      <c r="A526" s="240"/>
      <c r="B526" s="240"/>
      <c r="C526" s="240"/>
      <c r="D526" s="240"/>
      <c r="E526" s="254"/>
      <c r="F526" s="240"/>
      <c r="G526" s="255"/>
      <c r="H526" s="240"/>
      <c r="I526" s="256"/>
      <c r="J526" s="240"/>
      <c r="K526" s="254"/>
      <c r="L526" s="240"/>
      <c r="M526" s="240"/>
      <c r="N526" s="240"/>
      <c r="O526" s="240"/>
      <c r="P526" s="254"/>
      <c r="Q526" s="240"/>
      <c r="R526" s="240"/>
      <c r="S526" s="240"/>
      <c r="T526" s="240"/>
      <c r="U526" s="240"/>
      <c r="V526" s="240"/>
      <c r="W526" s="240"/>
      <c r="X526" s="240"/>
      <c r="Y526" s="240"/>
      <c r="Z526" s="240"/>
      <c r="AA526" s="240"/>
      <c r="AB526" s="240"/>
    </row>
    <row r="527" ht="18.0" customHeight="1">
      <c r="A527" s="240"/>
      <c r="B527" s="240"/>
      <c r="C527" s="240"/>
      <c r="D527" s="240"/>
      <c r="E527" s="254"/>
      <c r="F527" s="240"/>
      <c r="G527" s="255"/>
      <c r="H527" s="240"/>
      <c r="I527" s="256"/>
      <c r="J527" s="240"/>
      <c r="K527" s="254"/>
      <c r="L527" s="240"/>
      <c r="M527" s="240"/>
      <c r="N527" s="240"/>
      <c r="O527" s="240"/>
      <c r="P527" s="254"/>
      <c r="Q527" s="240"/>
      <c r="R527" s="240"/>
      <c r="S527" s="240"/>
      <c r="T527" s="240"/>
      <c r="U527" s="240"/>
      <c r="V527" s="240"/>
      <c r="W527" s="240"/>
      <c r="X527" s="240"/>
      <c r="Y527" s="240"/>
      <c r="Z527" s="240"/>
      <c r="AA527" s="240"/>
      <c r="AB527" s="240"/>
    </row>
    <row r="528" ht="18.0" customHeight="1">
      <c r="A528" s="240"/>
      <c r="B528" s="240"/>
      <c r="C528" s="240"/>
      <c r="D528" s="240"/>
      <c r="E528" s="254"/>
      <c r="F528" s="240"/>
      <c r="G528" s="255"/>
      <c r="H528" s="240"/>
      <c r="I528" s="256"/>
      <c r="J528" s="240"/>
      <c r="K528" s="254"/>
      <c r="L528" s="240"/>
      <c r="M528" s="240"/>
      <c r="N528" s="240"/>
      <c r="O528" s="240"/>
      <c r="P528" s="254"/>
      <c r="Q528" s="240"/>
      <c r="R528" s="240"/>
      <c r="S528" s="240"/>
      <c r="T528" s="240"/>
      <c r="U528" s="240"/>
      <c r="V528" s="240"/>
      <c r="W528" s="240"/>
      <c r="X528" s="240"/>
      <c r="Y528" s="240"/>
      <c r="Z528" s="240"/>
      <c r="AA528" s="240"/>
      <c r="AB528" s="240"/>
    </row>
    <row r="529" ht="18.0" customHeight="1">
      <c r="A529" s="240"/>
      <c r="B529" s="240"/>
      <c r="C529" s="240"/>
      <c r="D529" s="240"/>
      <c r="E529" s="254"/>
      <c r="F529" s="240"/>
      <c r="G529" s="255"/>
      <c r="H529" s="240"/>
      <c r="I529" s="256"/>
      <c r="J529" s="240"/>
      <c r="K529" s="254"/>
      <c r="L529" s="240"/>
      <c r="M529" s="240"/>
      <c r="N529" s="240"/>
      <c r="O529" s="240"/>
      <c r="P529" s="254"/>
      <c r="Q529" s="240"/>
      <c r="R529" s="240"/>
      <c r="S529" s="240"/>
      <c r="T529" s="240"/>
      <c r="U529" s="240"/>
      <c r="V529" s="240"/>
      <c r="W529" s="240"/>
      <c r="X529" s="240"/>
      <c r="Y529" s="240"/>
      <c r="Z529" s="240"/>
      <c r="AA529" s="240"/>
      <c r="AB529" s="240"/>
    </row>
    <row r="530" ht="18.0" customHeight="1">
      <c r="A530" s="240"/>
      <c r="B530" s="240"/>
      <c r="C530" s="240"/>
      <c r="D530" s="240"/>
      <c r="E530" s="254"/>
      <c r="F530" s="240"/>
      <c r="G530" s="255"/>
      <c r="H530" s="240"/>
      <c r="I530" s="256"/>
      <c r="J530" s="240"/>
      <c r="K530" s="254"/>
      <c r="L530" s="240"/>
      <c r="M530" s="240"/>
      <c r="N530" s="240"/>
      <c r="O530" s="240"/>
      <c r="P530" s="254"/>
      <c r="Q530" s="240"/>
      <c r="R530" s="240"/>
      <c r="S530" s="240"/>
      <c r="T530" s="240"/>
      <c r="U530" s="240"/>
      <c r="V530" s="240"/>
      <c r="W530" s="240"/>
      <c r="X530" s="240"/>
      <c r="Y530" s="240"/>
      <c r="Z530" s="240"/>
      <c r="AA530" s="240"/>
      <c r="AB530" s="240"/>
    </row>
    <row r="531" ht="18.0" customHeight="1">
      <c r="A531" s="240"/>
      <c r="B531" s="240"/>
      <c r="C531" s="240"/>
      <c r="D531" s="240"/>
      <c r="E531" s="254"/>
      <c r="F531" s="240"/>
      <c r="G531" s="255"/>
      <c r="H531" s="240"/>
      <c r="I531" s="256"/>
      <c r="J531" s="240"/>
      <c r="K531" s="254"/>
      <c r="L531" s="240"/>
      <c r="M531" s="240"/>
      <c r="N531" s="240"/>
      <c r="O531" s="240"/>
      <c r="P531" s="254"/>
      <c r="Q531" s="240"/>
      <c r="R531" s="240"/>
      <c r="S531" s="240"/>
      <c r="T531" s="240"/>
      <c r="U531" s="240"/>
      <c r="V531" s="240"/>
      <c r="W531" s="240"/>
      <c r="X531" s="240"/>
      <c r="Y531" s="240"/>
      <c r="Z531" s="240"/>
      <c r="AA531" s="240"/>
      <c r="AB531" s="240"/>
    </row>
    <row r="532" ht="18.0" customHeight="1">
      <c r="A532" s="240"/>
      <c r="B532" s="240"/>
      <c r="C532" s="240"/>
      <c r="D532" s="240"/>
      <c r="E532" s="254"/>
      <c r="F532" s="240"/>
      <c r="G532" s="255"/>
      <c r="H532" s="240"/>
      <c r="I532" s="256"/>
      <c r="J532" s="240"/>
      <c r="K532" s="254"/>
      <c r="L532" s="240"/>
      <c r="M532" s="240"/>
      <c r="N532" s="240"/>
      <c r="O532" s="240"/>
      <c r="P532" s="254"/>
      <c r="Q532" s="240"/>
      <c r="R532" s="240"/>
      <c r="S532" s="240"/>
      <c r="T532" s="240"/>
      <c r="U532" s="240"/>
      <c r="V532" s="240"/>
      <c r="W532" s="240"/>
      <c r="X532" s="240"/>
      <c r="Y532" s="240"/>
      <c r="Z532" s="240"/>
      <c r="AA532" s="240"/>
      <c r="AB532" s="240"/>
    </row>
    <row r="533" ht="18.0" customHeight="1">
      <c r="A533" s="240"/>
      <c r="B533" s="240"/>
      <c r="C533" s="240"/>
      <c r="D533" s="240"/>
      <c r="E533" s="254"/>
      <c r="F533" s="240"/>
      <c r="G533" s="255"/>
      <c r="H533" s="240"/>
      <c r="I533" s="256"/>
      <c r="J533" s="240"/>
      <c r="K533" s="254"/>
      <c r="L533" s="240"/>
      <c r="M533" s="240"/>
      <c r="N533" s="240"/>
      <c r="O533" s="240"/>
      <c r="P533" s="254"/>
      <c r="Q533" s="240"/>
      <c r="R533" s="240"/>
      <c r="S533" s="240"/>
      <c r="T533" s="240"/>
      <c r="U533" s="240"/>
      <c r="V533" s="240"/>
      <c r="W533" s="240"/>
      <c r="X533" s="240"/>
      <c r="Y533" s="240"/>
      <c r="Z533" s="240"/>
      <c r="AA533" s="240"/>
      <c r="AB533" s="240"/>
    </row>
    <row r="534" ht="18.0" customHeight="1">
      <c r="A534" s="240"/>
      <c r="B534" s="240"/>
      <c r="C534" s="240"/>
      <c r="D534" s="240"/>
      <c r="E534" s="254"/>
      <c r="F534" s="240"/>
      <c r="G534" s="255"/>
      <c r="H534" s="240"/>
      <c r="I534" s="256"/>
      <c r="J534" s="240"/>
      <c r="K534" s="254"/>
      <c r="L534" s="240"/>
      <c r="M534" s="240"/>
      <c r="N534" s="240"/>
      <c r="O534" s="240"/>
      <c r="P534" s="254"/>
      <c r="Q534" s="240"/>
      <c r="R534" s="240"/>
      <c r="S534" s="240"/>
      <c r="T534" s="240"/>
      <c r="U534" s="240"/>
      <c r="V534" s="240"/>
      <c r="W534" s="240"/>
      <c r="X534" s="240"/>
      <c r="Y534" s="240"/>
      <c r="Z534" s="240"/>
      <c r="AA534" s="240"/>
      <c r="AB534" s="240"/>
    </row>
    <row r="535" ht="18.0" customHeight="1">
      <c r="A535" s="240"/>
      <c r="B535" s="240"/>
      <c r="C535" s="240"/>
      <c r="D535" s="240"/>
      <c r="E535" s="254"/>
      <c r="F535" s="240"/>
      <c r="G535" s="255"/>
      <c r="H535" s="240"/>
      <c r="I535" s="256"/>
      <c r="J535" s="240"/>
      <c r="K535" s="254"/>
      <c r="L535" s="240"/>
      <c r="M535" s="240"/>
      <c r="N535" s="240"/>
      <c r="O535" s="240"/>
      <c r="P535" s="254"/>
      <c r="Q535" s="240"/>
      <c r="R535" s="240"/>
      <c r="S535" s="240"/>
      <c r="T535" s="240"/>
      <c r="U535" s="240"/>
      <c r="V535" s="240"/>
      <c r="W535" s="240"/>
      <c r="X535" s="240"/>
      <c r="Y535" s="240"/>
      <c r="Z535" s="240"/>
      <c r="AA535" s="240"/>
      <c r="AB535" s="240"/>
    </row>
    <row r="536" ht="18.0" customHeight="1">
      <c r="A536" s="240"/>
      <c r="B536" s="240"/>
      <c r="C536" s="240"/>
      <c r="D536" s="240"/>
      <c r="E536" s="254"/>
      <c r="F536" s="240"/>
      <c r="G536" s="255"/>
      <c r="H536" s="240"/>
      <c r="I536" s="256"/>
      <c r="J536" s="240"/>
      <c r="K536" s="254"/>
      <c r="L536" s="240"/>
      <c r="M536" s="240"/>
      <c r="N536" s="240"/>
      <c r="O536" s="240"/>
      <c r="P536" s="254"/>
      <c r="Q536" s="240"/>
      <c r="R536" s="240"/>
      <c r="S536" s="240"/>
      <c r="T536" s="240"/>
      <c r="U536" s="240"/>
      <c r="V536" s="240"/>
      <c r="W536" s="240"/>
      <c r="X536" s="240"/>
      <c r="Y536" s="240"/>
      <c r="Z536" s="240"/>
      <c r="AA536" s="240"/>
      <c r="AB536" s="240"/>
    </row>
    <row r="537" ht="18.0" customHeight="1">
      <c r="A537" s="240"/>
      <c r="B537" s="240"/>
      <c r="C537" s="240"/>
      <c r="D537" s="240"/>
      <c r="E537" s="254"/>
      <c r="F537" s="240"/>
      <c r="G537" s="255"/>
      <c r="H537" s="240"/>
      <c r="I537" s="256"/>
      <c r="J537" s="240"/>
      <c r="K537" s="254"/>
      <c r="L537" s="240"/>
      <c r="M537" s="240"/>
      <c r="N537" s="240"/>
      <c r="O537" s="240"/>
      <c r="P537" s="254"/>
      <c r="Q537" s="240"/>
      <c r="R537" s="240"/>
      <c r="S537" s="240"/>
      <c r="T537" s="240"/>
      <c r="U537" s="240"/>
      <c r="V537" s="240"/>
      <c r="W537" s="240"/>
      <c r="X537" s="240"/>
      <c r="Y537" s="240"/>
      <c r="Z537" s="240"/>
      <c r="AA537" s="240"/>
      <c r="AB537" s="240"/>
    </row>
    <row r="538" ht="18.0" customHeight="1">
      <c r="A538" s="240"/>
      <c r="B538" s="240"/>
      <c r="C538" s="240"/>
      <c r="D538" s="240"/>
      <c r="E538" s="254"/>
      <c r="F538" s="240"/>
      <c r="G538" s="255"/>
      <c r="H538" s="240"/>
      <c r="I538" s="256"/>
      <c r="J538" s="240"/>
      <c r="K538" s="254"/>
      <c r="L538" s="240"/>
      <c r="M538" s="240"/>
      <c r="N538" s="240"/>
      <c r="O538" s="240"/>
      <c r="P538" s="254"/>
      <c r="Q538" s="240"/>
      <c r="R538" s="240"/>
      <c r="S538" s="240"/>
      <c r="T538" s="240"/>
      <c r="U538" s="240"/>
      <c r="V538" s="240"/>
      <c r="W538" s="240"/>
      <c r="X538" s="240"/>
      <c r="Y538" s="240"/>
      <c r="Z538" s="240"/>
      <c r="AA538" s="240"/>
      <c r="AB538" s="240"/>
    </row>
    <row r="539" ht="18.0" customHeight="1">
      <c r="A539" s="240"/>
      <c r="B539" s="240"/>
      <c r="C539" s="240"/>
      <c r="D539" s="240"/>
      <c r="E539" s="254"/>
      <c r="F539" s="240"/>
      <c r="G539" s="255"/>
      <c r="H539" s="240"/>
      <c r="I539" s="256"/>
      <c r="J539" s="240"/>
      <c r="K539" s="254"/>
      <c r="L539" s="240"/>
      <c r="M539" s="240"/>
      <c r="N539" s="240"/>
      <c r="O539" s="240"/>
      <c r="P539" s="254"/>
      <c r="Q539" s="240"/>
      <c r="R539" s="240"/>
      <c r="S539" s="240"/>
      <c r="T539" s="240"/>
      <c r="U539" s="240"/>
      <c r="V539" s="240"/>
      <c r="W539" s="240"/>
      <c r="X539" s="240"/>
      <c r="Y539" s="240"/>
      <c r="Z539" s="240"/>
      <c r="AA539" s="240"/>
      <c r="AB539" s="240"/>
    </row>
    <row r="540" ht="18.0" customHeight="1">
      <c r="A540" s="240"/>
      <c r="B540" s="240"/>
      <c r="C540" s="240"/>
      <c r="D540" s="240"/>
      <c r="E540" s="254"/>
      <c r="F540" s="240"/>
      <c r="G540" s="255"/>
      <c r="H540" s="240"/>
      <c r="I540" s="256"/>
      <c r="J540" s="240"/>
      <c r="K540" s="254"/>
      <c r="L540" s="240"/>
      <c r="M540" s="240"/>
      <c r="N540" s="240"/>
      <c r="O540" s="240"/>
      <c r="P540" s="254"/>
      <c r="Q540" s="240"/>
      <c r="R540" s="240"/>
      <c r="S540" s="240"/>
      <c r="T540" s="240"/>
      <c r="U540" s="240"/>
      <c r="V540" s="240"/>
      <c r="W540" s="240"/>
      <c r="X540" s="240"/>
      <c r="Y540" s="240"/>
      <c r="Z540" s="240"/>
      <c r="AA540" s="240"/>
      <c r="AB540" s="240"/>
    </row>
    <row r="541" ht="18.0" customHeight="1">
      <c r="A541" s="240"/>
      <c r="B541" s="240"/>
      <c r="C541" s="240"/>
      <c r="D541" s="240"/>
      <c r="E541" s="254"/>
      <c r="F541" s="240"/>
      <c r="G541" s="255"/>
      <c r="H541" s="240"/>
      <c r="I541" s="256"/>
      <c r="J541" s="240"/>
      <c r="K541" s="254"/>
      <c r="L541" s="240"/>
      <c r="M541" s="240"/>
      <c r="N541" s="240"/>
      <c r="O541" s="240"/>
      <c r="P541" s="254"/>
      <c r="Q541" s="240"/>
      <c r="R541" s="240"/>
      <c r="S541" s="240"/>
      <c r="T541" s="240"/>
      <c r="U541" s="240"/>
      <c r="V541" s="240"/>
      <c r="W541" s="240"/>
      <c r="X541" s="240"/>
      <c r="Y541" s="240"/>
      <c r="Z541" s="240"/>
      <c r="AA541" s="240"/>
      <c r="AB541" s="240"/>
    </row>
    <row r="542" ht="18.0" customHeight="1">
      <c r="A542" s="240"/>
      <c r="B542" s="240"/>
      <c r="C542" s="240"/>
      <c r="D542" s="240"/>
      <c r="E542" s="254"/>
      <c r="F542" s="240"/>
      <c r="G542" s="255"/>
      <c r="H542" s="240"/>
      <c r="I542" s="256"/>
      <c r="J542" s="240"/>
      <c r="K542" s="254"/>
      <c r="L542" s="240"/>
      <c r="M542" s="240"/>
      <c r="N542" s="240"/>
      <c r="O542" s="240"/>
      <c r="P542" s="254"/>
      <c r="Q542" s="240"/>
      <c r="R542" s="240"/>
      <c r="S542" s="240"/>
      <c r="T542" s="240"/>
      <c r="U542" s="240"/>
      <c r="V542" s="240"/>
      <c r="W542" s="240"/>
      <c r="X542" s="240"/>
      <c r="Y542" s="240"/>
      <c r="Z542" s="240"/>
      <c r="AA542" s="240"/>
      <c r="AB542" s="240"/>
    </row>
    <row r="543" ht="18.0" customHeight="1">
      <c r="A543" s="240"/>
      <c r="B543" s="240"/>
      <c r="C543" s="240"/>
      <c r="D543" s="240"/>
      <c r="E543" s="254"/>
      <c r="F543" s="240"/>
      <c r="G543" s="255"/>
      <c r="H543" s="240"/>
      <c r="I543" s="256"/>
      <c r="J543" s="240"/>
      <c r="K543" s="254"/>
      <c r="L543" s="240"/>
      <c r="M543" s="240"/>
      <c r="N543" s="240"/>
      <c r="O543" s="240"/>
      <c r="P543" s="254"/>
      <c r="Q543" s="240"/>
      <c r="R543" s="240"/>
      <c r="S543" s="240"/>
      <c r="T543" s="240"/>
      <c r="U543" s="240"/>
      <c r="V543" s="240"/>
      <c r="W543" s="240"/>
      <c r="X543" s="240"/>
      <c r="Y543" s="240"/>
      <c r="Z543" s="240"/>
      <c r="AA543" s="240"/>
      <c r="AB543" s="240"/>
    </row>
    <row r="544" ht="18.0" customHeight="1">
      <c r="A544" s="240"/>
      <c r="B544" s="240"/>
      <c r="C544" s="240"/>
      <c r="D544" s="240"/>
      <c r="E544" s="254"/>
      <c r="F544" s="240"/>
      <c r="G544" s="255"/>
      <c r="H544" s="240"/>
      <c r="I544" s="256"/>
      <c r="J544" s="240"/>
      <c r="K544" s="254"/>
      <c r="L544" s="240"/>
      <c r="M544" s="240"/>
      <c r="N544" s="240"/>
      <c r="O544" s="240"/>
      <c r="P544" s="254"/>
      <c r="Q544" s="240"/>
      <c r="R544" s="240"/>
      <c r="S544" s="240"/>
      <c r="T544" s="240"/>
      <c r="U544" s="240"/>
      <c r="V544" s="240"/>
      <c r="W544" s="240"/>
      <c r="X544" s="240"/>
      <c r="Y544" s="240"/>
      <c r="Z544" s="240"/>
      <c r="AA544" s="240"/>
      <c r="AB544" s="240"/>
    </row>
    <row r="545" ht="18.0" customHeight="1">
      <c r="A545" s="240"/>
      <c r="B545" s="240"/>
      <c r="C545" s="240"/>
      <c r="D545" s="240"/>
      <c r="E545" s="254"/>
      <c r="F545" s="240"/>
      <c r="G545" s="255"/>
      <c r="H545" s="240"/>
      <c r="I545" s="256"/>
      <c r="J545" s="240"/>
      <c r="K545" s="254"/>
      <c r="L545" s="240"/>
      <c r="M545" s="240"/>
      <c r="N545" s="240"/>
      <c r="O545" s="240"/>
      <c r="P545" s="254"/>
      <c r="Q545" s="240"/>
      <c r="R545" s="240"/>
      <c r="S545" s="240"/>
      <c r="T545" s="240"/>
      <c r="U545" s="240"/>
      <c r="V545" s="240"/>
      <c r="W545" s="240"/>
      <c r="X545" s="240"/>
      <c r="Y545" s="240"/>
      <c r="Z545" s="240"/>
      <c r="AA545" s="240"/>
      <c r="AB545" s="240"/>
    </row>
    <row r="546" ht="18.0" customHeight="1">
      <c r="A546" s="240"/>
      <c r="B546" s="240"/>
      <c r="C546" s="240"/>
      <c r="D546" s="240"/>
      <c r="E546" s="254"/>
      <c r="F546" s="240"/>
      <c r="G546" s="255"/>
      <c r="H546" s="240"/>
      <c r="I546" s="256"/>
      <c r="J546" s="240"/>
      <c r="K546" s="254"/>
      <c r="L546" s="240"/>
      <c r="M546" s="240"/>
      <c r="N546" s="240"/>
      <c r="O546" s="240"/>
      <c r="P546" s="254"/>
      <c r="Q546" s="240"/>
      <c r="R546" s="240"/>
      <c r="S546" s="240"/>
      <c r="T546" s="240"/>
      <c r="U546" s="240"/>
      <c r="V546" s="240"/>
      <c r="W546" s="240"/>
      <c r="X546" s="240"/>
      <c r="Y546" s="240"/>
      <c r="Z546" s="240"/>
      <c r="AA546" s="240"/>
      <c r="AB546" s="240"/>
    </row>
    <row r="547" ht="18.0" customHeight="1">
      <c r="A547" s="240"/>
      <c r="B547" s="240"/>
      <c r="C547" s="240"/>
      <c r="D547" s="240"/>
      <c r="E547" s="254"/>
      <c r="F547" s="240"/>
      <c r="G547" s="255"/>
      <c r="H547" s="240"/>
      <c r="I547" s="256"/>
      <c r="J547" s="240"/>
      <c r="K547" s="254"/>
      <c r="L547" s="240"/>
      <c r="M547" s="240"/>
      <c r="N547" s="240"/>
      <c r="O547" s="240"/>
      <c r="P547" s="254"/>
      <c r="Q547" s="240"/>
      <c r="R547" s="240"/>
      <c r="S547" s="240"/>
      <c r="T547" s="240"/>
      <c r="U547" s="240"/>
      <c r="V547" s="240"/>
      <c r="W547" s="240"/>
      <c r="X547" s="240"/>
      <c r="Y547" s="240"/>
      <c r="Z547" s="240"/>
      <c r="AA547" s="240"/>
      <c r="AB547" s="240"/>
    </row>
    <row r="548" ht="18.0" customHeight="1">
      <c r="A548" s="240"/>
      <c r="B548" s="240"/>
      <c r="C548" s="240"/>
      <c r="D548" s="240"/>
      <c r="E548" s="254"/>
      <c r="F548" s="240"/>
      <c r="G548" s="255"/>
      <c r="H548" s="240"/>
      <c r="I548" s="256"/>
      <c r="J548" s="240"/>
      <c r="K548" s="254"/>
      <c r="L548" s="240"/>
      <c r="M548" s="240"/>
      <c r="N548" s="240"/>
      <c r="O548" s="240"/>
      <c r="P548" s="254"/>
      <c r="Q548" s="240"/>
      <c r="R548" s="240"/>
      <c r="S548" s="240"/>
      <c r="T548" s="240"/>
      <c r="U548" s="240"/>
      <c r="V548" s="240"/>
      <c r="W548" s="240"/>
      <c r="X548" s="240"/>
      <c r="Y548" s="240"/>
      <c r="Z548" s="240"/>
      <c r="AA548" s="240"/>
      <c r="AB548" s="240"/>
    </row>
    <row r="549" ht="18.0" customHeight="1">
      <c r="A549" s="240"/>
      <c r="B549" s="240"/>
      <c r="C549" s="240"/>
      <c r="D549" s="240"/>
      <c r="E549" s="254"/>
      <c r="F549" s="240"/>
      <c r="G549" s="255"/>
      <c r="H549" s="240"/>
      <c r="I549" s="256"/>
      <c r="J549" s="240"/>
      <c r="K549" s="254"/>
      <c r="L549" s="240"/>
      <c r="M549" s="240"/>
      <c r="N549" s="240"/>
      <c r="O549" s="240"/>
      <c r="P549" s="254"/>
      <c r="Q549" s="240"/>
      <c r="R549" s="240"/>
      <c r="S549" s="240"/>
      <c r="T549" s="240"/>
      <c r="U549" s="240"/>
      <c r="V549" s="240"/>
      <c r="W549" s="240"/>
      <c r="X549" s="240"/>
      <c r="Y549" s="240"/>
      <c r="Z549" s="240"/>
      <c r="AA549" s="240"/>
      <c r="AB549" s="240"/>
    </row>
    <row r="550" ht="18.0" customHeight="1">
      <c r="A550" s="240"/>
      <c r="B550" s="240"/>
      <c r="C550" s="240"/>
      <c r="D550" s="240"/>
      <c r="E550" s="254"/>
      <c r="F550" s="240"/>
      <c r="G550" s="255"/>
      <c r="H550" s="240"/>
      <c r="I550" s="256"/>
      <c r="J550" s="240"/>
      <c r="K550" s="254"/>
      <c r="L550" s="240"/>
      <c r="M550" s="240"/>
      <c r="N550" s="240"/>
      <c r="O550" s="240"/>
      <c r="P550" s="254"/>
      <c r="Q550" s="240"/>
      <c r="R550" s="240"/>
      <c r="S550" s="240"/>
      <c r="T550" s="240"/>
      <c r="U550" s="240"/>
      <c r="V550" s="240"/>
      <c r="W550" s="240"/>
      <c r="X550" s="240"/>
      <c r="Y550" s="240"/>
      <c r="Z550" s="240"/>
      <c r="AA550" s="240"/>
      <c r="AB550" s="240"/>
    </row>
    <row r="551" ht="18.0" customHeight="1">
      <c r="A551" s="240"/>
      <c r="B551" s="240"/>
      <c r="C551" s="240"/>
      <c r="D551" s="240"/>
      <c r="E551" s="254"/>
      <c r="F551" s="240"/>
      <c r="G551" s="255"/>
      <c r="H551" s="240"/>
      <c r="I551" s="256"/>
      <c r="J551" s="240"/>
      <c r="K551" s="254"/>
      <c r="L551" s="240"/>
      <c r="M551" s="240"/>
      <c r="N551" s="240"/>
      <c r="O551" s="240"/>
      <c r="P551" s="254"/>
      <c r="Q551" s="240"/>
      <c r="R551" s="240"/>
      <c r="S551" s="240"/>
      <c r="T551" s="240"/>
      <c r="U551" s="240"/>
      <c r="V551" s="240"/>
      <c r="W551" s="240"/>
      <c r="X551" s="240"/>
      <c r="Y551" s="240"/>
      <c r="Z551" s="240"/>
      <c r="AA551" s="240"/>
      <c r="AB551" s="240"/>
    </row>
    <row r="552" ht="18.0" customHeight="1">
      <c r="A552" s="240"/>
      <c r="B552" s="240"/>
      <c r="C552" s="240"/>
      <c r="D552" s="240"/>
      <c r="E552" s="254"/>
      <c r="F552" s="240"/>
      <c r="G552" s="255"/>
      <c r="H552" s="240"/>
      <c r="I552" s="256"/>
      <c r="J552" s="240"/>
      <c r="K552" s="254"/>
      <c r="L552" s="240"/>
      <c r="M552" s="240"/>
      <c r="N552" s="240"/>
      <c r="O552" s="240"/>
      <c r="P552" s="254"/>
      <c r="Q552" s="240"/>
      <c r="R552" s="240"/>
      <c r="S552" s="240"/>
      <c r="T552" s="240"/>
      <c r="U552" s="240"/>
      <c r="V552" s="240"/>
      <c r="W552" s="240"/>
      <c r="X552" s="240"/>
      <c r="Y552" s="240"/>
      <c r="Z552" s="240"/>
      <c r="AA552" s="240"/>
      <c r="AB552" s="240"/>
    </row>
    <row r="553" ht="18.0" customHeight="1">
      <c r="A553" s="240"/>
      <c r="B553" s="240"/>
      <c r="C553" s="240"/>
      <c r="D553" s="240"/>
      <c r="E553" s="254"/>
      <c r="F553" s="240"/>
      <c r="G553" s="255"/>
      <c r="H553" s="240"/>
      <c r="I553" s="256"/>
      <c r="J553" s="240"/>
      <c r="K553" s="254"/>
      <c r="L553" s="240"/>
      <c r="M553" s="240"/>
      <c r="N553" s="240"/>
      <c r="O553" s="240"/>
      <c r="P553" s="254"/>
      <c r="Q553" s="240"/>
      <c r="R553" s="240"/>
      <c r="S553" s="240"/>
      <c r="T553" s="240"/>
      <c r="U553" s="240"/>
      <c r="V553" s="240"/>
      <c r="W553" s="240"/>
      <c r="X553" s="240"/>
      <c r="Y553" s="240"/>
      <c r="Z553" s="240"/>
      <c r="AA553" s="240"/>
      <c r="AB553" s="240"/>
    </row>
    <row r="554" ht="18.0" customHeight="1">
      <c r="A554" s="240"/>
      <c r="B554" s="240"/>
      <c r="C554" s="240"/>
      <c r="D554" s="240"/>
      <c r="E554" s="254"/>
      <c r="F554" s="240"/>
      <c r="G554" s="255"/>
      <c r="H554" s="240"/>
      <c r="I554" s="256"/>
      <c r="J554" s="240"/>
      <c r="K554" s="254"/>
      <c r="L554" s="240"/>
      <c r="M554" s="240"/>
      <c r="N554" s="240"/>
      <c r="O554" s="240"/>
      <c r="P554" s="254"/>
      <c r="Q554" s="240"/>
      <c r="R554" s="240"/>
      <c r="S554" s="240"/>
      <c r="T554" s="240"/>
      <c r="U554" s="240"/>
      <c r="V554" s="240"/>
      <c r="W554" s="240"/>
      <c r="X554" s="240"/>
      <c r="Y554" s="240"/>
      <c r="Z554" s="240"/>
      <c r="AA554" s="240"/>
      <c r="AB554" s="240"/>
    </row>
    <row r="555" ht="18.0" customHeight="1">
      <c r="A555" s="240"/>
      <c r="B555" s="240"/>
      <c r="C555" s="240"/>
      <c r="D555" s="240"/>
      <c r="E555" s="254"/>
      <c r="F555" s="240"/>
      <c r="G555" s="255"/>
      <c r="H555" s="240"/>
      <c r="I555" s="256"/>
      <c r="J555" s="240"/>
      <c r="K555" s="254"/>
      <c r="L555" s="240"/>
      <c r="M555" s="240"/>
      <c r="N555" s="240"/>
      <c r="O555" s="240"/>
      <c r="P555" s="254"/>
      <c r="Q555" s="240"/>
      <c r="R555" s="240"/>
      <c r="S555" s="240"/>
      <c r="T555" s="240"/>
      <c r="U555" s="240"/>
      <c r="V555" s="240"/>
      <c r="W555" s="240"/>
      <c r="X555" s="240"/>
      <c r="Y555" s="240"/>
      <c r="Z555" s="240"/>
      <c r="AA555" s="240"/>
      <c r="AB555" s="240"/>
    </row>
    <row r="556" ht="18.0" customHeight="1">
      <c r="A556" s="240"/>
      <c r="B556" s="240"/>
      <c r="C556" s="240"/>
      <c r="D556" s="240"/>
      <c r="E556" s="254"/>
      <c r="F556" s="240"/>
      <c r="G556" s="255"/>
      <c r="H556" s="240"/>
      <c r="I556" s="256"/>
      <c r="J556" s="240"/>
      <c r="K556" s="254"/>
      <c r="L556" s="240"/>
      <c r="M556" s="240"/>
      <c r="N556" s="240"/>
      <c r="O556" s="240"/>
      <c r="P556" s="254"/>
      <c r="Q556" s="240"/>
      <c r="R556" s="240"/>
      <c r="S556" s="240"/>
      <c r="T556" s="240"/>
      <c r="U556" s="240"/>
      <c r="V556" s="240"/>
      <c r="W556" s="240"/>
      <c r="X556" s="240"/>
      <c r="Y556" s="240"/>
      <c r="Z556" s="240"/>
      <c r="AA556" s="240"/>
      <c r="AB556" s="240"/>
    </row>
    <row r="557" ht="18.0" customHeight="1">
      <c r="A557" s="240"/>
      <c r="B557" s="240"/>
      <c r="C557" s="240"/>
      <c r="D557" s="240"/>
      <c r="E557" s="254"/>
      <c r="F557" s="240"/>
      <c r="G557" s="255"/>
      <c r="H557" s="240"/>
      <c r="I557" s="256"/>
      <c r="J557" s="240"/>
      <c r="K557" s="254"/>
      <c r="L557" s="240"/>
      <c r="M557" s="240"/>
      <c r="N557" s="240"/>
      <c r="O557" s="240"/>
      <c r="P557" s="254"/>
      <c r="Q557" s="240"/>
      <c r="R557" s="240"/>
      <c r="S557" s="240"/>
      <c r="T557" s="240"/>
      <c r="U557" s="240"/>
      <c r="V557" s="240"/>
      <c r="W557" s="240"/>
      <c r="X557" s="240"/>
      <c r="Y557" s="240"/>
      <c r="Z557" s="240"/>
      <c r="AA557" s="240"/>
      <c r="AB557" s="240"/>
    </row>
    <row r="558" ht="18.0" customHeight="1">
      <c r="A558" s="240"/>
      <c r="B558" s="240"/>
      <c r="C558" s="240"/>
      <c r="D558" s="240"/>
      <c r="E558" s="254"/>
      <c r="F558" s="240"/>
      <c r="G558" s="255"/>
      <c r="H558" s="240"/>
      <c r="I558" s="256"/>
      <c r="J558" s="240"/>
      <c r="K558" s="254"/>
      <c r="L558" s="240"/>
      <c r="M558" s="240"/>
      <c r="N558" s="240"/>
      <c r="O558" s="240"/>
      <c r="P558" s="254"/>
      <c r="Q558" s="240"/>
      <c r="R558" s="240"/>
      <c r="S558" s="240"/>
      <c r="T558" s="240"/>
      <c r="U558" s="240"/>
      <c r="V558" s="240"/>
      <c r="W558" s="240"/>
      <c r="X558" s="240"/>
      <c r="Y558" s="240"/>
      <c r="Z558" s="240"/>
      <c r="AA558" s="240"/>
      <c r="AB558" s="240"/>
    </row>
    <row r="559" ht="18.0" customHeight="1">
      <c r="A559" s="240"/>
      <c r="B559" s="240"/>
      <c r="C559" s="240"/>
      <c r="D559" s="240"/>
      <c r="E559" s="254"/>
      <c r="F559" s="240"/>
      <c r="G559" s="255"/>
      <c r="H559" s="240"/>
      <c r="I559" s="256"/>
      <c r="J559" s="240"/>
      <c r="K559" s="254"/>
      <c r="L559" s="240"/>
      <c r="M559" s="240"/>
      <c r="N559" s="240"/>
      <c r="O559" s="240"/>
      <c r="P559" s="254"/>
      <c r="Q559" s="240"/>
      <c r="R559" s="240"/>
      <c r="S559" s="240"/>
      <c r="T559" s="240"/>
      <c r="U559" s="240"/>
      <c r="V559" s="240"/>
      <c r="W559" s="240"/>
      <c r="X559" s="240"/>
      <c r="Y559" s="240"/>
      <c r="Z559" s="240"/>
      <c r="AA559" s="240"/>
      <c r="AB559" s="240"/>
    </row>
    <row r="560" ht="18.0" customHeight="1">
      <c r="A560" s="240"/>
      <c r="B560" s="240"/>
      <c r="C560" s="240"/>
      <c r="D560" s="240"/>
      <c r="E560" s="254"/>
      <c r="F560" s="240"/>
      <c r="G560" s="255"/>
      <c r="H560" s="240"/>
      <c r="I560" s="256"/>
      <c r="J560" s="240"/>
      <c r="K560" s="254"/>
      <c r="L560" s="240"/>
      <c r="M560" s="240"/>
      <c r="N560" s="240"/>
      <c r="O560" s="240"/>
      <c r="P560" s="254"/>
      <c r="Q560" s="240"/>
      <c r="R560" s="240"/>
      <c r="S560" s="240"/>
      <c r="T560" s="240"/>
      <c r="U560" s="240"/>
      <c r="V560" s="240"/>
      <c r="W560" s="240"/>
      <c r="X560" s="240"/>
      <c r="Y560" s="240"/>
      <c r="Z560" s="240"/>
      <c r="AA560" s="240"/>
      <c r="AB560" s="240"/>
    </row>
    <row r="561" ht="18.0" customHeight="1">
      <c r="A561" s="240"/>
      <c r="B561" s="240"/>
      <c r="C561" s="240"/>
      <c r="D561" s="240"/>
      <c r="E561" s="254"/>
      <c r="F561" s="240"/>
      <c r="G561" s="255"/>
      <c r="H561" s="240"/>
      <c r="I561" s="256"/>
      <c r="J561" s="240"/>
      <c r="K561" s="254"/>
      <c r="L561" s="240"/>
      <c r="M561" s="240"/>
      <c r="N561" s="240"/>
      <c r="O561" s="240"/>
      <c r="P561" s="254"/>
      <c r="Q561" s="240"/>
      <c r="R561" s="240"/>
      <c r="S561" s="240"/>
      <c r="T561" s="240"/>
      <c r="U561" s="240"/>
      <c r="V561" s="240"/>
      <c r="W561" s="240"/>
      <c r="X561" s="240"/>
      <c r="Y561" s="240"/>
      <c r="Z561" s="240"/>
      <c r="AA561" s="240"/>
      <c r="AB561" s="240"/>
    </row>
    <row r="562" ht="18.0" customHeight="1">
      <c r="A562" s="240"/>
      <c r="B562" s="240"/>
      <c r="C562" s="240"/>
      <c r="D562" s="240"/>
      <c r="E562" s="254"/>
      <c r="F562" s="240"/>
      <c r="G562" s="255"/>
      <c r="H562" s="240"/>
      <c r="I562" s="256"/>
      <c r="J562" s="240"/>
      <c r="K562" s="254"/>
      <c r="L562" s="240"/>
      <c r="M562" s="240"/>
      <c r="N562" s="240"/>
      <c r="O562" s="240"/>
      <c r="P562" s="254"/>
      <c r="Q562" s="240"/>
      <c r="R562" s="240"/>
      <c r="S562" s="240"/>
      <c r="T562" s="240"/>
      <c r="U562" s="240"/>
      <c r="V562" s="240"/>
      <c r="W562" s="240"/>
      <c r="X562" s="240"/>
      <c r="Y562" s="240"/>
      <c r="Z562" s="240"/>
      <c r="AA562" s="240"/>
      <c r="AB562" s="240"/>
    </row>
    <row r="563" ht="18.0" customHeight="1">
      <c r="A563" s="240"/>
      <c r="B563" s="240"/>
      <c r="C563" s="240"/>
      <c r="D563" s="240"/>
      <c r="E563" s="254"/>
      <c r="F563" s="240"/>
      <c r="G563" s="255"/>
      <c r="H563" s="240"/>
      <c r="I563" s="256"/>
      <c r="J563" s="240"/>
      <c r="K563" s="254"/>
      <c r="L563" s="240"/>
      <c r="M563" s="240"/>
      <c r="N563" s="240"/>
      <c r="O563" s="240"/>
      <c r="P563" s="254"/>
      <c r="Q563" s="240"/>
      <c r="R563" s="240"/>
      <c r="S563" s="240"/>
      <c r="T563" s="240"/>
      <c r="U563" s="240"/>
      <c r="V563" s="240"/>
      <c r="W563" s="240"/>
      <c r="X563" s="240"/>
      <c r="Y563" s="240"/>
      <c r="Z563" s="240"/>
      <c r="AA563" s="240"/>
      <c r="AB563" s="240"/>
    </row>
    <row r="564" ht="18.0" customHeight="1">
      <c r="A564" s="240"/>
      <c r="B564" s="240"/>
      <c r="C564" s="240"/>
      <c r="D564" s="240"/>
      <c r="E564" s="254"/>
      <c r="F564" s="240"/>
      <c r="G564" s="255"/>
      <c r="H564" s="240"/>
      <c r="I564" s="256"/>
      <c r="J564" s="240"/>
      <c r="K564" s="254"/>
      <c r="L564" s="240"/>
      <c r="M564" s="240"/>
      <c r="N564" s="240"/>
      <c r="O564" s="240"/>
      <c r="P564" s="254"/>
      <c r="Q564" s="240"/>
      <c r="R564" s="240"/>
      <c r="S564" s="240"/>
      <c r="T564" s="240"/>
      <c r="U564" s="240"/>
      <c r="V564" s="240"/>
      <c r="W564" s="240"/>
      <c r="X564" s="240"/>
      <c r="Y564" s="240"/>
      <c r="Z564" s="240"/>
      <c r="AA564" s="240"/>
      <c r="AB564" s="240"/>
    </row>
    <row r="565" ht="18.0" customHeight="1">
      <c r="A565" s="240"/>
      <c r="B565" s="240"/>
      <c r="C565" s="240"/>
      <c r="D565" s="240"/>
      <c r="E565" s="254"/>
      <c r="F565" s="240"/>
      <c r="G565" s="255"/>
      <c r="H565" s="240"/>
      <c r="I565" s="256"/>
      <c r="J565" s="240"/>
      <c r="K565" s="254"/>
      <c r="L565" s="240"/>
      <c r="M565" s="240"/>
      <c r="N565" s="240"/>
      <c r="O565" s="240"/>
      <c r="P565" s="254"/>
      <c r="Q565" s="240"/>
      <c r="R565" s="240"/>
      <c r="S565" s="240"/>
      <c r="T565" s="240"/>
      <c r="U565" s="240"/>
      <c r="V565" s="240"/>
      <c r="W565" s="240"/>
      <c r="X565" s="240"/>
      <c r="Y565" s="240"/>
      <c r="Z565" s="240"/>
      <c r="AA565" s="240"/>
      <c r="AB565" s="240"/>
    </row>
    <row r="566" ht="18.0" customHeight="1">
      <c r="A566" s="240"/>
      <c r="B566" s="240"/>
      <c r="C566" s="240"/>
      <c r="D566" s="240"/>
      <c r="E566" s="254"/>
      <c r="F566" s="240"/>
      <c r="G566" s="255"/>
      <c r="H566" s="240"/>
      <c r="I566" s="256"/>
      <c r="J566" s="240"/>
      <c r="K566" s="254"/>
      <c r="L566" s="240"/>
      <c r="M566" s="240"/>
      <c r="N566" s="240"/>
      <c r="O566" s="240"/>
      <c r="P566" s="254"/>
      <c r="Q566" s="240"/>
      <c r="R566" s="240"/>
      <c r="S566" s="240"/>
      <c r="T566" s="240"/>
      <c r="U566" s="240"/>
      <c r="V566" s="240"/>
      <c r="W566" s="240"/>
      <c r="X566" s="240"/>
      <c r="Y566" s="240"/>
      <c r="Z566" s="240"/>
      <c r="AA566" s="240"/>
      <c r="AB566" s="240"/>
    </row>
    <row r="567" ht="18.0" customHeight="1">
      <c r="A567" s="240"/>
      <c r="B567" s="240"/>
      <c r="C567" s="240"/>
      <c r="D567" s="240"/>
      <c r="E567" s="254"/>
      <c r="F567" s="240"/>
      <c r="G567" s="255"/>
      <c r="H567" s="240"/>
      <c r="I567" s="256"/>
      <c r="J567" s="240"/>
      <c r="K567" s="254"/>
      <c r="L567" s="240"/>
      <c r="M567" s="240"/>
      <c r="N567" s="240"/>
      <c r="O567" s="240"/>
      <c r="P567" s="254"/>
      <c r="Q567" s="240"/>
      <c r="R567" s="240"/>
      <c r="S567" s="240"/>
      <c r="T567" s="240"/>
      <c r="U567" s="240"/>
      <c r="V567" s="240"/>
      <c r="W567" s="240"/>
      <c r="X567" s="240"/>
      <c r="Y567" s="240"/>
      <c r="Z567" s="240"/>
      <c r="AA567" s="240"/>
      <c r="AB567" s="240"/>
    </row>
    <row r="568" ht="18.0" customHeight="1">
      <c r="A568" s="240"/>
      <c r="B568" s="240"/>
      <c r="C568" s="240"/>
      <c r="D568" s="240"/>
      <c r="E568" s="254"/>
      <c r="F568" s="240"/>
      <c r="G568" s="255"/>
      <c r="H568" s="240"/>
      <c r="I568" s="256"/>
      <c r="J568" s="240"/>
      <c r="K568" s="254"/>
      <c r="L568" s="240"/>
      <c r="M568" s="240"/>
      <c r="N568" s="240"/>
      <c r="O568" s="240"/>
      <c r="P568" s="254"/>
      <c r="Q568" s="240"/>
      <c r="R568" s="240"/>
      <c r="S568" s="240"/>
      <c r="T568" s="240"/>
      <c r="U568" s="240"/>
      <c r="V568" s="240"/>
      <c r="W568" s="240"/>
      <c r="X568" s="240"/>
      <c r="Y568" s="240"/>
      <c r="Z568" s="240"/>
      <c r="AA568" s="240"/>
      <c r="AB568" s="240"/>
    </row>
    <row r="569" ht="18.0" customHeight="1">
      <c r="A569" s="240"/>
      <c r="B569" s="240"/>
      <c r="C569" s="240"/>
      <c r="D569" s="240"/>
      <c r="E569" s="254"/>
      <c r="F569" s="240"/>
      <c r="G569" s="255"/>
      <c r="H569" s="240"/>
      <c r="I569" s="256"/>
      <c r="J569" s="240"/>
      <c r="K569" s="254"/>
      <c r="L569" s="240"/>
      <c r="M569" s="240"/>
      <c r="N569" s="240"/>
      <c r="O569" s="240"/>
      <c r="P569" s="254"/>
      <c r="Q569" s="240"/>
      <c r="R569" s="240"/>
      <c r="S569" s="240"/>
      <c r="T569" s="240"/>
      <c r="U569" s="240"/>
      <c r="V569" s="240"/>
      <c r="W569" s="240"/>
      <c r="X569" s="240"/>
      <c r="Y569" s="240"/>
      <c r="Z569" s="240"/>
      <c r="AA569" s="240"/>
      <c r="AB569" s="240"/>
    </row>
    <row r="570" ht="18.0" customHeight="1">
      <c r="A570" s="240"/>
      <c r="B570" s="240"/>
      <c r="C570" s="240"/>
      <c r="D570" s="240"/>
      <c r="E570" s="254"/>
      <c r="F570" s="240"/>
      <c r="G570" s="255"/>
      <c r="H570" s="240"/>
      <c r="I570" s="256"/>
      <c r="J570" s="240"/>
      <c r="K570" s="254"/>
      <c r="L570" s="240"/>
      <c r="M570" s="240"/>
      <c r="N570" s="240"/>
      <c r="O570" s="240"/>
      <c r="P570" s="254"/>
      <c r="Q570" s="240"/>
      <c r="R570" s="240"/>
      <c r="S570" s="240"/>
      <c r="T570" s="240"/>
      <c r="U570" s="240"/>
      <c r="V570" s="240"/>
      <c r="W570" s="240"/>
      <c r="X570" s="240"/>
      <c r="Y570" s="240"/>
      <c r="Z570" s="240"/>
      <c r="AA570" s="240"/>
      <c r="AB570" s="240"/>
    </row>
    <row r="571" ht="18.0" customHeight="1">
      <c r="A571" s="240"/>
      <c r="B571" s="240"/>
      <c r="C571" s="240"/>
      <c r="D571" s="240"/>
      <c r="E571" s="254"/>
      <c r="F571" s="240"/>
      <c r="G571" s="255"/>
      <c r="H571" s="240"/>
      <c r="I571" s="256"/>
      <c r="J571" s="240"/>
      <c r="K571" s="254"/>
      <c r="L571" s="240"/>
      <c r="M571" s="240"/>
      <c r="N571" s="240"/>
      <c r="O571" s="240"/>
      <c r="P571" s="254"/>
      <c r="Q571" s="240"/>
      <c r="R571" s="240"/>
      <c r="S571" s="240"/>
      <c r="T571" s="240"/>
      <c r="U571" s="240"/>
      <c r="V571" s="240"/>
      <c r="W571" s="240"/>
      <c r="X571" s="240"/>
      <c r="Y571" s="240"/>
      <c r="Z571" s="240"/>
      <c r="AA571" s="240"/>
      <c r="AB571" s="240"/>
    </row>
    <row r="572" ht="18.0" customHeight="1">
      <c r="A572" s="240"/>
      <c r="B572" s="240"/>
      <c r="C572" s="240"/>
      <c r="D572" s="240"/>
      <c r="E572" s="254"/>
      <c r="F572" s="240"/>
      <c r="G572" s="255"/>
      <c r="H572" s="240"/>
      <c r="I572" s="256"/>
      <c r="J572" s="240"/>
      <c r="K572" s="254"/>
      <c r="L572" s="240"/>
      <c r="M572" s="240"/>
      <c r="N572" s="240"/>
      <c r="O572" s="240"/>
      <c r="P572" s="254"/>
      <c r="Q572" s="240"/>
      <c r="R572" s="240"/>
      <c r="S572" s="240"/>
      <c r="T572" s="240"/>
      <c r="U572" s="240"/>
      <c r="V572" s="240"/>
      <c r="W572" s="240"/>
      <c r="X572" s="240"/>
      <c r="Y572" s="240"/>
      <c r="Z572" s="240"/>
      <c r="AA572" s="240"/>
      <c r="AB572" s="240"/>
    </row>
    <row r="573" ht="18.0" customHeight="1">
      <c r="A573" s="240"/>
      <c r="B573" s="240"/>
      <c r="C573" s="240"/>
      <c r="D573" s="240"/>
      <c r="E573" s="254"/>
      <c r="F573" s="240"/>
      <c r="G573" s="255"/>
      <c r="H573" s="240"/>
      <c r="I573" s="256"/>
      <c r="J573" s="240"/>
      <c r="K573" s="254"/>
      <c r="L573" s="240"/>
      <c r="M573" s="240"/>
      <c r="N573" s="240"/>
      <c r="O573" s="240"/>
      <c r="P573" s="254"/>
      <c r="Q573" s="240"/>
      <c r="R573" s="240"/>
      <c r="S573" s="240"/>
      <c r="T573" s="240"/>
      <c r="U573" s="240"/>
      <c r="V573" s="240"/>
      <c r="W573" s="240"/>
      <c r="X573" s="240"/>
      <c r="Y573" s="240"/>
      <c r="Z573" s="240"/>
      <c r="AA573" s="240"/>
      <c r="AB573" s="240"/>
    </row>
    <row r="574" ht="18.0" customHeight="1">
      <c r="A574" s="240"/>
      <c r="B574" s="240"/>
      <c r="C574" s="240"/>
      <c r="D574" s="240"/>
      <c r="E574" s="254"/>
      <c r="F574" s="240"/>
      <c r="G574" s="255"/>
      <c r="H574" s="240"/>
      <c r="I574" s="256"/>
      <c r="J574" s="240"/>
      <c r="K574" s="254"/>
      <c r="L574" s="240"/>
      <c r="M574" s="240"/>
      <c r="N574" s="240"/>
      <c r="O574" s="240"/>
      <c r="P574" s="254"/>
      <c r="Q574" s="240"/>
      <c r="R574" s="240"/>
      <c r="S574" s="240"/>
      <c r="T574" s="240"/>
      <c r="U574" s="240"/>
      <c r="V574" s="240"/>
      <c r="W574" s="240"/>
      <c r="X574" s="240"/>
      <c r="Y574" s="240"/>
      <c r="Z574" s="240"/>
      <c r="AA574" s="240"/>
      <c r="AB574" s="240"/>
    </row>
    <row r="575" ht="18.0" customHeight="1">
      <c r="A575" s="240"/>
      <c r="B575" s="240"/>
      <c r="C575" s="240"/>
      <c r="D575" s="240"/>
      <c r="E575" s="254"/>
      <c r="F575" s="240"/>
      <c r="G575" s="255"/>
      <c r="H575" s="240"/>
      <c r="I575" s="256"/>
      <c r="J575" s="240"/>
      <c r="K575" s="254"/>
      <c r="L575" s="240"/>
      <c r="M575" s="240"/>
      <c r="N575" s="240"/>
      <c r="O575" s="240"/>
      <c r="P575" s="254"/>
      <c r="Q575" s="240"/>
      <c r="R575" s="240"/>
      <c r="S575" s="240"/>
      <c r="T575" s="240"/>
      <c r="U575" s="240"/>
      <c r="V575" s="240"/>
      <c r="W575" s="240"/>
      <c r="X575" s="240"/>
      <c r="Y575" s="240"/>
      <c r="Z575" s="240"/>
      <c r="AA575" s="240"/>
      <c r="AB575" s="240"/>
    </row>
    <row r="576" ht="18.0" customHeight="1">
      <c r="A576" s="240"/>
      <c r="B576" s="240"/>
      <c r="C576" s="240"/>
      <c r="D576" s="240"/>
      <c r="E576" s="254"/>
      <c r="F576" s="240"/>
      <c r="G576" s="255"/>
      <c r="H576" s="240"/>
      <c r="I576" s="256"/>
      <c r="J576" s="240"/>
      <c r="K576" s="254"/>
      <c r="L576" s="240"/>
      <c r="M576" s="240"/>
      <c r="N576" s="240"/>
      <c r="O576" s="240"/>
      <c r="P576" s="254"/>
      <c r="Q576" s="240"/>
      <c r="R576" s="240"/>
      <c r="S576" s="240"/>
      <c r="T576" s="240"/>
      <c r="U576" s="240"/>
      <c r="V576" s="240"/>
      <c r="W576" s="240"/>
      <c r="X576" s="240"/>
      <c r="Y576" s="240"/>
      <c r="Z576" s="240"/>
      <c r="AA576" s="240"/>
      <c r="AB576" s="240"/>
    </row>
    <row r="577" ht="18.0" customHeight="1">
      <c r="A577" s="240"/>
      <c r="B577" s="240"/>
      <c r="C577" s="240"/>
      <c r="D577" s="240"/>
      <c r="E577" s="254"/>
      <c r="F577" s="240"/>
      <c r="G577" s="255"/>
      <c r="H577" s="240"/>
      <c r="I577" s="256"/>
      <c r="J577" s="240"/>
      <c r="K577" s="254"/>
      <c r="L577" s="240"/>
      <c r="M577" s="240"/>
      <c r="N577" s="240"/>
      <c r="O577" s="240"/>
      <c r="P577" s="254"/>
      <c r="Q577" s="240"/>
      <c r="R577" s="240"/>
      <c r="S577" s="240"/>
      <c r="T577" s="240"/>
      <c r="U577" s="240"/>
      <c r="V577" s="240"/>
      <c r="W577" s="240"/>
      <c r="X577" s="240"/>
      <c r="Y577" s="240"/>
      <c r="Z577" s="240"/>
      <c r="AA577" s="240"/>
      <c r="AB577" s="240"/>
    </row>
    <row r="578" ht="18.0" customHeight="1">
      <c r="A578" s="240"/>
      <c r="B578" s="240"/>
      <c r="C578" s="240"/>
      <c r="D578" s="240"/>
      <c r="E578" s="254"/>
      <c r="F578" s="240"/>
      <c r="G578" s="255"/>
      <c r="H578" s="240"/>
      <c r="I578" s="256"/>
      <c r="J578" s="240"/>
      <c r="K578" s="254"/>
      <c r="L578" s="240"/>
      <c r="M578" s="240"/>
      <c r="N578" s="240"/>
      <c r="O578" s="240"/>
      <c r="P578" s="254"/>
      <c r="Q578" s="240"/>
      <c r="R578" s="240"/>
      <c r="S578" s="240"/>
      <c r="T578" s="240"/>
      <c r="U578" s="240"/>
      <c r="V578" s="240"/>
      <c r="W578" s="240"/>
      <c r="X578" s="240"/>
      <c r="Y578" s="240"/>
      <c r="Z578" s="240"/>
      <c r="AA578" s="240"/>
      <c r="AB578" s="240"/>
    </row>
    <row r="579" ht="18.0" customHeight="1">
      <c r="A579" s="240"/>
      <c r="B579" s="240"/>
      <c r="C579" s="240"/>
      <c r="D579" s="240"/>
      <c r="E579" s="254"/>
      <c r="F579" s="240"/>
      <c r="G579" s="255"/>
      <c r="H579" s="240"/>
      <c r="I579" s="256"/>
      <c r="J579" s="240"/>
      <c r="K579" s="254"/>
      <c r="L579" s="240"/>
      <c r="M579" s="240"/>
      <c r="N579" s="240"/>
      <c r="O579" s="240"/>
      <c r="P579" s="254"/>
      <c r="Q579" s="240"/>
      <c r="R579" s="240"/>
      <c r="S579" s="240"/>
      <c r="T579" s="240"/>
      <c r="U579" s="240"/>
      <c r="V579" s="240"/>
      <c r="W579" s="240"/>
      <c r="X579" s="240"/>
      <c r="Y579" s="240"/>
      <c r="Z579" s="240"/>
      <c r="AA579" s="240"/>
      <c r="AB579" s="240"/>
    </row>
    <row r="580" ht="18.0" customHeight="1">
      <c r="A580" s="240"/>
      <c r="B580" s="240"/>
      <c r="C580" s="240"/>
      <c r="D580" s="240"/>
      <c r="E580" s="254"/>
      <c r="F580" s="240"/>
      <c r="G580" s="255"/>
      <c r="H580" s="240"/>
      <c r="I580" s="256"/>
      <c r="J580" s="240"/>
      <c r="K580" s="254"/>
      <c r="L580" s="240"/>
      <c r="M580" s="240"/>
      <c r="N580" s="240"/>
      <c r="O580" s="240"/>
      <c r="P580" s="254"/>
      <c r="Q580" s="240"/>
      <c r="R580" s="240"/>
      <c r="S580" s="240"/>
      <c r="T580" s="240"/>
      <c r="U580" s="240"/>
      <c r="V580" s="240"/>
      <c r="W580" s="240"/>
      <c r="X580" s="240"/>
      <c r="Y580" s="240"/>
      <c r="Z580" s="240"/>
      <c r="AA580" s="240"/>
      <c r="AB580" s="240"/>
    </row>
    <row r="581" ht="18.0" customHeight="1">
      <c r="A581" s="240"/>
      <c r="B581" s="240"/>
      <c r="C581" s="240"/>
      <c r="D581" s="240"/>
      <c r="E581" s="254"/>
      <c r="F581" s="240"/>
      <c r="G581" s="255"/>
      <c r="H581" s="240"/>
      <c r="I581" s="256"/>
      <c r="J581" s="240"/>
      <c r="K581" s="254"/>
      <c r="L581" s="240"/>
      <c r="M581" s="240"/>
      <c r="N581" s="240"/>
      <c r="O581" s="240"/>
      <c r="P581" s="254"/>
      <c r="Q581" s="240"/>
      <c r="R581" s="240"/>
      <c r="S581" s="240"/>
      <c r="T581" s="240"/>
      <c r="U581" s="240"/>
      <c r="V581" s="240"/>
      <c r="W581" s="240"/>
      <c r="X581" s="240"/>
      <c r="Y581" s="240"/>
      <c r="Z581" s="240"/>
      <c r="AA581" s="240"/>
      <c r="AB581" s="240"/>
    </row>
    <row r="582" ht="18.0" customHeight="1">
      <c r="A582" s="240"/>
      <c r="B582" s="240"/>
      <c r="C582" s="240"/>
      <c r="D582" s="240"/>
      <c r="E582" s="254"/>
      <c r="F582" s="240"/>
      <c r="G582" s="255"/>
      <c r="H582" s="240"/>
      <c r="I582" s="256"/>
      <c r="J582" s="240"/>
      <c r="K582" s="254"/>
      <c r="L582" s="240"/>
      <c r="M582" s="240"/>
      <c r="N582" s="240"/>
      <c r="O582" s="240"/>
      <c r="P582" s="254"/>
      <c r="Q582" s="240"/>
      <c r="R582" s="240"/>
      <c r="S582" s="240"/>
      <c r="T582" s="240"/>
      <c r="U582" s="240"/>
      <c r="V582" s="240"/>
      <c r="W582" s="240"/>
      <c r="X582" s="240"/>
      <c r="Y582" s="240"/>
      <c r="Z582" s="240"/>
      <c r="AA582" s="240"/>
      <c r="AB582" s="240"/>
    </row>
    <row r="583" ht="18.0" customHeight="1">
      <c r="A583" s="240"/>
      <c r="B583" s="240"/>
      <c r="C583" s="240"/>
      <c r="D583" s="240"/>
      <c r="E583" s="254"/>
      <c r="F583" s="240"/>
      <c r="G583" s="255"/>
      <c r="H583" s="240"/>
      <c r="I583" s="256"/>
      <c r="J583" s="240"/>
      <c r="K583" s="254"/>
      <c r="L583" s="240"/>
      <c r="M583" s="240"/>
      <c r="N583" s="240"/>
      <c r="O583" s="240"/>
      <c r="P583" s="254"/>
      <c r="Q583" s="240"/>
      <c r="R583" s="240"/>
      <c r="S583" s="240"/>
      <c r="T583" s="240"/>
      <c r="U583" s="240"/>
      <c r="V583" s="240"/>
      <c r="W583" s="240"/>
      <c r="X583" s="240"/>
      <c r="Y583" s="240"/>
      <c r="Z583" s="240"/>
      <c r="AA583" s="240"/>
      <c r="AB583" s="240"/>
    </row>
    <row r="584" ht="18.0" customHeight="1">
      <c r="A584" s="240"/>
      <c r="B584" s="240"/>
      <c r="C584" s="240"/>
      <c r="D584" s="240"/>
      <c r="E584" s="254"/>
      <c r="F584" s="240"/>
      <c r="G584" s="255"/>
      <c r="H584" s="240"/>
      <c r="I584" s="256"/>
      <c r="J584" s="240"/>
      <c r="K584" s="254"/>
      <c r="L584" s="240"/>
      <c r="M584" s="240"/>
      <c r="N584" s="240"/>
      <c r="O584" s="240"/>
      <c r="P584" s="254"/>
      <c r="Q584" s="240"/>
      <c r="R584" s="240"/>
      <c r="S584" s="240"/>
      <c r="T584" s="240"/>
      <c r="U584" s="240"/>
      <c r="V584" s="240"/>
      <c r="W584" s="240"/>
      <c r="X584" s="240"/>
      <c r="Y584" s="240"/>
      <c r="Z584" s="240"/>
      <c r="AA584" s="240"/>
      <c r="AB584" s="240"/>
    </row>
    <row r="585" ht="18.0" customHeight="1">
      <c r="A585" s="240"/>
      <c r="B585" s="240"/>
      <c r="C585" s="240"/>
      <c r="D585" s="240"/>
      <c r="E585" s="254"/>
      <c r="F585" s="240"/>
      <c r="G585" s="255"/>
      <c r="H585" s="240"/>
      <c r="I585" s="256"/>
      <c r="J585" s="240"/>
      <c r="K585" s="254"/>
      <c r="L585" s="240"/>
      <c r="M585" s="240"/>
      <c r="N585" s="240"/>
      <c r="O585" s="240"/>
      <c r="P585" s="254"/>
      <c r="Q585" s="240"/>
      <c r="R585" s="240"/>
      <c r="S585" s="240"/>
      <c r="T585" s="240"/>
      <c r="U585" s="240"/>
      <c r="V585" s="240"/>
      <c r="W585" s="240"/>
      <c r="X585" s="240"/>
      <c r="Y585" s="240"/>
      <c r="Z585" s="240"/>
      <c r="AA585" s="240"/>
      <c r="AB585" s="240"/>
    </row>
    <row r="586" ht="18.0" customHeight="1">
      <c r="A586" s="240"/>
      <c r="B586" s="240"/>
      <c r="C586" s="240"/>
      <c r="D586" s="240"/>
      <c r="E586" s="254"/>
      <c r="F586" s="240"/>
      <c r="G586" s="255"/>
      <c r="H586" s="240"/>
      <c r="I586" s="256"/>
      <c r="J586" s="240"/>
      <c r="K586" s="254"/>
      <c r="L586" s="240"/>
      <c r="M586" s="240"/>
      <c r="N586" s="240"/>
      <c r="O586" s="240"/>
      <c r="P586" s="254"/>
      <c r="Q586" s="240"/>
      <c r="R586" s="240"/>
      <c r="S586" s="240"/>
      <c r="T586" s="240"/>
      <c r="U586" s="240"/>
      <c r="V586" s="240"/>
      <c r="W586" s="240"/>
      <c r="X586" s="240"/>
      <c r="Y586" s="240"/>
      <c r="Z586" s="240"/>
      <c r="AA586" s="240"/>
      <c r="AB586" s="240"/>
    </row>
    <row r="587" ht="18.0" customHeight="1">
      <c r="A587" s="240"/>
      <c r="B587" s="240"/>
      <c r="C587" s="240"/>
      <c r="D587" s="240"/>
      <c r="E587" s="254"/>
      <c r="F587" s="240"/>
      <c r="G587" s="255"/>
      <c r="H587" s="240"/>
      <c r="I587" s="256"/>
      <c r="J587" s="240"/>
      <c r="K587" s="254"/>
      <c r="L587" s="240"/>
      <c r="M587" s="240"/>
      <c r="N587" s="240"/>
      <c r="O587" s="240"/>
      <c r="P587" s="254"/>
      <c r="Q587" s="240"/>
      <c r="R587" s="240"/>
      <c r="S587" s="240"/>
      <c r="T587" s="240"/>
      <c r="U587" s="240"/>
      <c r="V587" s="240"/>
      <c r="W587" s="240"/>
      <c r="X587" s="240"/>
      <c r="Y587" s="240"/>
      <c r="Z587" s="240"/>
      <c r="AA587" s="240"/>
      <c r="AB587" s="240"/>
    </row>
    <row r="588" ht="18.0" customHeight="1">
      <c r="A588" s="240"/>
      <c r="B588" s="240"/>
      <c r="C588" s="240"/>
      <c r="D588" s="240"/>
      <c r="E588" s="254"/>
      <c r="F588" s="240"/>
      <c r="G588" s="255"/>
      <c r="H588" s="240"/>
      <c r="I588" s="256"/>
      <c r="J588" s="240"/>
      <c r="K588" s="254"/>
      <c r="L588" s="240"/>
      <c r="M588" s="240"/>
      <c r="N588" s="240"/>
      <c r="O588" s="240"/>
      <c r="P588" s="254"/>
      <c r="Q588" s="240"/>
      <c r="R588" s="240"/>
      <c r="S588" s="240"/>
      <c r="T588" s="240"/>
      <c r="U588" s="240"/>
      <c r="V588" s="240"/>
      <c r="W588" s="240"/>
      <c r="X588" s="240"/>
      <c r="Y588" s="240"/>
      <c r="Z588" s="240"/>
      <c r="AA588" s="240"/>
      <c r="AB588" s="240"/>
    </row>
    <row r="589" ht="18.0" customHeight="1">
      <c r="A589" s="240"/>
      <c r="B589" s="240"/>
      <c r="C589" s="240"/>
      <c r="D589" s="240"/>
      <c r="E589" s="254"/>
      <c r="F589" s="240"/>
      <c r="G589" s="255"/>
      <c r="H589" s="240"/>
      <c r="I589" s="256"/>
      <c r="J589" s="240"/>
      <c r="K589" s="254"/>
      <c r="L589" s="240"/>
      <c r="M589" s="240"/>
      <c r="N589" s="240"/>
      <c r="O589" s="240"/>
      <c r="P589" s="254"/>
      <c r="Q589" s="240"/>
      <c r="R589" s="240"/>
      <c r="S589" s="240"/>
      <c r="T589" s="240"/>
      <c r="U589" s="240"/>
      <c r="V589" s="240"/>
      <c r="W589" s="240"/>
      <c r="X589" s="240"/>
      <c r="Y589" s="240"/>
      <c r="Z589" s="240"/>
      <c r="AA589" s="240"/>
      <c r="AB589" s="240"/>
    </row>
    <row r="590" ht="18.0" customHeight="1">
      <c r="A590" s="240"/>
      <c r="B590" s="240"/>
      <c r="C590" s="240"/>
      <c r="D590" s="240"/>
      <c r="E590" s="254"/>
      <c r="F590" s="240"/>
      <c r="G590" s="255"/>
      <c r="H590" s="240"/>
      <c r="I590" s="256"/>
      <c r="J590" s="240"/>
      <c r="K590" s="254"/>
      <c r="L590" s="240"/>
      <c r="M590" s="240"/>
      <c r="N590" s="240"/>
      <c r="O590" s="240"/>
      <c r="P590" s="254"/>
      <c r="Q590" s="240"/>
      <c r="R590" s="240"/>
      <c r="S590" s="240"/>
      <c r="T590" s="240"/>
      <c r="U590" s="240"/>
      <c r="V590" s="240"/>
      <c r="W590" s="240"/>
      <c r="X590" s="240"/>
      <c r="Y590" s="240"/>
      <c r="Z590" s="240"/>
      <c r="AA590" s="240"/>
      <c r="AB590" s="240"/>
    </row>
    <row r="591" ht="18.0" customHeight="1">
      <c r="A591" s="240"/>
      <c r="B591" s="240"/>
      <c r="C591" s="240"/>
      <c r="D591" s="240"/>
      <c r="E591" s="254"/>
      <c r="F591" s="240"/>
      <c r="G591" s="255"/>
      <c r="H591" s="240"/>
      <c r="I591" s="256"/>
      <c r="J591" s="240"/>
      <c r="K591" s="254"/>
      <c r="L591" s="240"/>
      <c r="M591" s="240"/>
      <c r="N591" s="240"/>
      <c r="O591" s="240"/>
      <c r="P591" s="254"/>
      <c r="Q591" s="240"/>
      <c r="R591" s="240"/>
      <c r="S591" s="240"/>
      <c r="T591" s="240"/>
      <c r="U591" s="240"/>
      <c r="V591" s="240"/>
      <c r="W591" s="240"/>
      <c r="X591" s="240"/>
      <c r="Y591" s="240"/>
      <c r="Z591" s="240"/>
      <c r="AA591" s="240"/>
      <c r="AB591" s="240"/>
    </row>
    <row r="592" ht="18.0" customHeight="1">
      <c r="A592" s="240"/>
      <c r="B592" s="240"/>
      <c r="C592" s="240"/>
      <c r="D592" s="240"/>
      <c r="E592" s="254"/>
      <c r="F592" s="240"/>
      <c r="G592" s="255"/>
      <c r="H592" s="240"/>
      <c r="I592" s="256"/>
      <c r="J592" s="240"/>
      <c r="K592" s="254"/>
      <c r="L592" s="240"/>
      <c r="M592" s="240"/>
      <c r="N592" s="240"/>
      <c r="O592" s="240"/>
      <c r="P592" s="254"/>
      <c r="Q592" s="240"/>
      <c r="R592" s="240"/>
      <c r="S592" s="240"/>
      <c r="T592" s="240"/>
      <c r="U592" s="240"/>
      <c r="V592" s="240"/>
      <c r="W592" s="240"/>
      <c r="X592" s="240"/>
      <c r="Y592" s="240"/>
      <c r="Z592" s="240"/>
      <c r="AA592" s="240"/>
      <c r="AB592" s="240"/>
    </row>
    <row r="593" ht="18.0" customHeight="1">
      <c r="A593" s="240"/>
      <c r="B593" s="240"/>
      <c r="C593" s="240"/>
      <c r="D593" s="240"/>
      <c r="E593" s="254"/>
      <c r="F593" s="240"/>
      <c r="G593" s="255"/>
      <c r="H593" s="240"/>
      <c r="I593" s="256"/>
      <c r="J593" s="240"/>
      <c r="K593" s="254"/>
      <c r="L593" s="240"/>
      <c r="M593" s="240"/>
      <c r="N593" s="240"/>
      <c r="O593" s="240"/>
      <c r="P593" s="254"/>
      <c r="Q593" s="240"/>
      <c r="R593" s="240"/>
      <c r="S593" s="240"/>
      <c r="T593" s="240"/>
      <c r="U593" s="240"/>
      <c r="V593" s="240"/>
      <c r="W593" s="240"/>
      <c r="X593" s="240"/>
      <c r="Y593" s="240"/>
      <c r="Z593" s="240"/>
      <c r="AA593" s="240"/>
      <c r="AB593" s="240"/>
    </row>
    <row r="594" ht="18.0" customHeight="1">
      <c r="A594" s="240"/>
      <c r="B594" s="240"/>
      <c r="C594" s="240"/>
      <c r="D594" s="240"/>
      <c r="E594" s="254"/>
      <c r="F594" s="240"/>
      <c r="G594" s="255"/>
      <c r="H594" s="240"/>
      <c r="I594" s="256"/>
      <c r="J594" s="240"/>
      <c r="K594" s="254"/>
      <c r="L594" s="240"/>
      <c r="M594" s="240"/>
      <c r="N594" s="240"/>
      <c r="O594" s="240"/>
      <c r="P594" s="254"/>
      <c r="Q594" s="240"/>
      <c r="R594" s="240"/>
      <c r="S594" s="240"/>
      <c r="T594" s="240"/>
      <c r="U594" s="240"/>
      <c r="V594" s="240"/>
      <c r="W594" s="240"/>
      <c r="X594" s="240"/>
      <c r="Y594" s="240"/>
      <c r="Z594" s="240"/>
      <c r="AA594" s="240"/>
      <c r="AB594" s="240"/>
    </row>
    <row r="595" ht="18.0" customHeight="1">
      <c r="A595" s="240"/>
      <c r="B595" s="240"/>
      <c r="C595" s="240"/>
      <c r="D595" s="240"/>
      <c r="E595" s="254"/>
      <c r="F595" s="240"/>
      <c r="G595" s="255"/>
      <c r="H595" s="240"/>
      <c r="I595" s="256"/>
      <c r="J595" s="240"/>
      <c r="K595" s="254"/>
      <c r="L595" s="240"/>
      <c r="M595" s="240"/>
      <c r="N595" s="240"/>
      <c r="O595" s="240"/>
      <c r="P595" s="254"/>
      <c r="Q595" s="240"/>
      <c r="R595" s="240"/>
      <c r="S595" s="240"/>
      <c r="T595" s="240"/>
      <c r="U595" s="240"/>
      <c r="V595" s="240"/>
      <c r="W595" s="240"/>
      <c r="X595" s="240"/>
      <c r="Y595" s="240"/>
      <c r="Z595" s="240"/>
      <c r="AA595" s="240"/>
      <c r="AB595" s="240"/>
    </row>
    <row r="596" ht="18.0" customHeight="1">
      <c r="A596" s="240"/>
      <c r="B596" s="240"/>
      <c r="C596" s="240"/>
      <c r="D596" s="240"/>
      <c r="E596" s="254"/>
      <c r="F596" s="240"/>
      <c r="G596" s="255"/>
      <c r="H596" s="240"/>
      <c r="I596" s="256"/>
      <c r="J596" s="240"/>
      <c r="K596" s="254"/>
      <c r="L596" s="240"/>
      <c r="M596" s="240"/>
      <c r="N596" s="240"/>
      <c r="O596" s="240"/>
      <c r="P596" s="254"/>
      <c r="Q596" s="240"/>
      <c r="R596" s="240"/>
      <c r="S596" s="240"/>
      <c r="T596" s="240"/>
      <c r="U596" s="240"/>
      <c r="V596" s="240"/>
      <c r="W596" s="240"/>
      <c r="X596" s="240"/>
      <c r="Y596" s="240"/>
      <c r="Z596" s="240"/>
      <c r="AA596" s="240"/>
      <c r="AB596" s="240"/>
    </row>
    <row r="597" ht="18.0" customHeight="1">
      <c r="A597" s="240"/>
      <c r="B597" s="240"/>
      <c r="C597" s="240"/>
      <c r="D597" s="240"/>
      <c r="E597" s="254"/>
      <c r="F597" s="240"/>
      <c r="G597" s="255"/>
      <c r="H597" s="240"/>
      <c r="I597" s="256"/>
      <c r="J597" s="240"/>
      <c r="K597" s="254"/>
      <c r="L597" s="240"/>
      <c r="M597" s="240"/>
      <c r="N597" s="240"/>
      <c r="O597" s="240"/>
      <c r="P597" s="254"/>
      <c r="Q597" s="240"/>
      <c r="R597" s="240"/>
      <c r="S597" s="240"/>
      <c r="T597" s="240"/>
      <c r="U597" s="240"/>
      <c r="V597" s="240"/>
      <c r="W597" s="240"/>
      <c r="X597" s="240"/>
      <c r="Y597" s="240"/>
      <c r="Z597" s="240"/>
      <c r="AA597" s="240"/>
      <c r="AB597" s="240"/>
    </row>
    <row r="598" ht="18.0" customHeight="1">
      <c r="A598" s="240"/>
      <c r="B598" s="240"/>
      <c r="C598" s="240"/>
      <c r="D598" s="240"/>
      <c r="E598" s="254"/>
      <c r="F598" s="240"/>
      <c r="G598" s="255"/>
      <c r="H598" s="240"/>
      <c r="I598" s="256"/>
      <c r="J598" s="240"/>
      <c r="K598" s="254"/>
      <c r="L598" s="240"/>
      <c r="M598" s="240"/>
      <c r="N598" s="240"/>
      <c r="O598" s="240"/>
      <c r="P598" s="254"/>
      <c r="Q598" s="240"/>
      <c r="R598" s="240"/>
      <c r="S598" s="240"/>
      <c r="T598" s="240"/>
      <c r="U598" s="240"/>
      <c r="V598" s="240"/>
      <c r="W598" s="240"/>
      <c r="X598" s="240"/>
      <c r="Y598" s="240"/>
      <c r="Z598" s="240"/>
      <c r="AA598" s="240"/>
      <c r="AB598" s="240"/>
    </row>
    <row r="599" ht="18.0" customHeight="1">
      <c r="A599" s="240"/>
      <c r="B599" s="240"/>
      <c r="C599" s="240"/>
      <c r="D599" s="240"/>
      <c r="E599" s="254"/>
      <c r="F599" s="240"/>
      <c r="G599" s="255"/>
      <c r="H599" s="240"/>
      <c r="I599" s="256"/>
      <c r="J599" s="240"/>
      <c r="K599" s="254"/>
      <c r="L599" s="240"/>
      <c r="M599" s="240"/>
      <c r="N599" s="240"/>
      <c r="O599" s="240"/>
      <c r="P599" s="254"/>
      <c r="Q599" s="240"/>
      <c r="R599" s="240"/>
      <c r="S599" s="240"/>
      <c r="T599" s="240"/>
      <c r="U599" s="240"/>
      <c r="V599" s="240"/>
      <c r="W599" s="240"/>
      <c r="X599" s="240"/>
      <c r="Y599" s="240"/>
      <c r="Z599" s="240"/>
      <c r="AA599" s="240"/>
      <c r="AB599" s="240"/>
    </row>
    <row r="600" ht="18.0" customHeight="1">
      <c r="A600" s="240"/>
      <c r="B600" s="240"/>
      <c r="C600" s="240"/>
      <c r="D600" s="240"/>
      <c r="E600" s="254"/>
      <c r="F600" s="240"/>
      <c r="G600" s="255"/>
      <c r="H600" s="240"/>
      <c r="I600" s="256"/>
      <c r="J600" s="240"/>
      <c r="K600" s="254"/>
      <c r="L600" s="240"/>
      <c r="M600" s="240"/>
      <c r="N600" s="240"/>
      <c r="O600" s="240"/>
      <c r="P600" s="254"/>
      <c r="Q600" s="240"/>
      <c r="R600" s="240"/>
      <c r="S600" s="240"/>
      <c r="T600" s="240"/>
      <c r="U600" s="240"/>
      <c r="V600" s="240"/>
      <c r="W600" s="240"/>
      <c r="X600" s="240"/>
      <c r="Y600" s="240"/>
      <c r="Z600" s="240"/>
      <c r="AA600" s="240"/>
      <c r="AB600" s="240"/>
    </row>
    <row r="601" ht="18.0" customHeight="1">
      <c r="A601" s="240"/>
      <c r="B601" s="240"/>
      <c r="C601" s="240"/>
      <c r="D601" s="240"/>
      <c r="E601" s="254"/>
      <c r="F601" s="240"/>
      <c r="G601" s="255"/>
      <c r="H601" s="240"/>
      <c r="I601" s="256"/>
      <c r="J601" s="240"/>
      <c r="K601" s="254"/>
      <c r="L601" s="240"/>
      <c r="M601" s="240"/>
      <c r="N601" s="240"/>
      <c r="O601" s="240"/>
      <c r="P601" s="254"/>
      <c r="Q601" s="240"/>
      <c r="R601" s="240"/>
      <c r="S601" s="240"/>
      <c r="T601" s="240"/>
      <c r="U601" s="240"/>
      <c r="V601" s="240"/>
      <c r="W601" s="240"/>
      <c r="X601" s="240"/>
      <c r="Y601" s="240"/>
      <c r="Z601" s="240"/>
      <c r="AA601" s="240"/>
      <c r="AB601" s="240"/>
    </row>
    <row r="602" ht="18.0" customHeight="1">
      <c r="A602" s="240"/>
      <c r="B602" s="240"/>
      <c r="C602" s="240"/>
      <c r="D602" s="240"/>
      <c r="E602" s="254"/>
      <c r="F602" s="240"/>
      <c r="G602" s="255"/>
      <c r="H602" s="240"/>
      <c r="I602" s="256"/>
      <c r="J602" s="240"/>
      <c r="K602" s="254"/>
      <c r="L602" s="240"/>
      <c r="M602" s="240"/>
      <c r="N602" s="240"/>
      <c r="O602" s="240"/>
      <c r="P602" s="254"/>
      <c r="Q602" s="240"/>
      <c r="R602" s="240"/>
      <c r="S602" s="240"/>
      <c r="T602" s="240"/>
      <c r="U602" s="240"/>
      <c r="V602" s="240"/>
      <c r="W602" s="240"/>
      <c r="X602" s="240"/>
      <c r="Y602" s="240"/>
      <c r="Z602" s="240"/>
      <c r="AA602" s="240"/>
      <c r="AB602" s="240"/>
    </row>
    <row r="603" ht="18.0" customHeight="1">
      <c r="A603" s="240"/>
      <c r="B603" s="240"/>
      <c r="C603" s="240"/>
      <c r="D603" s="240"/>
      <c r="E603" s="254"/>
      <c r="F603" s="240"/>
      <c r="G603" s="255"/>
      <c r="H603" s="240"/>
      <c r="I603" s="256"/>
      <c r="J603" s="240"/>
      <c r="K603" s="254"/>
      <c r="L603" s="240"/>
      <c r="M603" s="240"/>
      <c r="N603" s="240"/>
      <c r="O603" s="240"/>
      <c r="P603" s="254"/>
      <c r="Q603" s="240"/>
      <c r="R603" s="240"/>
      <c r="S603" s="240"/>
      <c r="T603" s="240"/>
      <c r="U603" s="240"/>
      <c r="V603" s="240"/>
      <c r="W603" s="240"/>
      <c r="X603" s="240"/>
      <c r="Y603" s="240"/>
      <c r="Z603" s="240"/>
      <c r="AA603" s="240"/>
      <c r="AB603" s="240"/>
    </row>
    <row r="604" ht="18.0" customHeight="1">
      <c r="A604" s="240"/>
      <c r="B604" s="240"/>
      <c r="C604" s="240"/>
      <c r="D604" s="240"/>
      <c r="E604" s="254"/>
      <c r="F604" s="240"/>
      <c r="G604" s="255"/>
      <c r="H604" s="240"/>
      <c r="I604" s="256"/>
      <c r="J604" s="240"/>
      <c r="K604" s="254"/>
      <c r="L604" s="240"/>
      <c r="M604" s="240"/>
      <c r="N604" s="240"/>
      <c r="O604" s="240"/>
      <c r="P604" s="254"/>
      <c r="Q604" s="240"/>
      <c r="R604" s="240"/>
      <c r="S604" s="240"/>
      <c r="T604" s="240"/>
      <c r="U604" s="240"/>
      <c r="V604" s="240"/>
      <c r="W604" s="240"/>
      <c r="X604" s="240"/>
      <c r="Y604" s="240"/>
      <c r="Z604" s="240"/>
      <c r="AA604" s="240"/>
      <c r="AB604" s="240"/>
    </row>
    <row r="605" ht="18.0" customHeight="1">
      <c r="A605" s="240"/>
      <c r="B605" s="240"/>
      <c r="C605" s="240"/>
      <c r="D605" s="240"/>
      <c r="E605" s="254"/>
      <c r="F605" s="240"/>
      <c r="G605" s="255"/>
      <c r="H605" s="240"/>
      <c r="I605" s="256"/>
      <c r="J605" s="240"/>
      <c r="K605" s="254"/>
      <c r="L605" s="240"/>
      <c r="M605" s="240"/>
      <c r="N605" s="240"/>
      <c r="O605" s="240"/>
      <c r="P605" s="254"/>
      <c r="Q605" s="240"/>
      <c r="R605" s="240"/>
      <c r="S605" s="240"/>
      <c r="T605" s="240"/>
      <c r="U605" s="240"/>
      <c r="V605" s="240"/>
      <c r="W605" s="240"/>
      <c r="X605" s="240"/>
      <c r="Y605" s="240"/>
      <c r="Z605" s="240"/>
      <c r="AA605" s="240"/>
      <c r="AB605" s="240"/>
    </row>
    <row r="606" ht="18.0" customHeight="1">
      <c r="A606" s="240"/>
      <c r="B606" s="240"/>
      <c r="C606" s="240"/>
      <c r="D606" s="240"/>
      <c r="E606" s="254"/>
      <c r="F606" s="240"/>
      <c r="G606" s="255"/>
      <c r="H606" s="240"/>
      <c r="I606" s="256"/>
      <c r="J606" s="240"/>
      <c r="K606" s="254"/>
      <c r="L606" s="240"/>
      <c r="M606" s="240"/>
      <c r="N606" s="240"/>
      <c r="O606" s="240"/>
      <c r="P606" s="254"/>
      <c r="Q606" s="240"/>
      <c r="R606" s="240"/>
      <c r="S606" s="240"/>
      <c r="T606" s="240"/>
      <c r="U606" s="240"/>
      <c r="V606" s="240"/>
      <c r="W606" s="240"/>
      <c r="X606" s="240"/>
      <c r="Y606" s="240"/>
      <c r="Z606" s="240"/>
      <c r="AA606" s="240"/>
      <c r="AB606" s="240"/>
    </row>
    <row r="607" ht="18.0" customHeight="1">
      <c r="A607" s="240"/>
      <c r="B607" s="240"/>
      <c r="C607" s="240"/>
      <c r="D607" s="240"/>
      <c r="E607" s="254"/>
      <c r="F607" s="240"/>
      <c r="G607" s="255"/>
      <c r="H607" s="240"/>
      <c r="I607" s="256"/>
      <c r="J607" s="240"/>
      <c r="K607" s="254"/>
      <c r="L607" s="240"/>
      <c r="M607" s="240"/>
      <c r="N607" s="240"/>
      <c r="O607" s="240"/>
      <c r="P607" s="254"/>
      <c r="Q607" s="240"/>
      <c r="R607" s="240"/>
      <c r="S607" s="240"/>
      <c r="T607" s="240"/>
      <c r="U607" s="240"/>
      <c r="V607" s="240"/>
      <c r="W607" s="240"/>
      <c r="X607" s="240"/>
      <c r="Y607" s="240"/>
      <c r="Z607" s="240"/>
      <c r="AA607" s="240"/>
      <c r="AB607" s="240"/>
    </row>
    <row r="608" ht="18.0" customHeight="1">
      <c r="A608" s="240"/>
      <c r="B608" s="240"/>
      <c r="C608" s="240"/>
      <c r="D608" s="240"/>
      <c r="E608" s="254"/>
      <c r="F608" s="240"/>
      <c r="G608" s="255"/>
      <c r="H608" s="240"/>
      <c r="I608" s="256"/>
      <c r="J608" s="240"/>
      <c r="K608" s="254"/>
      <c r="L608" s="240"/>
      <c r="M608" s="240"/>
      <c r="N608" s="240"/>
      <c r="O608" s="240"/>
      <c r="P608" s="254"/>
      <c r="Q608" s="240"/>
      <c r="R608" s="240"/>
      <c r="S608" s="240"/>
      <c r="T608" s="240"/>
      <c r="U608" s="240"/>
      <c r="V608" s="240"/>
      <c r="W608" s="240"/>
      <c r="X608" s="240"/>
      <c r="Y608" s="240"/>
      <c r="Z608" s="240"/>
      <c r="AA608" s="240"/>
      <c r="AB608" s="240"/>
    </row>
    <row r="609" ht="18.0" customHeight="1">
      <c r="A609" s="240"/>
      <c r="B609" s="240"/>
      <c r="C609" s="240"/>
      <c r="D609" s="240"/>
      <c r="E609" s="254"/>
      <c r="F609" s="240"/>
      <c r="G609" s="255"/>
      <c r="H609" s="240"/>
      <c r="I609" s="256"/>
      <c r="J609" s="240"/>
      <c r="K609" s="254"/>
      <c r="L609" s="240"/>
      <c r="M609" s="240"/>
      <c r="N609" s="240"/>
      <c r="O609" s="240"/>
      <c r="P609" s="254"/>
      <c r="Q609" s="240"/>
      <c r="R609" s="240"/>
      <c r="S609" s="240"/>
      <c r="T609" s="240"/>
      <c r="U609" s="240"/>
      <c r="V609" s="240"/>
      <c r="W609" s="240"/>
      <c r="X609" s="240"/>
      <c r="Y609" s="240"/>
      <c r="Z609" s="240"/>
      <c r="AA609" s="240"/>
      <c r="AB609" s="240"/>
    </row>
    <row r="610" ht="18.0" customHeight="1">
      <c r="A610" s="240"/>
      <c r="B610" s="240"/>
      <c r="C610" s="240"/>
      <c r="D610" s="240"/>
      <c r="E610" s="254"/>
      <c r="F610" s="240"/>
      <c r="G610" s="255"/>
      <c r="H610" s="240"/>
      <c r="I610" s="256"/>
      <c r="J610" s="240"/>
      <c r="K610" s="254"/>
      <c r="L610" s="240"/>
      <c r="M610" s="240"/>
      <c r="N610" s="240"/>
      <c r="O610" s="240"/>
      <c r="P610" s="254"/>
      <c r="Q610" s="240"/>
      <c r="R610" s="240"/>
      <c r="S610" s="240"/>
      <c r="T610" s="240"/>
      <c r="U610" s="240"/>
      <c r="V610" s="240"/>
      <c r="W610" s="240"/>
      <c r="X610" s="240"/>
      <c r="Y610" s="240"/>
      <c r="Z610" s="240"/>
      <c r="AA610" s="240"/>
      <c r="AB610" s="240"/>
    </row>
    <row r="611" ht="18.0" customHeight="1">
      <c r="A611" s="240"/>
      <c r="B611" s="240"/>
      <c r="C611" s="240"/>
      <c r="D611" s="240"/>
      <c r="E611" s="254"/>
      <c r="F611" s="240"/>
      <c r="G611" s="255"/>
      <c r="H611" s="240"/>
      <c r="I611" s="256"/>
      <c r="J611" s="240"/>
      <c r="K611" s="254"/>
      <c r="L611" s="240"/>
      <c r="M611" s="240"/>
      <c r="N611" s="240"/>
      <c r="O611" s="240"/>
      <c r="P611" s="254"/>
      <c r="Q611" s="240"/>
      <c r="R611" s="240"/>
      <c r="S611" s="240"/>
      <c r="T611" s="240"/>
      <c r="U611" s="240"/>
      <c r="V611" s="240"/>
      <c r="W611" s="240"/>
      <c r="X611" s="240"/>
      <c r="Y611" s="240"/>
      <c r="Z611" s="240"/>
      <c r="AA611" s="240"/>
      <c r="AB611" s="240"/>
    </row>
    <row r="612" ht="18.0" customHeight="1">
      <c r="A612" s="240"/>
      <c r="B612" s="240"/>
      <c r="C612" s="240"/>
      <c r="D612" s="240"/>
      <c r="E612" s="254"/>
      <c r="F612" s="240"/>
      <c r="G612" s="255"/>
      <c r="H612" s="240"/>
      <c r="I612" s="256"/>
      <c r="J612" s="240"/>
      <c r="K612" s="254"/>
      <c r="L612" s="240"/>
      <c r="M612" s="240"/>
      <c r="N612" s="240"/>
      <c r="O612" s="240"/>
      <c r="P612" s="254"/>
      <c r="Q612" s="240"/>
      <c r="R612" s="240"/>
      <c r="S612" s="240"/>
      <c r="T612" s="240"/>
      <c r="U612" s="240"/>
      <c r="V612" s="240"/>
      <c r="W612" s="240"/>
      <c r="X612" s="240"/>
      <c r="Y612" s="240"/>
      <c r="Z612" s="240"/>
      <c r="AA612" s="240"/>
      <c r="AB612" s="240"/>
    </row>
    <row r="613" ht="18.0" customHeight="1">
      <c r="A613" s="240"/>
      <c r="B613" s="240"/>
      <c r="C613" s="240"/>
      <c r="D613" s="240"/>
      <c r="E613" s="254"/>
      <c r="F613" s="240"/>
      <c r="G613" s="255"/>
      <c r="H613" s="240"/>
      <c r="I613" s="256"/>
      <c r="J613" s="240"/>
      <c r="K613" s="254"/>
      <c r="L613" s="240"/>
      <c r="M613" s="240"/>
      <c r="N613" s="240"/>
      <c r="O613" s="240"/>
      <c r="P613" s="254"/>
      <c r="Q613" s="240"/>
      <c r="R613" s="240"/>
      <c r="S613" s="240"/>
      <c r="T613" s="240"/>
      <c r="U613" s="240"/>
      <c r="V613" s="240"/>
      <c r="W613" s="240"/>
      <c r="X613" s="240"/>
      <c r="Y613" s="240"/>
      <c r="Z613" s="240"/>
      <c r="AA613" s="240"/>
      <c r="AB613" s="240"/>
    </row>
    <row r="614" ht="18.0" customHeight="1">
      <c r="A614" s="240"/>
      <c r="B614" s="240"/>
      <c r="C614" s="240"/>
      <c r="D614" s="240"/>
      <c r="E614" s="254"/>
      <c r="F614" s="240"/>
      <c r="G614" s="255"/>
      <c r="H614" s="240"/>
      <c r="I614" s="256"/>
      <c r="J614" s="240"/>
      <c r="K614" s="254"/>
      <c r="L614" s="240"/>
      <c r="M614" s="240"/>
      <c r="N614" s="240"/>
      <c r="O614" s="240"/>
      <c r="P614" s="254"/>
      <c r="Q614" s="240"/>
      <c r="R614" s="240"/>
      <c r="S614" s="240"/>
      <c r="T614" s="240"/>
      <c r="U614" s="240"/>
      <c r="V614" s="240"/>
      <c r="W614" s="240"/>
      <c r="X614" s="240"/>
      <c r="Y614" s="240"/>
      <c r="Z614" s="240"/>
      <c r="AA614" s="240"/>
      <c r="AB614" s="240"/>
    </row>
    <row r="615" ht="18.0" customHeight="1">
      <c r="A615" s="240"/>
      <c r="B615" s="240"/>
      <c r="C615" s="240"/>
      <c r="D615" s="240"/>
      <c r="E615" s="254"/>
      <c r="F615" s="240"/>
      <c r="G615" s="255"/>
      <c r="H615" s="240"/>
      <c r="I615" s="256"/>
      <c r="J615" s="240"/>
      <c r="K615" s="254"/>
      <c r="L615" s="240"/>
      <c r="M615" s="240"/>
      <c r="N615" s="240"/>
      <c r="O615" s="240"/>
      <c r="P615" s="254"/>
      <c r="Q615" s="240"/>
      <c r="R615" s="240"/>
      <c r="S615" s="240"/>
      <c r="T615" s="240"/>
      <c r="U615" s="240"/>
      <c r="V615" s="240"/>
      <c r="W615" s="240"/>
      <c r="X615" s="240"/>
      <c r="Y615" s="240"/>
      <c r="Z615" s="240"/>
      <c r="AA615" s="240"/>
      <c r="AB615" s="240"/>
    </row>
    <row r="616" ht="18.0" customHeight="1">
      <c r="A616" s="240"/>
      <c r="B616" s="240"/>
      <c r="C616" s="240"/>
      <c r="D616" s="240"/>
      <c r="E616" s="254"/>
      <c r="F616" s="240"/>
      <c r="G616" s="255"/>
      <c r="H616" s="240"/>
      <c r="I616" s="256"/>
      <c r="J616" s="240"/>
      <c r="K616" s="254"/>
      <c r="L616" s="240"/>
      <c r="M616" s="240"/>
      <c r="N616" s="240"/>
      <c r="O616" s="240"/>
      <c r="P616" s="254"/>
      <c r="Q616" s="240"/>
      <c r="R616" s="240"/>
      <c r="S616" s="240"/>
      <c r="T616" s="240"/>
      <c r="U616" s="240"/>
      <c r="V616" s="240"/>
      <c r="W616" s="240"/>
      <c r="X616" s="240"/>
      <c r="Y616" s="240"/>
      <c r="Z616" s="240"/>
      <c r="AA616" s="240"/>
      <c r="AB616" s="240"/>
    </row>
    <row r="617" ht="18.0" customHeight="1">
      <c r="A617" s="240"/>
      <c r="B617" s="240"/>
      <c r="C617" s="240"/>
      <c r="D617" s="240"/>
      <c r="E617" s="254"/>
      <c r="F617" s="240"/>
      <c r="G617" s="255"/>
      <c r="H617" s="240"/>
      <c r="I617" s="256"/>
      <c r="J617" s="240"/>
      <c r="K617" s="254"/>
      <c r="L617" s="240"/>
      <c r="M617" s="240"/>
      <c r="N617" s="240"/>
      <c r="O617" s="240"/>
      <c r="P617" s="254"/>
      <c r="Q617" s="240"/>
      <c r="R617" s="240"/>
      <c r="S617" s="240"/>
      <c r="T617" s="240"/>
      <c r="U617" s="240"/>
      <c r="V617" s="240"/>
      <c r="W617" s="240"/>
      <c r="X617" s="240"/>
      <c r="Y617" s="240"/>
      <c r="Z617" s="240"/>
      <c r="AA617" s="240"/>
      <c r="AB617" s="240"/>
    </row>
    <row r="618" ht="18.0" customHeight="1">
      <c r="A618" s="240"/>
      <c r="B618" s="240"/>
      <c r="C618" s="240"/>
      <c r="D618" s="240"/>
      <c r="E618" s="254"/>
      <c r="F618" s="240"/>
      <c r="G618" s="255"/>
      <c r="H618" s="240"/>
      <c r="I618" s="256"/>
      <c r="J618" s="240"/>
      <c r="K618" s="254"/>
      <c r="L618" s="240"/>
      <c r="M618" s="240"/>
      <c r="N618" s="240"/>
      <c r="O618" s="240"/>
      <c r="P618" s="254"/>
      <c r="Q618" s="240"/>
      <c r="R618" s="240"/>
      <c r="S618" s="240"/>
      <c r="T618" s="240"/>
      <c r="U618" s="240"/>
      <c r="V618" s="240"/>
      <c r="W618" s="240"/>
      <c r="X618" s="240"/>
      <c r="Y618" s="240"/>
      <c r="Z618" s="240"/>
      <c r="AA618" s="240"/>
      <c r="AB618" s="240"/>
    </row>
    <row r="619" ht="18.0" customHeight="1">
      <c r="A619" s="240"/>
      <c r="B619" s="240"/>
      <c r="C619" s="240"/>
      <c r="D619" s="240"/>
      <c r="E619" s="254"/>
      <c r="F619" s="240"/>
      <c r="G619" s="255"/>
      <c r="H619" s="240"/>
      <c r="I619" s="256"/>
      <c r="J619" s="240"/>
      <c r="K619" s="254"/>
      <c r="L619" s="240"/>
      <c r="M619" s="240"/>
      <c r="N619" s="240"/>
      <c r="O619" s="240"/>
      <c r="P619" s="254"/>
      <c r="Q619" s="240"/>
      <c r="R619" s="240"/>
      <c r="S619" s="240"/>
      <c r="T619" s="240"/>
      <c r="U619" s="240"/>
      <c r="V619" s="240"/>
      <c r="W619" s="240"/>
      <c r="X619" s="240"/>
      <c r="Y619" s="240"/>
      <c r="Z619" s="240"/>
      <c r="AA619" s="240"/>
      <c r="AB619" s="240"/>
    </row>
    <row r="620" ht="18.0" customHeight="1">
      <c r="A620" s="240"/>
      <c r="B620" s="240"/>
      <c r="C620" s="240"/>
      <c r="D620" s="240"/>
      <c r="E620" s="254"/>
      <c r="F620" s="240"/>
      <c r="G620" s="255"/>
      <c r="H620" s="240"/>
      <c r="I620" s="256"/>
      <c r="J620" s="240"/>
      <c r="K620" s="254"/>
      <c r="L620" s="240"/>
      <c r="M620" s="240"/>
      <c r="N620" s="240"/>
      <c r="O620" s="240"/>
      <c r="P620" s="254"/>
      <c r="Q620" s="240"/>
      <c r="R620" s="240"/>
      <c r="S620" s="240"/>
      <c r="T620" s="240"/>
      <c r="U620" s="240"/>
      <c r="V620" s="240"/>
      <c r="W620" s="240"/>
      <c r="X620" s="240"/>
      <c r="Y620" s="240"/>
      <c r="Z620" s="240"/>
      <c r="AA620" s="240"/>
      <c r="AB620" s="240"/>
    </row>
    <row r="621" ht="18.0" customHeight="1">
      <c r="A621" s="240"/>
      <c r="B621" s="240"/>
      <c r="C621" s="240"/>
      <c r="D621" s="240"/>
      <c r="E621" s="254"/>
      <c r="F621" s="240"/>
      <c r="G621" s="255"/>
      <c r="H621" s="240"/>
      <c r="I621" s="256"/>
      <c r="J621" s="240"/>
      <c r="K621" s="254"/>
      <c r="L621" s="240"/>
      <c r="M621" s="240"/>
      <c r="N621" s="240"/>
      <c r="O621" s="240"/>
      <c r="P621" s="254"/>
      <c r="Q621" s="240"/>
      <c r="R621" s="240"/>
      <c r="S621" s="240"/>
      <c r="T621" s="240"/>
      <c r="U621" s="240"/>
      <c r="V621" s="240"/>
      <c r="W621" s="240"/>
      <c r="X621" s="240"/>
      <c r="Y621" s="240"/>
      <c r="Z621" s="240"/>
      <c r="AA621" s="240"/>
      <c r="AB621" s="240"/>
    </row>
    <row r="622" ht="18.0" customHeight="1">
      <c r="A622" s="240"/>
      <c r="B622" s="240"/>
      <c r="C622" s="240"/>
      <c r="D622" s="240"/>
      <c r="E622" s="254"/>
      <c r="F622" s="240"/>
      <c r="G622" s="255"/>
      <c r="H622" s="240"/>
      <c r="I622" s="256"/>
      <c r="J622" s="240"/>
      <c r="K622" s="254"/>
      <c r="L622" s="240"/>
      <c r="M622" s="240"/>
      <c r="N622" s="240"/>
      <c r="O622" s="240"/>
      <c r="P622" s="254"/>
      <c r="Q622" s="240"/>
      <c r="R622" s="240"/>
      <c r="S622" s="240"/>
      <c r="T622" s="240"/>
      <c r="U622" s="240"/>
      <c r="V622" s="240"/>
      <c r="W622" s="240"/>
      <c r="X622" s="240"/>
      <c r="Y622" s="240"/>
      <c r="Z622" s="240"/>
      <c r="AA622" s="240"/>
      <c r="AB622" s="240"/>
    </row>
    <row r="623" ht="18.0" customHeight="1">
      <c r="A623" s="240"/>
      <c r="B623" s="240"/>
      <c r="C623" s="240"/>
      <c r="D623" s="240"/>
      <c r="E623" s="254"/>
      <c r="F623" s="240"/>
      <c r="G623" s="255"/>
      <c r="H623" s="240"/>
      <c r="I623" s="256"/>
      <c r="J623" s="240"/>
      <c r="K623" s="254"/>
      <c r="L623" s="240"/>
      <c r="M623" s="240"/>
      <c r="N623" s="240"/>
      <c r="O623" s="240"/>
      <c r="P623" s="254"/>
      <c r="Q623" s="240"/>
      <c r="R623" s="240"/>
      <c r="S623" s="240"/>
      <c r="T623" s="240"/>
      <c r="U623" s="240"/>
      <c r="V623" s="240"/>
      <c r="W623" s="240"/>
      <c r="X623" s="240"/>
      <c r="Y623" s="240"/>
      <c r="Z623" s="240"/>
      <c r="AA623" s="240"/>
      <c r="AB623" s="240"/>
    </row>
    <row r="624" ht="18.0" customHeight="1">
      <c r="A624" s="240"/>
      <c r="B624" s="240"/>
      <c r="C624" s="240"/>
      <c r="D624" s="240"/>
      <c r="E624" s="254"/>
      <c r="F624" s="240"/>
      <c r="G624" s="255"/>
      <c r="H624" s="240"/>
      <c r="I624" s="256"/>
      <c r="J624" s="240"/>
      <c r="K624" s="254"/>
      <c r="L624" s="240"/>
      <c r="M624" s="240"/>
      <c r="N624" s="240"/>
      <c r="O624" s="240"/>
      <c r="P624" s="254"/>
      <c r="Q624" s="240"/>
      <c r="R624" s="240"/>
      <c r="S624" s="240"/>
      <c r="T624" s="240"/>
      <c r="U624" s="240"/>
      <c r="V624" s="240"/>
      <c r="W624" s="240"/>
      <c r="X624" s="240"/>
      <c r="Y624" s="240"/>
      <c r="Z624" s="240"/>
      <c r="AA624" s="240"/>
      <c r="AB624" s="240"/>
    </row>
    <row r="625" ht="18.0" customHeight="1">
      <c r="A625" s="240"/>
      <c r="B625" s="240"/>
      <c r="C625" s="240"/>
      <c r="D625" s="240"/>
      <c r="E625" s="254"/>
      <c r="F625" s="240"/>
      <c r="G625" s="255"/>
      <c r="H625" s="240"/>
      <c r="I625" s="256"/>
      <c r="J625" s="240"/>
      <c r="K625" s="254"/>
      <c r="L625" s="240"/>
      <c r="M625" s="240"/>
      <c r="N625" s="240"/>
      <c r="O625" s="240"/>
      <c r="P625" s="254"/>
      <c r="Q625" s="240"/>
      <c r="R625" s="240"/>
      <c r="S625" s="240"/>
      <c r="T625" s="240"/>
      <c r="U625" s="240"/>
      <c r="V625" s="240"/>
      <c r="W625" s="240"/>
      <c r="X625" s="240"/>
      <c r="Y625" s="240"/>
      <c r="Z625" s="240"/>
      <c r="AA625" s="240"/>
      <c r="AB625" s="240"/>
    </row>
    <row r="626" ht="18.0" customHeight="1">
      <c r="A626" s="240"/>
      <c r="B626" s="240"/>
      <c r="C626" s="240"/>
      <c r="D626" s="240"/>
      <c r="E626" s="254"/>
      <c r="F626" s="240"/>
      <c r="G626" s="255"/>
      <c r="H626" s="240"/>
      <c r="I626" s="256"/>
      <c r="J626" s="240"/>
      <c r="K626" s="254"/>
      <c r="L626" s="240"/>
      <c r="M626" s="240"/>
      <c r="N626" s="240"/>
      <c r="O626" s="240"/>
      <c r="P626" s="254"/>
      <c r="Q626" s="240"/>
      <c r="R626" s="240"/>
      <c r="S626" s="240"/>
      <c r="T626" s="240"/>
      <c r="U626" s="240"/>
      <c r="V626" s="240"/>
      <c r="W626" s="240"/>
      <c r="X626" s="240"/>
      <c r="Y626" s="240"/>
      <c r="Z626" s="240"/>
      <c r="AA626" s="240"/>
      <c r="AB626" s="240"/>
    </row>
    <row r="627" ht="18.0" customHeight="1">
      <c r="A627" s="240"/>
      <c r="B627" s="240"/>
      <c r="C627" s="240"/>
      <c r="D627" s="240"/>
      <c r="E627" s="254"/>
      <c r="F627" s="240"/>
      <c r="G627" s="255"/>
      <c r="H627" s="240"/>
      <c r="I627" s="256"/>
      <c r="J627" s="240"/>
      <c r="K627" s="254"/>
      <c r="L627" s="240"/>
      <c r="M627" s="240"/>
      <c r="N627" s="240"/>
      <c r="O627" s="240"/>
      <c r="P627" s="254"/>
      <c r="Q627" s="240"/>
      <c r="R627" s="240"/>
      <c r="S627" s="240"/>
      <c r="T627" s="240"/>
      <c r="U627" s="240"/>
      <c r="V627" s="240"/>
      <c r="W627" s="240"/>
      <c r="X627" s="240"/>
      <c r="Y627" s="240"/>
      <c r="Z627" s="240"/>
      <c r="AA627" s="240"/>
      <c r="AB627" s="240"/>
    </row>
    <row r="628" ht="18.0" customHeight="1">
      <c r="A628" s="240"/>
      <c r="B628" s="240"/>
      <c r="C628" s="240"/>
      <c r="D628" s="240"/>
      <c r="E628" s="254"/>
      <c r="F628" s="240"/>
      <c r="G628" s="255"/>
      <c r="H628" s="240"/>
      <c r="I628" s="256"/>
      <c r="J628" s="240"/>
      <c r="K628" s="254"/>
      <c r="L628" s="240"/>
      <c r="M628" s="240"/>
      <c r="N628" s="240"/>
      <c r="O628" s="240"/>
      <c r="P628" s="254"/>
      <c r="Q628" s="240"/>
      <c r="R628" s="240"/>
      <c r="S628" s="240"/>
      <c r="T628" s="240"/>
      <c r="U628" s="240"/>
      <c r="V628" s="240"/>
      <c r="W628" s="240"/>
      <c r="X628" s="240"/>
      <c r="Y628" s="240"/>
      <c r="Z628" s="240"/>
      <c r="AA628" s="240"/>
      <c r="AB628" s="240"/>
    </row>
    <row r="629" ht="18.0" customHeight="1">
      <c r="A629" s="240"/>
      <c r="B629" s="240"/>
      <c r="C629" s="240"/>
      <c r="D629" s="240"/>
      <c r="E629" s="254"/>
      <c r="F629" s="240"/>
      <c r="G629" s="255"/>
      <c r="H629" s="240"/>
      <c r="I629" s="256"/>
      <c r="J629" s="240"/>
      <c r="K629" s="254"/>
      <c r="L629" s="240"/>
      <c r="M629" s="240"/>
      <c r="N629" s="240"/>
      <c r="O629" s="240"/>
      <c r="P629" s="254"/>
      <c r="Q629" s="240"/>
      <c r="R629" s="240"/>
      <c r="S629" s="240"/>
      <c r="T629" s="240"/>
      <c r="U629" s="240"/>
      <c r="V629" s="240"/>
      <c r="W629" s="240"/>
      <c r="X629" s="240"/>
      <c r="Y629" s="240"/>
      <c r="Z629" s="240"/>
      <c r="AA629" s="240"/>
      <c r="AB629" s="240"/>
    </row>
    <row r="630" ht="18.0" customHeight="1">
      <c r="A630" s="240"/>
      <c r="B630" s="240"/>
      <c r="C630" s="240"/>
      <c r="D630" s="240"/>
      <c r="E630" s="254"/>
      <c r="F630" s="240"/>
      <c r="G630" s="255"/>
      <c r="H630" s="240"/>
      <c r="I630" s="256"/>
      <c r="J630" s="240"/>
      <c r="K630" s="254"/>
      <c r="L630" s="240"/>
      <c r="M630" s="240"/>
      <c r="N630" s="240"/>
      <c r="O630" s="240"/>
      <c r="P630" s="254"/>
      <c r="Q630" s="240"/>
      <c r="R630" s="240"/>
      <c r="S630" s="240"/>
      <c r="T630" s="240"/>
      <c r="U630" s="240"/>
      <c r="V630" s="240"/>
      <c r="W630" s="240"/>
      <c r="X630" s="240"/>
      <c r="Y630" s="240"/>
      <c r="Z630" s="240"/>
      <c r="AA630" s="240"/>
      <c r="AB630" s="240"/>
    </row>
    <row r="631" ht="18.0" customHeight="1">
      <c r="A631" s="240"/>
      <c r="B631" s="240"/>
      <c r="C631" s="240"/>
      <c r="D631" s="240"/>
      <c r="E631" s="254"/>
      <c r="F631" s="240"/>
      <c r="G631" s="255"/>
      <c r="H631" s="240"/>
      <c r="I631" s="256"/>
      <c r="J631" s="240"/>
      <c r="K631" s="254"/>
      <c r="L631" s="240"/>
      <c r="M631" s="240"/>
      <c r="N631" s="240"/>
      <c r="O631" s="240"/>
      <c r="P631" s="254"/>
      <c r="Q631" s="240"/>
      <c r="R631" s="240"/>
      <c r="S631" s="240"/>
      <c r="T631" s="240"/>
      <c r="U631" s="240"/>
      <c r="V631" s="240"/>
      <c r="W631" s="240"/>
      <c r="X631" s="240"/>
      <c r="Y631" s="240"/>
      <c r="Z631" s="240"/>
      <c r="AA631" s="240"/>
      <c r="AB631" s="240"/>
    </row>
    <row r="632" ht="18.0" customHeight="1">
      <c r="A632" s="240"/>
      <c r="B632" s="240"/>
      <c r="C632" s="240"/>
      <c r="D632" s="240"/>
      <c r="E632" s="254"/>
      <c r="F632" s="240"/>
      <c r="G632" s="255"/>
      <c r="H632" s="240"/>
      <c r="I632" s="256"/>
      <c r="J632" s="240"/>
      <c r="K632" s="254"/>
      <c r="L632" s="240"/>
      <c r="M632" s="240"/>
      <c r="N632" s="240"/>
      <c r="O632" s="240"/>
      <c r="P632" s="254"/>
      <c r="Q632" s="240"/>
      <c r="R632" s="240"/>
      <c r="S632" s="240"/>
      <c r="T632" s="240"/>
      <c r="U632" s="240"/>
      <c r="V632" s="240"/>
      <c r="W632" s="240"/>
      <c r="X632" s="240"/>
      <c r="Y632" s="240"/>
      <c r="Z632" s="240"/>
      <c r="AA632" s="240"/>
      <c r="AB632" s="240"/>
    </row>
    <row r="633" ht="18.0" customHeight="1">
      <c r="A633" s="240"/>
      <c r="B633" s="240"/>
      <c r="C633" s="240"/>
      <c r="D633" s="240"/>
      <c r="E633" s="254"/>
      <c r="F633" s="240"/>
      <c r="G633" s="255"/>
      <c r="H633" s="240"/>
      <c r="I633" s="256"/>
      <c r="J633" s="240"/>
      <c r="K633" s="254"/>
      <c r="L633" s="240"/>
      <c r="M633" s="240"/>
      <c r="N633" s="240"/>
      <c r="O633" s="240"/>
      <c r="P633" s="254"/>
      <c r="Q633" s="240"/>
      <c r="R633" s="240"/>
      <c r="S633" s="240"/>
      <c r="T633" s="240"/>
      <c r="U633" s="240"/>
      <c r="V633" s="240"/>
      <c r="W633" s="240"/>
      <c r="X633" s="240"/>
      <c r="Y633" s="240"/>
      <c r="Z633" s="240"/>
      <c r="AA633" s="240"/>
      <c r="AB633" s="240"/>
    </row>
    <row r="634" ht="18.0" customHeight="1">
      <c r="A634" s="240"/>
      <c r="B634" s="240"/>
      <c r="C634" s="240"/>
      <c r="D634" s="240"/>
      <c r="E634" s="254"/>
      <c r="F634" s="240"/>
      <c r="G634" s="255"/>
      <c r="H634" s="240"/>
      <c r="I634" s="256"/>
      <c r="J634" s="240"/>
      <c r="K634" s="254"/>
      <c r="L634" s="240"/>
      <c r="M634" s="240"/>
      <c r="N634" s="240"/>
      <c r="O634" s="240"/>
      <c r="P634" s="254"/>
      <c r="Q634" s="240"/>
      <c r="R634" s="240"/>
      <c r="S634" s="240"/>
      <c r="T634" s="240"/>
      <c r="U634" s="240"/>
      <c r="V634" s="240"/>
      <c r="W634" s="240"/>
      <c r="X634" s="240"/>
      <c r="Y634" s="240"/>
      <c r="Z634" s="240"/>
      <c r="AA634" s="240"/>
      <c r="AB634" s="240"/>
    </row>
    <row r="635" ht="18.0" customHeight="1">
      <c r="A635" s="240"/>
      <c r="B635" s="240"/>
      <c r="C635" s="240"/>
      <c r="D635" s="240"/>
      <c r="E635" s="254"/>
      <c r="F635" s="240"/>
      <c r="G635" s="255"/>
      <c r="H635" s="240"/>
      <c r="I635" s="256"/>
      <c r="J635" s="240"/>
      <c r="K635" s="254"/>
      <c r="L635" s="240"/>
      <c r="M635" s="240"/>
      <c r="N635" s="240"/>
      <c r="O635" s="240"/>
      <c r="P635" s="254"/>
      <c r="Q635" s="240"/>
      <c r="R635" s="240"/>
      <c r="S635" s="240"/>
      <c r="T635" s="240"/>
      <c r="U635" s="240"/>
      <c r="V635" s="240"/>
      <c r="W635" s="240"/>
      <c r="X635" s="240"/>
      <c r="Y635" s="240"/>
      <c r="Z635" s="240"/>
      <c r="AA635" s="240"/>
      <c r="AB635" s="240"/>
    </row>
    <row r="636" ht="18.0" customHeight="1">
      <c r="A636" s="240"/>
      <c r="B636" s="240"/>
      <c r="C636" s="240"/>
      <c r="D636" s="240"/>
      <c r="E636" s="254"/>
      <c r="F636" s="240"/>
      <c r="G636" s="255"/>
      <c r="H636" s="240"/>
      <c r="I636" s="256"/>
      <c r="J636" s="240"/>
      <c r="K636" s="254"/>
      <c r="L636" s="240"/>
      <c r="M636" s="240"/>
      <c r="N636" s="240"/>
      <c r="O636" s="240"/>
      <c r="P636" s="254"/>
      <c r="Q636" s="240"/>
      <c r="R636" s="240"/>
      <c r="S636" s="240"/>
      <c r="T636" s="240"/>
      <c r="U636" s="240"/>
      <c r="V636" s="240"/>
      <c r="W636" s="240"/>
      <c r="X636" s="240"/>
      <c r="Y636" s="240"/>
      <c r="Z636" s="240"/>
      <c r="AA636" s="240"/>
      <c r="AB636" s="240"/>
    </row>
    <row r="637" ht="18.0" customHeight="1">
      <c r="A637" s="240"/>
      <c r="B637" s="240"/>
      <c r="C637" s="240"/>
      <c r="D637" s="240"/>
      <c r="E637" s="254"/>
      <c r="F637" s="240"/>
      <c r="G637" s="255"/>
      <c r="H637" s="240"/>
      <c r="I637" s="256"/>
      <c r="J637" s="240"/>
      <c r="K637" s="254"/>
      <c r="L637" s="240"/>
      <c r="M637" s="240"/>
      <c r="N637" s="240"/>
      <c r="O637" s="240"/>
      <c r="P637" s="254"/>
      <c r="Q637" s="240"/>
      <c r="R637" s="240"/>
      <c r="S637" s="240"/>
      <c r="T637" s="240"/>
      <c r="U637" s="240"/>
      <c r="V637" s="240"/>
      <c r="W637" s="240"/>
      <c r="X637" s="240"/>
      <c r="Y637" s="240"/>
      <c r="Z637" s="240"/>
      <c r="AA637" s="240"/>
      <c r="AB637" s="240"/>
    </row>
    <row r="638" ht="18.0" customHeight="1">
      <c r="A638" s="240"/>
      <c r="B638" s="240"/>
      <c r="C638" s="240"/>
      <c r="D638" s="240"/>
      <c r="E638" s="254"/>
      <c r="F638" s="240"/>
      <c r="G638" s="255"/>
      <c r="H638" s="240"/>
      <c r="I638" s="256"/>
      <c r="J638" s="240"/>
      <c r="K638" s="254"/>
      <c r="L638" s="240"/>
      <c r="M638" s="240"/>
      <c r="N638" s="240"/>
      <c r="O638" s="240"/>
      <c r="P638" s="254"/>
      <c r="Q638" s="240"/>
      <c r="R638" s="240"/>
      <c r="S638" s="240"/>
      <c r="T638" s="240"/>
      <c r="U638" s="240"/>
      <c r="V638" s="240"/>
      <c r="W638" s="240"/>
      <c r="X638" s="240"/>
      <c r="Y638" s="240"/>
      <c r="Z638" s="240"/>
      <c r="AA638" s="240"/>
      <c r="AB638" s="240"/>
    </row>
    <row r="639" ht="18.0" customHeight="1">
      <c r="A639" s="240"/>
      <c r="B639" s="240"/>
      <c r="C639" s="240"/>
      <c r="D639" s="240"/>
      <c r="E639" s="254"/>
      <c r="F639" s="240"/>
      <c r="G639" s="255"/>
      <c r="H639" s="240"/>
      <c r="I639" s="256"/>
      <c r="J639" s="240"/>
      <c r="K639" s="254"/>
      <c r="L639" s="240"/>
      <c r="M639" s="240"/>
      <c r="N639" s="240"/>
      <c r="O639" s="240"/>
      <c r="P639" s="254"/>
      <c r="Q639" s="240"/>
      <c r="R639" s="240"/>
      <c r="S639" s="240"/>
      <c r="T639" s="240"/>
      <c r="U639" s="240"/>
      <c r="V639" s="240"/>
      <c r="W639" s="240"/>
      <c r="X639" s="240"/>
      <c r="Y639" s="240"/>
      <c r="Z639" s="240"/>
      <c r="AA639" s="240"/>
      <c r="AB639" s="240"/>
    </row>
    <row r="640" ht="18.0" customHeight="1">
      <c r="A640" s="240"/>
      <c r="B640" s="240"/>
      <c r="C640" s="240"/>
      <c r="D640" s="240"/>
      <c r="E640" s="254"/>
      <c r="F640" s="240"/>
      <c r="G640" s="255"/>
      <c r="H640" s="240"/>
      <c r="I640" s="256"/>
      <c r="J640" s="240"/>
      <c r="K640" s="254"/>
      <c r="L640" s="240"/>
      <c r="M640" s="240"/>
      <c r="N640" s="240"/>
      <c r="O640" s="240"/>
      <c r="P640" s="254"/>
      <c r="Q640" s="240"/>
      <c r="R640" s="240"/>
      <c r="S640" s="240"/>
      <c r="T640" s="240"/>
      <c r="U640" s="240"/>
      <c r="V640" s="240"/>
      <c r="W640" s="240"/>
      <c r="X640" s="240"/>
      <c r="Y640" s="240"/>
      <c r="Z640" s="240"/>
      <c r="AA640" s="240"/>
      <c r="AB640" s="240"/>
    </row>
    <row r="641" ht="18.0" customHeight="1">
      <c r="A641" s="240"/>
      <c r="B641" s="240"/>
      <c r="C641" s="240"/>
      <c r="D641" s="240"/>
      <c r="E641" s="254"/>
      <c r="F641" s="240"/>
      <c r="G641" s="255"/>
      <c r="H641" s="240"/>
      <c r="I641" s="256"/>
      <c r="J641" s="240"/>
      <c r="K641" s="254"/>
      <c r="L641" s="240"/>
      <c r="M641" s="240"/>
      <c r="N641" s="240"/>
      <c r="O641" s="240"/>
      <c r="P641" s="254"/>
      <c r="Q641" s="240"/>
      <c r="R641" s="240"/>
      <c r="S641" s="240"/>
      <c r="T641" s="240"/>
      <c r="U641" s="240"/>
      <c r="V641" s="240"/>
      <c r="W641" s="240"/>
      <c r="X641" s="240"/>
      <c r="Y641" s="240"/>
      <c r="Z641" s="240"/>
      <c r="AA641" s="240"/>
      <c r="AB641" s="240"/>
    </row>
    <row r="642" ht="18.0" customHeight="1">
      <c r="A642" s="240"/>
      <c r="B642" s="240"/>
      <c r="C642" s="240"/>
      <c r="D642" s="240"/>
      <c r="E642" s="254"/>
      <c r="F642" s="240"/>
      <c r="G642" s="255"/>
      <c r="H642" s="240"/>
      <c r="I642" s="256"/>
      <c r="J642" s="240"/>
      <c r="K642" s="254"/>
      <c r="L642" s="240"/>
      <c r="M642" s="240"/>
      <c r="N642" s="240"/>
      <c r="O642" s="240"/>
      <c r="P642" s="254"/>
      <c r="Q642" s="240"/>
      <c r="R642" s="240"/>
      <c r="S642" s="240"/>
      <c r="T642" s="240"/>
      <c r="U642" s="240"/>
      <c r="V642" s="240"/>
      <c r="W642" s="240"/>
      <c r="X642" s="240"/>
      <c r="Y642" s="240"/>
      <c r="Z642" s="240"/>
      <c r="AA642" s="240"/>
      <c r="AB642" s="240"/>
    </row>
    <row r="643" ht="18.0" customHeight="1">
      <c r="A643" s="240"/>
      <c r="B643" s="240"/>
      <c r="C643" s="240"/>
      <c r="D643" s="240"/>
      <c r="E643" s="254"/>
      <c r="F643" s="240"/>
      <c r="G643" s="255"/>
      <c r="H643" s="240"/>
      <c r="I643" s="256"/>
      <c r="J643" s="240"/>
      <c r="K643" s="254"/>
      <c r="L643" s="240"/>
      <c r="M643" s="240"/>
      <c r="N643" s="240"/>
      <c r="O643" s="240"/>
      <c r="P643" s="254"/>
      <c r="Q643" s="240"/>
      <c r="R643" s="240"/>
      <c r="S643" s="240"/>
      <c r="T643" s="240"/>
      <c r="U643" s="240"/>
      <c r="V643" s="240"/>
      <c r="W643" s="240"/>
      <c r="X643" s="240"/>
      <c r="Y643" s="240"/>
      <c r="Z643" s="240"/>
      <c r="AA643" s="240"/>
      <c r="AB643" s="240"/>
    </row>
    <row r="644" ht="18.0" customHeight="1">
      <c r="A644" s="240"/>
      <c r="B644" s="240"/>
      <c r="C644" s="240"/>
      <c r="D644" s="240"/>
      <c r="E644" s="254"/>
      <c r="F644" s="240"/>
      <c r="G644" s="255"/>
      <c r="H644" s="240"/>
      <c r="I644" s="256"/>
      <c r="J644" s="240"/>
      <c r="K644" s="254"/>
      <c r="L644" s="240"/>
      <c r="M644" s="240"/>
      <c r="N644" s="240"/>
      <c r="O644" s="240"/>
      <c r="P644" s="254"/>
      <c r="Q644" s="240"/>
      <c r="R644" s="240"/>
      <c r="S644" s="240"/>
      <c r="T644" s="240"/>
      <c r="U644" s="240"/>
      <c r="V644" s="240"/>
      <c r="W644" s="240"/>
      <c r="X644" s="240"/>
      <c r="Y644" s="240"/>
      <c r="Z644" s="240"/>
      <c r="AA644" s="240"/>
      <c r="AB644" s="240"/>
    </row>
    <row r="645" ht="18.0" customHeight="1">
      <c r="A645" s="240"/>
      <c r="B645" s="240"/>
      <c r="C645" s="240"/>
      <c r="D645" s="240"/>
      <c r="E645" s="254"/>
      <c r="F645" s="240"/>
      <c r="G645" s="255"/>
      <c r="H645" s="240"/>
      <c r="I645" s="256"/>
      <c r="J645" s="240"/>
      <c r="K645" s="254"/>
      <c r="L645" s="240"/>
      <c r="M645" s="240"/>
      <c r="N645" s="240"/>
      <c r="O645" s="240"/>
      <c r="P645" s="254"/>
      <c r="Q645" s="240"/>
      <c r="R645" s="240"/>
      <c r="S645" s="240"/>
      <c r="T645" s="240"/>
      <c r="U645" s="240"/>
      <c r="V645" s="240"/>
      <c r="W645" s="240"/>
      <c r="X645" s="240"/>
      <c r="Y645" s="240"/>
      <c r="Z645" s="240"/>
      <c r="AA645" s="240"/>
      <c r="AB645" s="240"/>
    </row>
    <row r="646" ht="18.0" customHeight="1">
      <c r="A646" s="240"/>
      <c r="B646" s="240"/>
      <c r="C646" s="240"/>
      <c r="D646" s="240"/>
      <c r="E646" s="254"/>
      <c r="F646" s="240"/>
      <c r="G646" s="255"/>
      <c r="H646" s="240"/>
      <c r="I646" s="256"/>
      <c r="J646" s="240"/>
      <c r="K646" s="254"/>
      <c r="L646" s="240"/>
      <c r="M646" s="240"/>
      <c r="N646" s="240"/>
      <c r="O646" s="240"/>
      <c r="P646" s="254"/>
      <c r="Q646" s="240"/>
      <c r="R646" s="240"/>
      <c r="S646" s="240"/>
      <c r="T646" s="240"/>
      <c r="U646" s="240"/>
      <c r="V646" s="240"/>
      <c r="W646" s="240"/>
      <c r="X646" s="240"/>
      <c r="Y646" s="240"/>
      <c r="Z646" s="240"/>
      <c r="AA646" s="240"/>
      <c r="AB646" s="240"/>
    </row>
    <row r="647" ht="18.0" customHeight="1">
      <c r="A647" s="240"/>
      <c r="B647" s="240"/>
      <c r="C647" s="240"/>
      <c r="D647" s="240"/>
      <c r="E647" s="254"/>
      <c r="F647" s="240"/>
      <c r="G647" s="255"/>
      <c r="H647" s="240"/>
      <c r="I647" s="256"/>
      <c r="J647" s="240"/>
      <c r="K647" s="254"/>
      <c r="L647" s="240"/>
      <c r="M647" s="240"/>
      <c r="N647" s="240"/>
      <c r="O647" s="240"/>
      <c r="P647" s="254"/>
      <c r="Q647" s="240"/>
      <c r="R647" s="240"/>
      <c r="S647" s="240"/>
      <c r="T647" s="240"/>
      <c r="U647" s="240"/>
      <c r="V647" s="240"/>
      <c r="W647" s="240"/>
      <c r="X647" s="240"/>
      <c r="Y647" s="240"/>
      <c r="Z647" s="240"/>
      <c r="AA647" s="240"/>
      <c r="AB647" s="240"/>
    </row>
    <row r="648" ht="18.0" customHeight="1">
      <c r="A648" s="240"/>
      <c r="B648" s="240"/>
      <c r="C648" s="240"/>
      <c r="D648" s="240"/>
      <c r="E648" s="254"/>
      <c r="F648" s="240"/>
      <c r="G648" s="255"/>
      <c r="H648" s="240"/>
      <c r="I648" s="256"/>
      <c r="J648" s="240"/>
      <c r="K648" s="254"/>
      <c r="L648" s="240"/>
      <c r="M648" s="240"/>
      <c r="N648" s="240"/>
      <c r="O648" s="240"/>
      <c r="P648" s="254"/>
      <c r="Q648" s="240"/>
      <c r="R648" s="240"/>
      <c r="S648" s="240"/>
      <c r="T648" s="240"/>
      <c r="U648" s="240"/>
      <c r="V648" s="240"/>
      <c r="W648" s="240"/>
      <c r="X648" s="240"/>
      <c r="Y648" s="240"/>
      <c r="Z648" s="240"/>
      <c r="AA648" s="240"/>
      <c r="AB648" s="240"/>
    </row>
    <row r="649" ht="18.0" customHeight="1">
      <c r="A649" s="240"/>
      <c r="B649" s="240"/>
      <c r="C649" s="240"/>
      <c r="D649" s="240"/>
      <c r="E649" s="254"/>
      <c r="F649" s="240"/>
      <c r="G649" s="255"/>
      <c r="H649" s="240"/>
      <c r="I649" s="256"/>
      <c r="J649" s="240"/>
      <c r="K649" s="254"/>
      <c r="L649" s="240"/>
      <c r="M649" s="240"/>
      <c r="N649" s="240"/>
      <c r="O649" s="240"/>
      <c r="P649" s="254"/>
      <c r="Q649" s="240"/>
      <c r="R649" s="240"/>
      <c r="S649" s="240"/>
      <c r="T649" s="240"/>
      <c r="U649" s="240"/>
      <c r="V649" s="240"/>
      <c r="W649" s="240"/>
      <c r="X649" s="240"/>
      <c r="Y649" s="240"/>
      <c r="Z649" s="240"/>
      <c r="AA649" s="240"/>
      <c r="AB649" s="240"/>
    </row>
    <row r="650" ht="18.0" customHeight="1">
      <c r="A650" s="240"/>
      <c r="B650" s="240"/>
      <c r="C650" s="240"/>
      <c r="D650" s="240"/>
      <c r="E650" s="254"/>
      <c r="F650" s="240"/>
      <c r="G650" s="255"/>
      <c r="H650" s="240"/>
      <c r="I650" s="256"/>
      <c r="J650" s="240"/>
      <c r="K650" s="254"/>
      <c r="L650" s="240"/>
      <c r="M650" s="240"/>
      <c r="N650" s="240"/>
      <c r="O650" s="240"/>
      <c r="P650" s="254"/>
      <c r="Q650" s="240"/>
      <c r="R650" s="240"/>
      <c r="S650" s="240"/>
      <c r="T650" s="240"/>
      <c r="U650" s="240"/>
      <c r="V650" s="240"/>
      <c r="W650" s="240"/>
      <c r="X650" s="240"/>
      <c r="Y650" s="240"/>
      <c r="Z650" s="240"/>
      <c r="AA650" s="240"/>
      <c r="AB650" s="240"/>
    </row>
    <row r="651" ht="18.0" customHeight="1">
      <c r="A651" s="240"/>
      <c r="B651" s="240"/>
      <c r="C651" s="240"/>
      <c r="D651" s="240"/>
      <c r="E651" s="254"/>
      <c r="F651" s="240"/>
      <c r="G651" s="255"/>
      <c r="H651" s="240"/>
      <c r="I651" s="256"/>
      <c r="J651" s="240"/>
      <c r="K651" s="254"/>
      <c r="L651" s="240"/>
      <c r="M651" s="240"/>
      <c r="N651" s="240"/>
      <c r="O651" s="240"/>
      <c r="P651" s="254"/>
      <c r="Q651" s="240"/>
      <c r="R651" s="240"/>
      <c r="S651" s="240"/>
      <c r="T651" s="240"/>
      <c r="U651" s="240"/>
      <c r="V651" s="240"/>
      <c r="W651" s="240"/>
      <c r="X651" s="240"/>
      <c r="Y651" s="240"/>
      <c r="Z651" s="240"/>
      <c r="AA651" s="240"/>
      <c r="AB651" s="240"/>
    </row>
    <row r="652" ht="18.0" customHeight="1">
      <c r="A652" s="240"/>
      <c r="B652" s="240"/>
      <c r="C652" s="240"/>
      <c r="D652" s="240"/>
      <c r="E652" s="254"/>
      <c r="F652" s="240"/>
      <c r="G652" s="255"/>
      <c r="H652" s="240"/>
      <c r="I652" s="256"/>
      <c r="J652" s="240"/>
      <c r="K652" s="254"/>
      <c r="L652" s="240"/>
      <c r="M652" s="240"/>
      <c r="N652" s="240"/>
      <c r="O652" s="240"/>
      <c r="P652" s="254"/>
      <c r="Q652" s="240"/>
      <c r="R652" s="240"/>
      <c r="S652" s="240"/>
      <c r="T652" s="240"/>
      <c r="U652" s="240"/>
      <c r="V652" s="240"/>
      <c r="W652" s="240"/>
      <c r="X652" s="240"/>
      <c r="Y652" s="240"/>
      <c r="Z652" s="240"/>
      <c r="AA652" s="240"/>
      <c r="AB652" s="240"/>
    </row>
    <row r="653" ht="18.0" customHeight="1">
      <c r="A653" s="240"/>
      <c r="B653" s="240"/>
      <c r="C653" s="240"/>
      <c r="D653" s="240"/>
      <c r="E653" s="254"/>
      <c r="F653" s="240"/>
      <c r="G653" s="255"/>
      <c r="H653" s="240"/>
      <c r="I653" s="256"/>
      <c r="J653" s="240"/>
      <c r="K653" s="254"/>
      <c r="L653" s="240"/>
      <c r="M653" s="240"/>
      <c r="N653" s="240"/>
      <c r="O653" s="240"/>
      <c r="P653" s="254"/>
      <c r="Q653" s="240"/>
      <c r="R653" s="240"/>
      <c r="S653" s="240"/>
      <c r="T653" s="240"/>
      <c r="U653" s="240"/>
      <c r="V653" s="240"/>
      <c r="W653" s="240"/>
      <c r="X653" s="240"/>
      <c r="Y653" s="240"/>
      <c r="Z653" s="240"/>
      <c r="AA653" s="240"/>
      <c r="AB653" s="240"/>
    </row>
    <row r="654" ht="18.0" customHeight="1">
      <c r="A654" s="240"/>
      <c r="B654" s="240"/>
      <c r="C654" s="240"/>
      <c r="D654" s="240"/>
      <c r="E654" s="254"/>
      <c r="F654" s="240"/>
      <c r="G654" s="255"/>
      <c r="H654" s="240"/>
      <c r="I654" s="256"/>
      <c r="J654" s="240"/>
      <c r="K654" s="254"/>
      <c r="L654" s="240"/>
      <c r="M654" s="240"/>
      <c r="N654" s="240"/>
      <c r="O654" s="240"/>
      <c r="P654" s="254"/>
      <c r="Q654" s="240"/>
      <c r="R654" s="240"/>
      <c r="S654" s="240"/>
      <c r="T654" s="240"/>
      <c r="U654" s="240"/>
      <c r="V654" s="240"/>
      <c r="W654" s="240"/>
      <c r="X654" s="240"/>
      <c r="Y654" s="240"/>
      <c r="Z654" s="240"/>
      <c r="AA654" s="240"/>
      <c r="AB654" s="240"/>
    </row>
    <row r="655" ht="18.0" customHeight="1">
      <c r="A655" s="240"/>
      <c r="B655" s="240"/>
      <c r="C655" s="240"/>
      <c r="D655" s="240"/>
      <c r="E655" s="254"/>
      <c r="F655" s="240"/>
      <c r="G655" s="255"/>
      <c r="H655" s="240"/>
      <c r="I655" s="256"/>
      <c r="J655" s="240"/>
      <c r="K655" s="254"/>
      <c r="L655" s="240"/>
      <c r="M655" s="240"/>
      <c r="N655" s="240"/>
      <c r="O655" s="240"/>
      <c r="P655" s="254"/>
      <c r="Q655" s="240"/>
      <c r="R655" s="240"/>
      <c r="S655" s="240"/>
      <c r="T655" s="240"/>
      <c r="U655" s="240"/>
      <c r="V655" s="240"/>
      <c r="W655" s="240"/>
      <c r="X655" s="240"/>
      <c r="Y655" s="240"/>
      <c r="Z655" s="240"/>
      <c r="AA655" s="240"/>
      <c r="AB655" s="240"/>
    </row>
    <row r="656" ht="18.0" customHeight="1">
      <c r="A656" s="240"/>
      <c r="B656" s="240"/>
      <c r="C656" s="240"/>
      <c r="D656" s="240"/>
      <c r="E656" s="254"/>
      <c r="F656" s="240"/>
      <c r="G656" s="255"/>
      <c r="H656" s="240"/>
      <c r="I656" s="256"/>
      <c r="J656" s="240"/>
      <c r="K656" s="254"/>
      <c r="L656" s="240"/>
      <c r="M656" s="240"/>
      <c r="N656" s="240"/>
      <c r="O656" s="240"/>
      <c r="P656" s="254"/>
      <c r="Q656" s="240"/>
      <c r="R656" s="240"/>
      <c r="S656" s="240"/>
      <c r="T656" s="240"/>
      <c r="U656" s="240"/>
      <c r="V656" s="240"/>
      <c r="W656" s="240"/>
      <c r="X656" s="240"/>
      <c r="Y656" s="240"/>
      <c r="Z656" s="240"/>
      <c r="AA656" s="240"/>
      <c r="AB656" s="240"/>
    </row>
    <row r="657" ht="18.0" customHeight="1">
      <c r="A657" s="240"/>
      <c r="B657" s="240"/>
      <c r="C657" s="240"/>
      <c r="D657" s="240"/>
      <c r="E657" s="254"/>
      <c r="F657" s="240"/>
      <c r="G657" s="255"/>
      <c r="H657" s="240"/>
      <c r="I657" s="256"/>
      <c r="J657" s="240"/>
      <c r="K657" s="254"/>
      <c r="L657" s="240"/>
      <c r="M657" s="240"/>
      <c r="N657" s="240"/>
      <c r="O657" s="240"/>
      <c r="P657" s="254"/>
      <c r="Q657" s="240"/>
      <c r="R657" s="240"/>
      <c r="S657" s="240"/>
      <c r="T657" s="240"/>
      <c r="U657" s="240"/>
      <c r="V657" s="240"/>
      <c r="W657" s="240"/>
      <c r="X657" s="240"/>
      <c r="Y657" s="240"/>
      <c r="Z657" s="240"/>
      <c r="AA657" s="240"/>
      <c r="AB657" s="240"/>
    </row>
    <row r="658" ht="18.0" customHeight="1">
      <c r="A658" s="240"/>
      <c r="B658" s="240"/>
      <c r="C658" s="240"/>
      <c r="D658" s="240"/>
      <c r="E658" s="254"/>
      <c r="F658" s="240"/>
      <c r="G658" s="255"/>
      <c r="H658" s="240"/>
      <c r="I658" s="256"/>
      <c r="J658" s="240"/>
      <c r="K658" s="254"/>
      <c r="L658" s="240"/>
      <c r="M658" s="240"/>
      <c r="N658" s="240"/>
      <c r="O658" s="240"/>
      <c r="P658" s="254"/>
      <c r="Q658" s="240"/>
      <c r="R658" s="240"/>
      <c r="S658" s="240"/>
      <c r="T658" s="240"/>
      <c r="U658" s="240"/>
      <c r="V658" s="240"/>
      <c r="W658" s="240"/>
      <c r="X658" s="240"/>
      <c r="Y658" s="240"/>
      <c r="Z658" s="240"/>
      <c r="AA658" s="240"/>
      <c r="AB658" s="240"/>
    </row>
    <row r="659" ht="18.0" customHeight="1">
      <c r="A659" s="240"/>
      <c r="B659" s="240"/>
      <c r="C659" s="240"/>
      <c r="D659" s="240"/>
      <c r="E659" s="254"/>
      <c r="F659" s="240"/>
      <c r="G659" s="255"/>
      <c r="H659" s="240"/>
      <c r="I659" s="256"/>
      <c r="J659" s="240"/>
      <c r="K659" s="254"/>
      <c r="L659" s="240"/>
      <c r="M659" s="240"/>
      <c r="N659" s="240"/>
      <c r="O659" s="240"/>
      <c r="P659" s="254"/>
      <c r="Q659" s="240"/>
      <c r="R659" s="240"/>
      <c r="S659" s="240"/>
      <c r="T659" s="240"/>
      <c r="U659" s="240"/>
      <c r="V659" s="240"/>
      <c r="W659" s="240"/>
      <c r="X659" s="240"/>
      <c r="Y659" s="240"/>
      <c r="Z659" s="240"/>
      <c r="AA659" s="240"/>
      <c r="AB659" s="240"/>
    </row>
    <row r="660" ht="18.0" customHeight="1">
      <c r="A660" s="240"/>
      <c r="B660" s="240"/>
      <c r="C660" s="240"/>
      <c r="D660" s="240"/>
      <c r="E660" s="254"/>
      <c r="F660" s="240"/>
      <c r="G660" s="255"/>
      <c r="H660" s="240"/>
      <c r="I660" s="256"/>
      <c r="J660" s="240"/>
      <c r="K660" s="254"/>
      <c r="L660" s="240"/>
      <c r="M660" s="240"/>
      <c r="N660" s="240"/>
      <c r="O660" s="240"/>
      <c r="P660" s="254"/>
      <c r="Q660" s="240"/>
      <c r="R660" s="240"/>
      <c r="S660" s="240"/>
      <c r="T660" s="240"/>
      <c r="U660" s="240"/>
      <c r="V660" s="240"/>
      <c r="W660" s="240"/>
      <c r="X660" s="240"/>
      <c r="Y660" s="240"/>
      <c r="Z660" s="240"/>
      <c r="AA660" s="240"/>
      <c r="AB660" s="240"/>
    </row>
    <row r="661" ht="18.0" customHeight="1">
      <c r="A661" s="240"/>
      <c r="B661" s="240"/>
      <c r="C661" s="240"/>
      <c r="D661" s="240"/>
      <c r="E661" s="254"/>
      <c r="F661" s="240"/>
      <c r="G661" s="255"/>
      <c r="H661" s="240"/>
      <c r="I661" s="256"/>
      <c r="J661" s="240"/>
      <c r="K661" s="254"/>
      <c r="L661" s="240"/>
      <c r="M661" s="240"/>
      <c r="N661" s="240"/>
      <c r="O661" s="240"/>
      <c r="P661" s="254"/>
      <c r="Q661" s="240"/>
      <c r="R661" s="240"/>
      <c r="S661" s="240"/>
      <c r="T661" s="240"/>
      <c r="U661" s="240"/>
      <c r="V661" s="240"/>
      <c r="W661" s="240"/>
      <c r="X661" s="240"/>
      <c r="Y661" s="240"/>
      <c r="Z661" s="240"/>
      <c r="AA661" s="240"/>
      <c r="AB661" s="240"/>
    </row>
    <row r="662" ht="18.0" customHeight="1">
      <c r="A662" s="240"/>
      <c r="B662" s="240"/>
      <c r="C662" s="240"/>
      <c r="D662" s="240"/>
      <c r="E662" s="254"/>
      <c r="F662" s="240"/>
      <c r="G662" s="255"/>
      <c r="H662" s="240"/>
      <c r="I662" s="256"/>
      <c r="J662" s="240"/>
      <c r="K662" s="254"/>
      <c r="L662" s="240"/>
      <c r="M662" s="240"/>
      <c r="N662" s="240"/>
      <c r="O662" s="240"/>
      <c r="P662" s="254"/>
      <c r="Q662" s="240"/>
      <c r="R662" s="240"/>
      <c r="S662" s="240"/>
      <c r="T662" s="240"/>
      <c r="U662" s="240"/>
      <c r="V662" s="240"/>
      <c r="W662" s="240"/>
      <c r="X662" s="240"/>
      <c r="Y662" s="240"/>
      <c r="Z662" s="240"/>
      <c r="AA662" s="240"/>
      <c r="AB662" s="240"/>
    </row>
    <row r="663" ht="18.0" customHeight="1">
      <c r="A663" s="240"/>
      <c r="B663" s="240"/>
      <c r="C663" s="240"/>
      <c r="D663" s="240"/>
      <c r="E663" s="254"/>
      <c r="F663" s="240"/>
      <c r="G663" s="255"/>
      <c r="H663" s="240"/>
      <c r="I663" s="256"/>
      <c r="J663" s="240"/>
      <c r="K663" s="254"/>
      <c r="L663" s="240"/>
      <c r="M663" s="240"/>
      <c r="N663" s="240"/>
      <c r="O663" s="240"/>
      <c r="P663" s="254"/>
      <c r="Q663" s="240"/>
      <c r="R663" s="240"/>
      <c r="S663" s="240"/>
      <c r="T663" s="240"/>
      <c r="U663" s="240"/>
      <c r="V663" s="240"/>
      <c r="W663" s="240"/>
      <c r="X663" s="240"/>
      <c r="Y663" s="240"/>
      <c r="Z663" s="240"/>
      <c r="AA663" s="240"/>
      <c r="AB663" s="240"/>
    </row>
    <row r="664" ht="18.0" customHeight="1">
      <c r="A664" s="240"/>
      <c r="B664" s="240"/>
      <c r="C664" s="240"/>
      <c r="D664" s="240"/>
      <c r="E664" s="254"/>
      <c r="F664" s="240"/>
      <c r="G664" s="255"/>
      <c r="H664" s="240"/>
      <c r="I664" s="256"/>
      <c r="J664" s="240"/>
      <c r="K664" s="254"/>
      <c r="L664" s="240"/>
      <c r="M664" s="240"/>
      <c r="N664" s="240"/>
      <c r="O664" s="240"/>
      <c r="P664" s="254"/>
      <c r="Q664" s="240"/>
      <c r="R664" s="240"/>
      <c r="S664" s="240"/>
      <c r="T664" s="240"/>
      <c r="U664" s="240"/>
      <c r="V664" s="240"/>
      <c r="W664" s="240"/>
      <c r="X664" s="240"/>
      <c r="Y664" s="240"/>
      <c r="Z664" s="240"/>
      <c r="AA664" s="240"/>
      <c r="AB664" s="240"/>
    </row>
    <row r="665" ht="18.0" customHeight="1">
      <c r="A665" s="240"/>
      <c r="B665" s="240"/>
      <c r="C665" s="240"/>
      <c r="D665" s="240"/>
      <c r="E665" s="254"/>
      <c r="F665" s="240"/>
      <c r="G665" s="255"/>
      <c r="H665" s="240"/>
      <c r="I665" s="256"/>
      <c r="J665" s="240"/>
      <c r="K665" s="254"/>
      <c r="L665" s="240"/>
      <c r="M665" s="240"/>
      <c r="N665" s="240"/>
      <c r="O665" s="240"/>
      <c r="P665" s="254"/>
      <c r="Q665" s="240"/>
      <c r="R665" s="240"/>
      <c r="S665" s="240"/>
      <c r="T665" s="240"/>
      <c r="U665" s="240"/>
      <c r="V665" s="240"/>
      <c r="W665" s="240"/>
      <c r="X665" s="240"/>
      <c r="Y665" s="240"/>
      <c r="Z665" s="240"/>
      <c r="AA665" s="240"/>
      <c r="AB665" s="240"/>
    </row>
    <row r="666" ht="18.0" customHeight="1">
      <c r="A666" s="240"/>
      <c r="B666" s="240"/>
      <c r="C666" s="240"/>
      <c r="D666" s="240"/>
      <c r="E666" s="254"/>
      <c r="F666" s="240"/>
      <c r="G666" s="255"/>
      <c r="H666" s="240"/>
      <c r="I666" s="256"/>
      <c r="J666" s="240"/>
      <c r="K666" s="254"/>
      <c r="L666" s="240"/>
      <c r="M666" s="240"/>
      <c r="N666" s="240"/>
      <c r="O666" s="240"/>
      <c r="P666" s="254"/>
      <c r="Q666" s="240"/>
      <c r="R666" s="240"/>
      <c r="S666" s="240"/>
      <c r="T666" s="240"/>
      <c r="U666" s="240"/>
      <c r="V666" s="240"/>
      <c r="W666" s="240"/>
      <c r="X666" s="240"/>
      <c r="Y666" s="240"/>
      <c r="Z666" s="240"/>
      <c r="AA666" s="240"/>
      <c r="AB666" s="240"/>
    </row>
    <row r="667" ht="18.0" customHeight="1">
      <c r="A667" s="240"/>
      <c r="B667" s="240"/>
      <c r="C667" s="240"/>
      <c r="D667" s="240"/>
      <c r="E667" s="254"/>
      <c r="F667" s="240"/>
      <c r="G667" s="255"/>
      <c r="H667" s="240"/>
      <c r="I667" s="256"/>
      <c r="J667" s="240"/>
      <c r="K667" s="254"/>
      <c r="L667" s="240"/>
      <c r="M667" s="240"/>
      <c r="N667" s="240"/>
      <c r="O667" s="240"/>
      <c r="P667" s="254"/>
      <c r="Q667" s="240"/>
      <c r="R667" s="240"/>
      <c r="S667" s="240"/>
      <c r="T667" s="240"/>
      <c r="U667" s="240"/>
      <c r="V667" s="240"/>
      <c r="W667" s="240"/>
      <c r="X667" s="240"/>
      <c r="Y667" s="240"/>
      <c r="Z667" s="240"/>
      <c r="AA667" s="240"/>
      <c r="AB667" s="240"/>
    </row>
    <row r="668" ht="18.0" customHeight="1">
      <c r="A668" s="240"/>
      <c r="B668" s="240"/>
      <c r="C668" s="240"/>
      <c r="D668" s="240"/>
      <c r="E668" s="254"/>
      <c r="F668" s="240"/>
      <c r="G668" s="255"/>
      <c r="H668" s="240"/>
      <c r="I668" s="256"/>
      <c r="J668" s="240"/>
      <c r="K668" s="254"/>
      <c r="L668" s="240"/>
      <c r="M668" s="240"/>
      <c r="N668" s="240"/>
      <c r="O668" s="240"/>
      <c r="P668" s="254"/>
      <c r="Q668" s="240"/>
      <c r="R668" s="240"/>
      <c r="S668" s="240"/>
      <c r="T668" s="240"/>
      <c r="U668" s="240"/>
      <c r="V668" s="240"/>
      <c r="W668" s="240"/>
      <c r="X668" s="240"/>
      <c r="Y668" s="240"/>
      <c r="Z668" s="240"/>
      <c r="AA668" s="240"/>
      <c r="AB668" s="240"/>
    </row>
    <row r="669" ht="18.0" customHeight="1">
      <c r="A669" s="240"/>
      <c r="B669" s="240"/>
      <c r="C669" s="240"/>
      <c r="D669" s="240"/>
      <c r="E669" s="254"/>
      <c r="F669" s="240"/>
      <c r="G669" s="255"/>
      <c r="H669" s="240"/>
      <c r="I669" s="256"/>
      <c r="J669" s="240"/>
      <c r="K669" s="254"/>
      <c r="L669" s="240"/>
      <c r="M669" s="240"/>
      <c r="N669" s="240"/>
      <c r="O669" s="240"/>
      <c r="P669" s="254"/>
      <c r="Q669" s="240"/>
      <c r="R669" s="240"/>
      <c r="S669" s="240"/>
      <c r="T669" s="240"/>
      <c r="U669" s="240"/>
      <c r="V669" s="240"/>
      <c r="W669" s="240"/>
      <c r="X669" s="240"/>
      <c r="Y669" s="240"/>
      <c r="Z669" s="240"/>
      <c r="AA669" s="240"/>
      <c r="AB669" s="240"/>
    </row>
    <row r="670" ht="18.0" customHeight="1">
      <c r="A670" s="240"/>
      <c r="B670" s="240"/>
      <c r="C670" s="240"/>
      <c r="D670" s="240"/>
      <c r="E670" s="254"/>
      <c r="F670" s="240"/>
      <c r="G670" s="255"/>
      <c r="H670" s="240"/>
      <c r="I670" s="256"/>
      <c r="J670" s="240"/>
      <c r="K670" s="254"/>
      <c r="L670" s="240"/>
      <c r="M670" s="240"/>
      <c r="N670" s="240"/>
      <c r="O670" s="240"/>
      <c r="P670" s="254"/>
      <c r="Q670" s="240"/>
      <c r="R670" s="240"/>
      <c r="S670" s="240"/>
      <c r="T670" s="240"/>
      <c r="U670" s="240"/>
      <c r="V670" s="240"/>
      <c r="W670" s="240"/>
      <c r="X670" s="240"/>
      <c r="Y670" s="240"/>
      <c r="Z670" s="240"/>
      <c r="AA670" s="240"/>
      <c r="AB670" s="240"/>
    </row>
    <row r="671" ht="18.0" customHeight="1">
      <c r="A671" s="240"/>
      <c r="B671" s="240"/>
      <c r="C671" s="240"/>
      <c r="D671" s="240"/>
      <c r="E671" s="254"/>
      <c r="F671" s="240"/>
      <c r="G671" s="255"/>
      <c r="H671" s="240"/>
      <c r="I671" s="256"/>
      <c r="J671" s="240"/>
      <c r="K671" s="254"/>
      <c r="L671" s="240"/>
      <c r="M671" s="240"/>
      <c r="N671" s="240"/>
      <c r="O671" s="240"/>
      <c r="P671" s="254"/>
      <c r="Q671" s="240"/>
      <c r="R671" s="240"/>
      <c r="S671" s="240"/>
      <c r="T671" s="240"/>
      <c r="U671" s="240"/>
      <c r="V671" s="240"/>
      <c r="W671" s="240"/>
      <c r="X671" s="240"/>
      <c r="Y671" s="240"/>
      <c r="Z671" s="240"/>
      <c r="AA671" s="240"/>
      <c r="AB671" s="240"/>
    </row>
    <row r="672" ht="18.0" customHeight="1">
      <c r="A672" s="240"/>
      <c r="B672" s="240"/>
      <c r="C672" s="240"/>
      <c r="D672" s="240"/>
      <c r="E672" s="254"/>
      <c r="F672" s="240"/>
      <c r="G672" s="255"/>
      <c r="H672" s="240"/>
      <c r="I672" s="256"/>
      <c r="J672" s="240"/>
      <c r="K672" s="254"/>
      <c r="L672" s="240"/>
      <c r="M672" s="240"/>
      <c r="N672" s="240"/>
      <c r="O672" s="240"/>
      <c r="P672" s="254"/>
      <c r="Q672" s="240"/>
      <c r="R672" s="240"/>
      <c r="S672" s="240"/>
      <c r="T672" s="240"/>
      <c r="U672" s="240"/>
      <c r="V672" s="240"/>
      <c r="W672" s="240"/>
      <c r="X672" s="240"/>
      <c r="Y672" s="240"/>
      <c r="Z672" s="240"/>
      <c r="AA672" s="240"/>
      <c r="AB672" s="240"/>
    </row>
    <row r="673" ht="18.0" customHeight="1">
      <c r="A673" s="240"/>
      <c r="B673" s="240"/>
      <c r="C673" s="240"/>
      <c r="D673" s="240"/>
      <c r="E673" s="254"/>
      <c r="F673" s="240"/>
      <c r="G673" s="255"/>
      <c r="H673" s="240"/>
      <c r="I673" s="256"/>
      <c r="J673" s="240"/>
      <c r="K673" s="254"/>
      <c r="L673" s="240"/>
      <c r="M673" s="240"/>
      <c r="N673" s="240"/>
      <c r="O673" s="240"/>
      <c r="P673" s="254"/>
      <c r="Q673" s="240"/>
      <c r="R673" s="240"/>
      <c r="S673" s="240"/>
      <c r="T673" s="240"/>
      <c r="U673" s="240"/>
      <c r="V673" s="240"/>
      <c r="W673" s="240"/>
      <c r="X673" s="240"/>
      <c r="Y673" s="240"/>
      <c r="Z673" s="240"/>
      <c r="AA673" s="240"/>
      <c r="AB673" s="240"/>
    </row>
    <row r="674" ht="18.0" customHeight="1">
      <c r="A674" s="240"/>
      <c r="B674" s="240"/>
      <c r="C674" s="240"/>
      <c r="D674" s="240"/>
      <c r="E674" s="254"/>
      <c r="F674" s="240"/>
      <c r="G674" s="255"/>
      <c r="H674" s="240"/>
      <c r="I674" s="256"/>
      <c r="J674" s="240"/>
      <c r="K674" s="254"/>
      <c r="L674" s="240"/>
      <c r="M674" s="240"/>
      <c r="N674" s="240"/>
      <c r="O674" s="240"/>
      <c r="P674" s="254"/>
      <c r="Q674" s="240"/>
      <c r="R674" s="240"/>
      <c r="S674" s="240"/>
      <c r="T674" s="240"/>
      <c r="U674" s="240"/>
      <c r="V674" s="240"/>
      <c r="W674" s="240"/>
      <c r="X674" s="240"/>
      <c r="Y674" s="240"/>
      <c r="Z674" s="240"/>
      <c r="AA674" s="240"/>
      <c r="AB674" s="240"/>
    </row>
    <row r="675" ht="18.0" customHeight="1">
      <c r="A675" s="240"/>
      <c r="B675" s="240"/>
      <c r="C675" s="240"/>
      <c r="D675" s="240"/>
      <c r="E675" s="254"/>
      <c r="F675" s="240"/>
      <c r="G675" s="255"/>
      <c r="H675" s="240"/>
      <c r="I675" s="256"/>
      <c r="J675" s="240"/>
      <c r="K675" s="254"/>
      <c r="L675" s="240"/>
      <c r="M675" s="240"/>
      <c r="N675" s="240"/>
      <c r="O675" s="240"/>
      <c r="P675" s="254"/>
      <c r="Q675" s="240"/>
      <c r="R675" s="240"/>
      <c r="S675" s="240"/>
      <c r="T675" s="240"/>
      <c r="U675" s="240"/>
      <c r="V675" s="240"/>
      <c r="W675" s="240"/>
      <c r="X675" s="240"/>
      <c r="Y675" s="240"/>
      <c r="Z675" s="240"/>
      <c r="AA675" s="240"/>
      <c r="AB675" s="240"/>
    </row>
    <row r="676" ht="18.0" customHeight="1">
      <c r="A676" s="240"/>
      <c r="B676" s="240"/>
      <c r="C676" s="240"/>
      <c r="D676" s="240"/>
      <c r="E676" s="254"/>
      <c r="F676" s="240"/>
      <c r="G676" s="255"/>
      <c r="H676" s="240"/>
      <c r="I676" s="256"/>
      <c r="J676" s="240"/>
      <c r="K676" s="254"/>
      <c r="L676" s="240"/>
      <c r="M676" s="240"/>
      <c r="N676" s="240"/>
      <c r="O676" s="240"/>
      <c r="P676" s="254"/>
      <c r="Q676" s="240"/>
      <c r="R676" s="240"/>
      <c r="S676" s="240"/>
      <c r="T676" s="240"/>
      <c r="U676" s="240"/>
      <c r="V676" s="240"/>
      <c r="W676" s="240"/>
      <c r="X676" s="240"/>
      <c r="Y676" s="240"/>
      <c r="Z676" s="240"/>
      <c r="AA676" s="240"/>
      <c r="AB676" s="240"/>
    </row>
    <row r="677" ht="18.0" customHeight="1">
      <c r="A677" s="240"/>
      <c r="B677" s="240"/>
      <c r="C677" s="240"/>
      <c r="D677" s="240"/>
      <c r="E677" s="254"/>
      <c r="F677" s="240"/>
      <c r="G677" s="255"/>
      <c r="H677" s="240"/>
      <c r="I677" s="256"/>
      <c r="J677" s="240"/>
      <c r="K677" s="254"/>
      <c r="L677" s="240"/>
      <c r="M677" s="240"/>
      <c r="N677" s="240"/>
      <c r="O677" s="240"/>
      <c r="P677" s="254"/>
      <c r="Q677" s="240"/>
      <c r="R677" s="240"/>
      <c r="S677" s="240"/>
      <c r="T677" s="240"/>
      <c r="U677" s="240"/>
      <c r="V677" s="240"/>
      <c r="W677" s="240"/>
      <c r="X677" s="240"/>
      <c r="Y677" s="240"/>
      <c r="Z677" s="240"/>
      <c r="AA677" s="240"/>
      <c r="AB677" s="240"/>
    </row>
    <row r="678" ht="18.0" customHeight="1">
      <c r="A678" s="240"/>
      <c r="B678" s="240"/>
      <c r="C678" s="240"/>
      <c r="D678" s="240"/>
      <c r="E678" s="254"/>
      <c r="F678" s="240"/>
      <c r="G678" s="255"/>
      <c r="H678" s="240"/>
      <c r="I678" s="256"/>
      <c r="J678" s="240"/>
      <c r="K678" s="254"/>
      <c r="L678" s="240"/>
      <c r="M678" s="240"/>
      <c r="N678" s="240"/>
      <c r="O678" s="240"/>
      <c r="P678" s="254"/>
      <c r="Q678" s="240"/>
      <c r="R678" s="240"/>
      <c r="S678" s="240"/>
      <c r="T678" s="240"/>
      <c r="U678" s="240"/>
      <c r="V678" s="240"/>
      <c r="W678" s="240"/>
      <c r="X678" s="240"/>
      <c r="Y678" s="240"/>
      <c r="Z678" s="240"/>
      <c r="AA678" s="240"/>
      <c r="AB678" s="240"/>
    </row>
    <row r="679" ht="18.0" customHeight="1">
      <c r="A679" s="240"/>
      <c r="B679" s="240"/>
      <c r="C679" s="240"/>
      <c r="D679" s="240"/>
      <c r="E679" s="254"/>
      <c r="F679" s="240"/>
      <c r="G679" s="255"/>
      <c r="H679" s="240"/>
      <c r="I679" s="256"/>
      <c r="J679" s="240"/>
      <c r="K679" s="254"/>
      <c r="L679" s="240"/>
      <c r="M679" s="240"/>
      <c r="N679" s="240"/>
      <c r="O679" s="240"/>
      <c r="P679" s="254"/>
      <c r="Q679" s="240"/>
      <c r="R679" s="240"/>
      <c r="S679" s="240"/>
      <c r="T679" s="240"/>
      <c r="U679" s="240"/>
      <c r="V679" s="240"/>
      <c r="W679" s="240"/>
      <c r="X679" s="240"/>
      <c r="Y679" s="240"/>
      <c r="Z679" s="240"/>
      <c r="AA679" s="240"/>
      <c r="AB679" s="240"/>
    </row>
    <row r="680" ht="18.0" customHeight="1">
      <c r="A680" s="240"/>
      <c r="B680" s="240"/>
      <c r="C680" s="240"/>
      <c r="D680" s="240"/>
      <c r="E680" s="254"/>
      <c r="F680" s="240"/>
      <c r="G680" s="255"/>
      <c r="H680" s="240"/>
      <c r="I680" s="256"/>
      <c r="J680" s="240"/>
      <c r="K680" s="254"/>
      <c r="L680" s="240"/>
      <c r="M680" s="240"/>
      <c r="N680" s="240"/>
      <c r="O680" s="240"/>
      <c r="P680" s="254"/>
      <c r="Q680" s="240"/>
      <c r="R680" s="240"/>
      <c r="S680" s="240"/>
      <c r="T680" s="240"/>
      <c r="U680" s="240"/>
      <c r="V680" s="240"/>
      <c r="W680" s="240"/>
      <c r="X680" s="240"/>
      <c r="Y680" s="240"/>
      <c r="Z680" s="240"/>
      <c r="AA680" s="240"/>
      <c r="AB680" s="240"/>
    </row>
    <row r="681" ht="18.0" customHeight="1">
      <c r="A681" s="240"/>
      <c r="B681" s="240"/>
      <c r="C681" s="240"/>
      <c r="D681" s="240"/>
      <c r="E681" s="254"/>
      <c r="F681" s="240"/>
      <c r="G681" s="255"/>
      <c r="H681" s="240"/>
      <c r="I681" s="256"/>
      <c r="J681" s="240"/>
      <c r="K681" s="254"/>
      <c r="L681" s="240"/>
      <c r="M681" s="240"/>
      <c r="N681" s="240"/>
      <c r="O681" s="240"/>
      <c r="P681" s="254"/>
      <c r="Q681" s="240"/>
      <c r="R681" s="240"/>
      <c r="S681" s="240"/>
      <c r="T681" s="240"/>
      <c r="U681" s="240"/>
      <c r="V681" s="240"/>
      <c r="W681" s="240"/>
      <c r="X681" s="240"/>
      <c r="Y681" s="240"/>
      <c r="Z681" s="240"/>
      <c r="AA681" s="240"/>
      <c r="AB681" s="240"/>
    </row>
    <row r="682" ht="18.0" customHeight="1">
      <c r="A682" s="240"/>
      <c r="B682" s="240"/>
      <c r="C682" s="240"/>
      <c r="D682" s="240"/>
      <c r="E682" s="254"/>
      <c r="F682" s="240"/>
      <c r="G682" s="255"/>
      <c r="H682" s="240"/>
      <c r="I682" s="256"/>
      <c r="J682" s="240"/>
      <c r="K682" s="254"/>
      <c r="L682" s="240"/>
      <c r="M682" s="240"/>
      <c r="N682" s="240"/>
      <c r="O682" s="240"/>
      <c r="P682" s="254"/>
      <c r="Q682" s="240"/>
      <c r="R682" s="240"/>
      <c r="S682" s="240"/>
      <c r="T682" s="240"/>
      <c r="U682" s="240"/>
      <c r="V682" s="240"/>
      <c r="W682" s="240"/>
      <c r="X682" s="240"/>
      <c r="Y682" s="240"/>
      <c r="Z682" s="240"/>
      <c r="AA682" s="240"/>
      <c r="AB682" s="240"/>
    </row>
    <row r="683" ht="18.0" customHeight="1">
      <c r="A683" s="240"/>
      <c r="B683" s="240"/>
      <c r="C683" s="240"/>
      <c r="D683" s="240"/>
      <c r="E683" s="254"/>
      <c r="F683" s="240"/>
      <c r="G683" s="255"/>
      <c r="H683" s="240"/>
      <c r="I683" s="256"/>
      <c r="J683" s="240"/>
      <c r="K683" s="254"/>
      <c r="L683" s="240"/>
      <c r="M683" s="240"/>
      <c r="N683" s="240"/>
      <c r="O683" s="240"/>
      <c r="P683" s="254"/>
      <c r="Q683" s="240"/>
      <c r="R683" s="240"/>
      <c r="S683" s="240"/>
      <c r="T683" s="240"/>
      <c r="U683" s="240"/>
      <c r="V683" s="240"/>
      <c r="W683" s="240"/>
      <c r="X683" s="240"/>
      <c r="Y683" s="240"/>
      <c r="Z683" s="240"/>
      <c r="AA683" s="240"/>
      <c r="AB683" s="240"/>
    </row>
    <row r="684" ht="18.0" customHeight="1">
      <c r="A684" s="240"/>
      <c r="B684" s="240"/>
      <c r="C684" s="240"/>
      <c r="D684" s="240"/>
      <c r="E684" s="254"/>
      <c r="F684" s="240"/>
      <c r="G684" s="255"/>
      <c r="H684" s="240"/>
      <c r="I684" s="256"/>
      <c r="J684" s="240"/>
      <c r="K684" s="254"/>
      <c r="L684" s="240"/>
      <c r="M684" s="240"/>
      <c r="N684" s="240"/>
      <c r="O684" s="240"/>
      <c r="P684" s="254"/>
      <c r="Q684" s="240"/>
      <c r="R684" s="240"/>
      <c r="S684" s="240"/>
      <c r="T684" s="240"/>
      <c r="U684" s="240"/>
      <c r="V684" s="240"/>
      <c r="W684" s="240"/>
      <c r="X684" s="240"/>
      <c r="Y684" s="240"/>
      <c r="Z684" s="240"/>
      <c r="AA684" s="240"/>
      <c r="AB684" s="240"/>
    </row>
    <row r="685" ht="18.0" customHeight="1">
      <c r="A685" s="240"/>
      <c r="B685" s="240"/>
      <c r="C685" s="240"/>
      <c r="D685" s="240"/>
      <c r="E685" s="254"/>
      <c r="F685" s="240"/>
      <c r="G685" s="255"/>
      <c r="H685" s="240"/>
      <c r="I685" s="256"/>
      <c r="J685" s="240"/>
      <c r="K685" s="254"/>
      <c r="L685" s="240"/>
      <c r="M685" s="240"/>
      <c r="N685" s="240"/>
      <c r="O685" s="240"/>
      <c r="P685" s="254"/>
      <c r="Q685" s="240"/>
      <c r="R685" s="240"/>
      <c r="S685" s="240"/>
      <c r="T685" s="240"/>
      <c r="U685" s="240"/>
      <c r="V685" s="240"/>
      <c r="W685" s="240"/>
      <c r="X685" s="240"/>
      <c r="Y685" s="240"/>
      <c r="Z685" s="240"/>
      <c r="AA685" s="240"/>
      <c r="AB685" s="240"/>
    </row>
    <row r="686" ht="18.0" customHeight="1">
      <c r="A686" s="240"/>
      <c r="B686" s="240"/>
      <c r="C686" s="240"/>
      <c r="D686" s="240"/>
      <c r="E686" s="254"/>
      <c r="F686" s="240"/>
      <c r="G686" s="255"/>
      <c r="H686" s="240"/>
      <c r="I686" s="256"/>
      <c r="J686" s="240"/>
      <c r="K686" s="254"/>
      <c r="L686" s="240"/>
      <c r="M686" s="240"/>
      <c r="N686" s="240"/>
      <c r="O686" s="240"/>
      <c r="P686" s="254"/>
      <c r="Q686" s="240"/>
      <c r="R686" s="240"/>
      <c r="S686" s="240"/>
      <c r="T686" s="240"/>
      <c r="U686" s="240"/>
      <c r="V686" s="240"/>
      <c r="W686" s="240"/>
      <c r="X686" s="240"/>
      <c r="Y686" s="240"/>
      <c r="Z686" s="240"/>
      <c r="AA686" s="240"/>
      <c r="AB686" s="240"/>
    </row>
    <row r="687" ht="18.0" customHeight="1">
      <c r="A687" s="240"/>
      <c r="B687" s="240"/>
      <c r="C687" s="240"/>
      <c r="D687" s="240"/>
      <c r="E687" s="254"/>
      <c r="F687" s="240"/>
      <c r="G687" s="255"/>
      <c r="H687" s="240"/>
      <c r="I687" s="256"/>
      <c r="J687" s="240"/>
      <c r="K687" s="254"/>
      <c r="L687" s="240"/>
      <c r="M687" s="240"/>
      <c r="N687" s="240"/>
      <c r="O687" s="240"/>
      <c r="P687" s="254"/>
      <c r="Q687" s="240"/>
      <c r="R687" s="240"/>
      <c r="S687" s="240"/>
      <c r="T687" s="240"/>
      <c r="U687" s="240"/>
      <c r="V687" s="240"/>
      <c r="W687" s="240"/>
      <c r="X687" s="240"/>
      <c r="Y687" s="240"/>
      <c r="Z687" s="240"/>
      <c r="AA687" s="240"/>
      <c r="AB687" s="240"/>
    </row>
    <row r="688" ht="18.0" customHeight="1">
      <c r="A688" s="240"/>
      <c r="B688" s="240"/>
      <c r="C688" s="240"/>
      <c r="D688" s="240"/>
      <c r="E688" s="254"/>
      <c r="F688" s="240"/>
      <c r="G688" s="255"/>
      <c r="H688" s="240"/>
      <c r="I688" s="256"/>
      <c r="J688" s="240"/>
      <c r="K688" s="254"/>
      <c r="L688" s="240"/>
      <c r="M688" s="240"/>
      <c r="N688" s="240"/>
      <c r="O688" s="240"/>
      <c r="P688" s="254"/>
      <c r="Q688" s="240"/>
      <c r="R688" s="240"/>
      <c r="S688" s="240"/>
      <c r="T688" s="240"/>
      <c r="U688" s="240"/>
      <c r="V688" s="240"/>
      <c r="W688" s="240"/>
      <c r="X688" s="240"/>
      <c r="Y688" s="240"/>
      <c r="Z688" s="240"/>
      <c r="AA688" s="240"/>
      <c r="AB688" s="240"/>
    </row>
    <row r="689" ht="18.0" customHeight="1">
      <c r="A689" s="240"/>
      <c r="B689" s="240"/>
      <c r="C689" s="240"/>
      <c r="D689" s="240"/>
      <c r="E689" s="254"/>
      <c r="F689" s="240"/>
      <c r="G689" s="255"/>
      <c r="H689" s="240"/>
      <c r="I689" s="256"/>
      <c r="J689" s="240"/>
      <c r="K689" s="254"/>
      <c r="L689" s="240"/>
      <c r="M689" s="240"/>
      <c r="N689" s="240"/>
      <c r="O689" s="240"/>
      <c r="P689" s="254"/>
      <c r="Q689" s="240"/>
      <c r="R689" s="240"/>
      <c r="S689" s="240"/>
      <c r="T689" s="240"/>
      <c r="U689" s="240"/>
      <c r="V689" s="240"/>
      <c r="W689" s="240"/>
      <c r="X689" s="240"/>
      <c r="Y689" s="240"/>
      <c r="Z689" s="240"/>
      <c r="AA689" s="240"/>
      <c r="AB689" s="240"/>
    </row>
    <row r="690" ht="18.0" customHeight="1">
      <c r="A690" s="240"/>
      <c r="B690" s="240"/>
      <c r="C690" s="240"/>
      <c r="D690" s="240"/>
      <c r="E690" s="254"/>
      <c r="F690" s="240"/>
      <c r="G690" s="255"/>
      <c r="H690" s="240"/>
      <c r="I690" s="256"/>
      <c r="J690" s="240"/>
      <c r="K690" s="254"/>
      <c r="L690" s="240"/>
      <c r="M690" s="240"/>
      <c r="N690" s="240"/>
      <c r="O690" s="240"/>
      <c r="P690" s="254"/>
      <c r="Q690" s="240"/>
      <c r="R690" s="240"/>
      <c r="S690" s="240"/>
      <c r="T690" s="240"/>
      <c r="U690" s="240"/>
      <c r="V690" s="240"/>
      <c r="W690" s="240"/>
      <c r="X690" s="240"/>
      <c r="Y690" s="240"/>
      <c r="Z690" s="240"/>
      <c r="AA690" s="240"/>
      <c r="AB690" s="240"/>
    </row>
    <row r="691" ht="18.0" customHeight="1">
      <c r="A691" s="240"/>
      <c r="B691" s="240"/>
      <c r="C691" s="240"/>
      <c r="D691" s="240"/>
      <c r="E691" s="254"/>
      <c r="F691" s="240"/>
      <c r="G691" s="255"/>
      <c r="H691" s="240"/>
      <c r="I691" s="256"/>
      <c r="J691" s="240"/>
      <c r="K691" s="254"/>
      <c r="L691" s="240"/>
      <c r="M691" s="240"/>
      <c r="N691" s="240"/>
      <c r="O691" s="240"/>
      <c r="P691" s="254"/>
      <c r="Q691" s="240"/>
      <c r="R691" s="240"/>
      <c r="S691" s="240"/>
      <c r="T691" s="240"/>
      <c r="U691" s="240"/>
      <c r="V691" s="240"/>
      <c r="W691" s="240"/>
      <c r="X691" s="240"/>
      <c r="Y691" s="240"/>
      <c r="Z691" s="240"/>
      <c r="AA691" s="240"/>
      <c r="AB691" s="240"/>
    </row>
    <row r="692" ht="18.0" customHeight="1">
      <c r="A692" s="240"/>
      <c r="B692" s="240"/>
      <c r="C692" s="240"/>
      <c r="D692" s="240"/>
      <c r="E692" s="254"/>
      <c r="F692" s="240"/>
      <c r="G692" s="255"/>
      <c r="H692" s="240"/>
      <c r="I692" s="256"/>
      <c r="J692" s="240"/>
      <c r="K692" s="254"/>
      <c r="L692" s="240"/>
      <c r="M692" s="240"/>
      <c r="N692" s="240"/>
      <c r="O692" s="240"/>
      <c r="P692" s="254"/>
      <c r="Q692" s="240"/>
      <c r="R692" s="240"/>
      <c r="S692" s="240"/>
      <c r="T692" s="240"/>
      <c r="U692" s="240"/>
      <c r="V692" s="240"/>
      <c r="W692" s="240"/>
      <c r="X692" s="240"/>
      <c r="Y692" s="240"/>
      <c r="Z692" s="240"/>
      <c r="AA692" s="240"/>
      <c r="AB692" s="240"/>
    </row>
    <row r="693" ht="18.0" customHeight="1">
      <c r="A693" s="240"/>
      <c r="B693" s="240"/>
      <c r="C693" s="240"/>
      <c r="D693" s="240"/>
      <c r="E693" s="254"/>
      <c r="F693" s="240"/>
      <c r="G693" s="255"/>
      <c r="H693" s="240"/>
      <c r="I693" s="256"/>
      <c r="J693" s="240"/>
      <c r="K693" s="254"/>
      <c r="L693" s="240"/>
      <c r="M693" s="240"/>
      <c r="N693" s="240"/>
      <c r="O693" s="240"/>
      <c r="P693" s="254"/>
      <c r="Q693" s="240"/>
      <c r="R693" s="240"/>
      <c r="S693" s="240"/>
      <c r="T693" s="240"/>
      <c r="U693" s="240"/>
      <c r="V693" s="240"/>
      <c r="W693" s="240"/>
      <c r="X693" s="240"/>
      <c r="Y693" s="240"/>
      <c r="Z693" s="240"/>
      <c r="AA693" s="240"/>
      <c r="AB693" s="240"/>
    </row>
    <row r="694" ht="18.0" customHeight="1">
      <c r="A694" s="240"/>
      <c r="B694" s="240"/>
      <c r="C694" s="240"/>
      <c r="D694" s="240"/>
      <c r="E694" s="254"/>
      <c r="F694" s="240"/>
      <c r="G694" s="255"/>
      <c r="H694" s="240"/>
      <c r="I694" s="256"/>
      <c r="J694" s="240"/>
      <c r="K694" s="254"/>
      <c r="L694" s="240"/>
      <c r="M694" s="240"/>
      <c r="N694" s="240"/>
      <c r="O694" s="240"/>
      <c r="P694" s="254"/>
      <c r="Q694" s="240"/>
      <c r="R694" s="240"/>
      <c r="S694" s="240"/>
      <c r="T694" s="240"/>
      <c r="U694" s="240"/>
      <c r="V694" s="240"/>
      <c r="W694" s="240"/>
      <c r="X694" s="240"/>
      <c r="Y694" s="240"/>
      <c r="Z694" s="240"/>
      <c r="AA694" s="240"/>
      <c r="AB694" s="240"/>
    </row>
    <row r="695" ht="18.0" customHeight="1">
      <c r="A695" s="240"/>
      <c r="B695" s="240"/>
      <c r="C695" s="240"/>
      <c r="D695" s="240"/>
      <c r="E695" s="254"/>
      <c r="F695" s="240"/>
      <c r="G695" s="255"/>
      <c r="H695" s="240"/>
      <c r="I695" s="256"/>
      <c r="J695" s="240"/>
      <c r="K695" s="254"/>
      <c r="L695" s="240"/>
      <c r="M695" s="240"/>
      <c r="N695" s="240"/>
      <c r="O695" s="240"/>
      <c r="P695" s="254"/>
      <c r="Q695" s="240"/>
      <c r="R695" s="240"/>
      <c r="S695" s="240"/>
      <c r="T695" s="240"/>
      <c r="U695" s="240"/>
      <c r="V695" s="240"/>
      <c r="W695" s="240"/>
      <c r="X695" s="240"/>
      <c r="Y695" s="240"/>
      <c r="Z695" s="240"/>
      <c r="AA695" s="240"/>
      <c r="AB695" s="240"/>
    </row>
    <row r="696" ht="18.0" customHeight="1">
      <c r="A696" s="240"/>
      <c r="B696" s="240"/>
      <c r="C696" s="240"/>
      <c r="D696" s="240"/>
      <c r="E696" s="254"/>
      <c r="F696" s="240"/>
      <c r="G696" s="255"/>
      <c r="H696" s="240"/>
      <c r="I696" s="256"/>
      <c r="J696" s="240"/>
      <c r="K696" s="254"/>
      <c r="L696" s="240"/>
      <c r="M696" s="240"/>
      <c r="N696" s="240"/>
      <c r="O696" s="240"/>
      <c r="P696" s="254"/>
      <c r="Q696" s="240"/>
      <c r="R696" s="240"/>
      <c r="S696" s="240"/>
      <c r="T696" s="240"/>
      <c r="U696" s="240"/>
      <c r="V696" s="240"/>
      <c r="W696" s="240"/>
      <c r="X696" s="240"/>
      <c r="Y696" s="240"/>
      <c r="Z696" s="240"/>
      <c r="AA696" s="240"/>
      <c r="AB696" s="240"/>
    </row>
    <row r="697" ht="18.0" customHeight="1">
      <c r="A697" s="240"/>
      <c r="B697" s="240"/>
      <c r="C697" s="240"/>
      <c r="D697" s="240"/>
      <c r="E697" s="254"/>
      <c r="F697" s="240"/>
      <c r="G697" s="255"/>
      <c r="H697" s="240"/>
      <c r="I697" s="256"/>
      <c r="J697" s="240"/>
      <c r="K697" s="254"/>
      <c r="L697" s="240"/>
      <c r="M697" s="240"/>
      <c r="N697" s="240"/>
      <c r="O697" s="240"/>
      <c r="P697" s="254"/>
      <c r="Q697" s="240"/>
      <c r="R697" s="240"/>
      <c r="S697" s="240"/>
      <c r="T697" s="240"/>
      <c r="U697" s="240"/>
      <c r="V697" s="240"/>
      <c r="W697" s="240"/>
      <c r="X697" s="240"/>
      <c r="Y697" s="240"/>
      <c r="Z697" s="240"/>
      <c r="AA697" s="240"/>
      <c r="AB697" s="240"/>
    </row>
    <row r="698" ht="18.0" customHeight="1">
      <c r="A698" s="240"/>
      <c r="B698" s="240"/>
      <c r="C698" s="240"/>
      <c r="D698" s="240"/>
      <c r="E698" s="254"/>
      <c r="F698" s="240"/>
      <c r="G698" s="255"/>
      <c r="H698" s="240"/>
      <c r="I698" s="256"/>
      <c r="J698" s="240"/>
      <c r="K698" s="254"/>
      <c r="L698" s="240"/>
      <c r="M698" s="240"/>
      <c r="N698" s="240"/>
      <c r="O698" s="240"/>
      <c r="P698" s="254"/>
      <c r="Q698" s="240"/>
      <c r="R698" s="240"/>
      <c r="S698" s="240"/>
      <c r="T698" s="240"/>
      <c r="U698" s="240"/>
      <c r="V698" s="240"/>
      <c r="W698" s="240"/>
      <c r="X698" s="240"/>
      <c r="Y698" s="240"/>
      <c r="Z698" s="240"/>
      <c r="AA698" s="240"/>
      <c r="AB698" s="240"/>
    </row>
    <row r="699" ht="18.0" customHeight="1">
      <c r="A699" s="240"/>
      <c r="B699" s="240"/>
      <c r="C699" s="240"/>
      <c r="D699" s="240"/>
      <c r="E699" s="254"/>
      <c r="F699" s="240"/>
      <c r="G699" s="255"/>
      <c r="H699" s="240"/>
      <c r="I699" s="256"/>
      <c r="J699" s="240"/>
      <c r="K699" s="254"/>
      <c r="L699" s="240"/>
      <c r="M699" s="240"/>
      <c r="N699" s="240"/>
      <c r="O699" s="240"/>
      <c r="P699" s="254"/>
      <c r="Q699" s="240"/>
      <c r="R699" s="240"/>
      <c r="S699" s="240"/>
      <c r="T699" s="240"/>
      <c r="U699" s="240"/>
      <c r="V699" s="240"/>
      <c r="W699" s="240"/>
      <c r="X699" s="240"/>
      <c r="Y699" s="240"/>
      <c r="Z699" s="240"/>
      <c r="AA699" s="240"/>
      <c r="AB699" s="240"/>
    </row>
    <row r="700" ht="18.0" customHeight="1">
      <c r="A700" s="240"/>
      <c r="B700" s="240"/>
      <c r="C700" s="240"/>
      <c r="D700" s="240"/>
      <c r="E700" s="254"/>
      <c r="F700" s="240"/>
      <c r="G700" s="255"/>
      <c r="H700" s="240"/>
      <c r="I700" s="256"/>
      <c r="J700" s="240"/>
      <c r="K700" s="254"/>
      <c r="L700" s="240"/>
      <c r="M700" s="240"/>
      <c r="N700" s="240"/>
      <c r="O700" s="240"/>
      <c r="P700" s="254"/>
      <c r="Q700" s="240"/>
      <c r="R700" s="240"/>
      <c r="S700" s="240"/>
      <c r="T700" s="240"/>
      <c r="U700" s="240"/>
      <c r="V700" s="240"/>
      <c r="W700" s="240"/>
      <c r="X700" s="240"/>
      <c r="Y700" s="240"/>
      <c r="Z700" s="240"/>
      <c r="AA700" s="240"/>
      <c r="AB700" s="240"/>
    </row>
    <row r="701" ht="18.0" customHeight="1">
      <c r="A701" s="240"/>
      <c r="B701" s="240"/>
      <c r="C701" s="240"/>
      <c r="D701" s="240"/>
      <c r="E701" s="254"/>
      <c r="F701" s="240"/>
      <c r="G701" s="255"/>
      <c r="H701" s="240"/>
      <c r="I701" s="256"/>
      <c r="J701" s="240"/>
      <c r="K701" s="254"/>
      <c r="L701" s="240"/>
      <c r="M701" s="240"/>
      <c r="N701" s="240"/>
      <c r="O701" s="240"/>
      <c r="P701" s="254"/>
      <c r="Q701" s="240"/>
      <c r="R701" s="240"/>
      <c r="S701" s="240"/>
      <c r="T701" s="240"/>
      <c r="U701" s="240"/>
      <c r="V701" s="240"/>
      <c r="W701" s="240"/>
      <c r="X701" s="240"/>
      <c r="Y701" s="240"/>
      <c r="Z701" s="240"/>
      <c r="AA701" s="240"/>
      <c r="AB701" s="240"/>
    </row>
    <row r="702" ht="18.0" customHeight="1">
      <c r="A702" s="240"/>
      <c r="B702" s="240"/>
      <c r="C702" s="240"/>
      <c r="D702" s="240"/>
      <c r="E702" s="254"/>
      <c r="F702" s="240"/>
      <c r="G702" s="255"/>
      <c r="H702" s="240"/>
      <c r="I702" s="256"/>
      <c r="J702" s="240"/>
      <c r="K702" s="254"/>
      <c r="L702" s="240"/>
      <c r="M702" s="240"/>
      <c r="N702" s="240"/>
      <c r="O702" s="240"/>
      <c r="P702" s="254"/>
      <c r="Q702" s="240"/>
      <c r="R702" s="240"/>
      <c r="S702" s="240"/>
      <c r="T702" s="240"/>
      <c r="U702" s="240"/>
      <c r="V702" s="240"/>
      <c r="W702" s="240"/>
      <c r="X702" s="240"/>
      <c r="Y702" s="240"/>
      <c r="Z702" s="240"/>
      <c r="AA702" s="240"/>
      <c r="AB702" s="240"/>
    </row>
    <row r="703" ht="18.0" customHeight="1">
      <c r="A703" s="240"/>
      <c r="B703" s="240"/>
      <c r="C703" s="240"/>
      <c r="D703" s="240"/>
      <c r="E703" s="254"/>
      <c r="F703" s="240"/>
      <c r="G703" s="255"/>
      <c r="H703" s="240"/>
      <c r="I703" s="256"/>
      <c r="J703" s="240"/>
      <c r="K703" s="254"/>
      <c r="L703" s="240"/>
      <c r="M703" s="240"/>
      <c r="N703" s="240"/>
      <c r="O703" s="240"/>
      <c r="P703" s="254"/>
      <c r="Q703" s="240"/>
      <c r="R703" s="240"/>
      <c r="S703" s="240"/>
      <c r="T703" s="240"/>
      <c r="U703" s="240"/>
      <c r="V703" s="240"/>
      <c r="W703" s="240"/>
      <c r="X703" s="240"/>
      <c r="Y703" s="240"/>
      <c r="Z703" s="240"/>
      <c r="AA703" s="240"/>
      <c r="AB703" s="240"/>
    </row>
    <row r="704" ht="18.0" customHeight="1">
      <c r="A704" s="240"/>
      <c r="B704" s="240"/>
      <c r="C704" s="240"/>
      <c r="D704" s="240"/>
      <c r="E704" s="254"/>
      <c r="F704" s="240"/>
      <c r="G704" s="255"/>
      <c r="H704" s="240"/>
      <c r="I704" s="256"/>
      <c r="J704" s="240"/>
      <c r="K704" s="254"/>
      <c r="L704" s="240"/>
      <c r="M704" s="240"/>
      <c r="N704" s="240"/>
      <c r="O704" s="240"/>
      <c r="P704" s="254"/>
      <c r="Q704" s="240"/>
      <c r="R704" s="240"/>
      <c r="S704" s="240"/>
      <c r="T704" s="240"/>
      <c r="U704" s="240"/>
      <c r="V704" s="240"/>
      <c r="W704" s="240"/>
      <c r="X704" s="240"/>
      <c r="Y704" s="240"/>
      <c r="Z704" s="240"/>
      <c r="AA704" s="240"/>
      <c r="AB704" s="240"/>
    </row>
    <row r="705" ht="18.0" customHeight="1">
      <c r="A705" s="240"/>
      <c r="B705" s="240"/>
      <c r="C705" s="240"/>
      <c r="D705" s="240"/>
      <c r="E705" s="254"/>
      <c r="F705" s="240"/>
      <c r="G705" s="255"/>
      <c r="H705" s="240"/>
      <c r="I705" s="256"/>
      <c r="J705" s="240"/>
      <c r="K705" s="254"/>
      <c r="L705" s="240"/>
      <c r="M705" s="240"/>
      <c r="N705" s="240"/>
      <c r="O705" s="240"/>
      <c r="P705" s="254"/>
      <c r="Q705" s="240"/>
      <c r="R705" s="240"/>
      <c r="S705" s="240"/>
      <c r="T705" s="240"/>
      <c r="U705" s="240"/>
      <c r="V705" s="240"/>
      <c r="W705" s="240"/>
      <c r="X705" s="240"/>
      <c r="Y705" s="240"/>
      <c r="Z705" s="240"/>
      <c r="AA705" s="240"/>
      <c r="AB705" s="240"/>
    </row>
    <row r="706" ht="18.0" customHeight="1">
      <c r="A706" s="240"/>
      <c r="B706" s="240"/>
      <c r="C706" s="240"/>
      <c r="D706" s="240"/>
      <c r="E706" s="254"/>
      <c r="F706" s="240"/>
      <c r="G706" s="255"/>
      <c r="H706" s="240"/>
      <c r="I706" s="256"/>
      <c r="J706" s="240"/>
      <c r="K706" s="254"/>
      <c r="L706" s="240"/>
      <c r="M706" s="240"/>
      <c r="N706" s="240"/>
      <c r="O706" s="240"/>
      <c r="P706" s="254"/>
      <c r="Q706" s="240"/>
      <c r="R706" s="240"/>
      <c r="S706" s="240"/>
      <c r="T706" s="240"/>
      <c r="U706" s="240"/>
      <c r="V706" s="240"/>
      <c r="W706" s="240"/>
      <c r="X706" s="240"/>
      <c r="Y706" s="240"/>
      <c r="Z706" s="240"/>
      <c r="AA706" s="240"/>
      <c r="AB706" s="240"/>
    </row>
    <row r="707" ht="18.0" customHeight="1">
      <c r="A707" s="240"/>
      <c r="B707" s="240"/>
      <c r="C707" s="240"/>
      <c r="D707" s="240"/>
      <c r="E707" s="254"/>
      <c r="F707" s="240"/>
      <c r="G707" s="255"/>
      <c r="H707" s="240"/>
      <c r="I707" s="256"/>
      <c r="J707" s="240"/>
      <c r="K707" s="254"/>
      <c r="L707" s="240"/>
      <c r="M707" s="240"/>
      <c r="N707" s="240"/>
      <c r="O707" s="240"/>
      <c r="P707" s="254"/>
      <c r="Q707" s="240"/>
      <c r="R707" s="240"/>
      <c r="S707" s="240"/>
      <c r="T707" s="240"/>
      <c r="U707" s="240"/>
      <c r="V707" s="240"/>
      <c r="W707" s="240"/>
      <c r="X707" s="240"/>
      <c r="Y707" s="240"/>
      <c r="Z707" s="240"/>
      <c r="AA707" s="240"/>
      <c r="AB707" s="240"/>
    </row>
    <row r="708" ht="18.0" customHeight="1">
      <c r="A708" s="240"/>
      <c r="B708" s="240"/>
      <c r="C708" s="240"/>
      <c r="D708" s="240"/>
      <c r="E708" s="254"/>
      <c r="F708" s="240"/>
      <c r="G708" s="255"/>
      <c r="H708" s="240"/>
      <c r="I708" s="256"/>
      <c r="J708" s="240"/>
      <c r="K708" s="254"/>
      <c r="L708" s="240"/>
      <c r="M708" s="240"/>
      <c r="N708" s="240"/>
      <c r="O708" s="240"/>
      <c r="P708" s="254"/>
      <c r="Q708" s="240"/>
      <c r="R708" s="240"/>
      <c r="S708" s="240"/>
      <c r="T708" s="240"/>
      <c r="U708" s="240"/>
      <c r="V708" s="240"/>
      <c r="W708" s="240"/>
      <c r="X708" s="240"/>
      <c r="Y708" s="240"/>
      <c r="Z708" s="240"/>
      <c r="AA708" s="240"/>
      <c r="AB708" s="240"/>
    </row>
    <row r="709" ht="18.0" customHeight="1">
      <c r="A709" s="240"/>
      <c r="B709" s="240"/>
      <c r="C709" s="240"/>
      <c r="D709" s="240"/>
      <c r="E709" s="254"/>
      <c r="F709" s="240"/>
      <c r="G709" s="255"/>
      <c r="H709" s="240"/>
      <c r="I709" s="256"/>
      <c r="J709" s="240"/>
      <c r="K709" s="254"/>
      <c r="L709" s="240"/>
      <c r="M709" s="240"/>
      <c r="N709" s="240"/>
      <c r="O709" s="240"/>
      <c r="P709" s="254"/>
      <c r="Q709" s="240"/>
      <c r="R709" s="240"/>
      <c r="S709" s="240"/>
      <c r="T709" s="240"/>
      <c r="U709" s="240"/>
      <c r="V709" s="240"/>
      <c r="W709" s="240"/>
      <c r="X709" s="240"/>
      <c r="Y709" s="240"/>
      <c r="Z709" s="240"/>
      <c r="AA709" s="240"/>
      <c r="AB709" s="240"/>
    </row>
    <row r="710" ht="18.0" customHeight="1">
      <c r="A710" s="240"/>
      <c r="B710" s="240"/>
      <c r="C710" s="240"/>
      <c r="D710" s="240"/>
      <c r="E710" s="254"/>
      <c r="F710" s="240"/>
      <c r="G710" s="255"/>
      <c r="H710" s="240"/>
      <c r="I710" s="256"/>
      <c r="J710" s="240"/>
      <c r="K710" s="254"/>
      <c r="L710" s="240"/>
      <c r="M710" s="240"/>
      <c r="N710" s="240"/>
      <c r="O710" s="240"/>
      <c r="P710" s="254"/>
      <c r="Q710" s="240"/>
      <c r="R710" s="240"/>
      <c r="S710" s="240"/>
      <c r="T710" s="240"/>
      <c r="U710" s="240"/>
      <c r="V710" s="240"/>
      <c r="W710" s="240"/>
      <c r="X710" s="240"/>
      <c r="Y710" s="240"/>
      <c r="Z710" s="240"/>
      <c r="AA710" s="240"/>
      <c r="AB710" s="240"/>
    </row>
    <row r="711" ht="18.0" customHeight="1">
      <c r="A711" s="240"/>
      <c r="B711" s="240"/>
      <c r="C711" s="240"/>
      <c r="D711" s="240"/>
      <c r="E711" s="254"/>
      <c r="F711" s="240"/>
      <c r="G711" s="255"/>
      <c r="H711" s="240"/>
      <c r="I711" s="256"/>
      <c r="J711" s="240"/>
      <c r="K711" s="254"/>
      <c r="L711" s="240"/>
      <c r="M711" s="240"/>
      <c r="N711" s="240"/>
      <c r="O711" s="240"/>
      <c r="P711" s="254"/>
      <c r="Q711" s="240"/>
      <c r="R711" s="240"/>
      <c r="S711" s="240"/>
      <c r="T711" s="240"/>
      <c r="U711" s="240"/>
      <c r="V711" s="240"/>
      <c r="W711" s="240"/>
      <c r="X711" s="240"/>
      <c r="Y711" s="240"/>
      <c r="Z711" s="240"/>
      <c r="AA711" s="240"/>
      <c r="AB711" s="240"/>
    </row>
    <row r="712" ht="18.0" customHeight="1">
      <c r="A712" s="240"/>
      <c r="B712" s="240"/>
      <c r="C712" s="240"/>
      <c r="D712" s="240"/>
      <c r="E712" s="254"/>
      <c r="F712" s="240"/>
      <c r="G712" s="255"/>
      <c r="H712" s="240"/>
      <c r="I712" s="256"/>
      <c r="J712" s="240"/>
      <c r="K712" s="254"/>
      <c r="L712" s="240"/>
      <c r="M712" s="240"/>
      <c r="N712" s="240"/>
      <c r="O712" s="240"/>
      <c r="P712" s="254"/>
      <c r="Q712" s="240"/>
      <c r="R712" s="240"/>
      <c r="S712" s="240"/>
      <c r="T712" s="240"/>
      <c r="U712" s="240"/>
      <c r="V712" s="240"/>
      <c r="W712" s="240"/>
      <c r="X712" s="240"/>
      <c r="Y712" s="240"/>
      <c r="Z712" s="240"/>
      <c r="AA712" s="240"/>
      <c r="AB712" s="240"/>
    </row>
    <row r="713" ht="18.0" customHeight="1">
      <c r="A713" s="240"/>
      <c r="B713" s="240"/>
      <c r="C713" s="240"/>
      <c r="D713" s="240"/>
      <c r="E713" s="254"/>
      <c r="F713" s="240"/>
      <c r="G713" s="255"/>
      <c r="H713" s="240"/>
      <c r="I713" s="256"/>
      <c r="J713" s="240"/>
      <c r="K713" s="254"/>
      <c r="L713" s="240"/>
      <c r="M713" s="240"/>
      <c r="N713" s="240"/>
      <c r="O713" s="240"/>
      <c r="P713" s="254"/>
      <c r="Q713" s="240"/>
      <c r="R713" s="240"/>
      <c r="S713" s="240"/>
      <c r="T713" s="240"/>
      <c r="U713" s="240"/>
      <c r="V713" s="240"/>
      <c r="W713" s="240"/>
      <c r="X713" s="240"/>
      <c r="Y713" s="240"/>
      <c r="Z713" s="240"/>
      <c r="AA713" s="240"/>
      <c r="AB713" s="240"/>
    </row>
    <row r="714" ht="18.0" customHeight="1">
      <c r="A714" s="240"/>
      <c r="B714" s="240"/>
      <c r="C714" s="240"/>
      <c r="D714" s="240"/>
      <c r="E714" s="254"/>
      <c r="F714" s="240"/>
      <c r="G714" s="255"/>
      <c r="H714" s="240"/>
      <c r="I714" s="256"/>
      <c r="J714" s="240"/>
      <c r="K714" s="254"/>
      <c r="L714" s="240"/>
      <c r="M714" s="240"/>
      <c r="N714" s="240"/>
      <c r="O714" s="240"/>
      <c r="P714" s="254"/>
      <c r="Q714" s="240"/>
      <c r="R714" s="240"/>
      <c r="S714" s="240"/>
      <c r="T714" s="240"/>
      <c r="U714" s="240"/>
      <c r="V714" s="240"/>
      <c r="W714" s="240"/>
      <c r="X714" s="240"/>
      <c r="Y714" s="240"/>
      <c r="Z714" s="240"/>
      <c r="AA714" s="240"/>
      <c r="AB714" s="240"/>
    </row>
    <row r="715" ht="18.0" customHeight="1">
      <c r="A715" s="240"/>
      <c r="B715" s="240"/>
      <c r="C715" s="240"/>
      <c r="D715" s="240"/>
      <c r="E715" s="254"/>
      <c r="F715" s="240"/>
      <c r="G715" s="255"/>
      <c r="H715" s="240"/>
      <c r="I715" s="256"/>
      <c r="J715" s="240"/>
      <c r="K715" s="254"/>
      <c r="L715" s="240"/>
      <c r="M715" s="240"/>
      <c r="N715" s="240"/>
      <c r="O715" s="240"/>
      <c r="P715" s="254"/>
      <c r="Q715" s="240"/>
      <c r="R715" s="240"/>
      <c r="S715" s="240"/>
      <c r="T715" s="240"/>
      <c r="U715" s="240"/>
      <c r="V715" s="240"/>
      <c r="W715" s="240"/>
      <c r="X715" s="240"/>
      <c r="Y715" s="240"/>
      <c r="Z715" s="240"/>
      <c r="AA715" s="240"/>
      <c r="AB715" s="240"/>
    </row>
    <row r="716" ht="18.0" customHeight="1">
      <c r="A716" s="240"/>
      <c r="B716" s="240"/>
      <c r="C716" s="240"/>
      <c r="D716" s="240"/>
      <c r="E716" s="254"/>
      <c r="F716" s="240"/>
      <c r="G716" s="255"/>
      <c r="H716" s="240"/>
      <c r="I716" s="256"/>
      <c r="J716" s="240"/>
      <c r="K716" s="254"/>
      <c r="L716" s="240"/>
      <c r="M716" s="240"/>
      <c r="N716" s="240"/>
      <c r="O716" s="240"/>
      <c r="P716" s="254"/>
      <c r="Q716" s="240"/>
      <c r="R716" s="240"/>
      <c r="S716" s="240"/>
      <c r="T716" s="240"/>
      <c r="U716" s="240"/>
      <c r="V716" s="240"/>
      <c r="W716" s="240"/>
      <c r="X716" s="240"/>
      <c r="Y716" s="240"/>
      <c r="Z716" s="240"/>
      <c r="AA716" s="240"/>
      <c r="AB716" s="240"/>
    </row>
    <row r="717" ht="18.0" customHeight="1">
      <c r="A717" s="240"/>
      <c r="B717" s="240"/>
      <c r="C717" s="240"/>
      <c r="D717" s="240"/>
      <c r="E717" s="254"/>
      <c r="F717" s="240"/>
      <c r="G717" s="255"/>
      <c r="H717" s="240"/>
      <c r="I717" s="256"/>
      <c r="J717" s="240"/>
      <c r="K717" s="254"/>
      <c r="L717" s="240"/>
      <c r="M717" s="240"/>
      <c r="N717" s="240"/>
      <c r="O717" s="240"/>
      <c r="P717" s="254"/>
      <c r="Q717" s="240"/>
      <c r="R717" s="240"/>
      <c r="S717" s="240"/>
      <c r="T717" s="240"/>
      <c r="U717" s="240"/>
      <c r="V717" s="240"/>
      <c r="W717" s="240"/>
      <c r="X717" s="240"/>
      <c r="Y717" s="240"/>
      <c r="Z717" s="240"/>
      <c r="AA717" s="240"/>
      <c r="AB717" s="240"/>
    </row>
    <row r="718" ht="18.0" customHeight="1">
      <c r="A718" s="240"/>
      <c r="B718" s="240"/>
      <c r="C718" s="240"/>
      <c r="D718" s="240"/>
      <c r="E718" s="254"/>
      <c r="F718" s="240"/>
      <c r="G718" s="255"/>
      <c r="H718" s="240"/>
      <c r="I718" s="256"/>
      <c r="J718" s="240"/>
      <c r="K718" s="254"/>
      <c r="L718" s="240"/>
      <c r="M718" s="240"/>
      <c r="N718" s="240"/>
      <c r="O718" s="240"/>
      <c r="P718" s="254"/>
      <c r="Q718" s="240"/>
      <c r="R718" s="240"/>
      <c r="S718" s="240"/>
      <c r="T718" s="240"/>
      <c r="U718" s="240"/>
      <c r="V718" s="240"/>
      <c r="W718" s="240"/>
      <c r="X718" s="240"/>
      <c r="Y718" s="240"/>
      <c r="Z718" s="240"/>
      <c r="AA718" s="240"/>
      <c r="AB718" s="240"/>
    </row>
    <row r="719" ht="18.0" customHeight="1">
      <c r="A719" s="240"/>
      <c r="B719" s="240"/>
      <c r="C719" s="240"/>
      <c r="D719" s="240"/>
      <c r="E719" s="254"/>
      <c r="F719" s="240"/>
      <c r="G719" s="255"/>
      <c r="H719" s="240"/>
      <c r="I719" s="256"/>
      <c r="J719" s="240"/>
      <c r="K719" s="254"/>
      <c r="L719" s="240"/>
      <c r="M719" s="240"/>
      <c r="N719" s="240"/>
      <c r="O719" s="240"/>
      <c r="P719" s="254"/>
      <c r="Q719" s="240"/>
      <c r="R719" s="240"/>
      <c r="S719" s="240"/>
      <c r="T719" s="240"/>
      <c r="U719" s="240"/>
      <c r="V719" s="240"/>
      <c r="W719" s="240"/>
      <c r="X719" s="240"/>
      <c r="Y719" s="240"/>
      <c r="Z719" s="240"/>
      <c r="AA719" s="240"/>
      <c r="AB719" s="240"/>
    </row>
    <row r="720" ht="18.0" customHeight="1">
      <c r="A720" s="240"/>
      <c r="B720" s="240"/>
      <c r="C720" s="240"/>
      <c r="D720" s="240"/>
      <c r="E720" s="254"/>
      <c r="F720" s="240"/>
      <c r="G720" s="255"/>
      <c r="H720" s="240"/>
      <c r="I720" s="256"/>
      <c r="J720" s="240"/>
      <c r="K720" s="254"/>
      <c r="L720" s="240"/>
      <c r="M720" s="240"/>
      <c r="N720" s="240"/>
      <c r="O720" s="240"/>
      <c r="P720" s="254"/>
      <c r="Q720" s="240"/>
      <c r="R720" s="240"/>
      <c r="S720" s="240"/>
      <c r="T720" s="240"/>
      <c r="U720" s="240"/>
      <c r="V720" s="240"/>
      <c r="W720" s="240"/>
      <c r="X720" s="240"/>
      <c r="Y720" s="240"/>
      <c r="Z720" s="240"/>
      <c r="AA720" s="240"/>
      <c r="AB720" s="240"/>
    </row>
    <row r="721" ht="18.0" customHeight="1">
      <c r="A721" s="240"/>
      <c r="B721" s="240"/>
      <c r="C721" s="240"/>
      <c r="D721" s="240"/>
      <c r="E721" s="254"/>
      <c r="F721" s="240"/>
      <c r="G721" s="255"/>
      <c r="H721" s="240"/>
      <c r="I721" s="256"/>
      <c r="J721" s="240"/>
      <c r="K721" s="254"/>
      <c r="L721" s="240"/>
      <c r="M721" s="240"/>
      <c r="N721" s="240"/>
      <c r="O721" s="240"/>
      <c r="P721" s="254"/>
      <c r="Q721" s="240"/>
      <c r="R721" s="240"/>
      <c r="S721" s="240"/>
      <c r="T721" s="240"/>
      <c r="U721" s="240"/>
      <c r="V721" s="240"/>
      <c r="W721" s="240"/>
      <c r="X721" s="240"/>
      <c r="Y721" s="240"/>
      <c r="Z721" s="240"/>
      <c r="AA721" s="240"/>
      <c r="AB721" s="240"/>
    </row>
    <row r="722" ht="18.0" customHeight="1">
      <c r="A722" s="240"/>
      <c r="B722" s="240"/>
      <c r="C722" s="240"/>
      <c r="D722" s="240"/>
      <c r="E722" s="254"/>
      <c r="F722" s="240"/>
      <c r="G722" s="255"/>
      <c r="H722" s="240"/>
      <c r="I722" s="256"/>
      <c r="J722" s="240"/>
      <c r="K722" s="254"/>
      <c r="L722" s="240"/>
      <c r="M722" s="240"/>
      <c r="N722" s="240"/>
      <c r="O722" s="240"/>
      <c r="P722" s="254"/>
      <c r="Q722" s="240"/>
      <c r="R722" s="240"/>
      <c r="S722" s="240"/>
      <c r="T722" s="240"/>
      <c r="U722" s="240"/>
      <c r="V722" s="240"/>
      <c r="W722" s="240"/>
      <c r="X722" s="240"/>
      <c r="Y722" s="240"/>
      <c r="Z722" s="240"/>
      <c r="AA722" s="240"/>
      <c r="AB722" s="240"/>
    </row>
    <row r="723" ht="18.0" customHeight="1">
      <c r="A723" s="240"/>
      <c r="B723" s="240"/>
      <c r="C723" s="240"/>
      <c r="D723" s="240"/>
      <c r="E723" s="254"/>
      <c r="F723" s="240"/>
      <c r="G723" s="255"/>
      <c r="H723" s="240"/>
      <c r="I723" s="256"/>
      <c r="J723" s="240"/>
      <c r="K723" s="254"/>
      <c r="L723" s="240"/>
      <c r="M723" s="240"/>
      <c r="N723" s="240"/>
      <c r="O723" s="240"/>
      <c r="P723" s="254"/>
      <c r="Q723" s="240"/>
      <c r="R723" s="240"/>
      <c r="S723" s="240"/>
      <c r="T723" s="240"/>
      <c r="U723" s="240"/>
      <c r="V723" s="240"/>
      <c r="W723" s="240"/>
      <c r="X723" s="240"/>
      <c r="Y723" s="240"/>
      <c r="Z723" s="240"/>
      <c r="AA723" s="240"/>
      <c r="AB723" s="240"/>
    </row>
    <row r="724" ht="18.0" customHeight="1">
      <c r="A724" s="240"/>
      <c r="B724" s="240"/>
      <c r="C724" s="240"/>
      <c r="D724" s="240"/>
      <c r="E724" s="254"/>
      <c r="F724" s="240"/>
      <c r="G724" s="255"/>
      <c r="H724" s="240"/>
      <c r="I724" s="256"/>
      <c r="J724" s="240"/>
      <c r="K724" s="254"/>
      <c r="L724" s="240"/>
      <c r="M724" s="240"/>
      <c r="N724" s="240"/>
      <c r="O724" s="240"/>
      <c r="P724" s="254"/>
      <c r="Q724" s="240"/>
      <c r="R724" s="240"/>
      <c r="S724" s="240"/>
      <c r="T724" s="240"/>
      <c r="U724" s="240"/>
      <c r="V724" s="240"/>
      <c r="W724" s="240"/>
      <c r="X724" s="240"/>
      <c r="Y724" s="240"/>
      <c r="Z724" s="240"/>
      <c r="AA724" s="240"/>
      <c r="AB724" s="240"/>
    </row>
    <row r="725" ht="18.0" customHeight="1">
      <c r="A725" s="240"/>
      <c r="B725" s="240"/>
      <c r="C725" s="240"/>
      <c r="D725" s="240"/>
      <c r="E725" s="254"/>
      <c r="F725" s="240"/>
      <c r="G725" s="255"/>
      <c r="H725" s="240"/>
      <c r="I725" s="256"/>
      <c r="J725" s="240"/>
      <c r="K725" s="254"/>
      <c r="L725" s="240"/>
      <c r="M725" s="240"/>
      <c r="N725" s="240"/>
      <c r="O725" s="240"/>
      <c r="P725" s="254"/>
      <c r="Q725" s="240"/>
      <c r="R725" s="240"/>
      <c r="S725" s="240"/>
      <c r="T725" s="240"/>
      <c r="U725" s="240"/>
      <c r="V725" s="240"/>
      <c r="W725" s="240"/>
      <c r="X725" s="240"/>
      <c r="Y725" s="240"/>
      <c r="Z725" s="240"/>
      <c r="AA725" s="240"/>
      <c r="AB725" s="240"/>
    </row>
    <row r="726" ht="18.0" customHeight="1">
      <c r="A726" s="240"/>
      <c r="B726" s="240"/>
      <c r="C726" s="240"/>
      <c r="D726" s="240"/>
      <c r="E726" s="254"/>
      <c r="F726" s="240"/>
      <c r="G726" s="255"/>
      <c r="H726" s="240"/>
      <c r="I726" s="256"/>
      <c r="J726" s="240"/>
      <c r="K726" s="254"/>
      <c r="L726" s="240"/>
      <c r="M726" s="240"/>
      <c r="N726" s="240"/>
      <c r="O726" s="240"/>
      <c r="P726" s="254"/>
      <c r="Q726" s="240"/>
      <c r="R726" s="240"/>
      <c r="S726" s="240"/>
      <c r="T726" s="240"/>
      <c r="U726" s="240"/>
      <c r="V726" s="240"/>
      <c r="W726" s="240"/>
      <c r="X726" s="240"/>
      <c r="Y726" s="240"/>
      <c r="Z726" s="240"/>
      <c r="AA726" s="240"/>
      <c r="AB726" s="240"/>
    </row>
    <row r="727" ht="18.0" customHeight="1">
      <c r="A727" s="240"/>
      <c r="B727" s="240"/>
      <c r="C727" s="240"/>
      <c r="D727" s="240"/>
      <c r="E727" s="254"/>
      <c r="F727" s="240"/>
      <c r="G727" s="255"/>
      <c r="H727" s="240"/>
      <c r="I727" s="256"/>
      <c r="J727" s="240"/>
      <c r="K727" s="254"/>
      <c r="L727" s="240"/>
      <c r="M727" s="240"/>
      <c r="N727" s="240"/>
      <c r="O727" s="240"/>
      <c r="P727" s="254"/>
      <c r="Q727" s="240"/>
      <c r="R727" s="240"/>
      <c r="S727" s="240"/>
      <c r="T727" s="240"/>
      <c r="U727" s="240"/>
      <c r="V727" s="240"/>
      <c r="W727" s="240"/>
      <c r="X727" s="240"/>
      <c r="Y727" s="240"/>
      <c r="Z727" s="240"/>
      <c r="AA727" s="240"/>
      <c r="AB727" s="240"/>
    </row>
    <row r="728" ht="18.0" customHeight="1">
      <c r="A728" s="240"/>
      <c r="B728" s="240"/>
      <c r="C728" s="240"/>
      <c r="D728" s="240"/>
      <c r="E728" s="254"/>
      <c r="F728" s="240"/>
      <c r="G728" s="255"/>
      <c r="H728" s="240"/>
      <c r="I728" s="256"/>
      <c r="J728" s="240"/>
      <c r="K728" s="254"/>
      <c r="L728" s="240"/>
      <c r="M728" s="240"/>
      <c r="N728" s="240"/>
      <c r="O728" s="240"/>
      <c r="P728" s="254"/>
      <c r="Q728" s="240"/>
      <c r="R728" s="240"/>
      <c r="S728" s="240"/>
      <c r="T728" s="240"/>
      <c r="U728" s="240"/>
      <c r="V728" s="240"/>
      <c r="W728" s="240"/>
      <c r="X728" s="240"/>
      <c r="Y728" s="240"/>
      <c r="Z728" s="240"/>
      <c r="AA728" s="240"/>
      <c r="AB728" s="240"/>
    </row>
    <row r="729" ht="18.0" customHeight="1">
      <c r="A729" s="240"/>
      <c r="B729" s="240"/>
      <c r="C729" s="240"/>
      <c r="D729" s="240"/>
      <c r="E729" s="254"/>
      <c r="F729" s="240"/>
      <c r="G729" s="255"/>
      <c r="H729" s="240"/>
      <c r="I729" s="256"/>
      <c r="J729" s="240"/>
      <c r="K729" s="254"/>
      <c r="L729" s="240"/>
      <c r="M729" s="240"/>
      <c r="N729" s="240"/>
      <c r="O729" s="240"/>
      <c r="P729" s="254"/>
      <c r="Q729" s="240"/>
      <c r="R729" s="240"/>
      <c r="S729" s="240"/>
      <c r="T729" s="240"/>
      <c r="U729" s="240"/>
      <c r="V729" s="240"/>
      <c r="W729" s="240"/>
      <c r="X729" s="240"/>
      <c r="Y729" s="240"/>
      <c r="Z729" s="240"/>
      <c r="AA729" s="240"/>
      <c r="AB729" s="240"/>
    </row>
    <row r="730" ht="18.0" customHeight="1">
      <c r="A730" s="240"/>
      <c r="B730" s="240"/>
      <c r="C730" s="240"/>
      <c r="D730" s="240"/>
      <c r="E730" s="254"/>
      <c r="F730" s="240"/>
      <c r="G730" s="255"/>
      <c r="H730" s="240"/>
      <c r="I730" s="256"/>
      <c r="J730" s="240"/>
      <c r="K730" s="254"/>
      <c r="L730" s="240"/>
      <c r="M730" s="240"/>
      <c r="N730" s="240"/>
      <c r="O730" s="240"/>
      <c r="P730" s="254"/>
      <c r="Q730" s="240"/>
      <c r="R730" s="240"/>
      <c r="S730" s="240"/>
      <c r="T730" s="240"/>
      <c r="U730" s="240"/>
      <c r="V730" s="240"/>
      <c r="W730" s="240"/>
      <c r="X730" s="240"/>
      <c r="Y730" s="240"/>
      <c r="Z730" s="240"/>
      <c r="AA730" s="240"/>
      <c r="AB730" s="240"/>
    </row>
    <row r="731" ht="18.0" customHeight="1">
      <c r="A731" s="240"/>
      <c r="B731" s="240"/>
      <c r="C731" s="240"/>
      <c r="D731" s="240"/>
      <c r="E731" s="254"/>
      <c r="F731" s="240"/>
      <c r="G731" s="255"/>
      <c r="H731" s="240"/>
      <c r="I731" s="256"/>
      <c r="J731" s="240"/>
      <c r="K731" s="254"/>
      <c r="L731" s="240"/>
      <c r="M731" s="240"/>
      <c r="N731" s="240"/>
      <c r="O731" s="240"/>
      <c r="P731" s="254"/>
      <c r="Q731" s="240"/>
      <c r="R731" s="240"/>
      <c r="S731" s="240"/>
      <c r="T731" s="240"/>
      <c r="U731" s="240"/>
      <c r="V731" s="240"/>
      <c r="W731" s="240"/>
      <c r="X731" s="240"/>
      <c r="Y731" s="240"/>
      <c r="Z731" s="240"/>
      <c r="AA731" s="240"/>
      <c r="AB731" s="240"/>
    </row>
    <row r="732" ht="18.0" customHeight="1">
      <c r="A732" s="240"/>
      <c r="B732" s="240"/>
      <c r="C732" s="240"/>
      <c r="D732" s="240"/>
      <c r="E732" s="254"/>
      <c r="F732" s="240"/>
      <c r="G732" s="255"/>
      <c r="H732" s="240"/>
      <c r="I732" s="256"/>
      <c r="J732" s="240"/>
      <c r="K732" s="254"/>
      <c r="L732" s="240"/>
      <c r="M732" s="240"/>
      <c r="N732" s="240"/>
      <c r="O732" s="240"/>
      <c r="P732" s="254"/>
      <c r="Q732" s="240"/>
      <c r="R732" s="240"/>
      <c r="S732" s="240"/>
      <c r="T732" s="240"/>
      <c r="U732" s="240"/>
      <c r="V732" s="240"/>
      <c r="W732" s="240"/>
      <c r="X732" s="240"/>
      <c r="Y732" s="240"/>
      <c r="Z732" s="240"/>
      <c r="AA732" s="240"/>
      <c r="AB732" s="240"/>
    </row>
    <row r="733" ht="18.0" customHeight="1">
      <c r="A733" s="240"/>
      <c r="B733" s="240"/>
      <c r="C733" s="240"/>
      <c r="D733" s="240"/>
      <c r="E733" s="254"/>
      <c r="F733" s="240"/>
      <c r="G733" s="255"/>
      <c r="H733" s="240"/>
      <c r="I733" s="256"/>
      <c r="J733" s="240"/>
      <c r="K733" s="254"/>
      <c r="L733" s="240"/>
      <c r="M733" s="240"/>
      <c r="N733" s="240"/>
      <c r="O733" s="240"/>
      <c r="P733" s="254"/>
      <c r="Q733" s="240"/>
      <c r="R733" s="240"/>
      <c r="S733" s="240"/>
      <c r="T733" s="240"/>
      <c r="U733" s="240"/>
      <c r="V733" s="240"/>
      <c r="W733" s="240"/>
      <c r="X733" s="240"/>
      <c r="Y733" s="240"/>
      <c r="Z733" s="240"/>
      <c r="AA733" s="240"/>
      <c r="AB733" s="240"/>
    </row>
    <row r="734" ht="18.0" customHeight="1">
      <c r="A734" s="240"/>
      <c r="B734" s="240"/>
      <c r="C734" s="240"/>
      <c r="D734" s="240"/>
      <c r="E734" s="254"/>
      <c r="F734" s="240"/>
      <c r="G734" s="255"/>
      <c r="H734" s="240"/>
      <c r="I734" s="256"/>
      <c r="J734" s="240"/>
      <c r="K734" s="254"/>
      <c r="L734" s="240"/>
      <c r="M734" s="240"/>
      <c r="N734" s="240"/>
      <c r="O734" s="240"/>
      <c r="P734" s="254"/>
      <c r="Q734" s="240"/>
      <c r="R734" s="240"/>
      <c r="S734" s="240"/>
      <c r="T734" s="240"/>
      <c r="U734" s="240"/>
      <c r="V734" s="240"/>
      <c r="W734" s="240"/>
      <c r="X734" s="240"/>
      <c r="Y734" s="240"/>
      <c r="Z734" s="240"/>
      <c r="AA734" s="240"/>
      <c r="AB734" s="240"/>
    </row>
    <row r="735" ht="18.0" customHeight="1">
      <c r="A735" s="240"/>
      <c r="B735" s="240"/>
      <c r="C735" s="240"/>
      <c r="D735" s="240"/>
      <c r="E735" s="254"/>
      <c r="F735" s="240"/>
      <c r="G735" s="255"/>
      <c r="H735" s="240"/>
      <c r="I735" s="256"/>
      <c r="J735" s="240"/>
      <c r="K735" s="254"/>
      <c r="L735" s="240"/>
      <c r="M735" s="240"/>
      <c r="N735" s="240"/>
      <c r="O735" s="240"/>
      <c r="P735" s="254"/>
      <c r="Q735" s="240"/>
      <c r="R735" s="240"/>
      <c r="S735" s="240"/>
      <c r="T735" s="240"/>
      <c r="U735" s="240"/>
      <c r="V735" s="240"/>
      <c r="W735" s="240"/>
      <c r="X735" s="240"/>
      <c r="Y735" s="240"/>
      <c r="Z735" s="240"/>
      <c r="AA735" s="240"/>
      <c r="AB735" s="240"/>
    </row>
    <row r="736" ht="18.0" customHeight="1">
      <c r="A736" s="240"/>
      <c r="B736" s="240"/>
      <c r="C736" s="240"/>
      <c r="D736" s="240"/>
      <c r="E736" s="254"/>
      <c r="F736" s="240"/>
      <c r="G736" s="255"/>
      <c r="H736" s="240"/>
      <c r="I736" s="256"/>
      <c r="J736" s="240"/>
      <c r="K736" s="254"/>
      <c r="L736" s="240"/>
      <c r="M736" s="240"/>
      <c r="N736" s="240"/>
      <c r="O736" s="240"/>
      <c r="P736" s="254"/>
      <c r="Q736" s="240"/>
      <c r="R736" s="240"/>
      <c r="S736" s="240"/>
      <c r="T736" s="240"/>
      <c r="U736" s="240"/>
      <c r="V736" s="240"/>
      <c r="W736" s="240"/>
      <c r="X736" s="240"/>
      <c r="Y736" s="240"/>
      <c r="Z736" s="240"/>
      <c r="AA736" s="240"/>
      <c r="AB736" s="240"/>
    </row>
    <row r="737" ht="18.0" customHeight="1">
      <c r="A737" s="240"/>
      <c r="B737" s="240"/>
      <c r="C737" s="240"/>
      <c r="D737" s="240"/>
      <c r="E737" s="254"/>
      <c r="F737" s="240"/>
      <c r="G737" s="255"/>
      <c r="H737" s="240"/>
      <c r="I737" s="256"/>
      <c r="J737" s="240"/>
      <c r="K737" s="254"/>
      <c r="L737" s="240"/>
      <c r="M737" s="240"/>
      <c r="N737" s="240"/>
      <c r="O737" s="240"/>
      <c r="P737" s="254"/>
      <c r="Q737" s="240"/>
      <c r="R737" s="240"/>
      <c r="S737" s="240"/>
      <c r="T737" s="240"/>
      <c r="U737" s="240"/>
      <c r="V737" s="240"/>
      <c r="W737" s="240"/>
      <c r="X737" s="240"/>
      <c r="Y737" s="240"/>
      <c r="Z737" s="240"/>
      <c r="AA737" s="240"/>
      <c r="AB737" s="240"/>
    </row>
    <row r="738" ht="18.0" customHeight="1">
      <c r="A738" s="240"/>
      <c r="B738" s="240"/>
      <c r="C738" s="240"/>
      <c r="D738" s="240"/>
      <c r="E738" s="254"/>
      <c r="F738" s="240"/>
      <c r="G738" s="255"/>
      <c r="H738" s="240"/>
      <c r="I738" s="256"/>
      <c r="J738" s="240"/>
      <c r="K738" s="254"/>
      <c r="L738" s="240"/>
      <c r="M738" s="240"/>
      <c r="N738" s="240"/>
      <c r="O738" s="240"/>
      <c r="P738" s="254"/>
      <c r="Q738" s="240"/>
      <c r="R738" s="240"/>
      <c r="S738" s="240"/>
      <c r="T738" s="240"/>
      <c r="U738" s="240"/>
      <c r="V738" s="240"/>
      <c r="W738" s="240"/>
      <c r="X738" s="240"/>
      <c r="Y738" s="240"/>
      <c r="Z738" s="240"/>
      <c r="AA738" s="240"/>
      <c r="AB738" s="240"/>
    </row>
    <row r="739" ht="18.0" customHeight="1">
      <c r="A739" s="240"/>
      <c r="B739" s="240"/>
      <c r="C739" s="240"/>
      <c r="D739" s="240"/>
      <c r="E739" s="254"/>
      <c r="F739" s="240"/>
      <c r="G739" s="255"/>
      <c r="H739" s="240"/>
      <c r="I739" s="256"/>
      <c r="J739" s="240"/>
      <c r="K739" s="254"/>
      <c r="L739" s="240"/>
      <c r="M739" s="240"/>
      <c r="N739" s="240"/>
      <c r="O739" s="240"/>
      <c r="P739" s="254"/>
      <c r="Q739" s="240"/>
      <c r="R739" s="240"/>
      <c r="S739" s="240"/>
      <c r="T739" s="240"/>
      <c r="U739" s="240"/>
      <c r="V739" s="240"/>
      <c r="W739" s="240"/>
      <c r="X739" s="240"/>
      <c r="Y739" s="240"/>
      <c r="Z739" s="240"/>
      <c r="AA739" s="240"/>
      <c r="AB739" s="240"/>
    </row>
    <row r="740" ht="18.0" customHeight="1">
      <c r="A740" s="240"/>
      <c r="B740" s="240"/>
      <c r="C740" s="240"/>
      <c r="D740" s="240"/>
      <c r="E740" s="254"/>
      <c r="F740" s="240"/>
      <c r="G740" s="255"/>
      <c r="H740" s="240"/>
      <c r="I740" s="256"/>
      <c r="J740" s="240"/>
      <c r="K740" s="254"/>
      <c r="L740" s="240"/>
      <c r="M740" s="240"/>
      <c r="N740" s="240"/>
      <c r="O740" s="240"/>
      <c r="P740" s="254"/>
      <c r="Q740" s="240"/>
      <c r="R740" s="240"/>
      <c r="S740" s="240"/>
      <c r="T740" s="240"/>
      <c r="U740" s="240"/>
      <c r="V740" s="240"/>
      <c r="W740" s="240"/>
      <c r="X740" s="240"/>
      <c r="Y740" s="240"/>
      <c r="Z740" s="240"/>
      <c r="AA740" s="240"/>
      <c r="AB740" s="240"/>
    </row>
    <row r="741" ht="18.0" customHeight="1">
      <c r="A741" s="240"/>
      <c r="B741" s="240"/>
      <c r="C741" s="240"/>
      <c r="D741" s="240"/>
      <c r="E741" s="254"/>
      <c r="F741" s="240"/>
      <c r="G741" s="255"/>
      <c r="H741" s="240"/>
      <c r="I741" s="256"/>
      <c r="J741" s="240"/>
      <c r="K741" s="254"/>
      <c r="L741" s="240"/>
      <c r="M741" s="240"/>
      <c r="N741" s="240"/>
      <c r="O741" s="240"/>
      <c r="P741" s="254"/>
      <c r="Q741" s="240"/>
      <c r="R741" s="240"/>
      <c r="S741" s="240"/>
      <c r="T741" s="240"/>
      <c r="U741" s="240"/>
      <c r="V741" s="240"/>
      <c r="W741" s="240"/>
      <c r="X741" s="240"/>
      <c r="Y741" s="240"/>
      <c r="Z741" s="240"/>
      <c r="AA741" s="240"/>
      <c r="AB741" s="240"/>
    </row>
    <row r="742" ht="18.0" customHeight="1">
      <c r="A742" s="240"/>
      <c r="B742" s="240"/>
      <c r="C742" s="240"/>
      <c r="D742" s="240"/>
      <c r="E742" s="254"/>
      <c r="F742" s="240"/>
      <c r="G742" s="255"/>
      <c r="H742" s="240"/>
      <c r="I742" s="256"/>
      <c r="J742" s="240"/>
      <c r="K742" s="254"/>
      <c r="L742" s="240"/>
      <c r="M742" s="240"/>
      <c r="N742" s="240"/>
      <c r="O742" s="240"/>
      <c r="P742" s="254"/>
      <c r="Q742" s="240"/>
      <c r="R742" s="240"/>
      <c r="S742" s="240"/>
      <c r="T742" s="240"/>
      <c r="U742" s="240"/>
      <c r="V742" s="240"/>
      <c r="W742" s="240"/>
      <c r="X742" s="240"/>
      <c r="Y742" s="240"/>
      <c r="Z742" s="240"/>
      <c r="AA742" s="240"/>
      <c r="AB742" s="240"/>
    </row>
    <row r="743" ht="18.0" customHeight="1">
      <c r="A743" s="240"/>
      <c r="B743" s="240"/>
      <c r="C743" s="240"/>
      <c r="D743" s="240"/>
      <c r="E743" s="254"/>
      <c r="F743" s="240"/>
      <c r="G743" s="255"/>
      <c r="H743" s="240"/>
      <c r="I743" s="256"/>
      <c r="J743" s="240"/>
      <c r="K743" s="254"/>
      <c r="L743" s="240"/>
      <c r="M743" s="240"/>
      <c r="N743" s="240"/>
      <c r="O743" s="240"/>
      <c r="P743" s="254"/>
      <c r="Q743" s="240"/>
      <c r="R743" s="240"/>
      <c r="S743" s="240"/>
      <c r="T743" s="240"/>
      <c r="U743" s="240"/>
      <c r="V743" s="240"/>
      <c r="W743" s="240"/>
      <c r="X743" s="240"/>
      <c r="Y743" s="240"/>
      <c r="Z743" s="240"/>
      <c r="AA743" s="240"/>
      <c r="AB743" s="240"/>
    </row>
    <row r="744" ht="18.0" customHeight="1">
      <c r="A744" s="240"/>
      <c r="B744" s="240"/>
      <c r="C744" s="240"/>
      <c r="D744" s="240"/>
      <c r="E744" s="254"/>
      <c r="F744" s="240"/>
      <c r="G744" s="255"/>
      <c r="H744" s="240"/>
      <c r="I744" s="256"/>
      <c r="J744" s="240"/>
      <c r="K744" s="254"/>
      <c r="L744" s="240"/>
      <c r="M744" s="240"/>
      <c r="N744" s="240"/>
      <c r="O744" s="240"/>
      <c r="P744" s="254"/>
      <c r="Q744" s="240"/>
      <c r="R744" s="240"/>
      <c r="S744" s="240"/>
      <c r="T744" s="240"/>
      <c r="U744" s="240"/>
      <c r="V744" s="240"/>
      <c r="W744" s="240"/>
      <c r="X744" s="240"/>
      <c r="Y744" s="240"/>
      <c r="Z744" s="240"/>
      <c r="AA744" s="240"/>
      <c r="AB744" s="240"/>
    </row>
    <row r="745" ht="18.0" customHeight="1">
      <c r="A745" s="240"/>
      <c r="B745" s="240"/>
      <c r="C745" s="240"/>
      <c r="D745" s="240"/>
      <c r="E745" s="254"/>
      <c r="F745" s="240"/>
      <c r="G745" s="255"/>
      <c r="H745" s="240"/>
      <c r="I745" s="256"/>
      <c r="J745" s="240"/>
      <c r="K745" s="254"/>
      <c r="L745" s="240"/>
      <c r="M745" s="240"/>
      <c r="N745" s="240"/>
      <c r="O745" s="240"/>
      <c r="P745" s="254"/>
      <c r="Q745" s="240"/>
      <c r="R745" s="240"/>
      <c r="S745" s="240"/>
      <c r="T745" s="240"/>
      <c r="U745" s="240"/>
      <c r="V745" s="240"/>
      <c r="W745" s="240"/>
      <c r="X745" s="240"/>
      <c r="Y745" s="240"/>
      <c r="Z745" s="240"/>
      <c r="AA745" s="240"/>
      <c r="AB745" s="240"/>
    </row>
    <row r="746" ht="18.0" customHeight="1">
      <c r="A746" s="240"/>
      <c r="B746" s="240"/>
      <c r="C746" s="240"/>
      <c r="D746" s="240"/>
      <c r="E746" s="254"/>
      <c r="F746" s="240"/>
      <c r="G746" s="255"/>
      <c r="H746" s="240"/>
      <c r="I746" s="256"/>
      <c r="J746" s="240"/>
      <c r="K746" s="254"/>
      <c r="L746" s="240"/>
      <c r="M746" s="240"/>
      <c r="N746" s="240"/>
      <c r="O746" s="240"/>
      <c r="P746" s="254"/>
      <c r="Q746" s="240"/>
      <c r="R746" s="240"/>
      <c r="S746" s="240"/>
      <c r="T746" s="240"/>
      <c r="U746" s="240"/>
      <c r="V746" s="240"/>
      <c r="W746" s="240"/>
      <c r="X746" s="240"/>
      <c r="Y746" s="240"/>
      <c r="Z746" s="240"/>
      <c r="AA746" s="240"/>
      <c r="AB746" s="240"/>
    </row>
    <row r="747" ht="18.0" customHeight="1">
      <c r="A747" s="240"/>
      <c r="B747" s="240"/>
      <c r="C747" s="240"/>
      <c r="D747" s="240"/>
      <c r="E747" s="254"/>
      <c r="F747" s="240"/>
      <c r="G747" s="255"/>
      <c r="H747" s="240"/>
      <c r="I747" s="256"/>
      <c r="J747" s="240"/>
      <c r="K747" s="254"/>
      <c r="L747" s="240"/>
      <c r="M747" s="240"/>
      <c r="N747" s="240"/>
      <c r="O747" s="240"/>
      <c r="P747" s="254"/>
      <c r="Q747" s="240"/>
      <c r="R747" s="240"/>
      <c r="S747" s="240"/>
      <c r="T747" s="240"/>
      <c r="U747" s="240"/>
      <c r="V747" s="240"/>
      <c r="W747" s="240"/>
      <c r="X747" s="240"/>
      <c r="Y747" s="240"/>
      <c r="Z747" s="240"/>
      <c r="AA747" s="240"/>
      <c r="AB747" s="240"/>
    </row>
    <row r="748" ht="18.0" customHeight="1">
      <c r="A748" s="240"/>
      <c r="B748" s="240"/>
      <c r="C748" s="240"/>
      <c r="D748" s="240"/>
      <c r="E748" s="254"/>
      <c r="F748" s="240"/>
      <c r="G748" s="255"/>
      <c r="H748" s="240"/>
      <c r="I748" s="256"/>
      <c r="J748" s="240"/>
      <c r="K748" s="254"/>
      <c r="L748" s="240"/>
      <c r="M748" s="240"/>
      <c r="N748" s="240"/>
      <c r="O748" s="240"/>
      <c r="P748" s="254"/>
      <c r="Q748" s="240"/>
      <c r="R748" s="240"/>
      <c r="S748" s="240"/>
      <c r="T748" s="240"/>
      <c r="U748" s="240"/>
      <c r="V748" s="240"/>
      <c r="W748" s="240"/>
      <c r="X748" s="240"/>
      <c r="Y748" s="240"/>
      <c r="Z748" s="240"/>
      <c r="AA748" s="240"/>
      <c r="AB748" s="240"/>
    </row>
    <row r="749" ht="18.0" customHeight="1">
      <c r="A749" s="240"/>
      <c r="B749" s="240"/>
      <c r="C749" s="240"/>
      <c r="D749" s="240"/>
      <c r="E749" s="254"/>
      <c r="F749" s="240"/>
      <c r="G749" s="255"/>
      <c r="H749" s="240"/>
      <c r="I749" s="256"/>
      <c r="J749" s="240"/>
      <c r="K749" s="254"/>
      <c r="L749" s="240"/>
      <c r="M749" s="240"/>
      <c r="N749" s="240"/>
      <c r="O749" s="240"/>
      <c r="P749" s="254"/>
      <c r="Q749" s="240"/>
      <c r="R749" s="240"/>
      <c r="S749" s="240"/>
      <c r="T749" s="240"/>
      <c r="U749" s="240"/>
      <c r="V749" s="240"/>
      <c r="W749" s="240"/>
      <c r="X749" s="240"/>
      <c r="Y749" s="240"/>
      <c r="Z749" s="240"/>
      <c r="AA749" s="240"/>
      <c r="AB749" s="240"/>
    </row>
    <row r="750" ht="18.0" customHeight="1">
      <c r="A750" s="240"/>
      <c r="B750" s="240"/>
      <c r="C750" s="240"/>
      <c r="D750" s="240"/>
      <c r="E750" s="254"/>
      <c r="F750" s="240"/>
      <c r="G750" s="255"/>
      <c r="H750" s="240"/>
      <c r="I750" s="256"/>
      <c r="J750" s="240"/>
      <c r="K750" s="254"/>
      <c r="L750" s="240"/>
      <c r="M750" s="240"/>
      <c r="N750" s="240"/>
      <c r="O750" s="240"/>
      <c r="P750" s="254"/>
      <c r="Q750" s="240"/>
      <c r="R750" s="240"/>
      <c r="S750" s="240"/>
      <c r="T750" s="240"/>
      <c r="U750" s="240"/>
      <c r="V750" s="240"/>
      <c r="W750" s="240"/>
      <c r="X750" s="240"/>
      <c r="Y750" s="240"/>
      <c r="Z750" s="240"/>
      <c r="AA750" s="240"/>
      <c r="AB750" s="240"/>
    </row>
    <row r="751" ht="18.0" customHeight="1">
      <c r="A751" s="240"/>
      <c r="B751" s="240"/>
      <c r="C751" s="240"/>
      <c r="D751" s="240"/>
      <c r="E751" s="254"/>
      <c r="F751" s="240"/>
      <c r="G751" s="255"/>
      <c r="H751" s="240"/>
      <c r="I751" s="256"/>
      <c r="J751" s="240"/>
      <c r="K751" s="254"/>
      <c r="L751" s="240"/>
      <c r="M751" s="240"/>
      <c r="N751" s="240"/>
      <c r="O751" s="240"/>
      <c r="P751" s="254"/>
      <c r="Q751" s="240"/>
      <c r="R751" s="240"/>
      <c r="S751" s="240"/>
      <c r="T751" s="240"/>
      <c r="U751" s="240"/>
      <c r="V751" s="240"/>
      <c r="W751" s="240"/>
      <c r="X751" s="240"/>
      <c r="Y751" s="240"/>
      <c r="Z751" s="240"/>
      <c r="AA751" s="240"/>
      <c r="AB751" s="240"/>
    </row>
    <row r="752" ht="18.0" customHeight="1">
      <c r="A752" s="240"/>
      <c r="B752" s="240"/>
      <c r="C752" s="240"/>
      <c r="D752" s="240"/>
      <c r="E752" s="254"/>
      <c r="F752" s="240"/>
      <c r="G752" s="255"/>
      <c r="H752" s="240"/>
      <c r="I752" s="256"/>
      <c r="J752" s="240"/>
      <c r="K752" s="254"/>
      <c r="L752" s="240"/>
      <c r="M752" s="240"/>
      <c r="N752" s="240"/>
      <c r="O752" s="240"/>
      <c r="P752" s="254"/>
      <c r="Q752" s="240"/>
      <c r="R752" s="240"/>
      <c r="S752" s="240"/>
      <c r="T752" s="240"/>
      <c r="U752" s="240"/>
      <c r="V752" s="240"/>
      <c r="W752" s="240"/>
      <c r="X752" s="240"/>
      <c r="Y752" s="240"/>
      <c r="Z752" s="240"/>
      <c r="AA752" s="240"/>
      <c r="AB752" s="240"/>
    </row>
    <row r="753" ht="18.0" customHeight="1">
      <c r="A753" s="240"/>
      <c r="B753" s="240"/>
      <c r="C753" s="240"/>
      <c r="D753" s="240"/>
      <c r="E753" s="254"/>
      <c r="F753" s="240"/>
      <c r="G753" s="255"/>
      <c r="H753" s="240"/>
      <c r="I753" s="256"/>
      <c r="J753" s="240"/>
      <c r="K753" s="254"/>
      <c r="L753" s="240"/>
      <c r="M753" s="240"/>
      <c r="N753" s="240"/>
      <c r="O753" s="240"/>
      <c r="P753" s="254"/>
      <c r="Q753" s="240"/>
      <c r="R753" s="240"/>
      <c r="S753" s="240"/>
      <c r="T753" s="240"/>
      <c r="U753" s="240"/>
      <c r="V753" s="240"/>
      <c r="W753" s="240"/>
      <c r="X753" s="240"/>
      <c r="Y753" s="240"/>
      <c r="Z753" s="240"/>
      <c r="AA753" s="240"/>
      <c r="AB753" s="240"/>
    </row>
    <row r="754" ht="18.0" customHeight="1">
      <c r="A754" s="240"/>
      <c r="B754" s="240"/>
      <c r="C754" s="240"/>
      <c r="D754" s="240"/>
      <c r="E754" s="254"/>
      <c r="F754" s="240"/>
      <c r="G754" s="255"/>
      <c r="H754" s="240"/>
      <c r="I754" s="256"/>
      <c r="J754" s="240"/>
      <c r="K754" s="254"/>
      <c r="L754" s="240"/>
      <c r="M754" s="240"/>
      <c r="N754" s="240"/>
      <c r="O754" s="240"/>
      <c r="P754" s="254"/>
      <c r="Q754" s="240"/>
      <c r="R754" s="240"/>
      <c r="S754" s="240"/>
      <c r="T754" s="240"/>
      <c r="U754" s="240"/>
      <c r="V754" s="240"/>
      <c r="W754" s="240"/>
      <c r="X754" s="240"/>
      <c r="Y754" s="240"/>
      <c r="Z754" s="240"/>
      <c r="AA754" s="240"/>
      <c r="AB754" s="240"/>
    </row>
    <row r="755" ht="18.0" customHeight="1">
      <c r="A755" s="240"/>
      <c r="B755" s="240"/>
      <c r="C755" s="240"/>
      <c r="D755" s="240"/>
      <c r="E755" s="254"/>
      <c r="F755" s="240"/>
      <c r="G755" s="255"/>
      <c r="H755" s="240"/>
      <c r="I755" s="256"/>
      <c r="J755" s="240"/>
      <c r="K755" s="254"/>
      <c r="L755" s="240"/>
      <c r="M755" s="240"/>
      <c r="N755" s="240"/>
      <c r="O755" s="240"/>
      <c r="P755" s="254"/>
      <c r="Q755" s="240"/>
      <c r="R755" s="240"/>
      <c r="S755" s="240"/>
      <c r="T755" s="240"/>
      <c r="U755" s="240"/>
      <c r="V755" s="240"/>
      <c r="W755" s="240"/>
      <c r="X755" s="240"/>
      <c r="Y755" s="240"/>
      <c r="Z755" s="240"/>
      <c r="AA755" s="240"/>
      <c r="AB755" s="240"/>
    </row>
    <row r="756" ht="18.0" customHeight="1">
      <c r="A756" s="240"/>
      <c r="B756" s="240"/>
      <c r="C756" s="240"/>
      <c r="D756" s="240"/>
      <c r="E756" s="254"/>
      <c r="F756" s="240"/>
      <c r="G756" s="255"/>
      <c r="H756" s="240"/>
      <c r="I756" s="256"/>
      <c r="J756" s="240"/>
      <c r="K756" s="254"/>
      <c r="L756" s="240"/>
      <c r="M756" s="240"/>
      <c r="N756" s="240"/>
      <c r="O756" s="240"/>
      <c r="P756" s="254"/>
      <c r="Q756" s="240"/>
      <c r="R756" s="240"/>
      <c r="S756" s="240"/>
      <c r="T756" s="240"/>
      <c r="U756" s="240"/>
      <c r="V756" s="240"/>
      <c r="W756" s="240"/>
      <c r="X756" s="240"/>
      <c r="Y756" s="240"/>
      <c r="Z756" s="240"/>
      <c r="AA756" s="240"/>
      <c r="AB756" s="240"/>
    </row>
    <row r="757" ht="18.0" customHeight="1">
      <c r="A757" s="240"/>
      <c r="B757" s="240"/>
      <c r="C757" s="240"/>
      <c r="D757" s="240"/>
      <c r="E757" s="254"/>
      <c r="F757" s="240"/>
      <c r="G757" s="255"/>
      <c r="H757" s="240"/>
      <c r="I757" s="256"/>
      <c r="J757" s="240"/>
      <c r="K757" s="254"/>
      <c r="L757" s="240"/>
      <c r="M757" s="240"/>
      <c r="N757" s="240"/>
      <c r="O757" s="240"/>
      <c r="P757" s="254"/>
      <c r="Q757" s="240"/>
      <c r="R757" s="240"/>
      <c r="S757" s="240"/>
      <c r="T757" s="240"/>
      <c r="U757" s="240"/>
      <c r="V757" s="240"/>
      <c r="W757" s="240"/>
      <c r="X757" s="240"/>
      <c r="Y757" s="240"/>
      <c r="Z757" s="240"/>
      <c r="AA757" s="240"/>
      <c r="AB757" s="240"/>
    </row>
    <row r="758" ht="18.0" customHeight="1">
      <c r="A758" s="240"/>
      <c r="B758" s="240"/>
      <c r="C758" s="240"/>
      <c r="D758" s="240"/>
      <c r="E758" s="254"/>
      <c r="F758" s="240"/>
      <c r="G758" s="255"/>
      <c r="H758" s="240"/>
      <c r="I758" s="256"/>
      <c r="J758" s="240"/>
      <c r="K758" s="254"/>
      <c r="L758" s="240"/>
      <c r="M758" s="240"/>
      <c r="N758" s="240"/>
      <c r="O758" s="240"/>
      <c r="P758" s="254"/>
      <c r="Q758" s="240"/>
      <c r="R758" s="240"/>
      <c r="S758" s="240"/>
      <c r="T758" s="240"/>
      <c r="U758" s="240"/>
      <c r="V758" s="240"/>
      <c r="W758" s="240"/>
      <c r="X758" s="240"/>
      <c r="Y758" s="240"/>
      <c r="Z758" s="240"/>
      <c r="AA758" s="240"/>
      <c r="AB758" s="240"/>
    </row>
    <row r="759" ht="18.0" customHeight="1">
      <c r="A759" s="240"/>
      <c r="B759" s="240"/>
      <c r="C759" s="240"/>
      <c r="D759" s="240"/>
      <c r="E759" s="254"/>
      <c r="F759" s="240"/>
      <c r="G759" s="255"/>
      <c r="H759" s="240"/>
      <c r="I759" s="256"/>
      <c r="J759" s="240"/>
      <c r="K759" s="254"/>
      <c r="L759" s="240"/>
      <c r="M759" s="240"/>
      <c r="N759" s="240"/>
      <c r="O759" s="240"/>
      <c r="P759" s="254"/>
      <c r="Q759" s="240"/>
      <c r="R759" s="240"/>
      <c r="S759" s="240"/>
      <c r="T759" s="240"/>
      <c r="U759" s="240"/>
      <c r="V759" s="240"/>
      <c r="W759" s="240"/>
      <c r="X759" s="240"/>
      <c r="Y759" s="240"/>
      <c r="Z759" s="240"/>
      <c r="AA759" s="240"/>
      <c r="AB759" s="240"/>
    </row>
    <row r="760" ht="18.0" customHeight="1">
      <c r="A760" s="240"/>
      <c r="B760" s="240"/>
      <c r="C760" s="240"/>
      <c r="D760" s="240"/>
      <c r="E760" s="254"/>
      <c r="F760" s="240"/>
      <c r="G760" s="255"/>
      <c r="H760" s="240"/>
      <c r="I760" s="256"/>
      <c r="J760" s="240"/>
      <c r="K760" s="254"/>
      <c r="L760" s="240"/>
      <c r="M760" s="240"/>
      <c r="N760" s="240"/>
      <c r="O760" s="240"/>
      <c r="P760" s="254"/>
      <c r="Q760" s="240"/>
      <c r="R760" s="240"/>
      <c r="S760" s="240"/>
      <c r="T760" s="240"/>
      <c r="U760" s="240"/>
      <c r="V760" s="240"/>
      <c r="W760" s="240"/>
      <c r="X760" s="240"/>
      <c r="Y760" s="240"/>
      <c r="Z760" s="240"/>
      <c r="AA760" s="240"/>
      <c r="AB760" s="240"/>
    </row>
    <row r="761" ht="18.0" customHeight="1">
      <c r="A761" s="240"/>
      <c r="B761" s="240"/>
      <c r="C761" s="240"/>
      <c r="D761" s="240"/>
      <c r="E761" s="254"/>
      <c r="F761" s="240"/>
      <c r="G761" s="255"/>
      <c r="H761" s="240"/>
      <c r="I761" s="256"/>
      <c r="J761" s="240"/>
      <c r="K761" s="254"/>
      <c r="L761" s="240"/>
      <c r="M761" s="240"/>
      <c r="N761" s="240"/>
      <c r="O761" s="240"/>
      <c r="P761" s="254"/>
      <c r="Q761" s="240"/>
      <c r="R761" s="240"/>
      <c r="S761" s="240"/>
      <c r="T761" s="240"/>
      <c r="U761" s="240"/>
      <c r="V761" s="240"/>
      <c r="W761" s="240"/>
      <c r="X761" s="240"/>
      <c r="Y761" s="240"/>
      <c r="Z761" s="240"/>
      <c r="AA761" s="240"/>
      <c r="AB761" s="240"/>
    </row>
    <row r="762" ht="18.0" customHeight="1">
      <c r="A762" s="240"/>
      <c r="B762" s="240"/>
      <c r="C762" s="240"/>
      <c r="D762" s="240"/>
      <c r="E762" s="254"/>
      <c r="F762" s="240"/>
      <c r="G762" s="255"/>
      <c r="H762" s="240"/>
      <c r="I762" s="256"/>
      <c r="J762" s="240"/>
      <c r="K762" s="254"/>
      <c r="L762" s="240"/>
      <c r="M762" s="240"/>
      <c r="N762" s="240"/>
      <c r="O762" s="240"/>
      <c r="P762" s="254"/>
      <c r="Q762" s="240"/>
      <c r="R762" s="240"/>
      <c r="S762" s="240"/>
      <c r="T762" s="240"/>
      <c r="U762" s="240"/>
      <c r="V762" s="240"/>
      <c r="W762" s="240"/>
      <c r="X762" s="240"/>
      <c r="Y762" s="240"/>
      <c r="Z762" s="240"/>
      <c r="AA762" s="240"/>
      <c r="AB762" s="240"/>
    </row>
    <row r="763" ht="18.0" customHeight="1">
      <c r="A763" s="240"/>
      <c r="B763" s="240"/>
      <c r="C763" s="240"/>
      <c r="D763" s="240"/>
      <c r="E763" s="254"/>
      <c r="F763" s="240"/>
      <c r="G763" s="255"/>
      <c r="H763" s="240"/>
      <c r="I763" s="256"/>
      <c r="J763" s="240"/>
      <c r="K763" s="254"/>
      <c r="L763" s="240"/>
      <c r="M763" s="240"/>
      <c r="N763" s="240"/>
      <c r="O763" s="240"/>
      <c r="P763" s="254"/>
      <c r="Q763" s="240"/>
      <c r="R763" s="240"/>
      <c r="S763" s="240"/>
      <c r="T763" s="240"/>
      <c r="U763" s="240"/>
      <c r="V763" s="240"/>
      <c r="W763" s="240"/>
      <c r="X763" s="240"/>
      <c r="Y763" s="240"/>
      <c r="Z763" s="240"/>
      <c r="AA763" s="240"/>
      <c r="AB763" s="240"/>
    </row>
    <row r="764" ht="18.0" customHeight="1">
      <c r="A764" s="240"/>
      <c r="B764" s="240"/>
      <c r="C764" s="240"/>
      <c r="D764" s="240"/>
      <c r="E764" s="254"/>
      <c r="F764" s="240"/>
      <c r="G764" s="255"/>
      <c r="H764" s="240"/>
      <c r="I764" s="256"/>
      <c r="J764" s="240"/>
      <c r="K764" s="254"/>
      <c r="L764" s="240"/>
      <c r="M764" s="240"/>
      <c r="N764" s="240"/>
      <c r="O764" s="240"/>
      <c r="P764" s="254"/>
      <c r="Q764" s="240"/>
      <c r="R764" s="240"/>
      <c r="S764" s="240"/>
      <c r="T764" s="240"/>
      <c r="U764" s="240"/>
      <c r="V764" s="240"/>
      <c r="W764" s="240"/>
      <c r="X764" s="240"/>
      <c r="Y764" s="240"/>
      <c r="Z764" s="240"/>
      <c r="AA764" s="240"/>
      <c r="AB764" s="240"/>
    </row>
    <row r="765" ht="18.0" customHeight="1">
      <c r="A765" s="240"/>
      <c r="B765" s="240"/>
      <c r="C765" s="240"/>
      <c r="D765" s="240"/>
      <c r="E765" s="254"/>
      <c r="F765" s="240"/>
      <c r="G765" s="255"/>
      <c r="H765" s="240"/>
      <c r="I765" s="256"/>
      <c r="J765" s="240"/>
      <c r="K765" s="254"/>
      <c r="L765" s="240"/>
      <c r="M765" s="240"/>
      <c r="N765" s="240"/>
      <c r="O765" s="240"/>
      <c r="P765" s="254"/>
      <c r="Q765" s="240"/>
      <c r="R765" s="240"/>
      <c r="S765" s="240"/>
      <c r="T765" s="240"/>
      <c r="U765" s="240"/>
      <c r="V765" s="240"/>
      <c r="W765" s="240"/>
      <c r="X765" s="240"/>
      <c r="Y765" s="240"/>
      <c r="Z765" s="240"/>
      <c r="AA765" s="240"/>
      <c r="AB765" s="240"/>
    </row>
    <row r="766" ht="18.0" customHeight="1">
      <c r="A766" s="240"/>
      <c r="B766" s="240"/>
      <c r="C766" s="240"/>
      <c r="D766" s="240"/>
      <c r="E766" s="254"/>
      <c r="F766" s="240"/>
      <c r="G766" s="255"/>
      <c r="H766" s="240"/>
      <c r="I766" s="256"/>
      <c r="J766" s="240"/>
      <c r="K766" s="254"/>
      <c r="L766" s="240"/>
      <c r="M766" s="240"/>
      <c r="N766" s="240"/>
      <c r="O766" s="240"/>
      <c r="P766" s="254"/>
      <c r="Q766" s="240"/>
      <c r="R766" s="240"/>
      <c r="S766" s="240"/>
      <c r="T766" s="240"/>
      <c r="U766" s="240"/>
      <c r="V766" s="240"/>
      <c r="W766" s="240"/>
      <c r="X766" s="240"/>
      <c r="Y766" s="240"/>
      <c r="Z766" s="240"/>
      <c r="AA766" s="240"/>
      <c r="AB766" s="240"/>
    </row>
    <row r="767" ht="18.0" customHeight="1">
      <c r="A767" s="240"/>
      <c r="B767" s="240"/>
      <c r="C767" s="240"/>
      <c r="D767" s="240"/>
      <c r="E767" s="254"/>
      <c r="F767" s="240"/>
      <c r="G767" s="255"/>
      <c r="H767" s="240"/>
      <c r="I767" s="256"/>
      <c r="J767" s="240"/>
      <c r="K767" s="254"/>
      <c r="L767" s="240"/>
      <c r="M767" s="240"/>
      <c r="N767" s="240"/>
      <c r="O767" s="240"/>
      <c r="P767" s="254"/>
      <c r="Q767" s="240"/>
      <c r="R767" s="240"/>
      <c r="S767" s="240"/>
      <c r="T767" s="240"/>
      <c r="U767" s="240"/>
      <c r="V767" s="240"/>
      <c r="W767" s="240"/>
      <c r="X767" s="240"/>
      <c r="Y767" s="240"/>
      <c r="Z767" s="240"/>
      <c r="AA767" s="240"/>
      <c r="AB767" s="240"/>
    </row>
    <row r="768" ht="18.0" customHeight="1">
      <c r="A768" s="240"/>
      <c r="B768" s="240"/>
      <c r="C768" s="240"/>
      <c r="D768" s="240"/>
      <c r="E768" s="254"/>
      <c r="F768" s="240"/>
      <c r="G768" s="255"/>
      <c r="H768" s="240"/>
      <c r="I768" s="256"/>
      <c r="J768" s="240"/>
      <c r="K768" s="254"/>
      <c r="L768" s="240"/>
      <c r="M768" s="240"/>
      <c r="N768" s="240"/>
      <c r="O768" s="240"/>
      <c r="P768" s="254"/>
      <c r="Q768" s="240"/>
      <c r="R768" s="240"/>
      <c r="S768" s="240"/>
      <c r="T768" s="240"/>
      <c r="U768" s="240"/>
      <c r="V768" s="240"/>
      <c r="W768" s="240"/>
      <c r="X768" s="240"/>
      <c r="Y768" s="240"/>
      <c r="Z768" s="240"/>
      <c r="AA768" s="240"/>
      <c r="AB768" s="240"/>
    </row>
    <row r="769" ht="18.0" customHeight="1">
      <c r="A769" s="240"/>
      <c r="B769" s="240"/>
      <c r="C769" s="240"/>
      <c r="D769" s="240"/>
      <c r="E769" s="254"/>
      <c r="F769" s="240"/>
      <c r="G769" s="255"/>
      <c r="H769" s="240"/>
      <c r="I769" s="256"/>
      <c r="J769" s="240"/>
      <c r="K769" s="254"/>
      <c r="L769" s="240"/>
      <c r="M769" s="240"/>
      <c r="N769" s="240"/>
      <c r="O769" s="240"/>
      <c r="P769" s="254"/>
      <c r="Q769" s="240"/>
      <c r="R769" s="240"/>
      <c r="S769" s="240"/>
      <c r="T769" s="240"/>
      <c r="U769" s="240"/>
      <c r="V769" s="240"/>
      <c r="W769" s="240"/>
      <c r="X769" s="240"/>
      <c r="Y769" s="240"/>
      <c r="Z769" s="240"/>
      <c r="AA769" s="240"/>
      <c r="AB769" s="240"/>
    </row>
    <row r="770" ht="18.0" customHeight="1">
      <c r="A770" s="240"/>
      <c r="B770" s="240"/>
      <c r="C770" s="240"/>
      <c r="D770" s="240"/>
      <c r="E770" s="254"/>
      <c r="F770" s="240"/>
      <c r="G770" s="255"/>
      <c r="H770" s="240"/>
      <c r="I770" s="256"/>
      <c r="J770" s="240"/>
      <c r="K770" s="254"/>
      <c r="L770" s="240"/>
      <c r="M770" s="240"/>
      <c r="N770" s="240"/>
      <c r="O770" s="240"/>
      <c r="P770" s="254"/>
      <c r="Q770" s="240"/>
      <c r="R770" s="240"/>
      <c r="S770" s="240"/>
      <c r="T770" s="240"/>
      <c r="U770" s="240"/>
      <c r="V770" s="240"/>
      <c r="W770" s="240"/>
      <c r="X770" s="240"/>
      <c r="Y770" s="240"/>
      <c r="Z770" s="240"/>
      <c r="AA770" s="240"/>
      <c r="AB770" s="240"/>
    </row>
    <row r="771" ht="18.0" customHeight="1">
      <c r="A771" s="240"/>
      <c r="B771" s="240"/>
      <c r="C771" s="240"/>
      <c r="D771" s="240"/>
      <c r="E771" s="254"/>
      <c r="F771" s="240"/>
      <c r="G771" s="255"/>
      <c r="H771" s="240"/>
      <c r="I771" s="256"/>
      <c r="J771" s="240"/>
      <c r="K771" s="254"/>
      <c r="L771" s="240"/>
      <c r="M771" s="240"/>
      <c r="N771" s="240"/>
      <c r="O771" s="240"/>
      <c r="P771" s="254"/>
      <c r="Q771" s="240"/>
      <c r="R771" s="240"/>
      <c r="S771" s="240"/>
      <c r="T771" s="240"/>
      <c r="U771" s="240"/>
      <c r="V771" s="240"/>
      <c r="W771" s="240"/>
      <c r="X771" s="240"/>
      <c r="Y771" s="240"/>
      <c r="Z771" s="240"/>
      <c r="AA771" s="240"/>
      <c r="AB771" s="240"/>
    </row>
    <row r="772" ht="18.0" customHeight="1">
      <c r="A772" s="240"/>
      <c r="B772" s="240"/>
      <c r="C772" s="240"/>
      <c r="D772" s="240"/>
      <c r="E772" s="254"/>
      <c r="F772" s="240"/>
      <c r="G772" s="255"/>
      <c r="H772" s="240"/>
      <c r="I772" s="256"/>
      <c r="J772" s="240"/>
      <c r="K772" s="254"/>
      <c r="L772" s="240"/>
      <c r="M772" s="240"/>
      <c r="N772" s="240"/>
      <c r="O772" s="240"/>
      <c r="P772" s="254"/>
      <c r="Q772" s="240"/>
      <c r="R772" s="240"/>
      <c r="S772" s="240"/>
      <c r="T772" s="240"/>
      <c r="U772" s="240"/>
      <c r="V772" s="240"/>
      <c r="W772" s="240"/>
      <c r="X772" s="240"/>
      <c r="Y772" s="240"/>
      <c r="Z772" s="240"/>
      <c r="AA772" s="240"/>
      <c r="AB772" s="240"/>
    </row>
    <row r="773" ht="18.0" customHeight="1">
      <c r="A773" s="240"/>
      <c r="B773" s="240"/>
      <c r="C773" s="240"/>
      <c r="D773" s="240"/>
      <c r="E773" s="254"/>
      <c r="F773" s="240"/>
      <c r="G773" s="255"/>
      <c r="H773" s="240"/>
      <c r="I773" s="256"/>
      <c r="J773" s="240"/>
      <c r="K773" s="254"/>
      <c r="L773" s="240"/>
      <c r="M773" s="240"/>
      <c r="N773" s="240"/>
      <c r="O773" s="240"/>
      <c r="P773" s="254"/>
      <c r="Q773" s="240"/>
      <c r="R773" s="240"/>
      <c r="S773" s="240"/>
      <c r="T773" s="240"/>
      <c r="U773" s="240"/>
      <c r="V773" s="240"/>
      <c r="W773" s="240"/>
      <c r="X773" s="240"/>
      <c r="Y773" s="240"/>
      <c r="Z773" s="240"/>
      <c r="AA773" s="240"/>
      <c r="AB773" s="240"/>
    </row>
    <row r="774" ht="18.0" customHeight="1">
      <c r="A774" s="240"/>
      <c r="B774" s="240"/>
      <c r="C774" s="240"/>
      <c r="D774" s="240"/>
      <c r="E774" s="254"/>
      <c r="F774" s="240"/>
      <c r="G774" s="255"/>
      <c r="H774" s="240"/>
      <c r="I774" s="256"/>
      <c r="J774" s="240"/>
      <c r="K774" s="254"/>
      <c r="L774" s="240"/>
      <c r="M774" s="240"/>
      <c r="N774" s="240"/>
      <c r="O774" s="240"/>
      <c r="P774" s="254"/>
      <c r="Q774" s="240"/>
      <c r="R774" s="240"/>
      <c r="S774" s="240"/>
      <c r="T774" s="240"/>
      <c r="U774" s="240"/>
      <c r="V774" s="240"/>
      <c r="W774" s="240"/>
      <c r="X774" s="240"/>
      <c r="Y774" s="240"/>
      <c r="Z774" s="240"/>
      <c r="AA774" s="240"/>
      <c r="AB774" s="240"/>
    </row>
    <row r="775" ht="18.0" customHeight="1">
      <c r="A775" s="240"/>
      <c r="B775" s="240"/>
      <c r="C775" s="240"/>
      <c r="D775" s="240"/>
      <c r="E775" s="254"/>
      <c r="F775" s="240"/>
      <c r="G775" s="255"/>
      <c r="H775" s="240"/>
      <c r="I775" s="256"/>
      <c r="J775" s="240"/>
      <c r="K775" s="254"/>
      <c r="L775" s="240"/>
      <c r="M775" s="240"/>
      <c r="N775" s="240"/>
      <c r="O775" s="240"/>
      <c r="P775" s="254"/>
      <c r="Q775" s="240"/>
      <c r="R775" s="240"/>
      <c r="S775" s="240"/>
      <c r="T775" s="240"/>
      <c r="U775" s="240"/>
      <c r="V775" s="240"/>
      <c r="W775" s="240"/>
      <c r="X775" s="240"/>
      <c r="Y775" s="240"/>
      <c r="Z775" s="240"/>
      <c r="AA775" s="240"/>
      <c r="AB775" s="240"/>
    </row>
    <row r="776" ht="18.0" customHeight="1">
      <c r="A776" s="240"/>
      <c r="B776" s="240"/>
      <c r="C776" s="240"/>
      <c r="D776" s="240"/>
      <c r="E776" s="254"/>
      <c r="F776" s="240"/>
      <c r="G776" s="255"/>
      <c r="H776" s="240"/>
      <c r="I776" s="256"/>
      <c r="J776" s="240"/>
      <c r="K776" s="254"/>
      <c r="L776" s="240"/>
      <c r="M776" s="240"/>
      <c r="N776" s="240"/>
      <c r="O776" s="240"/>
      <c r="P776" s="254"/>
      <c r="Q776" s="240"/>
      <c r="R776" s="240"/>
      <c r="S776" s="240"/>
      <c r="T776" s="240"/>
      <c r="U776" s="240"/>
      <c r="V776" s="240"/>
      <c r="W776" s="240"/>
      <c r="X776" s="240"/>
      <c r="Y776" s="240"/>
      <c r="Z776" s="240"/>
      <c r="AA776" s="240"/>
      <c r="AB776" s="240"/>
    </row>
    <row r="777" ht="18.0" customHeight="1">
      <c r="A777" s="240"/>
      <c r="B777" s="240"/>
      <c r="C777" s="240"/>
      <c r="D777" s="240"/>
      <c r="E777" s="254"/>
      <c r="F777" s="240"/>
      <c r="G777" s="255"/>
      <c r="H777" s="240"/>
      <c r="I777" s="256"/>
      <c r="J777" s="240"/>
      <c r="K777" s="254"/>
      <c r="L777" s="240"/>
      <c r="M777" s="240"/>
      <c r="N777" s="240"/>
      <c r="O777" s="240"/>
      <c r="P777" s="254"/>
      <c r="Q777" s="240"/>
      <c r="R777" s="240"/>
      <c r="S777" s="240"/>
      <c r="T777" s="240"/>
      <c r="U777" s="240"/>
      <c r="V777" s="240"/>
      <c r="W777" s="240"/>
      <c r="X777" s="240"/>
      <c r="Y777" s="240"/>
      <c r="Z777" s="240"/>
      <c r="AA777" s="240"/>
      <c r="AB777" s="240"/>
    </row>
    <row r="778" ht="18.0" customHeight="1">
      <c r="A778" s="240"/>
      <c r="B778" s="240"/>
      <c r="C778" s="240"/>
      <c r="D778" s="240"/>
      <c r="E778" s="254"/>
      <c r="F778" s="240"/>
      <c r="G778" s="255"/>
      <c r="H778" s="240"/>
      <c r="I778" s="256"/>
      <c r="J778" s="240"/>
      <c r="K778" s="254"/>
      <c r="L778" s="240"/>
      <c r="M778" s="240"/>
      <c r="N778" s="240"/>
      <c r="O778" s="240"/>
      <c r="P778" s="254"/>
      <c r="Q778" s="240"/>
      <c r="R778" s="240"/>
      <c r="S778" s="240"/>
      <c r="T778" s="240"/>
      <c r="U778" s="240"/>
      <c r="V778" s="240"/>
      <c r="W778" s="240"/>
      <c r="X778" s="240"/>
      <c r="Y778" s="240"/>
      <c r="Z778" s="240"/>
      <c r="AA778" s="240"/>
      <c r="AB778" s="240"/>
    </row>
    <row r="779" ht="18.0" customHeight="1">
      <c r="A779" s="240"/>
      <c r="B779" s="240"/>
      <c r="C779" s="240"/>
      <c r="D779" s="240"/>
      <c r="E779" s="254"/>
      <c r="F779" s="240"/>
      <c r="G779" s="255"/>
      <c r="H779" s="240"/>
      <c r="I779" s="256"/>
      <c r="J779" s="240"/>
      <c r="K779" s="254"/>
      <c r="L779" s="240"/>
      <c r="M779" s="240"/>
      <c r="N779" s="240"/>
      <c r="O779" s="240"/>
      <c r="P779" s="254"/>
      <c r="Q779" s="240"/>
      <c r="R779" s="240"/>
      <c r="S779" s="240"/>
      <c r="T779" s="240"/>
      <c r="U779" s="240"/>
      <c r="V779" s="240"/>
      <c r="W779" s="240"/>
      <c r="X779" s="240"/>
      <c r="Y779" s="240"/>
      <c r="Z779" s="240"/>
      <c r="AA779" s="240"/>
      <c r="AB779" s="240"/>
    </row>
    <row r="780" ht="18.0" customHeight="1">
      <c r="A780" s="240"/>
      <c r="B780" s="240"/>
      <c r="C780" s="240"/>
      <c r="D780" s="240"/>
      <c r="E780" s="254"/>
      <c r="F780" s="240"/>
      <c r="G780" s="255"/>
      <c r="H780" s="240"/>
      <c r="I780" s="256"/>
      <c r="J780" s="240"/>
      <c r="K780" s="254"/>
      <c r="L780" s="240"/>
      <c r="M780" s="240"/>
      <c r="N780" s="240"/>
      <c r="O780" s="240"/>
      <c r="P780" s="254"/>
      <c r="Q780" s="240"/>
      <c r="R780" s="240"/>
      <c r="S780" s="240"/>
      <c r="T780" s="240"/>
      <c r="U780" s="240"/>
      <c r="V780" s="240"/>
      <c r="W780" s="240"/>
      <c r="X780" s="240"/>
      <c r="Y780" s="240"/>
      <c r="Z780" s="240"/>
      <c r="AA780" s="240"/>
      <c r="AB780" s="240"/>
    </row>
    <row r="781" ht="18.0" customHeight="1">
      <c r="A781" s="240"/>
      <c r="B781" s="240"/>
      <c r="C781" s="240"/>
      <c r="D781" s="240"/>
      <c r="E781" s="254"/>
      <c r="F781" s="240"/>
      <c r="G781" s="255"/>
      <c r="H781" s="240"/>
      <c r="I781" s="256"/>
      <c r="J781" s="240"/>
      <c r="K781" s="254"/>
      <c r="L781" s="240"/>
      <c r="M781" s="240"/>
      <c r="N781" s="240"/>
      <c r="O781" s="240"/>
      <c r="P781" s="254"/>
      <c r="Q781" s="240"/>
      <c r="R781" s="240"/>
      <c r="S781" s="240"/>
      <c r="T781" s="240"/>
      <c r="U781" s="240"/>
      <c r="V781" s="240"/>
      <c r="W781" s="240"/>
      <c r="X781" s="240"/>
      <c r="Y781" s="240"/>
      <c r="Z781" s="240"/>
      <c r="AA781" s="240"/>
      <c r="AB781" s="240"/>
    </row>
    <row r="782" ht="18.0" customHeight="1">
      <c r="A782" s="240"/>
      <c r="B782" s="240"/>
      <c r="C782" s="240"/>
      <c r="D782" s="240"/>
      <c r="E782" s="254"/>
      <c r="F782" s="240"/>
      <c r="G782" s="255"/>
      <c r="H782" s="240"/>
      <c r="I782" s="256"/>
      <c r="J782" s="240"/>
      <c r="K782" s="254"/>
      <c r="L782" s="240"/>
      <c r="M782" s="240"/>
      <c r="N782" s="240"/>
      <c r="O782" s="240"/>
      <c r="P782" s="254"/>
      <c r="Q782" s="240"/>
      <c r="R782" s="240"/>
      <c r="S782" s="240"/>
      <c r="T782" s="240"/>
      <c r="U782" s="240"/>
      <c r="V782" s="240"/>
      <c r="W782" s="240"/>
      <c r="X782" s="240"/>
      <c r="Y782" s="240"/>
      <c r="Z782" s="240"/>
      <c r="AA782" s="240"/>
      <c r="AB782" s="240"/>
    </row>
    <row r="783" ht="18.0" customHeight="1">
      <c r="A783" s="240"/>
      <c r="B783" s="240"/>
      <c r="C783" s="240"/>
      <c r="D783" s="240"/>
      <c r="E783" s="254"/>
      <c r="F783" s="240"/>
      <c r="G783" s="255"/>
      <c r="H783" s="240"/>
      <c r="I783" s="256"/>
      <c r="J783" s="240"/>
      <c r="K783" s="254"/>
      <c r="L783" s="240"/>
      <c r="M783" s="240"/>
      <c r="N783" s="240"/>
      <c r="O783" s="240"/>
      <c r="P783" s="254"/>
      <c r="Q783" s="240"/>
      <c r="R783" s="240"/>
      <c r="S783" s="240"/>
      <c r="T783" s="240"/>
      <c r="U783" s="240"/>
      <c r="V783" s="240"/>
      <c r="W783" s="240"/>
      <c r="X783" s="240"/>
      <c r="Y783" s="240"/>
      <c r="Z783" s="240"/>
      <c r="AA783" s="240"/>
      <c r="AB783" s="240"/>
    </row>
    <row r="784" ht="18.0" customHeight="1">
      <c r="A784" s="240"/>
      <c r="B784" s="240"/>
      <c r="C784" s="240"/>
      <c r="D784" s="240"/>
      <c r="E784" s="254"/>
      <c r="F784" s="240"/>
      <c r="G784" s="255"/>
      <c r="H784" s="240"/>
      <c r="I784" s="256"/>
      <c r="J784" s="240"/>
      <c r="K784" s="254"/>
      <c r="L784" s="240"/>
      <c r="M784" s="240"/>
      <c r="N784" s="240"/>
      <c r="O784" s="240"/>
      <c r="P784" s="254"/>
      <c r="Q784" s="240"/>
      <c r="R784" s="240"/>
      <c r="S784" s="240"/>
      <c r="T784" s="240"/>
      <c r="U784" s="240"/>
      <c r="V784" s="240"/>
      <c r="W784" s="240"/>
      <c r="X784" s="240"/>
      <c r="Y784" s="240"/>
      <c r="Z784" s="240"/>
      <c r="AA784" s="240"/>
      <c r="AB784" s="240"/>
    </row>
    <row r="785" ht="18.0" customHeight="1">
      <c r="A785" s="240"/>
      <c r="B785" s="240"/>
      <c r="C785" s="240"/>
      <c r="D785" s="240"/>
      <c r="E785" s="254"/>
      <c r="F785" s="240"/>
      <c r="G785" s="255"/>
      <c r="H785" s="240"/>
      <c r="I785" s="256"/>
      <c r="J785" s="240"/>
      <c r="K785" s="254"/>
      <c r="L785" s="240"/>
      <c r="M785" s="240"/>
      <c r="N785" s="240"/>
      <c r="O785" s="240"/>
      <c r="P785" s="254"/>
      <c r="Q785" s="240"/>
      <c r="R785" s="240"/>
      <c r="S785" s="240"/>
      <c r="T785" s="240"/>
      <c r="U785" s="240"/>
      <c r="V785" s="240"/>
      <c r="W785" s="240"/>
      <c r="X785" s="240"/>
      <c r="Y785" s="240"/>
      <c r="Z785" s="240"/>
      <c r="AA785" s="240"/>
      <c r="AB785" s="240"/>
    </row>
    <row r="786" ht="18.0" customHeight="1">
      <c r="A786" s="240"/>
      <c r="B786" s="240"/>
      <c r="C786" s="240"/>
      <c r="D786" s="240"/>
      <c r="E786" s="254"/>
      <c r="F786" s="240"/>
      <c r="G786" s="255"/>
      <c r="H786" s="240"/>
      <c r="I786" s="256"/>
      <c r="J786" s="240"/>
      <c r="K786" s="254"/>
      <c r="L786" s="240"/>
      <c r="M786" s="240"/>
      <c r="N786" s="240"/>
      <c r="O786" s="240"/>
      <c r="P786" s="254"/>
      <c r="Q786" s="240"/>
      <c r="R786" s="240"/>
      <c r="S786" s="240"/>
      <c r="T786" s="240"/>
      <c r="U786" s="240"/>
      <c r="V786" s="240"/>
      <c r="W786" s="240"/>
      <c r="X786" s="240"/>
      <c r="Y786" s="240"/>
      <c r="Z786" s="240"/>
      <c r="AA786" s="240"/>
      <c r="AB786" s="240"/>
    </row>
    <row r="787" ht="18.0" customHeight="1">
      <c r="A787" s="240"/>
      <c r="B787" s="240"/>
      <c r="C787" s="240"/>
      <c r="D787" s="240"/>
      <c r="E787" s="254"/>
      <c r="F787" s="240"/>
      <c r="G787" s="255"/>
      <c r="H787" s="240"/>
      <c r="I787" s="256"/>
      <c r="J787" s="240"/>
      <c r="K787" s="254"/>
      <c r="L787" s="240"/>
      <c r="M787" s="240"/>
      <c r="N787" s="240"/>
      <c r="O787" s="240"/>
      <c r="P787" s="254"/>
      <c r="Q787" s="240"/>
      <c r="R787" s="240"/>
      <c r="S787" s="240"/>
      <c r="T787" s="240"/>
      <c r="U787" s="240"/>
      <c r="V787" s="240"/>
      <c r="W787" s="240"/>
      <c r="X787" s="240"/>
      <c r="Y787" s="240"/>
      <c r="Z787" s="240"/>
      <c r="AA787" s="240"/>
      <c r="AB787" s="240"/>
    </row>
    <row r="788" ht="18.0" customHeight="1">
      <c r="A788" s="240"/>
      <c r="B788" s="240"/>
      <c r="C788" s="240"/>
      <c r="D788" s="240"/>
      <c r="E788" s="254"/>
      <c r="F788" s="240"/>
      <c r="G788" s="255"/>
      <c r="H788" s="240"/>
      <c r="I788" s="256"/>
      <c r="J788" s="240"/>
      <c r="K788" s="254"/>
      <c r="L788" s="240"/>
      <c r="M788" s="240"/>
      <c r="N788" s="240"/>
      <c r="O788" s="240"/>
      <c r="P788" s="254"/>
      <c r="Q788" s="240"/>
      <c r="R788" s="240"/>
      <c r="S788" s="240"/>
      <c r="T788" s="240"/>
      <c r="U788" s="240"/>
      <c r="V788" s="240"/>
      <c r="W788" s="240"/>
      <c r="X788" s="240"/>
      <c r="Y788" s="240"/>
      <c r="Z788" s="240"/>
      <c r="AA788" s="240"/>
      <c r="AB788" s="240"/>
    </row>
    <row r="789" ht="18.0" customHeight="1">
      <c r="A789" s="240"/>
      <c r="B789" s="240"/>
      <c r="C789" s="240"/>
      <c r="D789" s="240"/>
      <c r="E789" s="254"/>
      <c r="F789" s="240"/>
      <c r="G789" s="255"/>
      <c r="H789" s="240"/>
      <c r="I789" s="256"/>
      <c r="J789" s="240"/>
      <c r="K789" s="254"/>
      <c r="L789" s="240"/>
      <c r="M789" s="240"/>
      <c r="N789" s="240"/>
      <c r="O789" s="240"/>
      <c r="P789" s="254"/>
      <c r="Q789" s="240"/>
      <c r="R789" s="240"/>
      <c r="S789" s="240"/>
      <c r="T789" s="240"/>
      <c r="U789" s="240"/>
      <c r="V789" s="240"/>
      <c r="W789" s="240"/>
      <c r="X789" s="240"/>
      <c r="Y789" s="240"/>
      <c r="Z789" s="240"/>
      <c r="AA789" s="240"/>
      <c r="AB789" s="240"/>
    </row>
    <row r="790" ht="18.0" customHeight="1">
      <c r="A790" s="240"/>
      <c r="B790" s="240"/>
      <c r="C790" s="240"/>
      <c r="D790" s="240"/>
      <c r="E790" s="254"/>
      <c r="F790" s="240"/>
      <c r="G790" s="255"/>
      <c r="H790" s="240"/>
      <c r="I790" s="256"/>
      <c r="J790" s="240"/>
      <c r="K790" s="254"/>
      <c r="L790" s="240"/>
      <c r="M790" s="240"/>
      <c r="N790" s="240"/>
      <c r="O790" s="240"/>
      <c r="P790" s="254"/>
      <c r="Q790" s="240"/>
      <c r="R790" s="240"/>
      <c r="S790" s="240"/>
      <c r="T790" s="240"/>
      <c r="U790" s="240"/>
      <c r="V790" s="240"/>
      <c r="W790" s="240"/>
      <c r="X790" s="240"/>
      <c r="Y790" s="240"/>
      <c r="Z790" s="240"/>
      <c r="AA790" s="240"/>
      <c r="AB790" s="240"/>
    </row>
    <row r="791" ht="18.0" customHeight="1">
      <c r="A791" s="240"/>
      <c r="B791" s="240"/>
      <c r="C791" s="240"/>
      <c r="D791" s="240"/>
      <c r="E791" s="254"/>
      <c r="F791" s="240"/>
      <c r="G791" s="255"/>
      <c r="H791" s="240"/>
      <c r="I791" s="256"/>
      <c r="J791" s="240"/>
      <c r="K791" s="254"/>
      <c r="L791" s="240"/>
      <c r="M791" s="240"/>
      <c r="N791" s="240"/>
      <c r="O791" s="240"/>
      <c r="P791" s="254"/>
      <c r="Q791" s="240"/>
      <c r="R791" s="240"/>
      <c r="S791" s="240"/>
      <c r="T791" s="240"/>
      <c r="U791" s="240"/>
      <c r="V791" s="240"/>
      <c r="W791" s="240"/>
      <c r="X791" s="240"/>
      <c r="Y791" s="240"/>
      <c r="Z791" s="240"/>
      <c r="AA791" s="240"/>
      <c r="AB791" s="240"/>
    </row>
    <row r="792" ht="18.0" customHeight="1">
      <c r="A792" s="240"/>
      <c r="B792" s="240"/>
      <c r="C792" s="240"/>
      <c r="D792" s="240"/>
      <c r="E792" s="254"/>
      <c r="F792" s="240"/>
      <c r="G792" s="255"/>
      <c r="H792" s="240"/>
      <c r="I792" s="256"/>
      <c r="J792" s="240"/>
      <c r="K792" s="254"/>
      <c r="L792" s="240"/>
      <c r="M792" s="240"/>
      <c r="N792" s="240"/>
      <c r="O792" s="240"/>
      <c r="P792" s="254"/>
      <c r="Q792" s="240"/>
      <c r="R792" s="240"/>
      <c r="S792" s="240"/>
      <c r="T792" s="240"/>
      <c r="U792" s="240"/>
      <c r="V792" s="240"/>
      <c r="W792" s="240"/>
      <c r="X792" s="240"/>
      <c r="Y792" s="240"/>
      <c r="Z792" s="240"/>
      <c r="AA792" s="240"/>
      <c r="AB792" s="240"/>
    </row>
    <row r="793" ht="18.0" customHeight="1">
      <c r="A793" s="240"/>
      <c r="B793" s="240"/>
      <c r="C793" s="240"/>
      <c r="D793" s="240"/>
      <c r="E793" s="254"/>
      <c r="F793" s="240"/>
      <c r="G793" s="255"/>
      <c r="H793" s="240"/>
      <c r="I793" s="256"/>
      <c r="J793" s="240"/>
      <c r="K793" s="254"/>
      <c r="L793" s="240"/>
      <c r="M793" s="240"/>
      <c r="N793" s="240"/>
      <c r="O793" s="240"/>
      <c r="P793" s="254"/>
      <c r="Q793" s="240"/>
      <c r="R793" s="240"/>
      <c r="S793" s="240"/>
      <c r="T793" s="240"/>
      <c r="U793" s="240"/>
      <c r="V793" s="240"/>
      <c r="W793" s="240"/>
      <c r="X793" s="240"/>
      <c r="Y793" s="240"/>
      <c r="Z793" s="240"/>
      <c r="AA793" s="240"/>
      <c r="AB793" s="240"/>
    </row>
    <row r="794" ht="18.0" customHeight="1">
      <c r="A794" s="240"/>
      <c r="B794" s="240"/>
      <c r="C794" s="240"/>
      <c r="D794" s="240"/>
      <c r="E794" s="254"/>
      <c r="F794" s="240"/>
      <c r="G794" s="255"/>
      <c r="H794" s="240"/>
      <c r="I794" s="256"/>
      <c r="J794" s="240"/>
      <c r="K794" s="254"/>
      <c r="L794" s="240"/>
      <c r="M794" s="240"/>
      <c r="N794" s="240"/>
      <c r="O794" s="240"/>
      <c r="P794" s="254"/>
      <c r="Q794" s="240"/>
      <c r="R794" s="240"/>
      <c r="S794" s="240"/>
      <c r="T794" s="240"/>
      <c r="U794" s="240"/>
      <c r="V794" s="240"/>
      <c r="W794" s="240"/>
      <c r="X794" s="240"/>
      <c r="Y794" s="240"/>
      <c r="Z794" s="240"/>
      <c r="AA794" s="240"/>
      <c r="AB794" s="240"/>
    </row>
    <row r="795" ht="18.0" customHeight="1">
      <c r="A795" s="240"/>
      <c r="B795" s="240"/>
      <c r="C795" s="240"/>
      <c r="D795" s="240"/>
      <c r="E795" s="254"/>
      <c r="F795" s="240"/>
      <c r="G795" s="255"/>
      <c r="H795" s="240"/>
      <c r="I795" s="256"/>
      <c r="J795" s="240"/>
      <c r="K795" s="254"/>
      <c r="L795" s="240"/>
      <c r="M795" s="240"/>
      <c r="N795" s="240"/>
      <c r="O795" s="240"/>
      <c r="P795" s="254"/>
      <c r="Q795" s="240"/>
      <c r="R795" s="240"/>
      <c r="S795" s="240"/>
      <c r="T795" s="240"/>
      <c r="U795" s="240"/>
      <c r="V795" s="240"/>
      <c r="W795" s="240"/>
      <c r="X795" s="240"/>
      <c r="Y795" s="240"/>
      <c r="Z795" s="240"/>
      <c r="AA795" s="240"/>
      <c r="AB795" s="240"/>
    </row>
    <row r="796" ht="18.0" customHeight="1">
      <c r="A796" s="240"/>
      <c r="B796" s="240"/>
      <c r="C796" s="240"/>
      <c r="D796" s="240"/>
      <c r="E796" s="254"/>
      <c r="F796" s="240"/>
      <c r="G796" s="255"/>
      <c r="H796" s="240"/>
      <c r="I796" s="256"/>
      <c r="J796" s="240"/>
      <c r="K796" s="254"/>
      <c r="L796" s="240"/>
      <c r="M796" s="240"/>
      <c r="N796" s="240"/>
      <c r="O796" s="240"/>
      <c r="P796" s="254"/>
      <c r="Q796" s="240"/>
      <c r="R796" s="240"/>
      <c r="S796" s="240"/>
      <c r="T796" s="240"/>
      <c r="U796" s="240"/>
      <c r="V796" s="240"/>
      <c r="W796" s="240"/>
      <c r="X796" s="240"/>
      <c r="Y796" s="240"/>
      <c r="Z796" s="240"/>
      <c r="AA796" s="240"/>
      <c r="AB796" s="240"/>
    </row>
    <row r="797" ht="18.0" customHeight="1">
      <c r="A797" s="240"/>
      <c r="B797" s="240"/>
      <c r="C797" s="240"/>
      <c r="D797" s="240"/>
      <c r="E797" s="254"/>
      <c r="F797" s="240"/>
      <c r="G797" s="255"/>
      <c r="H797" s="240"/>
      <c r="I797" s="256"/>
      <c r="J797" s="240"/>
      <c r="K797" s="254"/>
      <c r="L797" s="240"/>
      <c r="M797" s="240"/>
      <c r="N797" s="240"/>
      <c r="O797" s="240"/>
      <c r="P797" s="254"/>
      <c r="Q797" s="240"/>
      <c r="R797" s="240"/>
      <c r="S797" s="240"/>
      <c r="T797" s="240"/>
      <c r="U797" s="240"/>
      <c r="V797" s="240"/>
      <c r="W797" s="240"/>
      <c r="X797" s="240"/>
      <c r="Y797" s="240"/>
      <c r="Z797" s="240"/>
      <c r="AA797" s="240"/>
      <c r="AB797" s="240"/>
    </row>
    <row r="798" ht="18.0" customHeight="1">
      <c r="A798" s="240"/>
      <c r="B798" s="240"/>
      <c r="C798" s="240"/>
      <c r="D798" s="240"/>
      <c r="E798" s="254"/>
      <c r="F798" s="240"/>
      <c r="G798" s="255"/>
      <c r="H798" s="240"/>
      <c r="I798" s="256"/>
      <c r="J798" s="240"/>
      <c r="K798" s="254"/>
      <c r="L798" s="240"/>
      <c r="M798" s="240"/>
      <c r="N798" s="240"/>
      <c r="O798" s="240"/>
      <c r="P798" s="254"/>
      <c r="Q798" s="240"/>
      <c r="R798" s="240"/>
      <c r="S798" s="240"/>
      <c r="T798" s="240"/>
      <c r="U798" s="240"/>
      <c r="V798" s="240"/>
      <c r="W798" s="240"/>
      <c r="X798" s="240"/>
      <c r="Y798" s="240"/>
      <c r="Z798" s="240"/>
      <c r="AA798" s="240"/>
      <c r="AB798" s="240"/>
    </row>
    <row r="799" ht="18.0" customHeight="1">
      <c r="A799" s="240"/>
      <c r="B799" s="240"/>
      <c r="C799" s="240"/>
      <c r="D799" s="240"/>
      <c r="E799" s="254"/>
      <c r="F799" s="240"/>
      <c r="G799" s="255"/>
      <c r="H799" s="240"/>
      <c r="I799" s="256"/>
      <c r="J799" s="240"/>
      <c r="K799" s="254"/>
      <c r="L799" s="240"/>
      <c r="M799" s="240"/>
      <c r="N799" s="240"/>
      <c r="O799" s="240"/>
      <c r="P799" s="254"/>
      <c r="Q799" s="240"/>
      <c r="R799" s="240"/>
      <c r="S799" s="240"/>
      <c r="T799" s="240"/>
      <c r="U799" s="240"/>
      <c r="V799" s="240"/>
      <c r="W799" s="240"/>
      <c r="X799" s="240"/>
      <c r="Y799" s="240"/>
      <c r="Z799" s="240"/>
      <c r="AA799" s="240"/>
      <c r="AB799" s="240"/>
    </row>
    <row r="800" ht="18.0" customHeight="1">
      <c r="A800" s="240"/>
      <c r="B800" s="240"/>
      <c r="C800" s="240"/>
      <c r="D800" s="240"/>
      <c r="E800" s="254"/>
      <c r="F800" s="240"/>
      <c r="G800" s="255"/>
      <c r="H800" s="240"/>
      <c r="I800" s="256"/>
      <c r="J800" s="240"/>
      <c r="K800" s="254"/>
      <c r="L800" s="240"/>
      <c r="M800" s="240"/>
      <c r="N800" s="240"/>
      <c r="O800" s="240"/>
      <c r="P800" s="254"/>
      <c r="Q800" s="240"/>
      <c r="R800" s="240"/>
      <c r="S800" s="240"/>
      <c r="T800" s="240"/>
      <c r="U800" s="240"/>
      <c r="V800" s="240"/>
      <c r="W800" s="240"/>
      <c r="X800" s="240"/>
      <c r="Y800" s="240"/>
      <c r="Z800" s="240"/>
      <c r="AA800" s="240"/>
      <c r="AB800" s="240"/>
    </row>
    <row r="801" ht="18.0" customHeight="1">
      <c r="A801" s="240"/>
      <c r="B801" s="240"/>
      <c r="C801" s="240"/>
      <c r="D801" s="240"/>
      <c r="E801" s="254"/>
      <c r="F801" s="240"/>
      <c r="G801" s="255"/>
      <c r="H801" s="240"/>
      <c r="I801" s="256"/>
      <c r="J801" s="240"/>
      <c r="K801" s="254"/>
      <c r="L801" s="240"/>
      <c r="M801" s="240"/>
      <c r="N801" s="240"/>
      <c r="O801" s="240"/>
      <c r="P801" s="254"/>
      <c r="Q801" s="240"/>
      <c r="R801" s="240"/>
      <c r="S801" s="240"/>
      <c r="T801" s="240"/>
      <c r="U801" s="240"/>
      <c r="V801" s="240"/>
      <c r="W801" s="240"/>
      <c r="X801" s="240"/>
      <c r="Y801" s="240"/>
      <c r="Z801" s="240"/>
      <c r="AA801" s="240"/>
      <c r="AB801" s="240"/>
    </row>
    <row r="802" ht="18.0" customHeight="1">
      <c r="A802" s="240"/>
      <c r="B802" s="240"/>
      <c r="C802" s="240"/>
      <c r="D802" s="240"/>
      <c r="E802" s="254"/>
      <c r="F802" s="240"/>
      <c r="G802" s="255"/>
      <c r="H802" s="240"/>
      <c r="I802" s="256"/>
      <c r="J802" s="240"/>
      <c r="K802" s="254"/>
      <c r="L802" s="240"/>
      <c r="M802" s="240"/>
      <c r="N802" s="240"/>
      <c r="O802" s="240"/>
      <c r="P802" s="254"/>
      <c r="Q802" s="240"/>
      <c r="R802" s="240"/>
      <c r="S802" s="240"/>
      <c r="T802" s="240"/>
      <c r="U802" s="240"/>
      <c r="V802" s="240"/>
      <c r="W802" s="240"/>
      <c r="X802" s="240"/>
      <c r="Y802" s="240"/>
      <c r="Z802" s="240"/>
      <c r="AA802" s="240"/>
      <c r="AB802" s="240"/>
    </row>
    <row r="803" ht="18.0" customHeight="1">
      <c r="A803" s="240"/>
      <c r="B803" s="240"/>
      <c r="C803" s="240"/>
      <c r="D803" s="240"/>
      <c r="E803" s="254"/>
      <c r="F803" s="240"/>
      <c r="G803" s="255"/>
      <c r="H803" s="240"/>
      <c r="I803" s="256"/>
      <c r="J803" s="240"/>
      <c r="K803" s="254"/>
      <c r="L803" s="240"/>
      <c r="M803" s="240"/>
      <c r="N803" s="240"/>
      <c r="O803" s="240"/>
      <c r="P803" s="254"/>
      <c r="Q803" s="240"/>
      <c r="R803" s="240"/>
      <c r="S803" s="240"/>
      <c r="T803" s="240"/>
      <c r="U803" s="240"/>
      <c r="V803" s="240"/>
      <c r="W803" s="240"/>
      <c r="X803" s="240"/>
      <c r="Y803" s="240"/>
      <c r="Z803" s="240"/>
      <c r="AA803" s="240"/>
      <c r="AB803" s="240"/>
    </row>
    <row r="804" ht="18.0" customHeight="1">
      <c r="A804" s="240"/>
      <c r="B804" s="240"/>
      <c r="C804" s="240"/>
      <c r="D804" s="240"/>
      <c r="E804" s="254"/>
      <c r="F804" s="240"/>
      <c r="G804" s="255"/>
      <c r="H804" s="240"/>
      <c r="I804" s="256"/>
      <c r="J804" s="240"/>
      <c r="K804" s="254"/>
      <c r="L804" s="240"/>
      <c r="M804" s="240"/>
      <c r="N804" s="240"/>
      <c r="O804" s="240"/>
      <c r="P804" s="254"/>
      <c r="Q804" s="240"/>
      <c r="R804" s="240"/>
      <c r="S804" s="240"/>
      <c r="T804" s="240"/>
      <c r="U804" s="240"/>
      <c r="V804" s="240"/>
      <c r="W804" s="240"/>
      <c r="X804" s="240"/>
      <c r="Y804" s="240"/>
      <c r="Z804" s="240"/>
      <c r="AA804" s="240"/>
      <c r="AB804" s="240"/>
    </row>
    <row r="805" ht="18.0" customHeight="1">
      <c r="A805" s="240"/>
      <c r="B805" s="240"/>
      <c r="C805" s="240"/>
      <c r="D805" s="240"/>
      <c r="E805" s="254"/>
      <c r="F805" s="240"/>
      <c r="G805" s="255"/>
      <c r="H805" s="240"/>
      <c r="I805" s="256"/>
      <c r="J805" s="240"/>
      <c r="K805" s="254"/>
      <c r="L805" s="240"/>
      <c r="M805" s="240"/>
      <c r="N805" s="240"/>
      <c r="O805" s="240"/>
      <c r="P805" s="254"/>
      <c r="Q805" s="240"/>
      <c r="R805" s="240"/>
      <c r="S805" s="240"/>
      <c r="T805" s="240"/>
      <c r="U805" s="240"/>
      <c r="V805" s="240"/>
      <c r="W805" s="240"/>
      <c r="X805" s="240"/>
      <c r="Y805" s="240"/>
      <c r="Z805" s="240"/>
      <c r="AA805" s="240"/>
      <c r="AB805" s="240"/>
    </row>
    <row r="806" ht="18.0" customHeight="1">
      <c r="A806" s="240"/>
      <c r="B806" s="240"/>
      <c r="C806" s="240"/>
      <c r="D806" s="240"/>
      <c r="E806" s="254"/>
      <c r="F806" s="240"/>
      <c r="G806" s="255"/>
      <c r="H806" s="240"/>
      <c r="I806" s="256"/>
      <c r="J806" s="240"/>
      <c r="K806" s="254"/>
      <c r="L806" s="240"/>
      <c r="M806" s="240"/>
      <c r="N806" s="240"/>
      <c r="O806" s="240"/>
      <c r="P806" s="254"/>
      <c r="Q806" s="240"/>
      <c r="R806" s="240"/>
      <c r="S806" s="240"/>
      <c r="T806" s="240"/>
      <c r="U806" s="240"/>
      <c r="V806" s="240"/>
      <c r="W806" s="240"/>
      <c r="X806" s="240"/>
      <c r="Y806" s="240"/>
      <c r="Z806" s="240"/>
      <c r="AA806" s="240"/>
      <c r="AB806" s="240"/>
    </row>
    <row r="807" ht="18.0" customHeight="1">
      <c r="A807" s="240"/>
      <c r="B807" s="240"/>
      <c r="C807" s="240"/>
      <c r="D807" s="240"/>
      <c r="E807" s="254"/>
      <c r="F807" s="240"/>
      <c r="G807" s="255"/>
      <c r="H807" s="240"/>
      <c r="I807" s="256"/>
      <c r="J807" s="240"/>
      <c r="K807" s="254"/>
      <c r="L807" s="240"/>
      <c r="M807" s="240"/>
      <c r="N807" s="240"/>
      <c r="O807" s="240"/>
      <c r="P807" s="254"/>
      <c r="Q807" s="240"/>
      <c r="R807" s="240"/>
      <c r="S807" s="240"/>
      <c r="T807" s="240"/>
      <c r="U807" s="240"/>
      <c r="V807" s="240"/>
      <c r="W807" s="240"/>
      <c r="X807" s="240"/>
      <c r="Y807" s="240"/>
      <c r="Z807" s="240"/>
      <c r="AA807" s="240"/>
      <c r="AB807" s="240"/>
    </row>
    <row r="808" ht="18.0" customHeight="1">
      <c r="A808" s="240"/>
      <c r="B808" s="240"/>
      <c r="C808" s="240"/>
      <c r="D808" s="240"/>
      <c r="E808" s="254"/>
      <c r="F808" s="240"/>
      <c r="G808" s="255"/>
      <c r="H808" s="240"/>
      <c r="I808" s="256"/>
      <c r="J808" s="240"/>
      <c r="K808" s="254"/>
      <c r="L808" s="240"/>
      <c r="M808" s="240"/>
      <c r="N808" s="240"/>
      <c r="O808" s="240"/>
      <c r="P808" s="254"/>
      <c r="Q808" s="240"/>
      <c r="R808" s="240"/>
      <c r="S808" s="240"/>
      <c r="T808" s="240"/>
      <c r="U808" s="240"/>
      <c r="V808" s="240"/>
      <c r="W808" s="240"/>
      <c r="X808" s="240"/>
      <c r="Y808" s="240"/>
      <c r="Z808" s="240"/>
      <c r="AA808" s="240"/>
      <c r="AB808" s="240"/>
    </row>
    <row r="809" ht="18.0" customHeight="1">
      <c r="A809" s="240"/>
      <c r="B809" s="240"/>
      <c r="C809" s="240"/>
      <c r="D809" s="240"/>
      <c r="E809" s="254"/>
      <c r="F809" s="240"/>
      <c r="G809" s="255"/>
      <c r="H809" s="240"/>
      <c r="I809" s="256"/>
      <c r="J809" s="240"/>
      <c r="K809" s="254"/>
      <c r="L809" s="240"/>
      <c r="M809" s="240"/>
      <c r="N809" s="240"/>
      <c r="O809" s="240"/>
      <c r="P809" s="254"/>
      <c r="Q809" s="240"/>
      <c r="R809" s="240"/>
      <c r="S809" s="240"/>
      <c r="T809" s="240"/>
      <c r="U809" s="240"/>
      <c r="V809" s="240"/>
      <c r="W809" s="240"/>
      <c r="X809" s="240"/>
      <c r="Y809" s="240"/>
      <c r="Z809" s="240"/>
      <c r="AA809" s="240"/>
      <c r="AB809" s="240"/>
    </row>
    <row r="810" ht="18.0" customHeight="1">
      <c r="A810" s="240"/>
      <c r="B810" s="240"/>
      <c r="C810" s="240"/>
      <c r="D810" s="240"/>
      <c r="E810" s="254"/>
      <c r="F810" s="240"/>
      <c r="G810" s="255"/>
      <c r="H810" s="240"/>
      <c r="I810" s="256"/>
      <c r="J810" s="240"/>
      <c r="K810" s="254"/>
      <c r="L810" s="240"/>
      <c r="M810" s="240"/>
      <c r="N810" s="240"/>
      <c r="O810" s="240"/>
      <c r="P810" s="254"/>
      <c r="Q810" s="240"/>
      <c r="R810" s="240"/>
      <c r="S810" s="240"/>
      <c r="T810" s="240"/>
      <c r="U810" s="240"/>
      <c r="V810" s="240"/>
      <c r="W810" s="240"/>
      <c r="X810" s="240"/>
      <c r="Y810" s="240"/>
      <c r="Z810" s="240"/>
      <c r="AA810" s="240"/>
      <c r="AB810" s="240"/>
    </row>
    <row r="811" ht="18.0" customHeight="1">
      <c r="A811" s="240"/>
      <c r="B811" s="240"/>
      <c r="C811" s="240"/>
      <c r="D811" s="240"/>
      <c r="E811" s="254"/>
      <c r="F811" s="240"/>
      <c r="G811" s="255"/>
      <c r="H811" s="240"/>
      <c r="I811" s="256"/>
      <c r="J811" s="240"/>
      <c r="K811" s="254"/>
      <c r="L811" s="240"/>
      <c r="M811" s="240"/>
      <c r="N811" s="240"/>
      <c r="O811" s="240"/>
      <c r="P811" s="254"/>
      <c r="Q811" s="240"/>
      <c r="R811" s="240"/>
      <c r="S811" s="240"/>
      <c r="T811" s="240"/>
      <c r="U811" s="240"/>
      <c r="V811" s="240"/>
      <c r="W811" s="240"/>
      <c r="X811" s="240"/>
      <c r="Y811" s="240"/>
      <c r="Z811" s="240"/>
      <c r="AA811" s="240"/>
      <c r="AB811" s="240"/>
    </row>
    <row r="812" ht="18.0" customHeight="1">
      <c r="A812" s="240"/>
      <c r="B812" s="240"/>
      <c r="C812" s="240"/>
      <c r="D812" s="240"/>
      <c r="E812" s="254"/>
      <c r="F812" s="240"/>
      <c r="G812" s="255"/>
      <c r="H812" s="240"/>
      <c r="I812" s="256"/>
      <c r="J812" s="240"/>
      <c r="K812" s="254"/>
      <c r="L812" s="240"/>
      <c r="M812" s="240"/>
      <c r="N812" s="240"/>
      <c r="O812" s="240"/>
      <c r="P812" s="254"/>
      <c r="Q812" s="240"/>
      <c r="R812" s="240"/>
      <c r="S812" s="240"/>
      <c r="T812" s="240"/>
      <c r="U812" s="240"/>
      <c r="V812" s="240"/>
      <c r="W812" s="240"/>
      <c r="X812" s="240"/>
      <c r="Y812" s="240"/>
      <c r="Z812" s="240"/>
      <c r="AA812" s="240"/>
      <c r="AB812" s="240"/>
    </row>
    <row r="813" ht="18.0" customHeight="1">
      <c r="A813" s="240"/>
      <c r="B813" s="240"/>
      <c r="C813" s="240"/>
      <c r="D813" s="240"/>
      <c r="E813" s="254"/>
      <c r="F813" s="240"/>
      <c r="G813" s="255"/>
      <c r="H813" s="240"/>
      <c r="I813" s="256"/>
      <c r="J813" s="240"/>
      <c r="K813" s="254"/>
      <c r="L813" s="240"/>
      <c r="M813" s="240"/>
      <c r="N813" s="240"/>
      <c r="O813" s="240"/>
      <c r="P813" s="254"/>
      <c r="Q813" s="240"/>
      <c r="R813" s="240"/>
      <c r="S813" s="240"/>
      <c r="T813" s="240"/>
      <c r="U813" s="240"/>
      <c r="V813" s="240"/>
      <c r="W813" s="240"/>
      <c r="X813" s="240"/>
      <c r="Y813" s="240"/>
      <c r="Z813" s="240"/>
      <c r="AA813" s="240"/>
      <c r="AB813" s="240"/>
    </row>
    <row r="814" ht="18.0" customHeight="1">
      <c r="A814" s="240"/>
      <c r="B814" s="240"/>
      <c r="C814" s="240"/>
      <c r="D814" s="240"/>
      <c r="E814" s="254"/>
      <c r="F814" s="240"/>
      <c r="G814" s="255"/>
      <c r="H814" s="240"/>
      <c r="I814" s="256"/>
      <c r="J814" s="240"/>
      <c r="K814" s="254"/>
      <c r="L814" s="240"/>
      <c r="M814" s="240"/>
      <c r="N814" s="240"/>
      <c r="O814" s="240"/>
      <c r="P814" s="254"/>
      <c r="Q814" s="240"/>
      <c r="R814" s="240"/>
      <c r="S814" s="240"/>
      <c r="T814" s="240"/>
      <c r="U814" s="240"/>
      <c r="V814" s="240"/>
      <c r="W814" s="240"/>
      <c r="X814" s="240"/>
      <c r="Y814" s="240"/>
      <c r="Z814" s="240"/>
      <c r="AA814" s="240"/>
      <c r="AB814" s="240"/>
    </row>
    <row r="815" ht="18.0" customHeight="1">
      <c r="A815" s="240"/>
      <c r="B815" s="240"/>
      <c r="C815" s="240"/>
      <c r="D815" s="240"/>
      <c r="E815" s="254"/>
      <c r="F815" s="240"/>
      <c r="G815" s="255"/>
      <c r="H815" s="240"/>
      <c r="I815" s="256"/>
      <c r="J815" s="240"/>
      <c r="K815" s="254"/>
      <c r="L815" s="240"/>
      <c r="M815" s="240"/>
      <c r="N815" s="240"/>
      <c r="O815" s="240"/>
      <c r="P815" s="254"/>
      <c r="Q815" s="240"/>
      <c r="R815" s="240"/>
      <c r="S815" s="240"/>
      <c r="T815" s="240"/>
      <c r="U815" s="240"/>
      <c r="V815" s="240"/>
      <c r="W815" s="240"/>
      <c r="X815" s="240"/>
      <c r="Y815" s="240"/>
      <c r="Z815" s="240"/>
      <c r="AA815" s="240"/>
      <c r="AB815" s="240"/>
    </row>
    <row r="816" ht="18.0" customHeight="1">
      <c r="A816" s="240"/>
      <c r="B816" s="240"/>
      <c r="C816" s="240"/>
      <c r="D816" s="240"/>
      <c r="E816" s="254"/>
      <c r="F816" s="240"/>
      <c r="G816" s="255"/>
      <c r="H816" s="240"/>
      <c r="I816" s="256"/>
      <c r="J816" s="240"/>
      <c r="K816" s="254"/>
      <c r="L816" s="240"/>
      <c r="M816" s="240"/>
      <c r="N816" s="240"/>
      <c r="O816" s="240"/>
      <c r="P816" s="254"/>
      <c r="Q816" s="240"/>
      <c r="R816" s="240"/>
      <c r="S816" s="240"/>
      <c r="T816" s="240"/>
      <c r="U816" s="240"/>
      <c r="V816" s="240"/>
      <c r="W816" s="240"/>
      <c r="X816" s="240"/>
      <c r="Y816" s="240"/>
      <c r="Z816" s="240"/>
      <c r="AA816" s="240"/>
      <c r="AB816" s="240"/>
    </row>
    <row r="817" ht="18.0" customHeight="1">
      <c r="A817" s="240"/>
      <c r="B817" s="240"/>
      <c r="C817" s="240"/>
      <c r="D817" s="240"/>
      <c r="E817" s="254"/>
      <c r="F817" s="240"/>
      <c r="G817" s="255"/>
      <c r="H817" s="240"/>
      <c r="I817" s="256"/>
      <c r="J817" s="240"/>
      <c r="K817" s="254"/>
      <c r="L817" s="240"/>
      <c r="M817" s="240"/>
      <c r="N817" s="240"/>
      <c r="O817" s="240"/>
      <c r="P817" s="254"/>
      <c r="Q817" s="240"/>
      <c r="R817" s="240"/>
      <c r="S817" s="240"/>
      <c r="T817" s="240"/>
      <c r="U817" s="240"/>
      <c r="V817" s="240"/>
      <c r="W817" s="240"/>
      <c r="X817" s="240"/>
      <c r="Y817" s="240"/>
      <c r="Z817" s="240"/>
      <c r="AA817" s="240"/>
      <c r="AB817" s="240"/>
    </row>
    <row r="818" ht="18.0" customHeight="1">
      <c r="A818" s="240"/>
      <c r="B818" s="240"/>
      <c r="C818" s="240"/>
      <c r="D818" s="240"/>
      <c r="E818" s="254"/>
      <c r="F818" s="240"/>
      <c r="G818" s="255"/>
      <c r="H818" s="240"/>
      <c r="I818" s="256"/>
      <c r="J818" s="240"/>
      <c r="K818" s="254"/>
      <c r="L818" s="240"/>
      <c r="M818" s="240"/>
      <c r="N818" s="240"/>
      <c r="O818" s="240"/>
      <c r="P818" s="254"/>
      <c r="Q818" s="240"/>
      <c r="R818" s="240"/>
      <c r="S818" s="240"/>
      <c r="T818" s="240"/>
      <c r="U818" s="240"/>
      <c r="V818" s="240"/>
      <c r="W818" s="240"/>
      <c r="X818" s="240"/>
      <c r="Y818" s="240"/>
      <c r="Z818" s="240"/>
      <c r="AA818" s="240"/>
      <c r="AB818" s="240"/>
    </row>
    <row r="819" ht="18.0" customHeight="1">
      <c r="A819" s="240"/>
      <c r="B819" s="240"/>
      <c r="C819" s="240"/>
      <c r="D819" s="240"/>
      <c r="E819" s="254"/>
      <c r="F819" s="240"/>
      <c r="G819" s="255"/>
      <c r="H819" s="240"/>
      <c r="I819" s="256"/>
      <c r="J819" s="240"/>
      <c r="K819" s="254"/>
      <c r="L819" s="240"/>
      <c r="M819" s="240"/>
      <c r="N819" s="240"/>
      <c r="O819" s="240"/>
      <c r="P819" s="254"/>
      <c r="Q819" s="240"/>
      <c r="R819" s="240"/>
      <c r="S819" s="240"/>
      <c r="T819" s="240"/>
      <c r="U819" s="240"/>
      <c r="V819" s="240"/>
      <c r="W819" s="240"/>
      <c r="X819" s="240"/>
      <c r="Y819" s="240"/>
      <c r="Z819" s="240"/>
      <c r="AA819" s="240"/>
      <c r="AB819" s="240"/>
    </row>
    <row r="820" ht="18.0" customHeight="1">
      <c r="A820" s="240"/>
      <c r="B820" s="240"/>
      <c r="C820" s="240"/>
      <c r="D820" s="240"/>
      <c r="E820" s="254"/>
      <c r="F820" s="240"/>
      <c r="G820" s="255"/>
      <c r="H820" s="240"/>
      <c r="I820" s="256"/>
      <c r="J820" s="240"/>
      <c r="K820" s="254"/>
      <c r="L820" s="240"/>
      <c r="M820" s="240"/>
      <c r="N820" s="240"/>
      <c r="O820" s="240"/>
      <c r="P820" s="254"/>
      <c r="Q820" s="240"/>
      <c r="R820" s="240"/>
      <c r="S820" s="240"/>
      <c r="T820" s="240"/>
      <c r="U820" s="240"/>
      <c r="V820" s="240"/>
      <c r="W820" s="240"/>
      <c r="X820" s="240"/>
      <c r="Y820" s="240"/>
      <c r="Z820" s="240"/>
      <c r="AA820" s="240"/>
      <c r="AB820" s="240"/>
    </row>
    <row r="821" ht="18.0" customHeight="1">
      <c r="A821" s="240"/>
      <c r="B821" s="240"/>
      <c r="C821" s="240"/>
      <c r="D821" s="240"/>
      <c r="E821" s="254"/>
      <c r="F821" s="240"/>
      <c r="G821" s="255"/>
      <c r="H821" s="240"/>
      <c r="I821" s="256"/>
      <c r="J821" s="240"/>
      <c r="K821" s="254"/>
      <c r="L821" s="240"/>
      <c r="M821" s="240"/>
      <c r="N821" s="240"/>
      <c r="O821" s="240"/>
      <c r="P821" s="254"/>
      <c r="Q821" s="240"/>
      <c r="R821" s="240"/>
      <c r="S821" s="240"/>
      <c r="T821" s="240"/>
      <c r="U821" s="240"/>
      <c r="V821" s="240"/>
      <c r="W821" s="240"/>
      <c r="X821" s="240"/>
      <c r="Y821" s="240"/>
      <c r="Z821" s="240"/>
      <c r="AA821" s="240"/>
      <c r="AB821" s="240"/>
    </row>
    <row r="822" ht="18.0" customHeight="1">
      <c r="A822" s="240"/>
      <c r="B822" s="240"/>
      <c r="C822" s="240"/>
      <c r="D822" s="240"/>
      <c r="E822" s="254"/>
      <c r="F822" s="240"/>
      <c r="G822" s="255"/>
      <c r="H822" s="240"/>
      <c r="I822" s="256"/>
      <c r="J822" s="240"/>
      <c r="K822" s="254"/>
      <c r="L822" s="240"/>
      <c r="M822" s="240"/>
      <c r="N822" s="240"/>
      <c r="O822" s="240"/>
      <c r="P822" s="254"/>
      <c r="Q822" s="240"/>
      <c r="R822" s="240"/>
      <c r="S822" s="240"/>
      <c r="T822" s="240"/>
      <c r="U822" s="240"/>
      <c r="V822" s="240"/>
      <c r="W822" s="240"/>
      <c r="X822" s="240"/>
      <c r="Y822" s="240"/>
      <c r="Z822" s="240"/>
      <c r="AA822" s="240"/>
      <c r="AB822" s="240"/>
    </row>
    <row r="823" ht="18.0" customHeight="1">
      <c r="A823" s="240"/>
      <c r="B823" s="240"/>
      <c r="C823" s="240"/>
      <c r="D823" s="240"/>
      <c r="E823" s="254"/>
      <c r="F823" s="240"/>
      <c r="G823" s="255"/>
      <c r="H823" s="240"/>
      <c r="I823" s="256"/>
      <c r="J823" s="240"/>
      <c r="K823" s="254"/>
      <c r="L823" s="240"/>
      <c r="M823" s="240"/>
      <c r="N823" s="240"/>
      <c r="O823" s="240"/>
      <c r="P823" s="254"/>
      <c r="Q823" s="240"/>
      <c r="R823" s="240"/>
      <c r="S823" s="240"/>
      <c r="T823" s="240"/>
      <c r="U823" s="240"/>
      <c r="V823" s="240"/>
      <c r="W823" s="240"/>
      <c r="X823" s="240"/>
      <c r="Y823" s="240"/>
      <c r="Z823" s="240"/>
      <c r="AA823" s="240"/>
      <c r="AB823" s="240"/>
    </row>
    <row r="824" ht="18.0" customHeight="1">
      <c r="A824" s="240"/>
      <c r="B824" s="240"/>
      <c r="C824" s="240"/>
      <c r="D824" s="240"/>
      <c r="E824" s="254"/>
      <c r="F824" s="240"/>
      <c r="G824" s="255"/>
      <c r="H824" s="240"/>
      <c r="I824" s="256"/>
      <c r="J824" s="240"/>
      <c r="K824" s="254"/>
      <c r="L824" s="240"/>
      <c r="M824" s="240"/>
      <c r="N824" s="240"/>
      <c r="O824" s="240"/>
      <c r="P824" s="254"/>
      <c r="Q824" s="240"/>
      <c r="R824" s="240"/>
      <c r="S824" s="240"/>
      <c r="T824" s="240"/>
      <c r="U824" s="240"/>
      <c r="V824" s="240"/>
      <c r="W824" s="240"/>
      <c r="X824" s="240"/>
      <c r="Y824" s="240"/>
      <c r="Z824" s="240"/>
      <c r="AA824" s="240"/>
      <c r="AB824" s="240"/>
    </row>
    <row r="825" ht="18.0" customHeight="1">
      <c r="A825" s="240"/>
      <c r="B825" s="240"/>
      <c r="C825" s="240"/>
      <c r="D825" s="240"/>
      <c r="E825" s="254"/>
      <c r="F825" s="240"/>
      <c r="G825" s="255"/>
      <c r="H825" s="240"/>
      <c r="I825" s="256"/>
      <c r="J825" s="240"/>
      <c r="K825" s="254"/>
      <c r="L825" s="240"/>
      <c r="M825" s="240"/>
      <c r="N825" s="240"/>
      <c r="O825" s="240"/>
      <c r="P825" s="254"/>
      <c r="Q825" s="240"/>
      <c r="R825" s="240"/>
      <c r="S825" s="240"/>
      <c r="T825" s="240"/>
      <c r="U825" s="240"/>
      <c r="V825" s="240"/>
      <c r="W825" s="240"/>
      <c r="X825" s="240"/>
      <c r="Y825" s="240"/>
      <c r="Z825" s="240"/>
      <c r="AA825" s="240"/>
      <c r="AB825" s="240"/>
    </row>
    <row r="826" ht="18.0" customHeight="1">
      <c r="A826" s="240"/>
      <c r="B826" s="240"/>
      <c r="C826" s="240"/>
      <c r="D826" s="240"/>
      <c r="E826" s="254"/>
      <c r="F826" s="240"/>
      <c r="G826" s="255"/>
      <c r="H826" s="240"/>
      <c r="I826" s="256"/>
      <c r="J826" s="240"/>
      <c r="K826" s="254"/>
      <c r="L826" s="240"/>
      <c r="M826" s="240"/>
      <c r="N826" s="240"/>
      <c r="O826" s="240"/>
      <c r="P826" s="254"/>
      <c r="Q826" s="240"/>
      <c r="R826" s="240"/>
      <c r="S826" s="240"/>
      <c r="T826" s="240"/>
      <c r="U826" s="240"/>
      <c r="V826" s="240"/>
      <c r="W826" s="240"/>
      <c r="X826" s="240"/>
      <c r="Y826" s="240"/>
      <c r="Z826" s="240"/>
      <c r="AA826" s="240"/>
      <c r="AB826" s="240"/>
    </row>
    <row r="827" ht="18.0" customHeight="1">
      <c r="A827" s="240"/>
      <c r="B827" s="240"/>
      <c r="C827" s="240"/>
      <c r="D827" s="240"/>
      <c r="E827" s="254"/>
      <c r="F827" s="240"/>
      <c r="G827" s="255"/>
      <c r="H827" s="240"/>
      <c r="I827" s="256"/>
      <c r="J827" s="240"/>
      <c r="K827" s="254"/>
      <c r="L827" s="240"/>
      <c r="M827" s="240"/>
      <c r="N827" s="240"/>
      <c r="O827" s="240"/>
      <c r="P827" s="254"/>
      <c r="Q827" s="240"/>
      <c r="R827" s="240"/>
      <c r="S827" s="240"/>
      <c r="T827" s="240"/>
      <c r="U827" s="240"/>
      <c r="V827" s="240"/>
      <c r="W827" s="240"/>
      <c r="X827" s="240"/>
      <c r="Y827" s="240"/>
      <c r="Z827" s="240"/>
      <c r="AA827" s="240"/>
      <c r="AB827" s="240"/>
    </row>
    <row r="828" ht="18.0" customHeight="1">
      <c r="A828" s="240"/>
      <c r="B828" s="240"/>
      <c r="C828" s="240"/>
      <c r="D828" s="240"/>
      <c r="E828" s="254"/>
      <c r="F828" s="240"/>
      <c r="G828" s="255"/>
      <c r="H828" s="240"/>
      <c r="I828" s="256"/>
      <c r="J828" s="240"/>
      <c r="K828" s="254"/>
      <c r="L828" s="240"/>
      <c r="M828" s="240"/>
      <c r="N828" s="240"/>
      <c r="O828" s="240"/>
      <c r="P828" s="254"/>
      <c r="Q828" s="240"/>
      <c r="R828" s="240"/>
      <c r="S828" s="240"/>
      <c r="T828" s="240"/>
      <c r="U828" s="240"/>
      <c r="V828" s="240"/>
      <c r="W828" s="240"/>
      <c r="X828" s="240"/>
      <c r="Y828" s="240"/>
      <c r="Z828" s="240"/>
      <c r="AA828" s="240"/>
      <c r="AB828" s="240"/>
    </row>
    <row r="829" ht="18.0" customHeight="1">
      <c r="A829" s="240"/>
      <c r="B829" s="240"/>
      <c r="C829" s="240"/>
      <c r="D829" s="240"/>
      <c r="E829" s="254"/>
      <c r="F829" s="240"/>
      <c r="G829" s="255"/>
      <c r="H829" s="240"/>
      <c r="I829" s="256"/>
      <c r="J829" s="240"/>
      <c r="K829" s="254"/>
      <c r="L829" s="240"/>
      <c r="M829" s="240"/>
      <c r="N829" s="240"/>
      <c r="O829" s="240"/>
      <c r="P829" s="254"/>
      <c r="Q829" s="240"/>
      <c r="R829" s="240"/>
      <c r="S829" s="240"/>
      <c r="T829" s="240"/>
      <c r="U829" s="240"/>
      <c r="V829" s="240"/>
      <c r="W829" s="240"/>
      <c r="X829" s="240"/>
      <c r="Y829" s="240"/>
      <c r="Z829" s="240"/>
      <c r="AA829" s="240"/>
      <c r="AB829" s="240"/>
    </row>
    <row r="830" ht="18.0" customHeight="1">
      <c r="A830" s="240"/>
      <c r="B830" s="240"/>
      <c r="C830" s="240"/>
      <c r="D830" s="240"/>
      <c r="E830" s="254"/>
      <c r="F830" s="240"/>
      <c r="G830" s="255"/>
      <c r="H830" s="240"/>
      <c r="I830" s="256"/>
      <c r="J830" s="240"/>
      <c r="K830" s="254"/>
      <c r="L830" s="240"/>
      <c r="M830" s="240"/>
      <c r="N830" s="240"/>
      <c r="O830" s="240"/>
      <c r="P830" s="254"/>
      <c r="Q830" s="240"/>
      <c r="R830" s="240"/>
      <c r="S830" s="240"/>
      <c r="T830" s="240"/>
      <c r="U830" s="240"/>
      <c r="V830" s="240"/>
      <c r="W830" s="240"/>
      <c r="X830" s="240"/>
      <c r="Y830" s="240"/>
      <c r="Z830" s="240"/>
      <c r="AA830" s="240"/>
      <c r="AB830" s="240"/>
    </row>
    <row r="831" ht="18.0" customHeight="1">
      <c r="A831" s="240"/>
      <c r="B831" s="240"/>
      <c r="C831" s="240"/>
      <c r="D831" s="240"/>
      <c r="E831" s="254"/>
      <c r="F831" s="240"/>
      <c r="G831" s="255"/>
      <c r="H831" s="240"/>
      <c r="I831" s="256"/>
      <c r="J831" s="240"/>
      <c r="K831" s="254"/>
      <c r="L831" s="240"/>
      <c r="M831" s="240"/>
      <c r="N831" s="240"/>
      <c r="O831" s="240"/>
      <c r="P831" s="254"/>
      <c r="Q831" s="240"/>
      <c r="R831" s="240"/>
      <c r="S831" s="240"/>
      <c r="T831" s="240"/>
      <c r="U831" s="240"/>
      <c r="V831" s="240"/>
      <c r="W831" s="240"/>
      <c r="X831" s="240"/>
      <c r="Y831" s="240"/>
      <c r="Z831" s="240"/>
      <c r="AA831" s="240"/>
      <c r="AB831" s="240"/>
    </row>
    <row r="832" ht="18.0" customHeight="1">
      <c r="A832" s="240"/>
      <c r="B832" s="240"/>
      <c r="C832" s="240"/>
      <c r="D832" s="240"/>
      <c r="E832" s="254"/>
      <c r="F832" s="240"/>
      <c r="G832" s="255"/>
      <c r="H832" s="240"/>
      <c r="I832" s="256"/>
      <c r="J832" s="240"/>
      <c r="K832" s="254"/>
      <c r="L832" s="240"/>
      <c r="M832" s="240"/>
      <c r="N832" s="240"/>
      <c r="O832" s="240"/>
      <c r="P832" s="254"/>
      <c r="Q832" s="240"/>
      <c r="R832" s="240"/>
      <c r="S832" s="240"/>
      <c r="T832" s="240"/>
      <c r="U832" s="240"/>
      <c r="V832" s="240"/>
      <c r="W832" s="240"/>
      <c r="X832" s="240"/>
      <c r="Y832" s="240"/>
      <c r="Z832" s="240"/>
      <c r="AA832" s="240"/>
      <c r="AB832" s="240"/>
    </row>
    <row r="833" ht="18.0" customHeight="1">
      <c r="A833" s="240"/>
      <c r="B833" s="240"/>
      <c r="C833" s="240"/>
      <c r="D833" s="240"/>
      <c r="E833" s="254"/>
      <c r="F833" s="240"/>
      <c r="G833" s="255"/>
      <c r="H833" s="240"/>
      <c r="I833" s="256"/>
      <c r="J833" s="240"/>
      <c r="K833" s="254"/>
      <c r="L833" s="240"/>
      <c r="M833" s="240"/>
      <c r="N833" s="240"/>
      <c r="O833" s="240"/>
      <c r="P833" s="254"/>
      <c r="Q833" s="240"/>
      <c r="R833" s="240"/>
      <c r="S833" s="240"/>
      <c r="T833" s="240"/>
      <c r="U833" s="240"/>
      <c r="V833" s="240"/>
      <c r="W833" s="240"/>
      <c r="X833" s="240"/>
      <c r="Y833" s="240"/>
      <c r="Z833" s="240"/>
      <c r="AA833" s="240"/>
      <c r="AB833" s="240"/>
    </row>
    <row r="834" ht="18.0" customHeight="1">
      <c r="A834" s="240"/>
      <c r="B834" s="240"/>
      <c r="C834" s="240"/>
      <c r="D834" s="240"/>
      <c r="E834" s="254"/>
      <c r="F834" s="240"/>
      <c r="G834" s="255"/>
      <c r="H834" s="240"/>
      <c r="I834" s="256"/>
      <c r="J834" s="240"/>
      <c r="K834" s="254"/>
      <c r="L834" s="240"/>
      <c r="M834" s="240"/>
      <c r="N834" s="240"/>
      <c r="O834" s="240"/>
      <c r="P834" s="254"/>
      <c r="Q834" s="240"/>
      <c r="R834" s="240"/>
      <c r="S834" s="240"/>
      <c r="T834" s="240"/>
      <c r="U834" s="240"/>
      <c r="V834" s="240"/>
      <c r="W834" s="240"/>
      <c r="X834" s="240"/>
      <c r="Y834" s="240"/>
      <c r="Z834" s="240"/>
      <c r="AA834" s="240"/>
      <c r="AB834" s="240"/>
    </row>
    <row r="835" ht="18.0" customHeight="1">
      <c r="A835" s="240"/>
      <c r="B835" s="240"/>
      <c r="C835" s="240"/>
      <c r="D835" s="240"/>
      <c r="E835" s="254"/>
      <c r="F835" s="240"/>
      <c r="G835" s="255"/>
      <c r="H835" s="240"/>
      <c r="I835" s="256"/>
      <c r="J835" s="240"/>
      <c r="K835" s="254"/>
      <c r="L835" s="240"/>
      <c r="M835" s="240"/>
      <c r="N835" s="240"/>
      <c r="O835" s="240"/>
      <c r="P835" s="254"/>
      <c r="Q835" s="240"/>
      <c r="R835" s="240"/>
      <c r="S835" s="240"/>
      <c r="T835" s="240"/>
      <c r="U835" s="240"/>
      <c r="V835" s="240"/>
      <c r="W835" s="240"/>
      <c r="X835" s="240"/>
      <c r="Y835" s="240"/>
      <c r="Z835" s="240"/>
      <c r="AA835" s="240"/>
      <c r="AB835" s="240"/>
    </row>
    <row r="836" ht="18.0" customHeight="1">
      <c r="A836" s="240"/>
      <c r="B836" s="240"/>
      <c r="C836" s="240"/>
      <c r="D836" s="240"/>
      <c r="E836" s="254"/>
      <c r="F836" s="240"/>
      <c r="G836" s="255"/>
      <c r="H836" s="240"/>
      <c r="I836" s="256"/>
      <c r="J836" s="240"/>
      <c r="K836" s="254"/>
      <c r="L836" s="240"/>
      <c r="M836" s="240"/>
      <c r="N836" s="240"/>
      <c r="O836" s="240"/>
      <c r="P836" s="254"/>
      <c r="Q836" s="240"/>
      <c r="R836" s="240"/>
      <c r="S836" s="240"/>
      <c r="T836" s="240"/>
      <c r="U836" s="240"/>
      <c r="V836" s="240"/>
      <c r="W836" s="240"/>
      <c r="X836" s="240"/>
      <c r="Y836" s="240"/>
      <c r="Z836" s="240"/>
      <c r="AA836" s="240"/>
      <c r="AB836" s="240"/>
    </row>
    <row r="837" ht="18.0" customHeight="1">
      <c r="A837" s="240"/>
      <c r="B837" s="240"/>
      <c r="C837" s="240"/>
      <c r="D837" s="240"/>
      <c r="E837" s="254"/>
      <c r="F837" s="240"/>
      <c r="G837" s="255"/>
      <c r="H837" s="240"/>
      <c r="I837" s="256"/>
      <c r="J837" s="240"/>
      <c r="K837" s="254"/>
      <c r="L837" s="240"/>
      <c r="M837" s="240"/>
      <c r="N837" s="240"/>
      <c r="O837" s="240"/>
      <c r="P837" s="254"/>
      <c r="Q837" s="240"/>
      <c r="R837" s="240"/>
      <c r="S837" s="240"/>
      <c r="T837" s="240"/>
      <c r="U837" s="240"/>
      <c r="V837" s="240"/>
      <c r="W837" s="240"/>
      <c r="X837" s="240"/>
      <c r="Y837" s="240"/>
      <c r="Z837" s="240"/>
      <c r="AA837" s="240"/>
      <c r="AB837" s="240"/>
    </row>
    <row r="838" ht="18.0" customHeight="1">
      <c r="A838" s="240"/>
      <c r="B838" s="240"/>
      <c r="C838" s="240"/>
      <c r="D838" s="240"/>
      <c r="E838" s="254"/>
      <c r="F838" s="240"/>
      <c r="G838" s="255"/>
      <c r="H838" s="240"/>
      <c r="I838" s="256"/>
      <c r="J838" s="240"/>
      <c r="K838" s="254"/>
      <c r="L838" s="240"/>
      <c r="M838" s="240"/>
      <c r="N838" s="240"/>
      <c r="O838" s="240"/>
      <c r="P838" s="254"/>
      <c r="Q838" s="240"/>
      <c r="R838" s="240"/>
      <c r="S838" s="240"/>
      <c r="T838" s="240"/>
      <c r="U838" s="240"/>
      <c r="V838" s="240"/>
      <c r="W838" s="240"/>
      <c r="X838" s="240"/>
      <c r="Y838" s="240"/>
      <c r="Z838" s="240"/>
      <c r="AA838" s="240"/>
      <c r="AB838" s="240"/>
    </row>
    <row r="839" ht="18.0" customHeight="1">
      <c r="A839" s="240"/>
      <c r="B839" s="240"/>
      <c r="C839" s="240"/>
      <c r="D839" s="240"/>
      <c r="E839" s="254"/>
      <c r="F839" s="240"/>
      <c r="G839" s="255"/>
      <c r="H839" s="240"/>
      <c r="I839" s="256"/>
      <c r="J839" s="240"/>
      <c r="K839" s="254"/>
      <c r="L839" s="240"/>
      <c r="M839" s="240"/>
      <c r="N839" s="240"/>
      <c r="O839" s="240"/>
      <c r="P839" s="254"/>
      <c r="Q839" s="240"/>
      <c r="R839" s="240"/>
      <c r="S839" s="240"/>
      <c r="T839" s="240"/>
      <c r="U839" s="240"/>
      <c r="V839" s="240"/>
      <c r="W839" s="240"/>
      <c r="X839" s="240"/>
      <c r="Y839" s="240"/>
      <c r="Z839" s="240"/>
      <c r="AA839" s="240"/>
      <c r="AB839" s="240"/>
    </row>
    <row r="840" ht="18.0" customHeight="1">
      <c r="A840" s="240"/>
      <c r="B840" s="240"/>
      <c r="C840" s="240"/>
      <c r="D840" s="240"/>
      <c r="E840" s="254"/>
      <c r="F840" s="240"/>
      <c r="G840" s="255"/>
      <c r="H840" s="240"/>
      <c r="I840" s="256"/>
      <c r="J840" s="240"/>
      <c r="K840" s="254"/>
      <c r="L840" s="240"/>
      <c r="M840" s="240"/>
      <c r="N840" s="240"/>
      <c r="O840" s="240"/>
      <c r="P840" s="254"/>
      <c r="Q840" s="240"/>
      <c r="R840" s="240"/>
      <c r="S840" s="240"/>
      <c r="T840" s="240"/>
      <c r="U840" s="240"/>
      <c r="V840" s="240"/>
      <c r="W840" s="240"/>
      <c r="X840" s="240"/>
      <c r="Y840" s="240"/>
      <c r="Z840" s="240"/>
      <c r="AA840" s="240"/>
      <c r="AB840" s="240"/>
    </row>
    <row r="841" ht="18.0" customHeight="1">
      <c r="A841" s="240"/>
      <c r="B841" s="240"/>
      <c r="C841" s="240"/>
      <c r="D841" s="240"/>
      <c r="E841" s="254"/>
      <c r="F841" s="240"/>
      <c r="G841" s="255"/>
      <c r="H841" s="240"/>
      <c r="I841" s="256"/>
      <c r="J841" s="240"/>
      <c r="K841" s="254"/>
      <c r="L841" s="240"/>
      <c r="M841" s="240"/>
      <c r="N841" s="240"/>
      <c r="O841" s="240"/>
      <c r="P841" s="254"/>
      <c r="Q841" s="240"/>
      <c r="R841" s="240"/>
      <c r="S841" s="240"/>
      <c r="T841" s="240"/>
      <c r="U841" s="240"/>
      <c r="V841" s="240"/>
      <c r="W841" s="240"/>
      <c r="X841" s="240"/>
      <c r="Y841" s="240"/>
      <c r="Z841" s="240"/>
      <c r="AA841" s="240"/>
      <c r="AB841" s="240"/>
    </row>
    <row r="842" ht="18.0" customHeight="1">
      <c r="A842" s="240"/>
      <c r="B842" s="240"/>
      <c r="C842" s="240"/>
      <c r="D842" s="240"/>
      <c r="E842" s="254"/>
      <c r="F842" s="240"/>
      <c r="G842" s="255"/>
      <c r="H842" s="240"/>
      <c r="I842" s="256"/>
      <c r="J842" s="240"/>
      <c r="K842" s="254"/>
      <c r="L842" s="240"/>
      <c r="M842" s="240"/>
      <c r="N842" s="240"/>
      <c r="O842" s="240"/>
      <c r="P842" s="254"/>
      <c r="Q842" s="240"/>
      <c r="R842" s="240"/>
      <c r="S842" s="240"/>
      <c r="T842" s="240"/>
      <c r="U842" s="240"/>
      <c r="V842" s="240"/>
      <c r="W842" s="240"/>
      <c r="X842" s="240"/>
      <c r="Y842" s="240"/>
      <c r="Z842" s="240"/>
      <c r="AA842" s="240"/>
      <c r="AB842" s="240"/>
    </row>
    <row r="843" ht="18.0" customHeight="1">
      <c r="A843" s="240"/>
      <c r="B843" s="240"/>
      <c r="C843" s="240"/>
      <c r="D843" s="240"/>
      <c r="E843" s="254"/>
      <c r="F843" s="240"/>
      <c r="G843" s="255"/>
      <c r="H843" s="240"/>
      <c r="I843" s="256"/>
      <c r="J843" s="240"/>
      <c r="K843" s="254"/>
      <c r="L843" s="240"/>
      <c r="M843" s="240"/>
      <c r="N843" s="240"/>
      <c r="O843" s="240"/>
      <c r="P843" s="254"/>
      <c r="Q843" s="240"/>
      <c r="R843" s="240"/>
      <c r="S843" s="240"/>
      <c r="T843" s="240"/>
      <c r="U843" s="240"/>
      <c r="V843" s="240"/>
      <c r="W843" s="240"/>
      <c r="X843" s="240"/>
      <c r="Y843" s="240"/>
      <c r="Z843" s="240"/>
      <c r="AA843" s="240"/>
      <c r="AB843" s="240"/>
    </row>
    <row r="844" ht="18.0" customHeight="1">
      <c r="A844" s="240"/>
      <c r="B844" s="240"/>
      <c r="C844" s="240"/>
      <c r="D844" s="240"/>
      <c r="E844" s="254"/>
      <c r="F844" s="240"/>
      <c r="G844" s="255"/>
      <c r="H844" s="240"/>
      <c r="I844" s="256"/>
      <c r="J844" s="240"/>
      <c r="K844" s="254"/>
      <c r="L844" s="240"/>
      <c r="M844" s="240"/>
      <c r="N844" s="240"/>
      <c r="O844" s="240"/>
      <c r="P844" s="254"/>
      <c r="Q844" s="240"/>
      <c r="R844" s="240"/>
      <c r="S844" s="240"/>
      <c r="T844" s="240"/>
      <c r="U844" s="240"/>
      <c r="V844" s="240"/>
      <c r="W844" s="240"/>
      <c r="X844" s="240"/>
      <c r="Y844" s="240"/>
      <c r="Z844" s="240"/>
      <c r="AA844" s="240"/>
      <c r="AB844" s="240"/>
    </row>
    <row r="845" ht="18.0" customHeight="1">
      <c r="A845" s="240"/>
      <c r="B845" s="240"/>
      <c r="C845" s="240"/>
      <c r="D845" s="240"/>
      <c r="E845" s="254"/>
      <c r="F845" s="240"/>
      <c r="G845" s="255"/>
      <c r="H845" s="240"/>
      <c r="I845" s="256"/>
      <c r="J845" s="240"/>
      <c r="K845" s="254"/>
      <c r="L845" s="240"/>
      <c r="M845" s="240"/>
      <c r="N845" s="240"/>
      <c r="O845" s="240"/>
      <c r="P845" s="254"/>
      <c r="Q845" s="240"/>
      <c r="R845" s="240"/>
      <c r="S845" s="240"/>
      <c r="T845" s="240"/>
      <c r="U845" s="240"/>
      <c r="V845" s="240"/>
      <c r="W845" s="240"/>
      <c r="X845" s="240"/>
      <c r="Y845" s="240"/>
      <c r="Z845" s="240"/>
      <c r="AA845" s="240"/>
      <c r="AB845" s="240"/>
    </row>
    <row r="846" ht="18.0" customHeight="1">
      <c r="A846" s="240"/>
      <c r="B846" s="240"/>
      <c r="C846" s="240"/>
      <c r="D846" s="240"/>
      <c r="E846" s="254"/>
      <c r="F846" s="240"/>
      <c r="G846" s="255"/>
      <c r="H846" s="240"/>
      <c r="I846" s="256"/>
      <c r="J846" s="240"/>
      <c r="K846" s="254"/>
      <c r="L846" s="240"/>
      <c r="M846" s="240"/>
      <c r="N846" s="240"/>
      <c r="O846" s="240"/>
      <c r="P846" s="254"/>
      <c r="Q846" s="240"/>
      <c r="R846" s="240"/>
      <c r="S846" s="240"/>
      <c r="T846" s="240"/>
      <c r="U846" s="240"/>
      <c r="V846" s="240"/>
      <c r="W846" s="240"/>
      <c r="X846" s="240"/>
      <c r="Y846" s="240"/>
      <c r="Z846" s="240"/>
      <c r="AA846" s="240"/>
      <c r="AB846" s="240"/>
    </row>
    <row r="847" ht="18.0" customHeight="1">
      <c r="A847" s="240"/>
      <c r="B847" s="240"/>
      <c r="C847" s="240"/>
      <c r="D847" s="240"/>
      <c r="E847" s="254"/>
      <c r="F847" s="240"/>
      <c r="G847" s="255"/>
      <c r="H847" s="240"/>
      <c r="I847" s="256"/>
      <c r="J847" s="240"/>
      <c r="K847" s="254"/>
      <c r="L847" s="240"/>
      <c r="M847" s="240"/>
      <c r="N847" s="240"/>
      <c r="O847" s="240"/>
      <c r="P847" s="254"/>
      <c r="Q847" s="240"/>
      <c r="R847" s="240"/>
      <c r="S847" s="240"/>
      <c r="T847" s="240"/>
      <c r="U847" s="240"/>
      <c r="V847" s="240"/>
      <c r="W847" s="240"/>
      <c r="X847" s="240"/>
      <c r="Y847" s="240"/>
      <c r="Z847" s="240"/>
      <c r="AA847" s="240"/>
      <c r="AB847" s="240"/>
    </row>
    <row r="848" ht="18.0" customHeight="1">
      <c r="A848" s="240"/>
      <c r="B848" s="240"/>
      <c r="C848" s="240"/>
      <c r="D848" s="240"/>
      <c r="E848" s="254"/>
      <c r="F848" s="240"/>
      <c r="G848" s="255"/>
      <c r="H848" s="240"/>
      <c r="I848" s="256"/>
      <c r="J848" s="240"/>
      <c r="K848" s="254"/>
      <c r="L848" s="240"/>
      <c r="M848" s="240"/>
      <c r="N848" s="240"/>
      <c r="O848" s="240"/>
      <c r="P848" s="254"/>
      <c r="Q848" s="240"/>
      <c r="R848" s="240"/>
      <c r="S848" s="240"/>
      <c r="T848" s="240"/>
      <c r="U848" s="240"/>
      <c r="V848" s="240"/>
      <c r="W848" s="240"/>
      <c r="X848" s="240"/>
      <c r="Y848" s="240"/>
      <c r="Z848" s="240"/>
      <c r="AA848" s="240"/>
      <c r="AB848" s="240"/>
    </row>
    <row r="849" ht="18.0" customHeight="1">
      <c r="A849" s="240"/>
      <c r="B849" s="240"/>
      <c r="C849" s="240"/>
      <c r="D849" s="240"/>
      <c r="E849" s="254"/>
      <c r="F849" s="240"/>
      <c r="G849" s="255"/>
      <c r="H849" s="240"/>
      <c r="I849" s="256"/>
      <c r="J849" s="240"/>
      <c r="K849" s="254"/>
      <c r="L849" s="240"/>
      <c r="M849" s="240"/>
      <c r="N849" s="240"/>
      <c r="O849" s="240"/>
      <c r="P849" s="254"/>
      <c r="Q849" s="240"/>
      <c r="R849" s="240"/>
      <c r="S849" s="240"/>
      <c r="T849" s="240"/>
      <c r="U849" s="240"/>
      <c r="V849" s="240"/>
      <c r="W849" s="240"/>
      <c r="X849" s="240"/>
      <c r="Y849" s="240"/>
      <c r="Z849" s="240"/>
      <c r="AA849" s="240"/>
      <c r="AB849" s="240"/>
    </row>
    <row r="850" ht="18.0" customHeight="1">
      <c r="A850" s="240"/>
      <c r="B850" s="240"/>
      <c r="C850" s="240"/>
      <c r="D850" s="240"/>
      <c r="E850" s="254"/>
      <c r="F850" s="240"/>
      <c r="G850" s="255"/>
      <c r="H850" s="240"/>
      <c r="I850" s="256"/>
      <c r="J850" s="240"/>
      <c r="K850" s="254"/>
      <c r="L850" s="240"/>
      <c r="M850" s="240"/>
      <c r="N850" s="240"/>
      <c r="O850" s="240"/>
      <c r="P850" s="254"/>
      <c r="Q850" s="240"/>
      <c r="R850" s="240"/>
      <c r="S850" s="240"/>
      <c r="T850" s="240"/>
      <c r="U850" s="240"/>
      <c r="V850" s="240"/>
      <c r="W850" s="240"/>
      <c r="X850" s="240"/>
      <c r="Y850" s="240"/>
      <c r="Z850" s="240"/>
      <c r="AA850" s="240"/>
      <c r="AB850" s="240"/>
    </row>
    <row r="851" ht="18.0" customHeight="1">
      <c r="A851" s="240"/>
      <c r="B851" s="240"/>
      <c r="C851" s="240"/>
      <c r="D851" s="240"/>
      <c r="E851" s="254"/>
      <c r="F851" s="240"/>
      <c r="G851" s="255"/>
      <c r="H851" s="240"/>
      <c r="I851" s="256"/>
      <c r="J851" s="240"/>
      <c r="K851" s="254"/>
      <c r="L851" s="240"/>
      <c r="M851" s="240"/>
      <c r="N851" s="240"/>
      <c r="O851" s="240"/>
      <c r="P851" s="254"/>
      <c r="Q851" s="240"/>
      <c r="R851" s="240"/>
      <c r="S851" s="240"/>
      <c r="T851" s="240"/>
      <c r="U851" s="240"/>
      <c r="V851" s="240"/>
      <c r="W851" s="240"/>
      <c r="X851" s="240"/>
      <c r="Y851" s="240"/>
      <c r="Z851" s="240"/>
      <c r="AA851" s="240"/>
      <c r="AB851" s="240"/>
    </row>
    <row r="852" ht="18.0" customHeight="1">
      <c r="A852" s="240"/>
      <c r="B852" s="240"/>
      <c r="C852" s="240"/>
      <c r="D852" s="240"/>
      <c r="E852" s="254"/>
      <c r="F852" s="240"/>
      <c r="G852" s="255"/>
      <c r="H852" s="240"/>
      <c r="I852" s="256"/>
      <c r="J852" s="240"/>
      <c r="K852" s="254"/>
      <c r="L852" s="240"/>
      <c r="M852" s="240"/>
      <c r="N852" s="240"/>
      <c r="O852" s="240"/>
      <c r="P852" s="254"/>
      <c r="Q852" s="240"/>
      <c r="R852" s="240"/>
      <c r="S852" s="240"/>
      <c r="T852" s="240"/>
      <c r="U852" s="240"/>
      <c r="V852" s="240"/>
      <c r="W852" s="240"/>
      <c r="X852" s="240"/>
      <c r="Y852" s="240"/>
      <c r="Z852" s="240"/>
      <c r="AA852" s="240"/>
      <c r="AB852" s="240"/>
    </row>
    <row r="853" ht="18.0" customHeight="1">
      <c r="A853" s="240"/>
      <c r="B853" s="240"/>
      <c r="C853" s="240"/>
      <c r="D853" s="240"/>
      <c r="E853" s="254"/>
      <c r="F853" s="240"/>
      <c r="G853" s="255"/>
      <c r="H853" s="240"/>
      <c r="I853" s="256"/>
      <c r="J853" s="240"/>
      <c r="K853" s="254"/>
      <c r="L853" s="240"/>
      <c r="M853" s="240"/>
      <c r="N853" s="240"/>
      <c r="O853" s="240"/>
      <c r="P853" s="254"/>
      <c r="Q853" s="240"/>
      <c r="R853" s="240"/>
      <c r="S853" s="240"/>
      <c r="T853" s="240"/>
      <c r="U853" s="240"/>
      <c r="V853" s="240"/>
      <c r="W853" s="240"/>
      <c r="X853" s="240"/>
      <c r="Y853" s="240"/>
      <c r="Z853" s="240"/>
      <c r="AA853" s="240"/>
      <c r="AB853" s="240"/>
    </row>
    <row r="854" ht="18.0" customHeight="1">
      <c r="A854" s="240"/>
      <c r="B854" s="240"/>
      <c r="C854" s="240"/>
      <c r="D854" s="240"/>
      <c r="E854" s="254"/>
      <c r="F854" s="240"/>
      <c r="G854" s="255"/>
      <c r="H854" s="240"/>
      <c r="I854" s="256"/>
      <c r="J854" s="240"/>
      <c r="K854" s="254"/>
      <c r="L854" s="240"/>
      <c r="M854" s="240"/>
      <c r="N854" s="240"/>
      <c r="O854" s="240"/>
      <c r="P854" s="254"/>
      <c r="Q854" s="240"/>
      <c r="R854" s="240"/>
      <c r="S854" s="240"/>
      <c r="T854" s="240"/>
      <c r="U854" s="240"/>
      <c r="V854" s="240"/>
      <c r="W854" s="240"/>
      <c r="X854" s="240"/>
      <c r="Y854" s="240"/>
      <c r="Z854" s="240"/>
      <c r="AA854" s="240"/>
      <c r="AB854" s="240"/>
    </row>
    <row r="855" ht="18.0" customHeight="1">
      <c r="A855" s="240"/>
      <c r="B855" s="240"/>
      <c r="C855" s="240"/>
      <c r="D855" s="240"/>
      <c r="E855" s="254"/>
      <c r="F855" s="240"/>
      <c r="G855" s="255"/>
      <c r="H855" s="240"/>
      <c r="I855" s="256"/>
      <c r="J855" s="240"/>
      <c r="K855" s="254"/>
      <c r="L855" s="240"/>
      <c r="M855" s="240"/>
      <c r="N855" s="240"/>
      <c r="O855" s="240"/>
      <c r="P855" s="254"/>
      <c r="Q855" s="240"/>
      <c r="R855" s="240"/>
      <c r="S855" s="240"/>
      <c r="T855" s="240"/>
      <c r="U855" s="240"/>
      <c r="V855" s="240"/>
      <c r="W855" s="240"/>
      <c r="X855" s="240"/>
      <c r="Y855" s="240"/>
      <c r="Z855" s="240"/>
      <c r="AA855" s="240"/>
      <c r="AB855" s="240"/>
    </row>
    <row r="856" ht="18.0" customHeight="1">
      <c r="A856" s="240"/>
      <c r="B856" s="240"/>
      <c r="C856" s="240"/>
      <c r="D856" s="240"/>
      <c r="E856" s="254"/>
      <c r="F856" s="240"/>
      <c r="G856" s="255"/>
      <c r="H856" s="240"/>
      <c r="I856" s="256"/>
      <c r="J856" s="240"/>
      <c r="K856" s="254"/>
      <c r="L856" s="240"/>
      <c r="M856" s="240"/>
      <c r="N856" s="240"/>
      <c r="O856" s="240"/>
      <c r="P856" s="254"/>
      <c r="Q856" s="240"/>
      <c r="R856" s="240"/>
      <c r="S856" s="240"/>
      <c r="T856" s="240"/>
      <c r="U856" s="240"/>
      <c r="V856" s="240"/>
      <c r="W856" s="240"/>
      <c r="X856" s="240"/>
      <c r="Y856" s="240"/>
      <c r="Z856" s="240"/>
      <c r="AA856" s="240"/>
      <c r="AB856" s="240"/>
    </row>
    <row r="857" ht="18.0" customHeight="1">
      <c r="A857" s="240"/>
      <c r="B857" s="240"/>
      <c r="C857" s="240"/>
      <c r="D857" s="240"/>
      <c r="E857" s="254"/>
      <c r="F857" s="240"/>
      <c r="G857" s="255"/>
      <c r="H857" s="240"/>
      <c r="I857" s="256"/>
      <c r="J857" s="240"/>
      <c r="K857" s="254"/>
      <c r="L857" s="240"/>
      <c r="M857" s="240"/>
      <c r="N857" s="240"/>
      <c r="O857" s="240"/>
      <c r="P857" s="254"/>
      <c r="Q857" s="240"/>
      <c r="R857" s="240"/>
      <c r="S857" s="240"/>
      <c r="T857" s="240"/>
      <c r="U857" s="240"/>
      <c r="V857" s="240"/>
      <c r="W857" s="240"/>
      <c r="X857" s="240"/>
      <c r="Y857" s="240"/>
      <c r="Z857" s="240"/>
      <c r="AA857" s="240"/>
      <c r="AB857" s="240"/>
    </row>
    <row r="858" ht="18.0" customHeight="1">
      <c r="A858" s="240"/>
      <c r="B858" s="240"/>
      <c r="C858" s="240"/>
      <c r="D858" s="240"/>
      <c r="E858" s="254"/>
      <c r="F858" s="240"/>
      <c r="G858" s="255"/>
      <c r="H858" s="240"/>
      <c r="I858" s="256"/>
      <c r="J858" s="240"/>
      <c r="K858" s="254"/>
      <c r="L858" s="240"/>
      <c r="M858" s="240"/>
      <c r="N858" s="240"/>
      <c r="O858" s="240"/>
      <c r="P858" s="254"/>
      <c r="Q858" s="240"/>
      <c r="R858" s="240"/>
      <c r="S858" s="240"/>
      <c r="T858" s="240"/>
      <c r="U858" s="240"/>
      <c r="V858" s="240"/>
      <c r="W858" s="240"/>
      <c r="X858" s="240"/>
      <c r="Y858" s="240"/>
      <c r="Z858" s="240"/>
      <c r="AA858" s="240"/>
      <c r="AB858" s="240"/>
    </row>
    <row r="859" ht="18.0" customHeight="1">
      <c r="A859" s="240"/>
      <c r="B859" s="240"/>
      <c r="C859" s="240"/>
      <c r="D859" s="240"/>
      <c r="E859" s="254"/>
      <c r="F859" s="240"/>
      <c r="G859" s="255"/>
      <c r="H859" s="240"/>
      <c r="I859" s="256"/>
      <c r="J859" s="240"/>
      <c r="K859" s="254"/>
      <c r="L859" s="240"/>
      <c r="M859" s="240"/>
      <c r="N859" s="240"/>
      <c r="O859" s="240"/>
      <c r="P859" s="254"/>
      <c r="Q859" s="240"/>
      <c r="R859" s="240"/>
      <c r="S859" s="240"/>
      <c r="T859" s="240"/>
      <c r="U859" s="240"/>
      <c r="V859" s="240"/>
      <c r="W859" s="240"/>
      <c r="X859" s="240"/>
      <c r="Y859" s="240"/>
      <c r="Z859" s="240"/>
      <c r="AA859" s="240"/>
      <c r="AB859" s="240"/>
    </row>
    <row r="860" ht="18.0" customHeight="1">
      <c r="A860" s="240"/>
      <c r="B860" s="240"/>
      <c r="C860" s="240"/>
      <c r="D860" s="240"/>
      <c r="E860" s="254"/>
      <c r="F860" s="240"/>
      <c r="G860" s="255"/>
      <c r="H860" s="240"/>
      <c r="I860" s="256"/>
      <c r="J860" s="240"/>
      <c r="K860" s="254"/>
      <c r="L860" s="240"/>
      <c r="M860" s="240"/>
      <c r="N860" s="240"/>
      <c r="O860" s="240"/>
      <c r="P860" s="254"/>
      <c r="Q860" s="240"/>
      <c r="R860" s="240"/>
      <c r="S860" s="240"/>
      <c r="T860" s="240"/>
      <c r="U860" s="240"/>
      <c r="V860" s="240"/>
      <c r="W860" s="240"/>
      <c r="X860" s="240"/>
      <c r="Y860" s="240"/>
      <c r="Z860" s="240"/>
      <c r="AA860" s="240"/>
      <c r="AB860" s="240"/>
    </row>
    <row r="861" ht="18.0" customHeight="1">
      <c r="A861" s="240"/>
      <c r="B861" s="240"/>
      <c r="C861" s="240"/>
      <c r="D861" s="240"/>
      <c r="E861" s="254"/>
      <c r="F861" s="240"/>
      <c r="G861" s="255"/>
      <c r="H861" s="240"/>
      <c r="I861" s="256"/>
      <c r="J861" s="240"/>
      <c r="K861" s="254"/>
      <c r="L861" s="240"/>
      <c r="M861" s="240"/>
      <c r="N861" s="240"/>
      <c r="O861" s="240"/>
      <c r="P861" s="254"/>
      <c r="Q861" s="240"/>
      <c r="R861" s="240"/>
      <c r="S861" s="240"/>
      <c r="T861" s="240"/>
      <c r="U861" s="240"/>
      <c r="V861" s="240"/>
      <c r="W861" s="240"/>
      <c r="X861" s="240"/>
      <c r="Y861" s="240"/>
      <c r="Z861" s="240"/>
      <c r="AA861" s="240"/>
      <c r="AB861" s="240"/>
    </row>
    <row r="862" ht="18.0" customHeight="1">
      <c r="A862" s="240"/>
      <c r="B862" s="240"/>
      <c r="C862" s="240"/>
      <c r="D862" s="240"/>
      <c r="E862" s="254"/>
      <c r="F862" s="240"/>
      <c r="G862" s="255"/>
      <c r="H862" s="240"/>
      <c r="I862" s="256"/>
      <c r="J862" s="240"/>
      <c r="K862" s="254"/>
      <c r="L862" s="240"/>
      <c r="M862" s="240"/>
      <c r="N862" s="240"/>
      <c r="O862" s="240"/>
      <c r="P862" s="254"/>
      <c r="Q862" s="240"/>
      <c r="R862" s="240"/>
      <c r="S862" s="240"/>
      <c r="T862" s="240"/>
      <c r="U862" s="240"/>
      <c r="V862" s="240"/>
      <c r="W862" s="240"/>
      <c r="X862" s="240"/>
      <c r="Y862" s="240"/>
      <c r="Z862" s="240"/>
      <c r="AA862" s="240"/>
      <c r="AB862" s="240"/>
    </row>
    <row r="863" ht="18.0" customHeight="1">
      <c r="A863" s="240"/>
      <c r="B863" s="240"/>
      <c r="C863" s="240"/>
      <c r="D863" s="240"/>
      <c r="E863" s="254"/>
      <c r="F863" s="240"/>
      <c r="G863" s="255"/>
      <c r="H863" s="240"/>
      <c r="I863" s="256"/>
      <c r="J863" s="240"/>
      <c r="K863" s="254"/>
      <c r="L863" s="240"/>
      <c r="M863" s="240"/>
      <c r="N863" s="240"/>
      <c r="O863" s="240"/>
      <c r="P863" s="254"/>
      <c r="Q863" s="240"/>
      <c r="R863" s="240"/>
      <c r="S863" s="240"/>
      <c r="T863" s="240"/>
      <c r="U863" s="240"/>
      <c r="V863" s="240"/>
      <c r="W863" s="240"/>
      <c r="X863" s="240"/>
      <c r="Y863" s="240"/>
      <c r="Z863" s="240"/>
      <c r="AA863" s="240"/>
      <c r="AB863" s="240"/>
    </row>
    <row r="864" ht="18.0" customHeight="1">
      <c r="A864" s="240"/>
      <c r="B864" s="240"/>
      <c r="C864" s="240"/>
      <c r="D864" s="240"/>
      <c r="E864" s="254"/>
      <c r="F864" s="240"/>
      <c r="G864" s="255"/>
      <c r="H864" s="240"/>
      <c r="I864" s="256"/>
      <c r="J864" s="240"/>
      <c r="K864" s="254"/>
      <c r="L864" s="240"/>
      <c r="M864" s="240"/>
      <c r="N864" s="240"/>
      <c r="O864" s="240"/>
      <c r="P864" s="254"/>
      <c r="Q864" s="240"/>
      <c r="R864" s="240"/>
      <c r="S864" s="240"/>
      <c r="T864" s="240"/>
      <c r="U864" s="240"/>
      <c r="V864" s="240"/>
      <c r="W864" s="240"/>
      <c r="X864" s="240"/>
      <c r="Y864" s="240"/>
      <c r="Z864" s="240"/>
      <c r="AA864" s="240"/>
      <c r="AB864" s="240"/>
    </row>
    <row r="865" ht="18.0" customHeight="1">
      <c r="A865" s="240"/>
      <c r="B865" s="240"/>
      <c r="C865" s="240"/>
      <c r="D865" s="240"/>
      <c r="E865" s="254"/>
      <c r="F865" s="240"/>
      <c r="G865" s="255"/>
      <c r="H865" s="240"/>
      <c r="I865" s="256"/>
      <c r="J865" s="240"/>
      <c r="K865" s="254"/>
      <c r="L865" s="240"/>
      <c r="M865" s="240"/>
      <c r="N865" s="240"/>
      <c r="O865" s="240"/>
      <c r="P865" s="254"/>
      <c r="Q865" s="240"/>
      <c r="R865" s="240"/>
      <c r="S865" s="240"/>
      <c r="T865" s="240"/>
      <c r="U865" s="240"/>
      <c r="V865" s="240"/>
      <c r="W865" s="240"/>
      <c r="X865" s="240"/>
      <c r="Y865" s="240"/>
      <c r="Z865" s="240"/>
      <c r="AA865" s="240"/>
      <c r="AB865" s="240"/>
    </row>
    <row r="866" ht="18.0" customHeight="1">
      <c r="A866" s="240"/>
      <c r="B866" s="240"/>
      <c r="C866" s="240"/>
      <c r="D866" s="240"/>
      <c r="E866" s="254"/>
      <c r="F866" s="240"/>
      <c r="G866" s="255"/>
      <c r="H866" s="240"/>
      <c r="I866" s="256"/>
      <c r="J866" s="240"/>
      <c r="K866" s="254"/>
      <c r="L866" s="240"/>
      <c r="M866" s="240"/>
      <c r="N866" s="240"/>
      <c r="O866" s="240"/>
      <c r="P866" s="254"/>
      <c r="Q866" s="240"/>
      <c r="R866" s="240"/>
      <c r="S866" s="240"/>
      <c r="T866" s="240"/>
      <c r="U866" s="240"/>
      <c r="V866" s="240"/>
      <c r="W866" s="240"/>
      <c r="X866" s="240"/>
      <c r="Y866" s="240"/>
      <c r="Z866" s="240"/>
      <c r="AA866" s="240"/>
      <c r="AB866" s="240"/>
    </row>
    <row r="867" ht="18.0" customHeight="1">
      <c r="A867" s="240"/>
      <c r="B867" s="240"/>
      <c r="C867" s="240"/>
      <c r="D867" s="240"/>
      <c r="E867" s="254"/>
      <c r="F867" s="240"/>
      <c r="G867" s="255"/>
      <c r="H867" s="240"/>
      <c r="I867" s="256"/>
      <c r="J867" s="240"/>
      <c r="K867" s="254"/>
      <c r="L867" s="240"/>
      <c r="M867" s="240"/>
      <c r="N867" s="240"/>
      <c r="O867" s="240"/>
      <c r="P867" s="254"/>
      <c r="Q867" s="240"/>
      <c r="R867" s="240"/>
      <c r="S867" s="240"/>
      <c r="T867" s="240"/>
      <c r="U867" s="240"/>
      <c r="V867" s="240"/>
      <c r="W867" s="240"/>
      <c r="X867" s="240"/>
      <c r="Y867" s="240"/>
      <c r="Z867" s="240"/>
      <c r="AA867" s="240"/>
      <c r="AB867" s="240"/>
    </row>
    <row r="868" ht="18.0" customHeight="1">
      <c r="A868" s="240"/>
      <c r="B868" s="240"/>
      <c r="C868" s="240"/>
      <c r="D868" s="240"/>
      <c r="E868" s="254"/>
      <c r="F868" s="240"/>
      <c r="G868" s="255"/>
      <c r="H868" s="240"/>
      <c r="I868" s="256"/>
      <c r="J868" s="240"/>
      <c r="K868" s="254"/>
      <c r="L868" s="240"/>
      <c r="M868" s="240"/>
      <c r="N868" s="240"/>
      <c r="O868" s="240"/>
      <c r="P868" s="254"/>
      <c r="Q868" s="240"/>
      <c r="R868" s="240"/>
      <c r="S868" s="240"/>
      <c r="T868" s="240"/>
      <c r="U868" s="240"/>
      <c r="V868" s="240"/>
      <c r="W868" s="240"/>
      <c r="X868" s="240"/>
      <c r="Y868" s="240"/>
      <c r="Z868" s="240"/>
      <c r="AA868" s="240"/>
      <c r="AB868" s="240"/>
    </row>
    <row r="869" ht="18.0" customHeight="1">
      <c r="A869" s="240"/>
      <c r="B869" s="240"/>
      <c r="C869" s="240"/>
      <c r="D869" s="240"/>
      <c r="E869" s="254"/>
      <c r="F869" s="240"/>
      <c r="G869" s="255"/>
      <c r="H869" s="240"/>
      <c r="I869" s="256"/>
      <c r="J869" s="240"/>
      <c r="K869" s="254"/>
      <c r="L869" s="240"/>
      <c r="M869" s="240"/>
      <c r="N869" s="240"/>
      <c r="O869" s="240"/>
      <c r="P869" s="254"/>
      <c r="Q869" s="240"/>
      <c r="R869" s="240"/>
      <c r="S869" s="240"/>
      <c r="T869" s="240"/>
      <c r="U869" s="240"/>
      <c r="V869" s="240"/>
      <c r="W869" s="240"/>
      <c r="X869" s="240"/>
      <c r="Y869" s="240"/>
      <c r="Z869" s="240"/>
      <c r="AA869" s="240"/>
      <c r="AB869" s="240"/>
    </row>
    <row r="870" ht="18.0" customHeight="1">
      <c r="A870" s="240"/>
      <c r="B870" s="240"/>
      <c r="C870" s="240"/>
      <c r="D870" s="240"/>
      <c r="E870" s="254"/>
      <c r="F870" s="240"/>
      <c r="G870" s="255"/>
      <c r="H870" s="240"/>
      <c r="I870" s="256"/>
      <c r="J870" s="240"/>
      <c r="K870" s="254"/>
      <c r="L870" s="240"/>
      <c r="M870" s="240"/>
      <c r="N870" s="240"/>
      <c r="O870" s="240"/>
      <c r="P870" s="254"/>
      <c r="Q870" s="240"/>
      <c r="R870" s="240"/>
      <c r="S870" s="240"/>
      <c r="T870" s="240"/>
      <c r="U870" s="240"/>
      <c r="V870" s="240"/>
      <c r="W870" s="240"/>
      <c r="X870" s="240"/>
      <c r="Y870" s="240"/>
      <c r="Z870" s="240"/>
      <c r="AA870" s="240"/>
      <c r="AB870" s="240"/>
    </row>
    <row r="871" ht="18.0" customHeight="1">
      <c r="A871" s="240"/>
      <c r="B871" s="240"/>
      <c r="C871" s="240"/>
      <c r="D871" s="240"/>
      <c r="E871" s="254"/>
      <c r="F871" s="240"/>
      <c r="G871" s="255"/>
      <c r="H871" s="240"/>
      <c r="I871" s="256"/>
      <c r="J871" s="240"/>
      <c r="K871" s="254"/>
      <c r="L871" s="240"/>
      <c r="M871" s="240"/>
      <c r="N871" s="240"/>
      <c r="O871" s="240"/>
      <c r="P871" s="254"/>
      <c r="Q871" s="240"/>
      <c r="R871" s="240"/>
      <c r="S871" s="240"/>
      <c r="T871" s="240"/>
      <c r="U871" s="240"/>
      <c r="V871" s="240"/>
      <c r="W871" s="240"/>
      <c r="X871" s="240"/>
      <c r="Y871" s="240"/>
      <c r="Z871" s="240"/>
      <c r="AA871" s="240"/>
      <c r="AB871" s="240"/>
    </row>
    <row r="872" ht="18.0" customHeight="1">
      <c r="A872" s="240"/>
      <c r="B872" s="240"/>
      <c r="C872" s="240"/>
      <c r="D872" s="240"/>
      <c r="E872" s="254"/>
      <c r="F872" s="240"/>
      <c r="G872" s="255"/>
      <c r="H872" s="240"/>
      <c r="I872" s="256"/>
      <c r="J872" s="240"/>
      <c r="K872" s="254"/>
      <c r="L872" s="240"/>
      <c r="M872" s="240"/>
      <c r="N872" s="240"/>
      <c r="O872" s="240"/>
      <c r="P872" s="254"/>
      <c r="Q872" s="240"/>
      <c r="R872" s="240"/>
      <c r="S872" s="240"/>
      <c r="T872" s="240"/>
      <c r="U872" s="240"/>
      <c r="V872" s="240"/>
      <c r="W872" s="240"/>
      <c r="X872" s="240"/>
      <c r="Y872" s="240"/>
      <c r="Z872" s="240"/>
      <c r="AA872" s="240"/>
      <c r="AB872" s="240"/>
    </row>
    <row r="873" ht="18.0" customHeight="1">
      <c r="A873" s="240"/>
      <c r="B873" s="240"/>
      <c r="C873" s="240"/>
      <c r="D873" s="240"/>
      <c r="E873" s="254"/>
      <c r="F873" s="240"/>
      <c r="G873" s="255"/>
      <c r="H873" s="240"/>
      <c r="I873" s="256"/>
      <c r="J873" s="240"/>
      <c r="K873" s="254"/>
      <c r="L873" s="240"/>
      <c r="M873" s="240"/>
      <c r="N873" s="240"/>
      <c r="O873" s="240"/>
      <c r="P873" s="254"/>
      <c r="Q873" s="240"/>
      <c r="R873" s="240"/>
      <c r="S873" s="240"/>
      <c r="T873" s="240"/>
      <c r="U873" s="240"/>
      <c r="V873" s="240"/>
      <c r="W873" s="240"/>
      <c r="X873" s="240"/>
      <c r="Y873" s="240"/>
      <c r="Z873" s="240"/>
      <c r="AA873" s="240"/>
      <c r="AB873" s="240"/>
    </row>
    <row r="874" ht="18.0" customHeight="1">
      <c r="A874" s="240"/>
      <c r="B874" s="240"/>
      <c r="C874" s="240"/>
      <c r="D874" s="240"/>
      <c r="E874" s="254"/>
      <c r="F874" s="240"/>
      <c r="G874" s="255"/>
      <c r="H874" s="240"/>
      <c r="I874" s="256"/>
      <c r="J874" s="240"/>
      <c r="K874" s="254"/>
      <c r="L874" s="240"/>
      <c r="M874" s="240"/>
      <c r="N874" s="240"/>
      <c r="O874" s="240"/>
      <c r="P874" s="254"/>
      <c r="Q874" s="240"/>
      <c r="R874" s="240"/>
      <c r="S874" s="240"/>
      <c r="T874" s="240"/>
      <c r="U874" s="240"/>
      <c r="V874" s="240"/>
      <c r="W874" s="240"/>
      <c r="X874" s="240"/>
      <c r="Y874" s="240"/>
      <c r="Z874" s="240"/>
      <c r="AA874" s="240"/>
      <c r="AB874" s="240"/>
    </row>
    <row r="875" ht="18.0" customHeight="1">
      <c r="A875" s="240"/>
      <c r="B875" s="240"/>
      <c r="C875" s="240"/>
      <c r="D875" s="240"/>
      <c r="E875" s="254"/>
      <c r="F875" s="240"/>
      <c r="G875" s="255"/>
      <c r="H875" s="240"/>
      <c r="I875" s="256"/>
      <c r="J875" s="240"/>
      <c r="K875" s="254"/>
      <c r="L875" s="240"/>
      <c r="M875" s="240"/>
      <c r="N875" s="240"/>
      <c r="O875" s="240"/>
      <c r="P875" s="254"/>
      <c r="Q875" s="240"/>
      <c r="R875" s="240"/>
      <c r="S875" s="240"/>
      <c r="T875" s="240"/>
      <c r="U875" s="240"/>
      <c r="V875" s="240"/>
      <c r="W875" s="240"/>
      <c r="X875" s="240"/>
      <c r="Y875" s="240"/>
      <c r="Z875" s="240"/>
      <c r="AA875" s="240"/>
      <c r="AB875" s="240"/>
    </row>
    <row r="876" ht="18.0" customHeight="1">
      <c r="A876" s="240"/>
      <c r="B876" s="240"/>
      <c r="C876" s="240"/>
      <c r="D876" s="240"/>
      <c r="E876" s="254"/>
      <c r="F876" s="240"/>
      <c r="G876" s="255"/>
      <c r="H876" s="240"/>
      <c r="I876" s="256"/>
      <c r="J876" s="240"/>
      <c r="K876" s="254"/>
      <c r="L876" s="240"/>
      <c r="M876" s="240"/>
      <c r="N876" s="240"/>
      <c r="O876" s="240"/>
      <c r="P876" s="254"/>
      <c r="Q876" s="240"/>
      <c r="R876" s="240"/>
      <c r="S876" s="240"/>
      <c r="T876" s="240"/>
      <c r="U876" s="240"/>
      <c r="V876" s="240"/>
      <c r="W876" s="240"/>
      <c r="X876" s="240"/>
      <c r="Y876" s="240"/>
      <c r="Z876" s="240"/>
      <c r="AA876" s="240"/>
      <c r="AB876" s="240"/>
    </row>
    <row r="877" ht="18.0" customHeight="1">
      <c r="A877" s="240"/>
      <c r="B877" s="240"/>
      <c r="C877" s="240"/>
      <c r="D877" s="240"/>
      <c r="E877" s="254"/>
      <c r="F877" s="240"/>
      <c r="G877" s="255"/>
      <c r="H877" s="240"/>
      <c r="I877" s="256"/>
      <c r="J877" s="240"/>
      <c r="K877" s="254"/>
      <c r="L877" s="240"/>
      <c r="M877" s="240"/>
      <c r="N877" s="240"/>
      <c r="O877" s="240"/>
      <c r="P877" s="254"/>
      <c r="Q877" s="240"/>
      <c r="R877" s="240"/>
      <c r="S877" s="240"/>
      <c r="T877" s="240"/>
      <c r="U877" s="240"/>
      <c r="V877" s="240"/>
      <c r="W877" s="240"/>
      <c r="X877" s="240"/>
      <c r="Y877" s="240"/>
      <c r="Z877" s="240"/>
      <c r="AA877" s="240"/>
      <c r="AB877" s="240"/>
    </row>
    <row r="878" ht="18.0" customHeight="1">
      <c r="A878" s="240"/>
      <c r="B878" s="240"/>
      <c r="C878" s="240"/>
      <c r="D878" s="240"/>
      <c r="E878" s="254"/>
      <c r="F878" s="240"/>
      <c r="G878" s="255"/>
      <c r="H878" s="240"/>
      <c r="I878" s="256"/>
      <c r="J878" s="240"/>
      <c r="K878" s="254"/>
      <c r="L878" s="240"/>
      <c r="M878" s="240"/>
      <c r="N878" s="240"/>
      <c r="O878" s="240"/>
      <c r="P878" s="254"/>
      <c r="Q878" s="240"/>
      <c r="R878" s="240"/>
      <c r="S878" s="240"/>
      <c r="T878" s="240"/>
      <c r="U878" s="240"/>
      <c r="V878" s="240"/>
      <c r="W878" s="240"/>
      <c r="X878" s="240"/>
      <c r="Y878" s="240"/>
      <c r="Z878" s="240"/>
      <c r="AA878" s="240"/>
      <c r="AB878" s="240"/>
    </row>
    <row r="879" ht="18.0" customHeight="1">
      <c r="A879" s="240"/>
      <c r="B879" s="240"/>
      <c r="C879" s="240"/>
      <c r="D879" s="240"/>
      <c r="E879" s="254"/>
      <c r="F879" s="240"/>
      <c r="G879" s="255"/>
      <c r="H879" s="240"/>
      <c r="I879" s="256"/>
      <c r="J879" s="240"/>
      <c r="K879" s="254"/>
      <c r="L879" s="240"/>
      <c r="M879" s="240"/>
      <c r="N879" s="240"/>
      <c r="O879" s="240"/>
      <c r="P879" s="254"/>
      <c r="Q879" s="240"/>
      <c r="R879" s="240"/>
      <c r="S879" s="240"/>
      <c r="T879" s="240"/>
      <c r="U879" s="240"/>
      <c r="V879" s="240"/>
      <c r="W879" s="240"/>
      <c r="X879" s="240"/>
      <c r="Y879" s="240"/>
      <c r="Z879" s="240"/>
      <c r="AA879" s="240"/>
      <c r="AB879" s="240"/>
    </row>
    <row r="880" ht="18.0" customHeight="1">
      <c r="A880" s="240"/>
      <c r="B880" s="240"/>
      <c r="C880" s="240"/>
      <c r="D880" s="240"/>
      <c r="E880" s="254"/>
      <c r="F880" s="240"/>
      <c r="G880" s="255"/>
      <c r="H880" s="240"/>
      <c r="I880" s="256"/>
      <c r="J880" s="240"/>
      <c r="K880" s="254"/>
      <c r="L880" s="240"/>
      <c r="M880" s="240"/>
      <c r="N880" s="240"/>
      <c r="O880" s="240"/>
      <c r="P880" s="254"/>
      <c r="Q880" s="240"/>
      <c r="R880" s="240"/>
      <c r="S880" s="240"/>
      <c r="T880" s="240"/>
      <c r="U880" s="240"/>
      <c r="V880" s="240"/>
      <c r="W880" s="240"/>
      <c r="X880" s="240"/>
      <c r="Y880" s="240"/>
      <c r="Z880" s="240"/>
      <c r="AA880" s="240"/>
      <c r="AB880" s="240"/>
    </row>
    <row r="881" ht="18.0" customHeight="1">
      <c r="A881" s="240"/>
      <c r="B881" s="240"/>
      <c r="C881" s="240"/>
      <c r="D881" s="240"/>
      <c r="E881" s="254"/>
      <c r="F881" s="240"/>
      <c r="G881" s="255"/>
      <c r="H881" s="240"/>
      <c r="I881" s="256"/>
      <c r="J881" s="240"/>
      <c r="K881" s="254"/>
      <c r="L881" s="240"/>
      <c r="M881" s="240"/>
      <c r="N881" s="240"/>
      <c r="O881" s="240"/>
      <c r="P881" s="254"/>
      <c r="Q881" s="240"/>
      <c r="R881" s="240"/>
      <c r="S881" s="240"/>
      <c r="T881" s="240"/>
      <c r="U881" s="240"/>
      <c r="V881" s="240"/>
      <c r="W881" s="240"/>
      <c r="X881" s="240"/>
      <c r="Y881" s="240"/>
      <c r="Z881" s="240"/>
      <c r="AA881" s="240"/>
      <c r="AB881" s="240"/>
    </row>
    <row r="882" ht="18.0" customHeight="1">
      <c r="A882" s="240"/>
      <c r="B882" s="240"/>
      <c r="C882" s="240"/>
      <c r="D882" s="240"/>
      <c r="E882" s="254"/>
      <c r="F882" s="240"/>
      <c r="G882" s="255"/>
      <c r="H882" s="240"/>
      <c r="I882" s="256"/>
      <c r="J882" s="240"/>
      <c r="K882" s="254"/>
      <c r="L882" s="240"/>
      <c r="M882" s="240"/>
      <c r="N882" s="240"/>
      <c r="O882" s="240"/>
      <c r="P882" s="254"/>
      <c r="Q882" s="240"/>
      <c r="R882" s="240"/>
      <c r="S882" s="240"/>
      <c r="T882" s="240"/>
      <c r="U882" s="240"/>
      <c r="V882" s="240"/>
      <c r="W882" s="240"/>
      <c r="X882" s="240"/>
      <c r="Y882" s="240"/>
      <c r="Z882" s="240"/>
      <c r="AA882" s="240"/>
      <c r="AB882" s="240"/>
    </row>
    <row r="883" ht="18.0" customHeight="1">
      <c r="A883" s="240"/>
      <c r="B883" s="240"/>
      <c r="C883" s="240"/>
      <c r="D883" s="240"/>
      <c r="E883" s="254"/>
      <c r="F883" s="240"/>
      <c r="G883" s="255"/>
      <c r="H883" s="240"/>
      <c r="I883" s="256"/>
      <c r="J883" s="240"/>
      <c r="K883" s="254"/>
      <c r="L883" s="240"/>
      <c r="M883" s="240"/>
      <c r="N883" s="240"/>
      <c r="O883" s="240"/>
      <c r="P883" s="254"/>
      <c r="Q883" s="240"/>
      <c r="R883" s="240"/>
      <c r="S883" s="240"/>
      <c r="T883" s="240"/>
      <c r="U883" s="240"/>
      <c r="V883" s="240"/>
      <c r="W883" s="240"/>
      <c r="X883" s="240"/>
      <c r="Y883" s="240"/>
      <c r="Z883" s="240"/>
      <c r="AA883" s="240"/>
      <c r="AB883" s="240"/>
    </row>
    <row r="884" ht="18.0" customHeight="1">
      <c r="A884" s="240"/>
      <c r="B884" s="240"/>
      <c r="C884" s="240"/>
      <c r="D884" s="240"/>
      <c r="E884" s="254"/>
      <c r="F884" s="240"/>
      <c r="G884" s="255"/>
      <c r="H884" s="240"/>
      <c r="I884" s="256"/>
      <c r="J884" s="240"/>
      <c r="K884" s="254"/>
      <c r="L884" s="240"/>
      <c r="M884" s="240"/>
      <c r="N884" s="240"/>
      <c r="O884" s="240"/>
      <c r="P884" s="254"/>
      <c r="Q884" s="240"/>
      <c r="R884" s="240"/>
      <c r="S884" s="240"/>
      <c r="T884" s="240"/>
      <c r="U884" s="240"/>
      <c r="V884" s="240"/>
      <c r="W884" s="240"/>
      <c r="X884" s="240"/>
      <c r="Y884" s="240"/>
      <c r="Z884" s="240"/>
      <c r="AA884" s="240"/>
      <c r="AB884" s="240"/>
    </row>
    <row r="885" ht="18.0" customHeight="1">
      <c r="A885" s="240"/>
      <c r="B885" s="240"/>
      <c r="C885" s="240"/>
      <c r="D885" s="240"/>
      <c r="E885" s="254"/>
      <c r="F885" s="240"/>
      <c r="G885" s="255"/>
      <c r="H885" s="240"/>
      <c r="I885" s="256"/>
      <c r="J885" s="240"/>
      <c r="K885" s="254"/>
      <c r="L885" s="240"/>
      <c r="M885" s="240"/>
      <c r="N885" s="240"/>
      <c r="O885" s="240"/>
      <c r="P885" s="254"/>
      <c r="Q885" s="240"/>
      <c r="R885" s="240"/>
      <c r="S885" s="240"/>
      <c r="T885" s="240"/>
      <c r="U885" s="240"/>
      <c r="V885" s="240"/>
      <c r="W885" s="240"/>
      <c r="X885" s="240"/>
      <c r="Y885" s="240"/>
      <c r="Z885" s="240"/>
      <c r="AA885" s="240"/>
      <c r="AB885" s="240"/>
    </row>
    <row r="886" ht="18.0" customHeight="1">
      <c r="A886" s="240"/>
      <c r="B886" s="240"/>
      <c r="C886" s="240"/>
      <c r="D886" s="240"/>
      <c r="E886" s="254"/>
      <c r="F886" s="240"/>
      <c r="G886" s="255"/>
      <c r="H886" s="240"/>
      <c r="I886" s="256"/>
      <c r="J886" s="240"/>
      <c r="K886" s="254"/>
      <c r="L886" s="240"/>
      <c r="M886" s="240"/>
      <c r="N886" s="240"/>
      <c r="O886" s="240"/>
      <c r="P886" s="254"/>
      <c r="Q886" s="240"/>
      <c r="R886" s="240"/>
      <c r="S886" s="240"/>
      <c r="T886" s="240"/>
      <c r="U886" s="240"/>
      <c r="V886" s="240"/>
      <c r="W886" s="240"/>
      <c r="X886" s="240"/>
      <c r="Y886" s="240"/>
      <c r="Z886" s="240"/>
      <c r="AA886" s="240"/>
      <c r="AB886" s="240"/>
    </row>
    <row r="887" ht="18.0" customHeight="1">
      <c r="A887" s="240"/>
      <c r="B887" s="240"/>
      <c r="C887" s="240"/>
      <c r="D887" s="240"/>
      <c r="E887" s="254"/>
      <c r="F887" s="240"/>
      <c r="G887" s="255"/>
      <c r="H887" s="240"/>
      <c r="I887" s="256"/>
      <c r="J887" s="240"/>
      <c r="K887" s="254"/>
      <c r="L887" s="240"/>
      <c r="M887" s="240"/>
      <c r="N887" s="240"/>
      <c r="O887" s="240"/>
      <c r="P887" s="254"/>
      <c r="Q887" s="240"/>
      <c r="R887" s="240"/>
      <c r="S887" s="240"/>
      <c r="T887" s="240"/>
      <c r="U887" s="240"/>
      <c r="V887" s="240"/>
      <c r="W887" s="240"/>
      <c r="X887" s="240"/>
      <c r="Y887" s="240"/>
      <c r="Z887" s="240"/>
      <c r="AA887" s="240"/>
      <c r="AB887" s="240"/>
    </row>
    <row r="888" ht="18.0" customHeight="1">
      <c r="A888" s="240"/>
      <c r="B888" s="240"/>
      <c r="C888" s="240"/>
      <c r="D888" s="240"/>
      <c r="E888" s="254"/>
      <c r="F888" s="240"/>
      <c r="G888" s="255"/>
      <c r="H888" s="240"/>
      <c r="I888" s="256"/>
      <c r="J888" s="240"/>
      <c r="K888" s="254"/>
      <c r="L888" s="240"/>
      <c r="M888" s="240"/>
      <c r="N888" s="240"/>
      <c r="O888" s="240"/>
      <c r="P888" s="254"/>
      <c r="Q888" s="240"/>
      <c r="R888" s="240"/>
      <c r="S888" s="240"/>
      <c r="T888" s="240"/>
      <c r="U888" s="240"/>
      <c r="V888" s="240"/>
      <c r="W888" s="240"/>
      <c r="X888" s="240"/>
      <c r="Y888" s="240"/>
      <c r="Z888" s="240"/>
      <c r="AA888" s="240"/>
      <c r="AB888" s="240"/>
    </row>
    <row r="889" ht="18.0" customHeight="1">
      <c r="A889" s="240"/>
      <c r="B889" s="240"/>
      <c r="C889" s="240"/>
      <c r="D889" s="240"/>
      <c r="E889" s="254"/>
      <c r="F889" s="240"/>
      <c r="G889" s="255"/>
      <c r="H889" s="240"/>
      <c r="I889" s="256"/>
      <c r="J889" s="240"/>
      <c r="K889" s="254"/>
      <c r="L889" s="240"/>
      <c r="M889" s="240"/>
      <c r="N889" s="240"/>
      <c r="O889" s="240"/>
      <c r="P889" s="254"/>
      <c r="Q889" s="240"/>
      <c r="R889" s="240"/>
      <c r="S889" s="240"/>
      <c r="T889" s="240"/>
      <c r="U889" s="240"/>
      <c r="V889" s="240"/>
      <c r="W889" s="240"/>
      <c r="X889" s="240"/>
      <c r="Y889" s="240"/>
      <c r="Z889" s="240"/>
      <c r="AA889" s="240"/>
      <c r="AB889" s="240"/>
    </row>
    <row r="890" ht="18.0" customHeight="1">
      <c r="A890" s="240"/>
      <c r="B890" s="240"/>
      <c r="C890" s="240"/>
      <c r="D890" s="240"/>
      <c r="E890" s="254"/>
      <c r="F890" s="240"/>
      <c r="G890" s="255"/>
      <c r="H890" s="240"/>
      <c r="I890" s="256"/>
      <c r="J890" s="240"/>
      <c r="K890" s="254"/>
      <c r="L890" s="240"/>
      <c r="M890" s="240"/>
      <c r="N890" s="240"/>
      <c r="O890" s="240"/>
      <c r="P890" s="254"/>
      <c r="Q890" s="240"/>
      <c r="R890" s="240"/>
      <c r="S890" s="240"/>
      <c r="T890" s="240"/>
      <c r="U890" s="240"/>
      <c r="V890" s="240"/>
      <c r="W890" s="240"/>
      <c r="X890" s="240"/>
      <c r="Y890" s="240"/>
      <c r="Z890" s="240"/>
      <c r="AA890" s="240"/>
      <c r="AB890" s="240"/>
    </row>
    <row r="891" ht="18.0" customHeight="1">
      <c r="A891" s="240"/>
      <c r="B891" s="240"/>
      <c r="C891" s="240"/>
      <c r="D891" s="240"/>
      <c r="E891" s="254"/>
      <c r="F891" s="240"/>
      <c r="G891" s="255"/>
      <c r="H891" s="240"/>
      <c r="I891" s="256"/>
      <c r="J891" s="240"/>
      <c r="K891" s="254"/>
      <c r="L891" s="240"/>
      <c r="M891" s="240"/>
      <c r="N891" s="240"/>
      <c r="O891" s="240"/>
      <c r="P891" s="254"/>
      <c r="Q891" s="240"/>
      <c r="R891" s="240"/>
      <c r="S891" s="240"/>
      <c r="T891" s="240"/>
      <c r="U891" s="240"/>
      <c r="V891" s="240"/>
      <c r="W891" s="240"/>
      <c r="X891" s="240"/>
      <c r="Y891" s="240"/>
      <c r="Z891" s="240"/>
      <c r="AA891" s="240"/>
      <c r="AB891" s="240"/>
    </row>
    <row r="892" ht="18.0" customHeight="1">
      <c r="A892" s="240"/>
      <c r="B892" s="240"/>
      <c r="C892" s="240"/>
      <c r="D892" s="240"/>
      <c r="E892" s="254"/>
      <c r="F892" s="240"/>
      <c r="G892" s="255"/>
      <c r="H892" s="240"/>
      <c r="I892" s="256"/>
      <c r="J892" s="240"/>
      <c r="K892" s="254"/>
      <c r="L892" s="240"/>
      <c r="M892" s="240"/>
      <c r="N892" s="240"/>
      <c r="O892" s="240"/>
      <c r="P892" s="254"/>
      <c r="Q892" s="240"/>
      <c r="R892" s="240"/>
      <c r="S892" s="240"/>
      <c r="T892" s="240"/>
      <c r="U892" s="240"/>
      <c r="V892" s="240"/>
      <c r="W892" s="240"/>
      <c r="X892" s="240"/>
      <c r="Y892" s="240"/>
      <c r="Z892" s="240"/>
      <c r="AA892" s="240"/>
      <c r="AB892" s="240"/>
    </row>
    <row r="893" ht="18.0" customHeight="1">
      <c r="A893" s="240"/>
      <c r="B893" s="240"/>
      <c r="C893" s="240"/>
      <c r="D893" s="240"/>
      <c r="E893" s="254"/>
      <c r="F893" s="240"/>
      <c r="G893" s="255"/>
      <c r="H893" s="240"/>
      <c r="I893" s="256"/>
      <c r="J893" s="240"/>
      <c r="K893" s="254"/>
      <c r="L893" s="240"/>
      <c r="M893" s="240"/>
      <c r="N893" s="240"/>
      <c r="O893" s="240"/>
      <c r="P893" s="254"/>
      <c r="Q893" s="240"/>
      <c r="R893" s="240"/>
      <c r="S893" s="240"/>
      <c r="T893" s="240"/>
      <c r="U893" s="240"/>
      <c r="V893" s="240"/>
      <c r="W893" s="240"/>
      <c r="X893" s="240"/>
      <c r="Y893" s="240"/>
      <c r="Z893" s="240"/>
      <c r="AA893" s="240"/>
      <c r="AB893" s="240"/>
    </row>
    <row r="894" ht="18.0" customHeight="1">
      <c r="A894" s="240"/>
      <c r="B894" s="240"/>
      <c r="C894" s="240"/>
      <c r="D894" s="240"/>
      <c r="E894" s="254"/>
      <c r="F894" s="240"/>
      <c r="G894" s="255"/>
      <c r="H894" s="240"/>
      <c r="I894" s="256"/>
      <c r="J894" s="240"/>
      <c r="K894" s="254"/>
      <c r="L894" s="240"/>
      <c r="M894" s="240"/>
      <c r="N894" s="240"/>
      <c r="O894" s="240"/>
      <c r="P894" s="254"/>
      <c r="Q894" s="240"/>
      <c r="R894" s="240"/>
      <c r="S894" s="240"/>
      <c r="T894" s="240"/>
      <c r="U894" s="240"/>
      <c r="V894" s="240"/>
      <c r="W894" s="240"/>
      <c r="X894" s="240"/>
      <c r="Y894" s="240"/>
      <c r="Z894" s="240"/>
      <c r="AA894" s="240"/>
      <c r="AB894" s="240"/>
    </row>
    <row r="895" ht="18.0" customHeight="1">
      <c r="A895" s="240"/>
      <c r="B895" s="240"/>
      <c r="C895" s="240"/>
      <c r="D895" s="240"/>
      <c r="E895" s="254"/>
      <c r="F895" s="240"/>
      <c r="G895" s="255"/>
      <c r="H895" s="240"/>
      <c r="I895" s="256"/>
      <c r="J895" s="240"/>
      <c r="K895" s="254"/>
      <c r="L895" s="240"/>
      <c r="M895" s="240"/>
      <c r="N895" s="240"/>
      <c r="O895" s="240"/>
      <c r="P895" s="254"/>
      <c r="Q895" s="240"/>
      <c r="R895" s="240"/>
      <c r="S895" s="240"/>
      <c r="T895" s="240"/>
      <c r="U895" s="240"/>
      <c r="V895" s="240"/>
      <c r="W895" s="240"/>
      <c r="X895" s="240"/>
      <c r="Y895" s="240"/>
      <c r="Z895" s="240"/>
      <c r="AA895" s="240"/>
      <c r="AB895" s="240"/>
    </row>
    <row r="896" ht="18.0" customHeight="1">
      <c r="A896" s="240"/>
      <c r="B896" s="240"/>
      <c r="C896" s="240"/>
      <c r="D896" s="240"/>
      <c r="E896" s="254"/>
      <c r="F896" s="240"/>
      <c r="G896" s="255"/>
      <c r="H896" s="240"/>
      <c r="I896" s="256"/>
      <c r="J896" s="240"/>
      <c r="K896" s="254"/>
      <c r="L896" s="240"/>
      <c r="M896" s="240"/>
      <c r="N896" s="240"/>
      <c r="O896" s="240"/>
      <c r="P896" s="254"/>
      <c r="Q896" s="240"/>
      <c r="R896" s="240"/>
      <c r="S896" s="240"/>
      <c r="T896" s="240"/>
      <c r="U896" s="240"/>
      <c r="V896" s="240"/>
      <c r="W896" s="240"/>
      <c r="X896" s="240"/>
      <c r="Y896" s="240"/>
      <c r="Z896" s="240"/>
      <c r="AA896" s="240"/>
      <c r="AB896" s="240"/>
    </row>
    <row r="897" ht="18.0" customHeight="1">
      <c r="A897" s="240"/>
      <c r="B897" s="240"/>
      <c r="C897" s="240"/>
      <c r="D897" s="240"/>
      <c r="E897" s="254"/>
      <c r="F897" s="240"/>
      <c r="G897" s="255"/>
      <c r="H897" s="240"/>
      <c r="I897" s="256"/>
      <c r="J897" s="240"/>
      <c r="K897" s="254"/>
      <c r="L897" s="240"/>
      <c r="M897" s="240"/>
      <c r="N897" s="240"/>
      <c r="O897" s="240"/>
      <c r="P897" s="254"/>
      <c r="Q897" s="240"/>
      <c r="R897" s="240"/>
      <c r="S897" s="240"/>
      <c r="T897" s="240"/>
      <c r="U897" s="240"/>
      <c r="V897" s="240"/>
      <c r="W897" s="240"/>
      <c r="X897" s="240"/>
      <c r="Y897" s="240"/>
      <c r="Z897" s="240"/>
      <c r="AA897" s="240"/>
      <c r="AB897" s="240"/>
    </row>
    <row r="898" ht="18.0" customHeight="1">
      <c r="A898" s="240"/>
      <c r="B898" s="240"/>
      <c r="C898" s="240"/>
      <c r="D898" s="240"/>
      <c r="E898" s="254"/>
      <c r="F898" s="240"/>
      <c r="G898" s="255"/>
      <c r="H898" s="240"/>
      <c r="I898" s="256"/>
      <c r="J898" s="240"/>
      <c r="K898" s="254"/>
      <c r="L898" s="240"/>
      <c r="M898" s="240"/>
      <c r="N898" s="240"/>
      <c r="O898" s="240"/>
      <c r="P898" s="254"/>
      <c r="Q898" s="240"/>
      <c r="R898" s="240"/>
      <c r="S898" s="240"/>
      <c r="T898" s="240"/>
      <c r="U898" s="240"/>
      <c r="V898" s="240"/>
      <c r="W898" s="240"/>
      <c r="X898" s="240"/>
      <c r="Y898" s="240"/>
      <c r="Z898" s="240"/>
      <c r="AA898" s="240"/>
      <c r="AB898" s="240"/>
    </row>
    <row r="899" ht="18.0" customHeight="1">
      <c r="A899" s="240"/>
      <c r="B899" s="240"/>
      <c r="C899" s="240"/>
      <c r="D899" s="240"/>
      <c r="E899" s="254"/>
      <c r="F899" s="240"/>
      <c r="G899" s="255"/>
      <c r="H899" s="240"/>
      <c r="I899" s="256"/>
      <c r="J899" s="240"/>
      <c r="K899" s="254"/>
      <c r="L899" s="240"/>
      <c r="M899" s="240"/>
      <c r="N899" s="240"/>
      <c r="O899" s="240"/>
      <c r="P899" s="254"/>
      <c r="Q899" s="240"/>
      <c r="R899" s="240"/>
      <c r="S899" s="240"/>
      <c r="T899" s="240"/>
      <c r="U899" s="240"/>
      <c r="V899" s="240"/>
      <c r="W899" s="240"/>
      <c r="X899" s="240"/>
      <c r="Y899" s="240"/>
      <c r="Z899" s="240"/>
      <c r="AA899" s="240"/>
      <c r="AB899" s="240"/>
    </row>
    <row r="900" ht="18.0" customHeight="1">
      <c r="A900" s="240"/>
      <c r="B900" s="240"/>
      <c r="C900" s="240"/>
      <c r="D900" s="240"/>
      <c r="E900" s="254"/>
      <c r="F900" s="240"/>
      <c r="G900" s="255"/>
      <c r="H900" s="240"/>
      <c r="I900" s="256"/>
      <c r="J900" s="240"/>
      <c r="K900" s="254"/>
      <c r="L900" s="240"/>
      <c r="M900" s="240"/>
      <c r="N900" s="240"/>
      <c r="O900" s="240"/>
      <c r="P900" s="254"/>
      <c r="Q900" s="240"/>
      <c r="R900" s="240"/>
      <c r="S900" s="240"/>
      <c r="T900" s="240"/>
      <c r="U900" s="240"/>
      <c r="V900" s="240"/>
      <c r="W900" s="240"/>
      <c r="X900" s="240"/>
      <c r="Y900" s="240"/>
      <c r="Z900" s="240"/>
      <c r="AA900" s="240"/>
      <c r="AB900" s="240"/>
    </row>
    <row r="901" ht="18.0" customHeight="1">
      <c r="A901" s="240"/>
      <c r="B901" s="240"/>
      <c r="C901" s="240"/>
      <c r="D901" s="240"/>
      <c r="E901" s="254"/>
      <c r="F901" s="240"/>
      <c r="G901" s="255"/>
      <c r="H901" s="240"/>
      <c r="I901" s="256"/>
      <c r="J901" s="240"/>
      <c r="K901" s="254"/>
      <c r="L901" s="240"/>
      <c r="M901" s="240"/>
      <c r="N901" s="240"/>
      <c r="O901" s="240"/>
      <c r="P901" s="254"/>
      <c r="Q901" s="240"/>
      <c r="R901" s="240"/>
      <c r="S901" s="240"/>
      <c r="T901" s="240"/>
      <c r="U901" s="240"/>
      <c r="V901" s="240"/>
      <c r="W901" s="240"/>
      <c r="X901" s="240"/>
      <c r="Y901" s="240"/>
      <c r="Z901" s="240"/>
      <c r="AA901" s="240"/>
      <c r="AB901" s="240"/>
    </row>
    <row r="902" ht="18.0" customHeight="1">
      <c r="A902" s="240"/>
      <c r="B902" s="240"/>
      <c r="C902" s="240"/>
      <c r="D902" s="240"/>
      <c r="E902" s="254"/>
      <c r="F902" s="240"/>
      <c r="G902" s="255"/>
      <c r="H902" s="240"/>
      <c r="I902" s="256"/>
      <c r="J902" s="240"/>
      <c r="K902" s="254"/>
      <c r="L902" s="240"/>
      <c r="M902" s="240"/>
      <c r="N902" s="240"/>
      <c r="O902" s="240"/>
      <c r="P902" s="254"/>
      <c r="Q902" s="240"/>
      <c r="R902" s="240"/>
      <c r="S902" s="240"/>
      <c r="T902" s="240"/>
      <c r="U902" s="240"/>
      <c r="V902" s="240"/>
      <c r="W902" s="240"/>
      <c r="X902" s="240"/>
      <c r="Y902" s="240"/>
      <c r="Z902" s="240"/>
      <c r="AA902" s="240"/>
      <c r="AB902" s="240"/>
    </row>
    <row r="903" ht="18.0" customHeight="1">
      <c r="A903" s="240"/>
      <c r="B903" s="240"/>
      <c r="C903" s="240"/>
      <c r="D903" s="240"/>
      <c r="E903" s="254"/>
      <c r="F903" s="240"/>
      <c r="G903" s="255"/>
      <c r="H903" s="240"/>
      <c r="I903" s="256"/>
      <c r="J903" s="240"/>
      <c r="K903" s="254"/>
      <c r="L903" s="240"/>
      <c r="M903" s="240"/>
      <c r="N903" s="240"/>
      <c r="O903" s="240"/>
      <c r="P903" s="254"/>
      <c r="Q903" s="240"/>
      <c r="R903" s="240"/>
      <c r="S903" s="240"/>
      <c r="T903" s="240"/>
      <c r="U903" s="240"/>
      <c r="V903" s="240"/>
      <c r="W903" s="240"/>
      <c r="X903" s="240"/>
      <c r="Y903" s="240"/>
      <c r="Z903" s="240"/>
      <c r="AA903" s="240"/>
      <c r="AB903" s="240"/>
    </row>
    <row r="904" ht="18.0" customHeight="1">
      <c r="A904" s="240"/>
      <c r="B904" s="240"/>
      <c r="C904" s="240"/>
      <c r="D904" s="240"/>
      <c r="E904" s="254"/>
      <c r="F904" s="240"/>
      <c r="G904" s="255"/>
      <c r="H904" s="240"/>
      <c r="I904" s="256"/>
      <c r="J904" s="240"/>
      <c r="K904" s="254"/>
      <c r="L904" s="240"/>
      <c r="M904" s="240"/>
      <c r="N904" s="240"/>
      <c r="O904" s="240"/>
      <c r="P904" s="254"/>
      <c r="Q904" s="240"/>
      <c r="R904" s="240"/>
      <c r="S904" s="240"/>
      <c r="T904" s="240"/>
      <c r="U904" s="240"/>
      <c r="V904" s="240"/>
      <c r="W904" s="240"/>
      <c r="X904" s="240"/>
      <c r="Y904" s="240"/>
      <c r="Z904" s="240"/>
      <c r="AA904" s="240"/>
      <c r="AB904" s="240"/>
    </row>
    <row r="905" ht="18.0" customHeight="1">
      <c r="A905" s="240"/>
      <c r="B905" s="240"/>
      <c r="C905" s="240"/>
      <c r="D905" s="240"/>
      <c r="E905" s="254"/>
      <c r="F905" s="240"/>
      <c r="G905" s="255"/>
      <c r="H905" s="240"/>
      <c r="I905" s="256"/>
      <c r="J905" s="240"/>
      <c r="K905" s="254"/>
      <c r="L905" s="240"/>
      <c r="M905" s="240"/>
      <c r="N905" s="240"/>
      <c r="O905" s="240"/>
      <c r="P905" s="254"/>
      <c r="Q905" s="240"/>
      <c r="R905" s="240"/>
      <c r="S905" s="240"/>
      <c r="T905" s="240"/>
      <c r="U905" s="240"/>
      <c r="V905" s="240"/>
      <c r="W905" s="240"/>
      <c r="X905" s="240"/>
      <c r="Y905" s="240"/>
      <c r="Z905" s="240"/>
      <c r="AA905" s="240"/>
      <c r="AB905" s="240"/>
    </row>
    <row r="906" ht="18.0" customHeight="1">
      <c r="A906" s="240"/>
      <c r="B906" s="240"/>
      <c r="C906" s="240"/>
      <c r="D906" s="240"/>
      <c r="E906" s="254"/>
      <c r="F906" s="240"/>
      <c r="G906" s="255"/>
      <c r="H906" s="240"/>
      <c r="I906" s="256"/>
      <c r="J906" s="240"/>
      <c r="K906" s="254"/>
      <c r="L906" s="240"/>
      <c r="M906" s="240"/>
      <c r="N906" s="240"/>
      <c r="O906" s="240"/>
      <c r="P906" s="254"/>
      <c r="Q906" s="240"/>
      <c r="R906" s="240"/>
      <c r="S906" s="240"/>
      <c r="T906" s="240"/>
      <c r="U906" s="240"/>
      <c r="V906" s="240"/>
      <c r="W906" s="240"/>
      <c r="X906" s="240"/>
      <c r="Y906" s="240"/>
      <c r="Z906" s="240"/>
      <c r="AA906" s="240"/>
      <c r="AB906" s="240"/>
    </row>
    <row r="907" ht="18.0" customHeight="1">
      <c r="A907" s="240"/>
      <c r="B907" s="240"/>
      <c r="C907" s="240"/>
      <c r="D907" s="240"/>
      <c r="E907" s="254"/>
      <c r="F907" s="240"/>
      <c r="G907" s="255"/>
      <c r="H907" s="240"/>
      <c r="I907" s="256"/>
      <c r="J907" s="240"/>
      <c r="K907" s="254"/>
      <c r="L907" s="240"/>
      <c r="M907" s="240"/>
      <c r="N907" s="240"/>
      <c r="O907" s="240"/>
      <c r="P907" s="254"/>
      <c r="Q907" s="240"/>
      <c r="R907" s="240"/>
      <c r="S907" s="240"/>
      <c r="T907" s="240"/>
      <c r="U907" s="240"/>
      <c r="V907" s="240"/>
      <c r="W907" s="240"/>
      <c r="X907" s="240"/>
      <c r="Y907" s="240"/>
      <c r="Z907" s="240"/>
      <c r="AA907" s="240"/>
      <c r="AB907" s="240"/>
    </row>
    <row r="908" ht="18.0" customHeight="1">
      <c r="A908" s="240"/>
      <c r="B908" s="240"/>
      <c r="C908" s="240"/>
      <c r="D908" s="240"/>
      <c r="E908" s="254"/>
      <c r="F908" s="240"/>
      <c r="G908" s="255"/>
      <c r="H908" s="240"/>
      <c r="I908" s="256"/>
      <c r="J908" s="240"/>
      <c r="K908" s="254"/>
      <c r="L908" s="240"/>
      <c r="M908" s="240"/>
      <c r="N908" s="240"/>
      <c r="O908" s="240"/>
      <c r="P908" s="254"/>
      <c r="Q908" s="240"/>
      <c r="R908" s="240"/>
      <c r="S908" s="240"/>
      <c r="T908" s="240"/>
      <c r="U908" s="240"/>
      <c r="V908" s="240"/>
      <c r="W908" s="240"/>
      <c r="X908" s="240"/>
      <c r="Y908" s="240"/>
      <c r="Z908" s="240"/>
      <c r="AA908" s="240"/>
      <c r="AB908" s="240"/>
    </row>
    <row r="909" ht="18.0" customHeight="1">
      <c r="A909" s="240"/>
      <c r="B909" s="240"/>
      <c r="C909" s="240"/>
      <c r="D909" s="240"/>
      <c r="E909" s="254"/>
      <c r="F909" s="240"/>
      <c r="G909" s="255"/>
      <c r="H909" s="240"/>
      <c r="I909" s="256"/>
      <c r="J909" s="240"/>
      <c r="K909" s="254"/>
      <c r="L909" s="240"/>
      <c r="M909" s="240"/>
      <c r="N909" s="240"/>
      <c r="O909" s="240"/>
      <c r="P909" s="254"/>
      <c r="Q909" s="240"/>
      <c r="R909" s="240"/>
      <c r="S909" s="240"/>
      <c r="T909" s="240"/>
      <c r="U909" s="240"/>
      <c r="V909" s="240"/>
      <c r="W909" s="240"/>
      <c r="X909" s="240"/>
      <c r="Y909" s="240"/>
      <c r="Z909" s="240"/>
      <c r="AA909" s="240"/>
      <c r="AB909" s="240"/>
    </row>
    <row r="910" ht="18.0" customHeight="1">
      <c r="A910" s="240"/>
      <c r="B910" s="240"/>
      <c r="C910" s="240"/>
      <c r="D910" s="240"/>
      <c r="E910" s="254"/>
      <c r="F910" s="240"/>
      <c r="G910" s="255"/>
      <c r="H910" s="240"/>
      <c r="I910" s="256"/>
      <c r="J910" s="240"/>
      <c r="K910" s="254"/>
      <c r="L910" s="240"/>
      <c r="M910" s="240"/>
      <c r="N910" s="240"/>
      <c r="O910" s="240"/>
      <c r="P910" s="254"/>
      <c r="Q910" s="240"/>
      <c r="R910" s="240"/>
      <c r="S910" s="240"/>
      <c r="T910" s="240"/>
      <c r="U910" s="240"/>
      <c r="V910" s="240"/>
      <c r="W910" s="240"/>
      <c r="X910" s="240"/>
      <c r="Y910" s="240"/>
      <c r="Z910" s="240"/>
      <c r="AA910" s="240"/>
      <c r="AB910" s="240"/>
    </row>
    <row r="911" ht="18.0" customHeight="1">
      <c r="A911" s="240"/>
      <c r="B911" s="240"/>
      <c r="C911" s="240"/>
      <c r="D911" s="240"/>
      <c r="E911" s="254"/>
      <c r="F911" s="240"/>
      <c r="G911" s="255"/>
      <c r="H911" s="240"/>
      <c r="I911" s="256"/>
      <c r="J911" s="240"/>
      <c r="K911" s="254"/>
      <c r="L911" s="240"/>
      <c r="M911" s="240"/>
      <c r="N911" s="240"/>
      <c r="O911" s="240"/>
      <c r="P911" s="254"/>
      <c r="Q911" s="240"/>
      <c r="R911" s="240"/>
      <c r="S911" s="240"/>
      <c r="T911" s="240"/>
      <c r="U911" s="240"/>
      <c r="V911" s="240"/>
      <c r="W911" s="240"/>
      <c r="X911" s="240"/>
      <c r="Y911" s="240"/>
      <c r="Z911" s="240"/>
      <c r="AA911" s="240"/>
      <c r="AB911" s="240"/>
    </row>
    <row r="912" ht="18.0" customHeight="1">
      <c r="A912" s="240"/>
      <c r="B912" s="240"/>
      <c r="C912" s="240"/>
      <c r="D912" s="240"/>
      <c r="E912" s="254"/>
      <c r="F912" s="240"/>
      <c r="G912" s="255"/>
      <c r="H912" s="240"/>
      <c r="I912" s="256"/>
      <c r="J912" s="240"/>
      <c r="K912" s="254"/>
      <c r="L912" s="240"/>
      <c r="M912" s="240"/>
      <c r="N912" s="240"/>
      <c r="O912" s="240"/>
      <c r="P912" s="254"/>
      <c r="Q912" s="240"/>
      <c r="R912" s="240"/>
      <c r="S912" s="240"/>
      <c r="T912" s="240"/>
      <c r="U912" s="240"/>
      <c r="V912" s="240"/>
      <c r="W912" s="240"/>
      <c r="X912" s="240"/>
      <c r="Y912" s="240"/>
      <c r="Z912" s="240"/>
      <c r="AA912" s="240"/>
      <c r="AB912" s="240"/>
    </row>
    <row r="913" ht="18.0" customHeight="1">
      <c r="A913" s="240"/>
      <c r="B913" s="240"/>
      <c r="C913" s="240"/>
      <c r="D913" s="240"/>
      <c r="E913" s="254"/>
      <c r="F913" s="240"/>
      <c r="G913" s="255"/>
      <c r="H913" s="240"/>
      <c r="I913" s="256"/>
      <c r="J913" s="240"/>
      <c r="K913" s="254"/>
      <c r="L913" s="240"/>
      <c r="M913" s="240"/>
      <c r="N913" s="240"/>
      <c r="O913" s="240"/>
      <c r="P913" s="254"/>
      <c r="Q913" s="240"/>
      <c r="R913" s="240"/>
      <c r="S913" s="240"/>
      <c r="T913" s="240"/>
      <c r="U913" s="240"/>
      <c r="V913" s="240"/>
      <c r="W913" s="240"/>
      <c r="X913" s="240"/>
      <c r="Y913" s="240"/>
      <c r="Z913" s="240"/>
      <c r="AA913" s="240"/>
      <c r="AB913" s="240"/>
    </row>
    <row r="914" ht="18.0" customHeight="1">
      <c r="A914" s="240"/>
      <c r="B914" s="240"/>
      <c r="C914" s="240"/>
      <c r="D914" s="240"/>
      <c r="E914" s="254"/>
      <c r="F914" s="240"/>
      <c r="G914" s="255"/>
      <c r="H914" s="240"/>
      <c r="I914" s="256"/>
      <c r="J914" s="240"/>
      <c r="K914" s="254"/>
      <c r="L914" s="240"/>
      <c r="M914" s="240"/>
      <c r="N914" s="240"/>
      <c r="O914" s="240"/>
      <c r="P914" s="254"/>
      <c r="Q914" s="240"/>
      <c r="R914" s="240"/>
      <c r="S914" s="240"/>
      <c r="T914" s="240"/>
      <c r="U914" s="240"/>
      <c r="V914" s="240"/>
      <c r="W914" s="240"/>
      <c r="X914" s="240"/>
      <c r="Y914" s="240"/>
      <c r="Z914" s="240"/>
      <c r="AA914" s="240"/>
      <c r="AB914" s="240"/>
    </row>
    <row r="915" ht="18.0" customHeight="1">
      <c r="A915" s="240"/>
      <c r="B915" s="240"/>
      <c r="C915" s="240"/>
      <c r="D915" s="240"/>
      <c r="E915" s="254"/>
      <c r="F915" s="240"/>
      <c r="G915" s="255"/>
      <c r="H915" s="240"/>
      <c r="I915" s="256"/>
      <c r="J915" s="240"/>
      <c r="K915" s="254"/>
      <c r="L915" s="240"/>
      <c r="M915" s="240"/>
      <c r="N915" s="240"/>
      <c r="O915" s="240"/>
      <c r="P915" s="254"/>
      <c r="Q915" s="240"/>
      <c r="R915" s="240"/>
      <c r="S915" s="240"/>
      <c r="T915" s="240"/>
      <c r="U915" s="240"/>
      <c r="V915" s="240"/>
      <c r="W915" s="240"/>
      <c r="X915" s="240"/>
      <c r="Y915" s="240"/>
      <c r="Z915" s="240"/>
      <c r="AA915" s="240"/>
      <c r="AB915" s="240"/>
    </row>
    <row r="916" ht="18.0" customHeight="1">
      <c r="A916" s="240"/>
      <c r="B916" s="240"/>
      <c r="C916" s="240"/>
      <c r="D916" s="240"/>
      <c r="E916" s="254"/>
      <c r="F916" s="240"/>
      <c r="G916" s="255"/>
      <c r="H916" s="240"/>
      <c r="I916" s="256"/>
      <c r="J916" s="240"/>
      <c r="K916" s="254"/>
      <c r="L916" s="240"/>
      <c r="M916" s="240"/>
      <c r="N916" s="240"/>
      <c r="O916" s="240"/>
      <c r="P916" s="254"/>
      <c r="Q916" s="240"/>
      <c r="R916" s="240"/>
      <c r="S916" s="240"/>
      <c r="T916" s="240"/>
      <c r="U916" s="240"/>
      <c r="V916" s="240"/>
      <c r="W916" s="240"/>
      <c r="X916" s="240"/>
      <c r="Y916" s="240"/>
      <c r="Z916" s="240"/>
      <c r="AA916" s="240"/>
      <c r="AB916" s="240"/>
    </row>
    <row r="917" ht="18.0" customHeight="1">
      <c r="A917" s="240"/>
      <c r="B917" s="240"/>
      <c r="C917" s="240"/>
      <c r="D917" s="240"/>
      <c r="E917" s="254"/>
      <c r="F917" s="240"/>
      <c r="G917" s="255"/>
      <c r="H917" s="240"/>
      <c r="I917" s="256"/>
      <c r="J917" s="240"/>
      <c r="K917" s="254"/>
      <c r="L917" s="240"/>
      <c r="M917" s="240"/>
      <c r="N917" s="240"/>
      <c r="O917" s="240"/>
      <c r="P917" s="254"/>
      <c r="Q917" s="240"/>
      <c r="R917" s="240"/>
      <c r="S917" s="240"/>
      <c r="T917" s="240"/>
      <c r="U917" s="240"/>
      <c r="V917" s="240"/>
      <c r="W917" s="240"/>
      <c r="X917" s="240"/>
      <c r="Y917" s="240"/>
      <c r="Z917" s="240"/>
      <c r="AA917" s="240"/>
      <c r="AB917" s="240"/>
    </row>
    <row r="918" ht="18.0" customHeight="1">
      <c r="A918" s="240"/>
      <c r="B918" s="240"/>
      <c r="C918" s="240"/>
      <c r="D918" s="240"/>
      <c r="E918" s="254"/>
      <c r="F918" s="240"/>
      <c r="G918" s="255"/>
      <c r="H918" s="240"/>
      <c r="I918" s="256"/>
      <c r="J918" s="240"/>
      <c r="K918" s="254"/>
      <c r="L918" s="240"/>
      <c r="M918" s="240"/>
      <c r="N918" s="240"/>
      <c r="O918" s="240"/>
      <c r="P918" s="254"/>
      <c r="Q918" s="240"/>
      <c r="R918" s="240"/>
      <c r="S918" s="240"/>
      <c r="T918" s="240"/>
      <c r="U918" s="240"/>
      <c r="V918" s="240"/>
      <c r="W918" s="240"/>
      <c r="X918" s="240"/>
      <c r="Y918" s="240"/>
      <c r="Z918" s="240"/>
      <c r="AA918" s="240"/>
      <c r="AB918" s="240"/>
    </row>
    <row r="919" ht="18.0" customHeight="1">
      <c r="A919" s="240"/>
      <c r="B919" s="240"/>
      <c r="C919" s="240"/>
      <c r="D919" s="240"/>
      <c r="E919" s="254"/>
      <c r="F919" s="240"/>
      <c r="G919" s="255"/>
      <c r="H919" s="240"/>
      <c r="I919" s="256"/>
      <c r="J919" s="240"/>
      <c r="K919" s="254"/>
      <c r="L919" s="240"/>
      <c r="M919" s="240"/>
      <c r="N919" s="240"/>
      <c r="O919" s="240"/>
      <c r="P919" s="254"/>
      <c r="Q919" s="240"/>
      <c r="R919" s="240"/>
      <c r="S919" s="240"/>
      <c r="T919" s="240"/>
      <c r="U919" s="240"/>
      <c r="V919" s="240"/>
      <c r="W919" s="240"/>
      <c r="X919" s="240"/>
      <c r="Y919" s="240"/>
      <c r="Z919" s="240"/>
      <c r="AA919" s="240"/>
      <c r="AB919" s="240"/>
    </row>
    <row r="920" ht="18.0" customHeight="1">
      <c r="A920" s="240"/>
      <c r="B920" s="240"/>
      <c r="C920" s="240"/>
      <c r="D920" s="240"/>
      <c r="E920" s="254"/>
      <c r="F920" s="240"/>
      <c r="G920" s="255"/>
      <c r="H920" s="240"/>
      <c r="I920" s="256"/>
      <c r="J920" s="240"/>
      <c r="K920" s="254"/>
      <c r="L920" s="240"/>
      <c r="M920" s="240"/>
      <c r="N920" s="240"/>
      <c r="O920" s="240"/>
      <c r="P920" s="254"/>
      <c r="Q920" s="240"/>
      <c r="R920" s="240"/>
      <c r="S920" s="240"/>
      <c r="T920" s="240"/>
      <c r="U920" s="240"/>
      <c r="V920" s="240"/>
      <c r="W920" s="240"/>
      <c r="X920" s="240"/>
      <c r="Y920" s="240"/>
      <c r="Z920" s="240"/>
      <c r="AA920" s="240"/>
      <c r="AB920" s="240"/>
    </row>
    <row r="921" ht="18.0" customHeight="1">
      <c r="A921" s="240"/>
      <c r="B921" s="240"/>
      <c r="C921" s="240"/>
      <c r="D921" s="240"/>
      <c r="E921" s="254"/>
      <c r="F921" s="240"/>
      <c r="G921" s="255"/>
      <c r="H921" s="240"/>
      <c r="I921" s="256"/>
      <c r="J921" s="240"/>
      <c r="K921" s="254"/>
      <c r="L921" s="240"/>
      <c r="M921" s="240"/>
      <c r="N921" s="240"/>
      <c r="O921" s="240"/>
      <c r="P921" s="254"/>
      <c r="Q921" s="240"/>
      <c r="R921" s="240"/>
      <c r="S921" s="240"/>
      <c r="T921" s="240"/>
      <c r="U921" s="240"/>
      <c r="V921" s="240"/>
      <c r="W921" s="240"/>
      <c r="X921" s="240"/>
      <c r="Y921" s="240"/>
      <c r="Z921" s="240"/>
      <c r="AA921" s="240"/>
      <c r="AB921" s="240"/>
    </row>
    <row r="922" ht="18.0" customHeight="1">
      <c r="A922" s="240"/>
      <c r="B922" s="240"/>
      <c r="C922" s="240"/>
      <c r="D922" s="240"/>
      <c r="E922" s="254"/>
      <c r="F922" s="240"/>
      <c r="G922" s="255"/>
      <c r="H922" s="240"/>
      <c r="I922" s="256"/>
      <c r="J922" s="240"/>
      <c r="K922" s="254"/>
      <c r="L922" s="240"/>
      <c r="M922" s="240"/>
      <c r="N922" s="240"/>
      <c r="O922" s="240"/>
      <c r="P922" s="254"/>
      <c r="Q922" s="240"/>
      <c r="R922" s="240"/>
      <c r="S922" s="240"/>
      <c r="T922" s="240"/>
      <c r="U922" s="240"/>
      <c r="V922" s="240"/>
      <c r="W922" s="240"/>
      <c r="X922" s="240"/>
      <c r="Y922" s="240"/>
      <c r="Z922" s="240"/>
      <c r="AA922" s="240"/>
      <c r="AB922" s="240"/>
    </row>
    <row r="923" ht="18.0" customHeight="1">
      <c r="A923" s="240"/>
      <c r="B923" s="240"/>
      <c r="C923" s="240"/>
      <c r="D923" s="240"/>
      <c r="E923" s="254"/>
      <c r="F923" s="240"/>
      <c r="G923" s="255"/>
      <c r="H923" s="240"/>
      <c r="I923" s="256"/>
      <c r="J923" s="240"/>
      <c r="K923" s="254"/>
      <c r="L923" s="240"/>
      <c r="M923" s="240"/>
      <c r="N923" s="240"/>
      <c r="O923" s="240"/>
      <c r="P923" s="254"/>
      <c r="Q923" s="240"/>
      <c r="R923" s="240"/>
      <c r="S923" s="240"/>
      <c r="T923" s="240"/>
      <c r="U923" s="240"/>
      <c r="V923" s="240"/>
      <c r="W923" s="240"/>
      <c r="X923" s="240"/>
      <c r="Y923" s="240"/>
      <c r="Z923" s="240"/>
      <c r="AA923" s="240"/>
      <c r="AB923" s="240"/>
    </row>
    <row r="924" ht="18.0" customHeight="1">
      <c r="A924" s="240"/>
      <c r="B924" s="240"/>
      <c r="C924" s="240"/>
      <c r="D924" s="240"/>
      <c r="E924" s="254"/>
      <c r="F924" s="240"/>
      <c r="G924" s="255"/>
      <c r="H924" s="240"/>
      <c r="I924" s="256"/>
      <c r="J924" s="240"/>
      <c r="K924" s="254"/>
      <c r="L924" s="240"/>
      <c r="M924" s="240"/>
      <c r="N924" s="240"/>
      <c r="O924" s="240"/>
      <c r="P924" s="254"/>
      <c r="Q924" s="240"/>
      <c r="R924" s="240"/>
      <c r="S924" s="240"/>
      <c r="T924" s="240"/>
      <c r="U924" s="240"/>
      <c r="V924" s="240"/>
      <c r="W924" s="240"/>
      <c r="X924" s="240"/>
      <c r="Y924" s="240"/>
      <c r="Z924" s="240"/>
      <c r="AA924" s="240"/>
      <c r="AB924" s="240"/>
    </row>
    <row r="925" ht="18.0" customHeight="1">
      <c r="A925" s="240"/>
      <c r="B925" s="240"/>
      <c r="C925" s="240"/>
      <c r="D925" s="240"/>
      <c r="E925" s="254"/>
      <c r="F925" s="240"/>
      <c r="G925" s="255"/>
      <c r="H925" s="240"/>
      <c r="I925" s="256"/>
      <c r="J925" s="240"/>
      <c r="K925" s="254"/>
      <c r="L925" s="240"/>
      <c r="M925" s="240"/>
      <c r="N925" s="240"/>
      <c r="O925" s="240"/>
      <c r="P925" s="254"/>
      <c r="Q925" s="240"/>
      <c r="R925" s="240"/>
      <c r="S925" s="240"/>
      <c r="T925" s="240"/>
      <c r="U925" s="240"/>
      <c r="V925" s="240"/>
      <c r="W925" s="240"/>
      <c r="X925" s="240"/>
      <c r="Y925" s="240"/>
      <c r="Z925" s="240"/>
      <c r="AA925" s="240"/>
      <c r="AB925" s="240"/>
    </row>
    <row r="926" ht="18.0" customHeight="1">
      <c r="A926" s="240"/>
      <c r="B926" s="240"/>
      <c r="C926" s="240"/>
      <c r="D926" s="240"/>
      <c r="E926" s="254"/>
      <c r="F926" s="240"/>
      <c r="G926" s="255"/>
      <c r="H926" s="240"/>
      <c r="I926" s="256"/>
      <c r="J926" s="240"/>
      <c r="K926" s="254"/>
      <c r="L926" s="240"/>
      <c r="M926" s="240"/>
      <c r="N926" s="240"/>
      <c r="O926" s="240"/>
      <c r="P926" s="254"/>
      <c r="Q926" s="240"/>
      <c r="R926" s="240"/>
      <c r="S926" s="240"/>
      <c r="T926" s="240"/>
      <c r="U926" s="240"/>
      <c r="V926" s="240"/>
      <c r="W926" s="240"/>
      <c r="X926" s="240"/>
      <c r="Y926" s="240"/>
      <c r="Z926" s="240"/>
      <c r="AA926" s="240"/>
      <c r="AB926" s="240"/>
    </row>
    <row r="927" ht="18.0" customHeight="1">
      <c r="A927" s="240"/>
      <c r="B927" s="240"/>
      <c r="C927" s="240"/>
      <c r="D927" s="240"/>
      <c r="E927" s="254"/>
      <c r="F927" s="240"/>
      <c r="G927" s="255"/>
      <c r="H927" s="240"/>
      <c r="I927" s="256"/>
      <c r="J927" s="240"/>
      <c r="K927" s="254"/>
      <c r="L927" s="240"/>
      <c r="M927" s="240"/>
      <c r="N927" s="240"/>
      <c r="O927" s="240"/>
      <c r="P927" s="254"/>
      <c r="Q927" s="240"/>
      <c r="R927" s="240"/>
      <c r="S927" s="240"/>
      <c r="T927" s="240"/>
      <c r="U927" s="240"/>
      <c r="V927" s="240"/>
      <c r="W927" s="240"/>
      <c r="X927" s="240"/>
      <c r="Y927" s="240"/>
      <c r="Z927" s="240"/>
      <c r="AA927" s="240"/>
      <c r="AB927" s="240"/>
    </row>
    <row r="928" ht="18.0" customHeight="1">
      <c r="A928" s="240"/>
      <c r="B928" s="240"/>
      <c r="C928" s="240"/>
      <c r="D928" s="240"/>
      <c r="E928" s="254"/>
      <c r="F928" s="240"/>
      <c r="G928" s="255"/>
      <c r="H928" s="240"/>
      <c r="I928" s="256"/>
      <c r="J928" s="240"/>
      <c r="K928" s="254"/>
      <c r="L928" s="240"/>
      <c r="M928" s="240"/>
      <c r="N928" s="240"/>
      <c r="O928" s="240"/>
      <c r="P928" s="254"/>
      <c r="Q928" s="240"/>
      <c r="R928" s="240"/>
      <c r="S928" s="240"/>
      <c r="T928" s="240"/>
      <c r="U928" s="240"/>
      <c r="V928" s="240"/>
      <c r="W928" s="240"/>
      <c r="X928" s="240"/>
      <c r="Y928" s="240"/>
      <c r="Z928" s="240"/>
      <c r="AA928" s="240"/>
      <c r="AB928" s="240"/>
    </row>
    <row r="929" ht="18.0" customHeight="1">
      <c r="A929" s="240"/>
      <c r="B929" s="240"/>
      <c r="C929" s="240"/>
      <c r="D929" s="240"/>
      <c r="E929" s="254"/>
      <c r="F929" s="240"/>
      <c r="G929" s="255"/>
      <c r="H929" s="240"/>
      <c r="I929" s="256"/>
      <c r="J929" s="240"/>
      <c r="K929" s="254"/>
      <c r="L929" s="240"/>
      <c r="M929" s="240"/>
      <c r="N929" s="240"/>
      <c r="O929" s="240"/>
      <c r="P929" s="254"/>
      <c r="Q929" s="240"/>
      <c r="R929" s="240"/>
      <c r="S929" s="240"/>
      <c r="T929" s="240"/>
      <c r="U929" s="240"/>
      <c r="V929" s="240"/>
      <c r="W929" s="240"/>
      <c r="X929" s="240"/>
      <c r="Y929" s="240"/>
      <c r="Z929" s="240"/>
      <c r="AA929" s="240"/>
      <c r="AB929" s="240"/>
    </row>
    <row r="930" ht="18.0" customHeight="1">
      <c r="A930" s="240"/>
      <c r="B930" s="240"/>
      <c r="C930" s="240"/>
      <c r="D930" s="240"/>
      <c r="E930" s="254"/>
      <c r="F930" s="240"/>
      <c r="G930" s="255"/>
      <c r="H930" s="240"/>
      <c r="I930" s="256"/>
      <c r="J930" s="240"/>
      <c r="K930" s="254"/>
      <c r="L930" s="240"/>
      <c r="M930" s="240"/>
      <c r="N930" s="240"/>
      <c r="O930" s="240"/>
      <c r="P930" s="254"/>
      <c r="Q930" s="240"/>
      <c r="R930" s="240"/>
      <c r="S930" s="240"/>
      <c r="T930" s="240"/>
      <c r="U930" s="240"/>
      <c r="V930" s="240"/>
      <c r="W930" s="240"/>
      <c r="X930" s="240"/>
      <c r="Y930" s="240"/>
      <c r="Z930" s="240"/>
      <c r="AA930" s="240"/>
      <c r="AB930" s="240"/>
    </row>
    <row r="931" ht="18.0" customHeight="1">
      <c r="A931" s="240"/>
      <c r="B931" s="240"/>
      <c r="C931" s="240"/>
      <c r="D931" s="240"/>
      <c r="E931" s="254"/>
      <c r="F931" s="240"/>
      <c r="G931" s="255"/>
      <c r="H931" s="240"/>
      <c r="I931" s="256"/>
      <c r="J931" s="240"/>
      <c r="K931" s="254"/>
      <c r="L931" s="240"/>
      <c r="M931" s="240"/>
      <c r="N931" s="240"/>
      <c r="O931" s="240"/>
      <c r="P931" s="254"/>
      <c r="Q931" s="240"/>
      <c r="R931" s="240"/>
      <c r="S931" s="240"/>
      <c r="T931" s="240"/>
      <c r="U931" s="240"/>
      <c r="V931" s="240"/>
      <c r="W931" s="240"/>
      <c r="X931" s="240"/>
      <c r="Y931" s="240"/>
      <c r="Z931" s="240"/>
      <c r="AA931" s="240"/>
      <c r="AB931" s="240"/>
    </row>
    <row r="932" ht="18.0" customHeight="1">
      <c r="A932" s="240"/>
      <c r="B932" s="240"/>
      <c r="C932" s="240"/>
      <c r="D932" s="240"/>
      <c r="E932" s="254"/>
      <c r="F932" s="240"/>
      <c r="G932" s="255"/>
      <c r="H932" s="240"/>
      <c r="I932" s="256"/>
      <c r="J932" s="240"/>
      <c r="K932" s="254"/>
      <c r="L932" s="240"/>
      <c r="M932" s="240"/>
      <c r="N932" s="240"/>
      <c r="O932" s="240"/>
      <c r="P932" s="254"/>
      <c r="Q932" s="240"/>
      <c r="R932" s="240"/>
      <c r="S932" s="240"/>
      <c r="T932" s="240"/>
      <c r="U932" s="240"/>
      <c r="V932" s="240"/>
      <c r="W932" s="240"/>
      <c r="X932" s="240"/>
      <c r="Y932" s="240"/>
      <c r="Z932" s="240"/>
      <c r="AA932" s="240"/>
      <c r="AB932" s="240"/>
    </row>
    <row r="933" ht="18.0" customHeight="1">
      <c r="A933" s="240"/>
      <c r="B933" s="240"/>
      <c r="C933" s="240"/>
      <c r="D933" s="240"/>
      <c r="E933" s="254"/>
      <c r="F933" s="240"/>
      <c r="G933" s="255"/>
      <c r="H933" s="240"/>
      <c r="I933" s="256"/>
      <c r="J933" s="240"/>
      <c r="K933" s="254"/>
      <c r="L933" s="240"/>
      <c r="M933" s="240"/>
      <c r="N933" s="240"/>
      <c r="O933" s="240"/>
      <c r="P933" s="254"/>
      <c r="Q933" s="240"/>
      <c r="R933" s="240"/>
      <c r="S933" s="240"/>
      <c r="T933" s="240"/>
      <c r="U933" s="240"/>
      <c r="V933" s="240"/>
      <c r="W933" s="240"/>
      <c r="X933" s="240"/>
      <c r="Y933" s="240"/>
      <c r="Z933" s="240"/>
      <c r="AA933" s="240"/>
      <c r="AB933" s="240"/>
    </row>
    <row r="934" ht="18.0" customHeight="1">
      <c r="A934" s="240"/>
      <c r="B934" s="240"/>
      <c r="C934" s="240"/>
      <c r="D934" s="240"/>
      <c r="E934" s="254"/>
      <c r="F934" s="240"/>
      <c r="G934" s="255"/>
      <c r="H934" s="240"/>
      <c r="I934" s="256"/>
      <c r="J934" s="240"/>
      <c r="K934" s="254"/>
      <c r="L934" s="240"/>
      <c r="M934" s="240"/>
      <c r="N934" s="240"/>
      <c r="O934" s="240"/>
      <c r="P934" s="254"/>
      <c r="Q934" s="240"/>
      <c r="R934" s="240"/>
      <c r="S934" s="240"/>
      <c r="T934" s="240"/>
      <c r="U934" s="240"/>
      <c r="V934" s="240"/>
      <c r="W934" s="240"/>
      <c r="X934" s="240"/>
      <c r="Y934" s="240"/>
      <c r="Z934" s="240"/>
      <c r="AA934" s="240"/>
      <c r="AB934" s="240"/>
    </row>
    <row r="935" ht="18.0" customHeight="1">
      <c r="A935" s="240"/>
      <c r="B935" s="240"/>
      <c r="C935" s="240"/>
      <c r="D935" s="240"/>
      <c r="E935" s="254"/>
      <c r="F935" s="240"/>
      <c r="G935" s="255"/>
      <c r="H935" s="240"/>
      <c r="I935" s="256"/>
      <c r="J935" s="240"/>
      <c r="K935" s="254"/>
      <c r="L935" s="240"/>
      <c r="M935" s="240"/>
      <c r="N935" s="240"/>
      <c r="O935" s="240"/>
      <c r="P935" s="254"/>
      <c r="Q935" s="240"/>
      <c r="R935" s="240"/>
      <c r="S935" s="240"/>
      <c r="T935" s="240"/>
      <c r="U935" s="240"/>
      <c r="V935" s="240"/>
      <c r="W935" s="240"/>
      <c r="X935" s="240"/>
      <c r="Y935" s="240"/>
      <c r="Z935" s="240"/>
      <c r="AA935" s="240"/>
      <c r="AB935" s="240"/>
    </row>
    <row r="936" ht="18.0" customHeight="1">
      <c r="A936" s="240"/>
      <c r="B936" s="240"/>
      <c r="C936" s="240"/>
      <c r="D936" s="240"/>
      <c r="E936" s="254"/>
      <c r="F936" s="240"/>
      <c r="G936" s="255"/>
      <c r="H936" s="240"/>
      <c r="I936" s="256"/>
      <c r="J936" s="240"/>
      <c r="K936" s="254"/>
      <c r="L936" s="240"/>
      <c r="M936" s="240"/>
      <c r="N936" s="240"/>
      <c r="O936" s="240"/>
      <c r="P936" s="254"/>
      <c r="Q936" s="240"/>
      <c r="R936" s="240"/>
      <c r="S936" s="240"/>
      <c r="T936" s="240"/>
      <c r="U936" s="240"/>
      <c r="V936" s="240"/>
      <c r="W936" s="240"/>
      <c r="X936" s="240"/>
      <c r="Y936" s="240"/>
      <c r="Z936" s="240"/>
      <c r="AA936" s="240"/>
      <c r="AB936" s="240"/>
    </row>
    <row r="937" ht="18.0" customHeight="1">
      <c r="A937" s="240"/>
      <c r="B937" s="240"/>
      <c r="C937" s="240"/>
      <c r="D937" s="240"/>
      <c r="E937" s="254"/>
      <c r="F937" s="240"/>
      <c r="G937" s="255"/>
      <c r="H937" s="240"/>
      <c r="I937" s="256"/>
      <c r="J937" s="240"/>
      <c r="K937" s="254"/>
      <c r="L937" s="240"/>
      <c r="M937" s="240"/>
      <c r="N937" s="240"/>
      <c r="O937" s="240"/>
      <c r="P937" s="254"/>
      <c r="Q937" s="240"/>
      <c r="R937" s="240"/>
      <c r="S937" s="240"/>
      <c r="T937" s="240"/>
      <c r="U937" s="240"/>
      <c r="V937" s="240"/>
      <c r="W937" s="240"/>
      <c r="X937" s="240"/>
      <c r="Y937" s="240"/>
      <c r="Z937" s="240"/>
      <c r="AA937" s="240"/>
      <c r="AB937" s="240"/>
    </row>
    <row r="938" ht="18.0" customHeight="1">
      <c r="A938" s="240"/>
      <c r="B938" s="240"/>
      <c r="C938" s="240"/>
      <c r="D938" s="240"/>
      <c r="E938" s="254"/>
      <c r="F938" s="240"/>
      <c r="G938" s="255"/>
      <c r="H938" s="240"/>
      <c r="I938" s="256"/>
      <c r="J938" s="240"/>
      <c r="K938" s="254"/>
      <c r="L938" s="240"/>
      <c r="M938" s="240"/>
      <c r="N938" s="240"/>
      <c r="O938" s="240"/>
      <c r="P938" s="254"/>
      <c r="Q938" s="240"/>
      <c r="R938" s="240"/>
      <c r="S938" s="240"/>
      <c r="T938" s="240"/>
      <c r="U938" s="240"/>
      <c r="V938" s="240"/>
      <c r="W938" s="240"/>
      <c r="X938" s="240"/>
      <c r="Y938" s="240"/>
      <c r="Z938" s="240"/>
      <c r="AA938" s="240"/>
      <c r="AB938" s="240"/>
    </row>
    <row r="939" ht="18.0" customHeight="1">
      <c r="A939" s="240"/>
      <c r="B939" s="240"/>
      <c r="C939" s="240"/>
      <c r="D939" s="240"/>
      <c r="E939" s="254"/>
      <c r="F939" s="240"/>
      <c r="G939" s="255"/>
      <c r="H939" s="240"/>
      <c r="I939" s="256"/>
      <c r="J939" s="240"/>
      <c r="K939" s="254"/>
      <c r="L939" s="240"/>
      <c r="M939" s="240"/>
      <c r="N939" s="240"/>
      <c r="O939" s="240"/>
      <c r="P939" s="254"/>
      <c r="Q939" s="240"/>
      <c r="R939" s="240"/>
      <c r="S939" s="240"/>
      <c r="T939" s="240"/>
      <c r="U939" s="240"/>
      <c r="V939" s="240"/>
      <c r="W939" s="240"/>
      <c r="X939" s="240"/>
      <c r="Y939" s="240"/>
      <c r="Z939" s="240"/>
      <c r="AA939" s="240"/>
      <c r="AB939" s="240"/>
    </row>
    <row r="940" ht="18.0" customHeight="1">
      <c r="A940" s="240"/>
      <c r="B940" s="240"/>
      <c r="C940" s="240"/>
      <c r="D940" s="240"/>
      <c r="E940" s="254"/>
      <c r="F940" s="240"/>
      <c r="G940" s="255"/>
      <c r="H940" s="240"/>
      <c r="I940" s="256"/>
      <c r="J940" s="240"/>
      <c r="K940" s="254"/>
      <c r="L940" s="240"/>
      <c r="M940" s="240"/>
      <c r="N940" s="240"/>
      <c r="O940" s="240"/>
      <c r="P940" s="254"/>
      <c r="Q940" s="240"/>
      <c r="R940" s="240"/>
      <c r="S940" s="240"/>
      <c r="T940" s="240"/>
      <c r="U940" s="240"/>
      <c r="V940" s="240"/>
      <c r="W940" s="240"/>
      <c r="X940" s="240"/>
      <c r="Y940" s="240"/>
      <c r="Z940" s="240"/>
      <c r="AA940" s="240"/>
      <c r="AB940" s="240"/>
    </row>
    <row r="941" ht="18.0" customHeight="1">
      <c r="A941" s="240"/>
      <c r="B941" s="240"/>
      <c r="C941" s="240"/>
      <c r="D941" s="240"/>
      <c r="E941" s="254"/>
      <c r="F941" s="240"/>
      <c r="G941" s="255"/>
      <c r="H941" s="240"/>
      <c r="I941" s="256"/>
      <c r="J941" s="240"/>
      <c r="K941" s="254"/>
      <c r="L941" s="240"/>
      <c r="M941" s="240"/>
      <c r="N941" s="240"/>
      <c r="O941" s="240"/>
      <c r="P941" s="254"/>
      <c r="Q941" s="240"/>
      <c r="R941" s="240"/>
      <c r="S941" s="240"/>
      <c r="T941" s="240"/>
      <c r="U941" s="240"/>
      <c r="V941" s="240"/>
      <c r="W941" s="240"/>
      <c r="X941" s="240"/>
      <c r="Y941" s="240"/>
      <c r="Z941" s="240"/>
      <c r="AA941" s="240"/>
      <c r="AB941" s="240"/>
    </row>
    <row r="942" ht="18.0" customHeight="1">
      <c r="A942" s="240"/>
      <c r="B942" s="240"/>
      <c r="C942" s="240"/>
      <c r="D942" s="240"/>
      <c r="E942" s="254"/>
      <c r="F942" s="240"/>
      <c r="G942" s="255"/>
      <c r="H942" s="240"/>
      <c r="I942" s="256"/>
      <c r="J942" s="240"/>
      <c r="K942" s="254"/>
      <c r="L942" s="240"/>
      <c r="M942" s="240"/>
      <c r="N942" s="240"/>
      <c r="O942" s="240"/>
      <c r="P942" s="254"/>
      <c r="Q942" s="240"/>
      <c r="R942" s="240"/>
      <c r="S942" s="240"/>
      <c r="T942" s="240"/>
      <c r="U942" s="240"/>
      <c r="V942" s="240"/>
      <c r="W942" s="240"/>
      <c r="X942" s="240"/>
      <c r="Y942" s="240"/>
      <c r="Z942" s="240"/>
      <c r="AA942" s="240"/>
      <c r="AB942" s="240"/>
    </row>
    <row r="943" ht="18.0" customHeight="1">
      <c r="A943" s="240"/>
      <c r="B943" s="240"/>
      <c r="C943" s="240"/>
      <c r="D943" s="240"/>
      <c r="E943" s="254"/>
      <c r="F943" s="240"/>
      <c r="G943" s="255"/>
      <c r="H943" s="240"/>
      <c r="I943" s="256"/>
      <c r="J943" s="240"/>
      <c r="K943" s="254"/>
      <c r="L943" s="240"/>
      <c r="M943" s="240"/>
      <c r="N943" s="240"/>
      <c r="O943" s="240"/>
      <c r="P943" s="254"/>
      <c r="Q943" s="240"/>
      <c r="R943" s="240"/>
      <c r="S943" s="240"/>
      <c r="T943" s="240"/>
      <c r="U943" s="240"/>
      <c r="V943" s="240"/>
      <c r="W943" s="240"/>
      <c r="X943" s="240"/>
      <c r="Y943" s="240"/>
      <c r="Z943" s="240"/>
      <c r="AA943" s="240"/>
      <c r="AB943" s="240"/>
    </row>
    <row r="944" ht="18.0" customHeight="1">
      <c r="A944" s="240"/>
      <c r="B944" s="240"/>
      <c r="C944" s="240"/>
      <c r="D944" s="240"/>
      <c r="E944" s="254"/>
      <c r="F944" s="240"/>
      <c r="G944" s="255"/>
      <c r="H944" s="240"/>
      <c r="I944" s="256"/>
      <c r="J944" s="240"/>
      <c r="K944" s="254"/>
      <c r="L944" s="240"/>
      <c r="M944" s="240"/>
      <c r="N944" s="240"/>
      <c r="O944" s="240"/>
      <c r="P944" s="254"/>
      <c r="Q944" s="240"/>
      <c r="R944" s="240"/>
      <c r="S944" s="240"/>
      <c r="T944" s="240"/>
      <c r="U944" s="240"/>
      <c r="V944" s="240"/>
      <c r="W944" s="240"/>
      <c r="X944" s="240"/>
      <c r="Y944" s="240"/>
      <c r="Z944" s="240"/>
      <c r="AA944" s="240"/>
      <c r="AB944" s="240"/>
    </row>
    <row r="945" ht="18.0" customHeight="1">
      <c r="A945" s="240"/>
      <c r="B945" s="240"/>
      <c r="C945" s="240"/>
      <c r="D945" s="240"/>
      <c r="E945" s="254"/>
      <c r="F945" s="240"/>
      <c r="G945" s="255"/>
      <c r="H945" s="240"/>
      <c r="I945" s="256"/>
      <c r="J945" s="240"/>
      <c r="K945" s="254"/>
      <c r="L945" s="240"/>
      <c r="M945" s="240"/>
      <c r="N945" s="240"/>
      <c r="O945" s="240"/>
      <c r="P945" s="254"/>
      <c r="Q945" s="240"/>
      <c r="R945" s="240"/>
      <c r="S945" s="240"/>
      <c r="T945" s="240"/>
      <c r="U945" s="240"/>
      <c r="V945" s="240"/>
      <c r="W945" s="240"/>
      <c r="X945" s="240"/>
      <c r="Y945" s="240"/>
      <c r="Z945" s="240"/>
      <c r="AA945" s="240"/>
      <c r="AB945" s="240"/>
    </row>
    <row r="946" ht="18.0" customHeight="1">
      <c r="A946" s="240"/>
      <c r="B946" s="240"/>
      <c r="C946" s="240"/>
      <c r="D946" s="240"/>
      <c r="E946" s="254"/>
      <c r="F946" s="240"/>
      <c r="G946" s="255"/>
      <c r="H946" s="240"/>
      <c r="I946" s="256"/>
      <c r="J946" s="240"/>
      <c r="K946" s="254"/>
      <c r="L946" s="240"/>
      <c r="M946" s="240"/>
      <c r="N946" s="240"/>
      <c r="O946" s="240"/>
      <c r="P946" s="254"/>
      <c r="Q946" s="240"/>
      <c r="R946" s="240"/>
      <c r="S946" s="240"/>
      <c r="T946" s="240"/>
      <c r="U946" s="240"/>
      <c r="V946" s="240"/>
      <c r="W946" s="240"/>
      <c r="X946" s="240"/>
      <c r="Y946" s="240"/>
      <c r="Z946" s="240"/>
      <c r="AA946" s="240"/>
      <c r="AB946" s="240"/>
    </row>
    <row r="947" ht="18.0" customHeight="1">
      <c r="A947" s="240"/>
      <c r="B947" s="240"/>
      <c r="C947" s="240"/>
      <c r="D947" s="240"/>
      <c r="E947" s="254"/>
      <c r="F947" s="240"/>
      <c r="G947" s="255"/>
      <c r="H947" s="240"/>
      <c r="I947" s="256"/>
      <c r="J947" s="240"/>
      <c r="K947" s="254"/>
      <c r="L947" s="240"/>
      <c r="M947" s="240"/>
      <c r="N947" s="240"/>
      <c r="O947" s="240"/>
      <c r="P947" s="254"/>
      <c r="Q947" s="240"/>
      <c r="R947" s="240"/>
      <c r="S947" s="240"/>
      <c r="T947" s="240"/>
      <c r="U947" s="240"/>
      <c r="V947" s="240"/>
      <c r="W947" s="240"/>
      <c r="X947" s="240"/>
      <c r="Y947" s="240"/>
      <c r="Z947" s="240"/>
      <c r="AA947" s="240"/>
      <c r="AB947" s="240"/>
    </row>
    <row r="948" ht="18.0" customHeight="1">
      <c r="A948" s="240"/>
      <c r="B948" s="240"/>
      <c r="C948" s="240"/>
      <c r="D948" s="240"/>
      <c r="E948" s="254"/>
      <c r="F948" s="240"/>
      <c r="G948" s="255"/>
      <c r="H948" s="240"/>
      <c r="I948" s="256"/>
      <c r="J948" s="240"/>
      <c r="K948" s="254"/>
      <c r="L948" s="240"/>
      <c r="M948" s="240"/>
      <c r="N948" s="240"/>
      <c r="O948" s="240"/>
      <c r="P948" s="254"/>
      <c r="Q948" s="240"/>
      <c r="R948" s="240"/>
      <c r="S948" s="240"/>
      <c r="T948" s="240"/>
      <c r="U948" s="240"/>
      <c r="V948" s="240"/>
      <c r="W948" s="240"/>
      <c r="X948" s="240"/>
      <c r="Y948" s="240"/>
      <c r="Z948" s="240"/>
      <c r="AA948" s="240"/>
      <c r="AB948" s="240"/>
    </row>
    <row r="949" ht="18.0" customHeight="1">
      <c r="A949" s="240"/>
      <c r="B949" s="240"/>
      <c r="C949" s="240"/>
      <c r="D949" s="240"/>
      <c r="E949" s="254"/>
      <c r="F949" s="240"/>
      <c r="G949" s="255"/>
      <c r="H949" s="240"/>
      <c r="I949" s="256"/>
      <c r="J949" s="240"/>
      <c r="K949" s="254"/>
      <c r="L949" s="240"/>
      <c r="M949" s="240"/>
      <c r="N949" s="240"/>
      <c r="O949" s="240"/>
      <c r="P949" s="254"/>
      <c r="Q949" s="240"/>
      <c r="R949" s="240"/>
      <c r="S949" s="240"/>
      <c r="T949" s="240"/>
      <c r="U949" s="240"/>
      <c r="V949" s="240"/>
      <c r="W949" s="240"/>
      <c r="X949" s="240"/>
      <c r="Y949" s="240"/>
      <c r="Z949" s="240"/>
      <c r="AA949" s="240"/>
      <c r="AB949" s="240"/>
    </row>
    <row r="950" ht="18.0" customHeight="1">
      <c r="A950" s="240"/>
      <c r="B950" s="240"/>
      <c r="C950" s="240"/>
      <c r="D950" s="240"/>
      <c r="E950" s="254"/>
      <c r="F950" s="240"/>
      <c r="G950" s="255"/>
      <c r="H950" s="240"/>
      <c r="I950" s="256"/>
      <c r="J950" s="240"/>
      <c r="K950" s="254"/>
      <c r="L950" s="240"/>
      <c r="M950" s="240"/>
      <c r="N950" s="240"/>
      <c r="O950" s="240"/>
      <c r="P950" s="254"/>
      <c r="Q950" s="240"/>
      <c r="R950" s="240"/>
      <c r="S950" s="240"/>
      <c r="T950" s="240"/>
      <c r="U950" s="240"/>
      <c r="V950" s="240"/>
      <c r="W950" s="240"/>
      <c r="X950" s="240"/>
      <c r="Y950" s="240"/>
      <c r="Z950" s="240"/>
      <c r="AA950" s="240"/>
      <c r="AB950" s="240"/>
    </row>
    <row r="951" ht="18.0" customHeight="1">
      <c r="A951" s="240"/>
      <c r="B951" s="240"/>
      <c r="C951" s="240"/>
      <c r="D951" s="240"/>
      <c r="E951" s="254"/>
      <c r="F951" s="240"/>
      <c r="G951" s="255"/>
      <c r="H951" s="240"/>
      <c r="I951" s="256"/>
      <c r="J951" s="240"/>
      <c r="K951" s="254"/>
      <c r="L951" s="240"/>
      <c r="M951" s="240"/>
      <c r="N951" s="240"/>
      <c r="O951" s="240"/>
      <c r="P951" s="254"/>
      <c r="Q951" s="240"/>
      <c r="R951" s="240"/>
      <c r="S951" s="240"/>
      <c r="T951" s="240"/>
      <c r="U951" s="240"/>
      <c r="V951" s="240"/>
      <c r="W951" s="240"/>
      <c r="X951" s="240"/>
      <c r="Y951" s="240"/>
      <c r="Z951" s="240"/>
      <c r="AA951" s="240"/>
      <c r="AB951" s="240"/>
    </row>
    <row r="952" ht="18.0" customHeight="1">
      <c r="A952" s="240"/>
      <c r="B952" s="240"/>
      <c r="C952" s="240"/>
      <c r="D952" s="240"/>
      <c r="E952" s="254"/>
      <c r="F952" s="240"/>
      <c r="G952" s="255"/>
      <c r="H952" s="240"/>
      <c r="I952" s="256"/>
      <c r="J952" s="240"/>
      <c r="K952" s="254"/>
      <c r="L952" s="240"/>
      <c r="M952" s="240"/>
      <c r="N952" s="240"/>
      <c r="O952" s="240"/>
      <c r="P952" s="254"/>
      <c r="Q952" s="240"/>
      <c r="R952" s="240"/>
      <c r="S952" s="240"/>
      <c r="T952" s="240"/>
      <c r="U952" s="240"/>
      <c r="V952" s="240"/>
      <c r="W952" s="240"/>
      <c r="X952" s="240"/>
      <c r="Y952" s="240"/>
      <c r="Z952" s="240"/>
      <c r="AA952" s="240"/>
      <c r="AB952" s="240"/>
    </row>
    <row r="953" ht="18.0" customHeight="1">
      <c r="A953" s="240"/>
      <c r="B953" s="240"/>
      <c r="C953" s="240"/>
      <c r="D953" s="240"/>
      <c r="E953" s="254"/>
      <c r="F953" s="240"/>
      <c r="G953" s="255"/>
      <c r="H953" s="240"/>
      <c r="I953" s="256"/>
      <c r="J953" s="240"/>
      <c r="K953" s="254"/>
      <c r="L953" s="240"/>
      <c r="M953" s="240"/>
      <c r="N953" s="240"/>
      <c r="O953" s="240"/>
      <c r="P953" s="254"/>
      <c r="Q953" s="240"/>
      <c r="R953" s="240"/>
      <c r="S953" s="240"/>
      <c r="T953" s="240"/>
      <c r="U953" s="240"/>
      <c r="V953" s="240"/>
      <c r="W953" s="240"/>
      <c r="X953" s="240"/>
      <c r="Y953" s="240"/>
      <c r="Z953" s="240"/>
      <c r="AA953" s="240"/>
      <c r="AB953" s="240"/>
    </row>
    <row r="954" ht="18.0" customHeight="1">
      <c r="A954" s="240"/>
      <c r="B954" s="240"/>
      <c r="C954" s="240"/>
      <c r="D954" s="240"/>
      <c r="E954" s="254"/>
      <c r="F954" s="240"/>
      <c r="G954" s="255"/>
      <c r="H954" s="240"/>
      <c r="I954" s="256"/>
      <c r="J954" s="240"/>
      <c r="K954" s="254"/>
      <c r="L954" s="240"/>
      <c r="M954" s="240"/>
      <c r="N954" s="240"/>
      <c r="O954" s="240"/>
      <c r="P954" s="254"/>
      <c r="Q954" s="240"/>
      <c r="R954" s="240"/>
      <c r="S954" s="240"/>
      <c r="T954" s="240"/>
      <c r="U954" s="240"/>
      <c r="V954" s="240"/>
      <c r="W954" s="240"/>
      <c r="X954" s="240"/>
      <c r="Y954" s="240"/>
      <c r="Z954" s="240"/>
      <c r="AA954" s="240"/>
      <c r="AB954" s="240"/>
    </row>
    <row r="955" ht="18.0" customHeight="1">
      <c r="A955" s="240"/>
      <c r="B955" s="240"/>
      <c r="C955" s="240"/>
      <c r="D955" s="240"/>
      <c r="E955" s="254"/>
      <c r="F955" s="240"/>
      <c r="G955" s="255"/>
      <c r="H955" s="240"/>
      <c r="I955" s="256"/>
      <c r="J955" s="240"/>
      <c r="K955" s="254"/>
      <c r="L955" s="240"/>
      <c r="M955" s="240"/>
      <c r="N955" s="240"/>
      <c r="O955" s="240"/>
      <c r="P955" s="254"/>
      <c r="Q955" s="240"/>
      <c r="R955" s="240"/>
      <c r="S955" s="240"/>
      <c r="T955" s="240"/>
      <c r="U955" s="240"/>
      <c r="V955" s="240"/>
      <c r="W955" s="240"/>
      <c r="X955" s="240"/>
      <c r="Y955" s="240"/>
      <c r="Z955" s="240"/>
      <c r="AA955" s="240"/>
      <c r="AB955" s="240"/>
    </row>
    <row r="956" ht="18.0" customHeight="1">
      <c r="A956" s="240"/>
      <c r="B956" s="240"/>
      <c r="C956" s="240"/>
      <c r="D956" s="240"/>
      <c r="E956" s="254"/>
      <c r="F956" s="240"/>
      <c r="G956" s="255"/>
      <c r="H956" s="240"/>
      <c r="I956" s="256"/>
      <c r="J956" s="240"/>
      <c r="K956" s="254"/>
      <c r="L956" s="240"/>
      <c r="M956" s="240"/>
      <c r="N956" s="240"/>
      <c r="O956" s="240"/>
      <c r="P956" s="254"/>
      <c r="Q956" s="240"/>
      <c r="R956" s="240"/>
      <c r="S956" s="240"/>
      <c r="T956" s="240"/>
      <c r="U956" s="240"/>
      <c r="V956" s="240"/>
      <c r="W956" s="240"/>
      <c r="X956" s="240"/>
      <c r="Y956" s="240"/>
      <c r="Z956" s="240"/>
      <c r="AA956" s="240"/>
      <c r="AB956" s="240"/>
    </row>
    <row r="957" ht="18.0" customHeight="1">
      <c r="A957" s="240"/>
      <c r="B957" s="240"/>
      <c r="C957" s="240"/>
      <c r="D957" s="240"/>
      <c r="E957" s="254"/>
      <c r="F957" s="240"/>
      <c r="G957" s="255"/>
      <c r="H957" s="240"/>
      <c r="I957" s="256"/>
      <c r="J957" s="240"/>
      <c r="K957" s="254"/>
      <c r="L957" s="240"/>
      <c r="M957" s="240"/>
      <c r="N957" s="240"/>
      <c r="O957" s="240"/>
      <c r="P957" s="254"/>
      <c r="Q957" s="240"/>
      <c r="R957" s="240"/>
      <c r="S957" s="240"/>
      <c r="T957" s="240"/>
      <c r="U957" s="240"/>
      <c r="V957" s="240"/>
      <c r="W957" s="240"/>
      <c r="X957" s="240"/>
      <c r="Y957" s="240"/>
      <c r="Z957" s="240"/>
      <c r="AA957" s="240"/>
      <c r="AB957" s="240"/>
    </row>
    <row r="958" ht="18.0" customHeight="1">
      <c r="A958" s="240"/>
      <c r="B958" s="240"/>
      <c r="C958" s="240"/>
      <c r="D958" s="240"/>
      <c r="E958" s="254"/>
      <c r="F958" s="240"/>
      <c r="G958" s="255"/>
      <c r="H958" s="240"/>
      <c r="I958" s="256"/>
      <c r="J958" s="240"/>
      <c r="K958" s="254"/>
      <c r="L958" s="240"/>
      <c r="M958" s="240"/>
      <c r="N958" s="240"/>
      <c r="O958" s="240"/>
      <c r="P958" s="254"/>
      <c r="Q958" s="240"/>
      <c r="R958" s="240"/>
      <c r="S958" s="240"/>
      <c r="T958" s="240"/>
      <c r="U958" s="240"/>
      <c r="V958" s="240"/>
      <c r="W958" s="240"/>
      <c r="X958" s="240"/>
      <c r="Y958" s="240"/>
      <c r="Z958" s="240"/>
      <c r="AA958" s="240"/>
      <c r="AB958" s="240"/>
    </row>
    <row r="959" ht="18.0" customHeight="1">
      <c r="A959" s="240"/>
      <c r="B959" s="240"/>
      <c r="C959" s="240"/>
      <c r="D959" s="240"/>
      <c r="E959" s="254"/>
      <c r="F959" s="240"/>
      <c r="G959" s="255"/>
      <c r="H959" s="240"/>
      <c r="I959" s="256"/>
      <c r="J959" s="240"/>
      <c r="K959" s="254"/>
      <c r="L959" s="240"/>
      <c r="M959" s="240"/>
      <c r="N959" s="240"/>
      <c r="O959" s="240"/>
      <c r="P959" s="254"/>
      <c r="Q959" s="240"/>
      <c r="R959" s="240"/>
      <c r="S959" s="240"/>
      <c r="T959" s="240"/>
      <c r="U959" s="240"/>
      <c r="V959" s="240"/>
      <c r="W959" s="240"/>
      <c r="X959" s="240"/>
      <c r="Y959" s="240"/>
      <c r="Z959" s="240"/>
      <c r="AA959" s="240"/>
      <c r="AB959" s="240"/>
    </row>
    <row r="960" ht="18.0" customHeight="1">
      <c r="A960" s="240"/>
      <c r="B960" s="240"/>
      <c r="C960" s="240"/>
      <c r="D960" s="240"/>
      <c r="E960" s="254"/>
      <c r="F960" s="240"/>
      <c r="G960" s="255"/>
      <c r="H960" s="240"/>
      <c r="I960" s="256"/>
      <c r="J960" s="240"/>
      <c r="K960" s="254"/>
      <c r="L960" s="240"/>
      <c r="M960" s="240"/>
      <c r="N960" s="240"/>
      <c r="O960" s="240"/>
      <c r="P960" s="254"/>
      <c r="Q960" s="240"/>
      <c r="R960" s="240"/>
      <c r="S960" s="240"/>
      <c r="T960" s="240"/>
      <c r="U960" s="240"/>
      <c r="V960" s="240"/>
      <c r="W960" s="240"/>
      <c r="X960" s="240"/>
      <c r="Y960" s="240"/>
      <c r="Z960" s="240"/>
      <c r="AA960" s="240"/>
      <c r="AB960" s="240"/>
    </row>
    <row r="961" ht="18.0" customHeight="1">
      <c r="A961" s="240"/>
      <c r="B961" s="240"/>
      <c r="C961" s="240"/>
      <c r="D961" s="240"/>
      <c r="E961" s="254"/>
      <c r="F961" s="240"/>
      <c r="G961" s="255"/>
      <c r="H961" s="240"/>
      <c r="I961" s="256"/>
      <c r="J961" s="240"/>
      <c r="K961" s="254"/>
      <c r="L961" s="240"/>
      <c r="M961" s="240"/>
      <c r="N961" s="240"/>
      <c r="O961" s="240"/>
      <c r="P961" s="254"/>
      <c r="Q961" s="240"/>
      <c r="R961" s="240"/>
      <c r="S961" s="240"/>
      <c r="T961" s="240"/>
      <c r="U961" s="240"/>
      <c r="V961" s="240"/>
      <c r="W961" s="240"/>
      <c r="X961" s="240"/>
      <c r="Y961" s="240"/>
      <c r="Z961" s="240"/>
      <c r="AA961" s="240"/>
      <c r="AB961" s="240"/>
    </row>
    <row r="962" ht="18.0" customHeight="1">
      <c r="A962" s="240"/>
      <c r="B962" s="240"/>
      <c r="C962" s="240"/>
      <c r="D962" s="240"/>
      <c r="E962" s="254"/>
      <c r="F962" s="240"/>
      <c r="G962" s="255"/>
      <c r="H962" s="240"/>
      <c r="I962" s="256"/>
      <c r="J962" s="240"/>
      <c r="K962" s="254"/>
      <c r="L962" s="240"/>
      <c r="M962" s="240"/>
      <c r="N962" s="240"/>
      <c r="O962" s="240"/>
      <c r="P962" s="254"/>
      <c r="Q962" s="240"/>
      <c r="R962" s="240"/>
      <c r="S962" s="240"/>
      <c r="T962" s="240"/>
      <c r="U962" s="240"/>
      <c r="V962" s="240"/>
      <c r="W962" s="240"/>
      <c r="X962" s="240"/>
      <c r="Y962" s="240"/>
      <c r="Z962" s="240"/>
      <c r="AA962" s="240"/>
      <c r="AB962" s="240"/>
    </row>
    <row r="963" ht="18.0" customHeight="1">
      <c r="A963" s="240"/>
      <c r="B963" s="240"/>
      <c r="C963" s="240"/>
      <c r="D963" s="240"/>
      <c r="E963" s="254"/>
      <c r="F963" s="240"/>
      <c r="G963" s="255"/>
      <c r="H963" s="240"/>
      <c r="I963" s="256"/>
      <c r="J963" s="240"/>
      <c r="K963" s="254"/>
      <c r="L963" s="240"/>
      <c r="M963" s="240"/>
      <c r="N963" s="240"/>
      <c r="O963" s="240"/>
      <c r="P963" s="254"/>
      <c r="Q963" s="240"/>
      <c r="R963" s="240"/>
      <c r="S963" s="240"/>
      <c r="T963" s="240"/>
      <c r="U963" s="240"/>
      <c r="V963" s="240"/>
      <c r="W963" s="240"/>
      <c r="X963" s="240"/>
      <c r="Y963" s="240"/>
      <c r="Z963" s="240"/>
      <c r="AA963" s="240"/>
      <c r="AB963" s="240"/>
    </row>
    <row r="964" ht="18.0" customHeight="1">
      <c r="A964" s="240"/>
      <c r="B964" s="240"/>
      <c r="C964" s="240"/>
      <c r="D964" s="240"/>
      <c r="E964" s="254"/>
      <c r="F964" s="240"/>
      <c r="G964" s="255"/>
      <c r="H964" s="240"/>
      <c r="I964" s="256"/>
      <c r="J964" s="240"/>
      <c r="K964" s="254"/>
      <c r="L964" s="240"/>
      <c r="M964" s="240"/>
      <c r="N964" s="240"/>
      <c r="O964" s="240"/>
      <c r="P964" s="254"/>
      <c r="Q964" s="240"/>
      <c r="R964" s="240"/>
      <c r="S964" s="240"/>
      <c r="T964" s="240"/>
      <c r="U964" s="240"/>
      <c r="V964" s="240"/>
      <c r="W964" s="240"/>
      <c r="X964" s="240"/>
      <c r="Y964" s="240"/>
      <c r="Z964" s="240"/>
      <c r="AA964" s="240"/>
      <c r="AB964" s="240"/>
    </row>
    <row r="965" ht="18.0" customHeight="1">
      <c r="A965" s="240"/>
      <c r="B965" s="240"/>
      <c r="C965" s="240"/>
      <c r="D965" s="240"/>
      <c r="E965" s="254"/>
      <c r="F965" s="240"/>
      <c r="G965" s="255"/>
      <c r="H965" s="240"/>
      <c r="I965" s="256"/>
      <c r="J965" s="240"/>
      <c r="K965" s="254"/>
      <c r="L965" s="240"/>
      <c r="M965" s="240"/>
      <c r="N965" s="240"/>
      <c r="O965" s="240"/>
      <c r="P965" s="254"/>
      <c r="Q965" s="240"/>
      <c r="R965" s="240"/>
      <c r="S965" s="240"/>
      <c r="T965" s="240"/>
      <c r="U965" s="240"/>
      <c r="V965" s="240"/>
      <c r="W965" s="240"/>
      <c r="X965" s="240"/>
      <c r="Y965" s="240"/>
      <c r="Z965" s="240"/>
      <c r="AA965" s="240"/>
      <c r="AB965" s="240"/>
    </row>
    <row r="966" ht="18.0" customHeight="1">
      <c r="A966" s="240"/>
      <c r="B966" s="240"/>
      <c r="C966" s="240"/>
      <c r="D966" s="240"/>
      <c r="E966" s="254"/>
      <c r="F966" s="240"/>
      <c r="G966" s="255"/>
      <c r="H966" s="240"/>
      <c r="I966" s="256"/>
      <c r="J966" s="240"/>
      <c r="K966" s="254"/>
      <c r="L966" s="240"/>
      <c r="M966" s="240"/>
      <c r="N966" s="240"/>
      <c r="O966" s="240"/>
      <c r="P966" s="254"/>
      <c r="Q966" s="240"/>
      <c r="R966" s="240"/>
      <c r="S966" s="240"/>
      <c r="T966" s="240"/>
      <c r="U966" s="240"/>
      <c r="V966" s="240"/>
      <c r="W966" s="240"/>
      <c r="X966" s="240"/>
      <c r="Y966" s="240"/>
      <c r="Z966" s="240"/>
      <c r="AA966" s="240"/>
      <c r="AB966" s="240"/>
    </row>
    <row r="967" ht="18.0" customHeight="1">
      <c r="A967" s="240"/>
      <c r="B967" s="240"/>
      <c r="C967" s="240"/>
      <c r="D967" s="240"/>
      <c r="E967" s="254"/>
      <c r="F967" s="240"/>
      <c r="G967" s="255"/>
      <c r="H967" s="240"/>
      <c r="I967" s="256"/>
      <c r="J967" s="240"/>
      <c r="K967" s="254"/>
      <c r="L967" s="240"/>
      <c r="M967" s="240"/>
      <c r="N967" s="240"/>
      <c r="O967" s="240"/>
      <c r="P967" s="254"/>
      <c r="Q967" s="240"/>
      <c r="R967" s="240"/>
      <c r="S967" s="240"/>
      <c r="T967" s="240"/>
      <c r="U967" s="240"/>
      <c r="V967" s="240"/>
      <c r="W967" s="240"/>
      <c r="X967" s="240"/>
      <c r="Y967" s="240"/>
      <c r="Z967" s="240"/>
      <c r="AA967" s="240"/>
      <c r="AB967" s="240"/>
    </row>
    <row r="968" ht="18.0" customHeight="1">
      <c r="A968" s="240"/>
      <c r="B968" s="240"/>
      <c r="C968" s="240"/>
      <c r="D968" s="240"/>
      <c r="E968" s="254"/>
      <c r="F968" s="240"/>
      <c r="G968" s="255"/>
      <c r="H968" s="240"/>
      <c r="I968" s="256"/>
      <c r="J968" s="240"/>
      <c r="K968" s="254"/>
      <c r="L968" s="240"/>
      <c r="M968" s="240"/>
      <c r="N968" s="240"/>
      <c r="O968" s="240"/>
      <c r="P968" s="254"/>
      <c r="Q968" s="240"/>
      <c r="R968" s="240"/>
      <c r="S968" s="240"/>
      <c r="T968" s="240"/>
      <c r="U968" s="240"/>
      <c r="V968" s="240"/>
      <c r="W968" s="240"/>
      <c r="X968" s="240"/>
      <c r="Y968" s="240"/>
      <c r="Z968" s="240"/>
      <c r="AA968" s="240"/>
      <c r="AB968" s="240"/>
    </row>
    <row r="969" ht="18.0" customHeight="1">
      <c r="A969" s="240"/>
      <c r="B969" s="240"/>
      <c r="C969" s="240"/>
      <c r="D969" s="240"/>
      <c r="E969" s="254"/>
      <c r="F969" s="240"/>
      <c r="G969" s="255"/>
      <c r="H969" s="240"/>
      <c r="I969" s="256"/>
      <c r="J969" s="240"/>
      <c r="K969" s="254"/>
      <c r="L969" s="240"/>
      <c r="M969" s="240"/>
      <c r="N969" s="240"/>
      <c r="O969" s="240"/>
      <c r="P969" s="254"/>
      <c r="Q969" s="240"/>
      <c r="R969" s="240"/>
      <c r="S969" s="240"/>
      <c r="T969" s="240"/>
      <c r="U969" s="240"/>
      <c r="V969" s="240"/>
      <c r="W969" s="240"/>
      <c r="X969" s="240"/>
      <c r="Y969" s="240"/>
      <c r="Z969" s="240"/>
      <c r="AA969" s="240"/>
      <c r="AB969" s="240"/>
    </row>
    <row r="970" ht="18.0" customHeight="1">
      <c r="A970" s="240"/>
      <c r="B970" s="240"/>
      <c r="C970" s="240"/>
      <c r="D970" s="240"/>
      <c r="E970" s="254"/>
      <c r="F970" s="240"/>
      <c r="G970" s="255"/>
      <c r="H970" s="240"/>
      <c r="I970" s="256"/>
      <c r="J970" s="240"/>
      <c r="K970" s="254"/>
      <c r="L970" s="240"/>
      <c r="M970" s="240"/>
      <c r="N970" s="240"/>
      <c r="O970" s="240"/>
      <c r="P970" s="254"/>
      <c r="Q970" s="240"/>
      <c r="R970" s="240"/>
      <c r="S970" s="240"/>
      <c r="T970" s="240"/>
      <c r="U970" s="240"/>
      <c r="V970" s="240"/>
      <c r="W970" s="240"/>
      <c r="X970" s="240"/>
      <c r="Y970" s="240"/>
      <c r="Z970" s="240"/>
      <c r="AA970" s="240"/>
      <c r="AB970" s="240"/>
    </row>
    <row r="971" ht="18.0" customHeight="1">
      <c r="A971" s="240"/>
      <c r="B971" s="240"/>
      <c r="C971" s="240"/>
      <c r="D971" s="240"/>
      <c r="E971" s="254"/>
      <c r="F971" s="240"/>
      <c r="G971" s="255"/>
      <c r="H971" s="240"/>
      <c r="I971" s="256"/>
      <c r="J971" s="240"/>
      <c r="K971" s="254"/>
      <c r="L971" s="240"/>
      <c r="M971" s="240"/>
      <c r="N971" s="240"/>
      <c r="O971" s="240"/>
      <c r="P971" s="254"/>
      <c r="Q971" s="240"/>
      <c r="R971" s="240"/>
      <c r="S971" s="240"/>
      <c r="T971" s="240"/>
      <c r="U971" s="240"/>
      <c r="V971" s="240"/>
      <c r="W971" s="240"/>
      <c r="X971" s="240"/>
      <c r="Y971" s="240"/>
      <c r="Z971" s="240"/>
      <c r="AA971" s="240"/>
      <c r="AB971" s="240"/>
    </row>
    <row r="972" ht="18.0" customHeight="1">
      <c r="A972" s="240"/>
      <c r="B972" s="240"/>
      <c r="C972" s="240"/>
      <c r="D972" s="240"/>
      <c r="E972" s="254"/>
      <c r="F972" s="240"/>
      <c r="G972" s="255"/>
      <c r="H972" s="240"/>
      <c r="I972" s="256"/>
      <c r="J972" s="240"/>
      <c r="K972" s="254"/>
      <c r="L972" s="240"/>
      <c r="M972" s="240"/>
      <c r="N972" s="240"/>
      <c r="O972" s="240"/>
      <c r="P972" s="254"/>
      <c r="Q972" s="240"/>
      <c r="R972" s="240"/>
      <c r="S972" s="240"/>
      <c r="T972" s="240"/>
      <c r="U972" s="240"/>
      <c r="V972" s="240"/>
      <c r="W972" s="240"/>
      <c r="X972" s="240"/>
      <c r="Y972" s="240"/>
      <c r="Z972" s="240"/>
      <c r="AA972" s="240"/>
      <c r="AB972" s="240"/>
    </row>
    <row r="973" ht="18.0" customHeight="1">
      <c r="A973" s="240"/>
      <c r="B973" s="240"/>
      <c r="C973" s="240"/>
      <c r="D973" s="240"/>
      <c r="E973" s="254"/>
      <c r="F973" s="240"/>
      <c r="G973" s="255"/>
      <c r="H973" s="240"/>
      <c r="I973" s="256"/>
      <c r="J973" s="240"/>
      <c r="K973" s="254"/>
      <c r="L973" s="240"/>
      <c r="M973" s="240"/>
      <c r="N973" s="240"/>
      <c r="O973" s="240"/>
      <c r="P973" s="254"/>
      <c r="Q973" s="240"/>
      <c r="R973" s="240"/>
      <c r="S973" s="240"/>
      <c r="T973" s="240"/>
      <c r="U973" s="240"/>
      <c r="V973" s="240"/>
      <c r="W973" s="240"/>
      <c r="X973" s="240"/>
      <c r="Y973" s="240"/>
      <c r="Z973" s="240"/>
      <c r="AA973" s="240"/>
      <c r="AB973" s="240"/>
    </row>
    <row r="974" ht="18.0" customHeight="1">
      <c r="A974" s="240"/>
      <c r="B974" s="240"/>
      <c r="C974" s="240"/>
      <c r="D974" s="240"/>
      <c r="E974" s="254"/>
      <c r="F974" s="240"/>
      <c r="G974" s="255"/>
      <c r="H974" s="240"/>
      <c r="I974" s="256"/>
      <c r="J974" s="240"/>
      <c r="K974" s="254"/>
      <c r="L974" s="240"/>
      <c r="M974" s="240"/>
      <c r="N974" s="240"/>
      <c r="O974" s="240"/>
      <c r="P974" s="254"/>
      <c r="Q974" s="240"/>
      <c r="R974" s="240"/>
      <c r="S974" s="240"/>
      <c r="T974" s="240"/>
      <c r="U974" s="240"/>
      <c r="V974" s="240"/>
      <c r="W974" s="240"/>
      <c r="X974" s="240"/>
      <c r="Y974" s="240"/>
      <c r="Z974" s="240"/>
      <c r="AA974" s="240"/>
      <c r="AB974" s="240"/>
    </row>
    <row r="975" ht="18.0" customHeight="1">
      <c r="A975" s="240"/>
      <c r="B975" s="240"/>
      <c r="C975" s="240"/>
      <c r="D975" s="240"/>
      <c r="E975" s="254"/>
      <c r="F975" s="240"/>
      <c r="G975" s="255"/>
      <c r="H975" s="240"/>
      <c r="I975" s="256"/>
      <c r="J975" s="240"/>
      <c r="K975" s="254"/>
      <c r="L975" s="240"/>
      <c r="M975" s="240"/>
      <c r="N975" s="240"/>
      <c r="O975" s="240"/>
      <c r="P975" s="254"/>
      <c r="Q975" s="240"/>
      <c r="R975" s="240"/>
      <c r="S975" s="240"/>
      <c r="T975" s="240"/>
      <c r="U975" s="240"/>
      <c r="V975" s="240"/>
      <c r="W975" s="240"/>
      <c r="X975" s="240"/>
      <c r="Y975" s="240"/>
      <c r="Z975" s="240"/>
      <c r="AA975" s="240"/>
      <c r="AB975" s="240"/>
    </row>
    <row r="976" ht="18.0" customHeight="1">
      <c r="A976" s="240"/>
      <c r="B976" s="240"/>
      <c r="C976" s="240"/>
      <c r="D976" s="240"/>
      <c r="E976" s="254"/>
      <c r="F976" s="240"/>
      <c r="G976" s="255"/>
      <c r="H976" s="240"/>
      <c r="I976" s="256"/>
      <c r="J976" s="240"/>
      <c r="K976" s="254"/>
      <c r="L976" s="240"/>
      <c r="M976" s="240"/>
      <c r="N976" s="240"/>
      <c r="O976" s="240"/>
      <c r="P976" s="254"/>
      <c r="Q976" s="240"/>
      <c r="R976" s="240"/>
      <c r="S976" s="240"/>
      <c r="T976" s="240"/>
      <c r="U976" s="240"/>
      <c r="V976" s="240"/>
      <c r="W976" s="240"/>
      <c r="X976" s="240"/>
      <c r="Y976" s="240"/>
      <c r="Z976" s="240"/>
      <c r="AA976" s="240"/>
      <c r="AB976" s="240"/>
    </row>
    <row r="977" ht="18.0" customHeight="1">
      <c r="A977" s="240"/>
      <c r="B977" s="240"/>
      <c r="C977" s="240"/>
      <c r="D977" s="240"/>
      <c r="E977" s="254"/>
      <c r="F977" s="240"/>
      <c r="G977" s="255"/>
      <c r="H977" s="240"/>
      <c r="I977" s="256"/>
      <c r="J977" s="240"/>
      <c r="K977" s="254"/>
      <c r="L977" s="240"/>
      <c r="M977" s="240"/>
      <c r="N977" s="240"/>
      <c r="O977" s="240"/>
      <c r="P977" s="254"/>
      <c r="Q977" s="240"/>
      <c r="R977" s="240"/>
      <c r="S977" s="240"/>
      <c r="T977" s="240"/>
      <c r="U977" s="240"/>
      <c r="V977" s="240"/>
      <c r="W977" s="240"/>
      <c r="X977" s="240"/>
      <c r="Y977" s="240"/>
      <c r="Z977" s="240"/>
      <c r="AA977" s="240"/>
      <c r="AB977" s="240"/>
    </row>
    <row r="978" ht="18.0" customHeight="1">
      <c r="A978" s="240"/>
      <c r="B978" s="240"/>
      <c r="C978" s="240"/>
      <c r="D978" s="240"/>
      <c r="E978" s="254"/>
      <c r="F978" s="240"/>
      <c r="G978" s="255"/>
      <c r="H978" s="240"/>
      <c r="I978" s="256"/>
      <c r="J978" s="240"/>
      <c r="K978" s="254"/>
      <c r="L978" s="240"/>
      <c r="M978" s="240"/>
      <c r="N978" s="240"/>
      <c r="O978" s="240"/>
      <c r="P978" s="254"/>
      <c r="Q978" s="240"/>
      <c r="R978" s="240"/>
      <c r="S978" s="240"/>
      <c r="T978" s="240"/>
      <c r="U978" s="240"/>
      <c r="V978" s="240"/>
      <c r="W978" s="240"/>
      <c r="X978" s="240"/>
      <c r="Y978" s="240"/>
      <c r="Z978" s="240"/>
      <c r="AA978" s="240"/>
      <c r="AB978" s="240"/>
    </row>
    <row r="979" ht="18.0" customHeight="1">
      <c r="A979" s="240"/>
      <c r="B979" s="240"/>
      <c r="C979" s="240"/>
      <c r="D979" s="240"/>
      <c r="E979" s="254"/>
      <c r="F979" s="240"/>
      <c r="G979" s="255"/>
      <c r="H979" s="240"/>
      <c r="I979" s="256"/>
      <c r="J979" s="240"/>
      <c r="K979" s="254"/>
      <c r="L979" s="240"/>
      <c r="M979" s="240"/>
      <c r="N979" s="240"/>
      <c r="O979" s="240"/>
      <c r="P979" s="254"/>
      <c r="Q979" s="240"/>
      <c r="R979" s="240"/>
      <c r="S979" s="240"/>
      <c r="T979" s="240"/>
      <c r="U979" s="240"/>
      <c r="V979" s="240"/>
      <c r="W979" s="240"/>
      <c r="X979" s="240"/>
      <c r="Y979" s="240"/>
      <c r="Z979" s="240"/>
      <c r="AA979" s="240"/>
      <c r="AB979" s="240"/>
    </row>
    <row r="980" ht="18.0" customHeight="1">
      <c r="A980" s="240"/>
      <c r="B980" s="240"/>
      <c r="C980" s="240"/>
      <c r="D980" s="240"/>
      <c r="E980" s="254"/>
      <c r="F980" s="240"/>
      <c r="G980" s="255"/>
      <c r="H980" s="240"/>
      <c r="I980" s="256"/>
      <c r="J980" s="240"/>
      <c r="K980" s="254"/>
      <c r="L980" s="240"/>
      <c r="M980" s="240"/>
      <c r="N980" s="240"/>
      <c r="O980" s="240"/>
      <c r="P980" s="254"/>
      <c r="Q980" s="240"/>
      <c r="R980" s="240"/>
      <c r="S980" s="240"/>
      <c r="T980" s="240"/>
      <c r="U980" s="240"/>
      <c r="V980" s="240"/>
      <c r="W980" s="240"/>
      <c r="X980" s="240"/>
      <c r="Y980" s="240"/>
      <c r="Z980" s="240"/>
      <c r="AA980" s="240"/>
      <c r="AB980" s="240"/>
    </row>
    <row r="981" ht="18.0" customHeight="1">
      <c r="A981" s="240"/>
      <c r="B981" s="240"/>
      <c r="C981" s="240"/>
      <c r="D981" s="240"/>
      <c r="E981" s="254"/>
      <c r="F981" s="240"/>
      <c r="G981" s="255"/>
      <c r="H981" s="240"/>
      <c r="I981" s="256"/>
      <c r="J981" s="240"/>
      <c r="K981" s="254"/>
      <c r="L981" s="240"/>
      <c r="M981" s="240"/>
      <c r="N981" s="240"/>
      <c r="O981" s="240"/>
      <c r="P981" s="254"/>
      <c r="Q981" s="240"/>
      <c r="R981" s="240"/>
      <c r="S981" s="240"/>
      <c r="T981" s="240"/>
      <c r="U981" s="240"/>
      <c r="V981" s="240"/>
      <c r="W981" s="240"/>
      <c r="X981" s="240"/>
      <c r="Y981" s="240"/>
      <c r="Z981" s="240"/>
      <c r="AA981" s="240"/>
      <c r="AB981" s="240"/>
    </row>
    <row r="982" ht="18.0" customHeight="1">
      <c r="A982" s="240"/>
      <c r="B982" s="240"/>
      <c r="C982" s="240"/>
      <c r="D982" s="240"/>
      <c r="E982" s="254"/>
      <c r="F982" s="240"/>
      <c r="G982" s="255"/>
      <c r="H982" s="240"/>
      <c r="I982" s="256"/>
      <c r="J982" s="240"/>
      <c r="K982" s="254"/>
      <c r="L982" s="240"/>
      <c r="M982" s="240"/>
      <c r="N982" s="240"/>
      <c r="O982" s="240"/>
      <c r="P982" s="254"/>
      <c r="Q982" s="240"/>
      <c r="R982" s="240"/>
      <c r="S982" s="240"/>
      <c r="T982" s="240"/>
      <c r="U982" s="240"/>
      <c r="V982" s="240"/>
      <c r="W982" s="240"/>
      <c r="X982" s="240"/>
      <c r="Y982" s="240"/>
      <c r="Z982" s="240"/>
      <c r="AA982" s="240"/>
      <c r="AB982" s="240"/>
    </row>
    <row r="983" ht="18.0" customHeight="1">
      <c r="A983" s="240"/>
      <c r="B983" s="240"/>
      <c r="C983" s="240"/>
      <c r="D983" s="240"/>
      <c r="E983" s="254"/>
      <c r="F983" s="240"/>
      <c r="G983" s="255"/>
      <c r="H983" s="240"/>
      <c r="I983" s="256"/>
      <c r="J983" s="240"/>
      <c r="K983" s="254"/>
      <c r="L983" s="240"/>
      <c r="M983" s="240"/>
      <c r="N983" s="240"/>
      <c r="O983" s="240"/>
      <c r="P983" s="254"/>
      <c r="Q983" s="240"/>
      <c r="R983" s="240"/>
      <c r="S983" s="240"/>
      <c r="T983" s="240"/>
      <c r="U983" s="240"/>
      <c r="V983" s="240"/>
      <c r="W983" s="240"/>
      <c r="X983" s="240"/>
      <c r="Y983" s="240"/>
      <c r="Z983" s="240"/>
      <c r="AA983" s="240"/>
      <c r="AB983" s="240"/>
    </row>
    <row r="984" ht="18.0" customHeight="1">
      <c r="A984" s="240"/>
      <c r="B984" s="240"/>
      <c r="C984" s="240"/>
      <c r="D984" s="240"/>
      <c r="E984" s="254"/>
      <c r="F984" s="240"/>
      <c r="G984" s="255"/>
      <c r="H984" s="240"/>
      <c r="I984" s="256"/>
      <c r="J984" s="240"/>
      <c r="K984" s="254"/>
      <c r="L984" s="240"/>
      <c r="M984" s="240"/>
      <c r="N984" s="240"/>
      <c r="O984" s="240"/>
      <c r="P984" s="254"/>
      <c r="Q984" s="240"/>
      <c r="R984" s="240"/>
      <c r="S984" s="240"/>
      <c r="T984" s="240"/>
      <c r="U984" s="240"/>
      <c r="V984" s="240"/>
      <c r="W984" s="240"/>
      <c r="X984" s="240"/>
      <c r="Y984" s="240"/>
      <c r="Z984" s="240"/>
      <c r="AA984" s="240"/>
      <c r="AB984" s="240"/>
    </row>
    <row r="985" ht="18.0" customHeight="1">
      <c r="A985" s="240"/>
      <c r="B985" s="240"/>
      <c r="C985" s="240"/>
      <c r="D985" s="240"/>
      <c r="E985" s="254"/>
      <c r="F985" s="240"/>
      <c r="G985" s="255"/>
      <c r="H985" s="240"/>
      <c r="I985" s="256"/>
      <c r="J985" s="240"/>
      <c r="K985" s="254"/>
      <c r="L985" s="240"/>
      <c r="M985" s="240"/>
      <c r="N985" s="240"/>
      <c r="O985" s="240"/>
      <c r="P985" s="254"/>
      <c r="Q985" s="240"/>
      <c r="R985" s="240"/>
      <c r="S985" s="240"/>
      <c r="T985" s="240"/>
      <c r="U985" s="240"/>
      <c r="V985" s="240"/>
      <c r="W985" s="240"/>
      <c r="X985" s="240"/>
      <c r="Y985" s="240"/>
      <c r="Z985" s="240"/>
      <c r="AA985" s="240"/>
      <c r="AB985" s="240"/>
    </row>
    <row r="986" ht="18.0" customHeight="1">
      <c r="A986" s="240"/>
      <c r="B986" s="240"/>
      <c r="C986" s="240"/>
      <c r="D986" s="240"/>
      <c r="E986" s="254"/>
      <c r="F986" s="240"/>
      <c r="G986" s="255"/>
      <c r="H986" s="240"/>
      <c r="I986" s="256"/>
      <c r="J986" s="240"/>
      <c r="K986" s="254"/>
      <c r="L986" s="240"/>
      <c r="M986" s="240"/>
      <c r="N986" s="240"/>
      <c r="O986" s="240"/>
      <c r="P986" s="254"/>
      <c r="Q986" s="240"/>
      <c r="R986" s="240"/>
      <c r="S986" s="240"/>
      <c r="T986" s="240"/>
      <c r="U986" s="240"/>
      <c r="V986" s="240"/>
      <c r="W986" s="240"/>
      <c r="X986" s="240"/>
      <c r="Y986" s="240"/>
      <c r="Z986" s="240"/>
      <c r="AA986" s="240"/>
      <c r="AB986" s="240"/>
    </row>
    <row r="987" ht="18.0" customHeight="1">
      <c r="A987" s="240"/>
      <c r="B987" s="240"/>
      <c r="C987" s="240"/>
      <c r="D987" s="240"/>
      <c r="E987" s="254"/>
      <c r="F987" s="240"/>
      <c r="G987" s="255"/>
      <c r="H987" s="240"/>
      <c r="I987" s="256"/>
      <c r="J987" s="240"/>
      <c r="K987" s="254"/>
      <c r="L987" s="240"/>
      <c r="M987" s="240"/>
      <c r="N987" s="240"/>
      <c r="O987" s="240"/>
      <c r="P987" s="254"/>
      <c r="Q987" s="240"/>
      <c r="R987" s="240"/>
      <c r="S987" s="240"/>
      <c r="T987" s="240"/>
      <c r="U987" s="240"/>
      <c r="V987" s="240"/>
      <c r="W987" s="240"/>
      <c r="X987" s="240"/>
      <c r="Y987" s="240"/>
      <c r="Z987" s="240"/>
      <c r="AA987" s="240"/>
      <c r="AB987" s="240"/>
    </row>
    <row r="988" ht="18.0" customHeight="1">
      <c r="A988" s="240"/>
      <c r="B988" s="240"/>
      <c r="C988" s="240"/>
      <c r="D988" s="240"/>
      <c r="E988" s="254"/>
      <c r="F988" s="240"/>
      <c r="G988" s="255"/>
      <c r="H988" s="240"/>
      <c r="I988" s="256"/>
      <c r="J988" s="240"/>
      <c r="K988" s="254"/>
      <c r="L988" s="240"/>
      <c r="M988" s="240"/>
      <c r="N988" s="240"/>
      <c r="O988" s="240"/>
      <c r="P988" s="254"/>
      <c r="Q988" s="240"/>
      <c r="R988" s="240"/>
      <c r="S988" s="240"/>
      <c r="T988" s="240"/>
      <c r="U988" s="240"/>
      <c r="V988" s="240"/>
      <c r="W988" s="240"/>
      <c r="X988" s="240"/>
      <c r="Y988" s="240"/>
      <c r="Z988" s="240"/>
      <c r="AA988" s="240"/>
      <c r="AB988" s="240"/>
    </row>
    <row r="989" ht="18.0" customHeight="1">
      <c r="A989" s="240"/>
      <c r="B989" s="240"/>
      <c r="C989" s="240"/>
      <c r="D989" s="240"/>
      <c r="E989" s="254"/>
      <c r="F989" s="240"/>
      <c r="G989" s="255"/>
      <c r="H989" s="240"/>
      <c r="I989" s="256"/>
      <c r="J989" s="240"/>
      <c r="K989" s="254"/>
      <c r="L989" s="240"/>
      <c r="M989" s="240"/>
      <c r="N989" s="240"/>
      <c r="O989" s="240"/>
      <c r="P989" s="254"/>
      <c r="Q989" s="240"/>
      <c r="R989" s="240"/>
      <c r="S989" s="240"/>
      <c r="T989" s="240"/>
      <c r="U989" s="240"/>
      <c r="V989" s="240"/>
      <c r="W989" s="240"/>
      <c r="X989" s="240"/>
      <c r="Y989" s="240"/>
      <c r="Z989" s="240"/>
      <c r="AA989" s="240"/>
      <c r="AB989" s="240"/>
    </row>
    <row r="990" ht="18.0" customHeight="1">
      <c r="A990" s="240"/>
      <c r="B990" s="240"/>
      <c r="C990" s="240"/>
      <c r="D990" s="240"/>
      <c r="E990" s="254"/>
      <c r="F990" s="240"/>
      <c r="G990" s="255"/>
      <c r="H990" s="240"/>
      <c r="I990" s="256"/>
      <c r="J990" s="240"/>
      <c r="K990" s="254"/>
      <c r="L990" s="240"/>
      <c r="M990" s="240"/>
      <c r="N990" s="240"/>
      <c r="O990" s="240"/>
      <c r="P990" s="254"/>
      <c r="Q990" s="240"/>
      <c r="R990" s="240"/>
      <c r="S990" s="240"/>
      <c r="T990" s="240"/>
      <c r="U990" s="240"/>
      <c r="V990" s="240"/>
      <c r="W990" s="240"/>
      <c r="X990" s="240"/>
      <c r="Y990" s="240"/>
      <c r="Z990" s="240"/>
      <c r="AA990" s="240"/>
      <c r="AB990" s="240"/>
    </row>
    <row r="991" ht="18.0" customHeight="1">
      <c r="A991" s="240"/>
      <c r="B991" s="240"/>
      <c r="C991" s="240"/>
      <c r="D991" s="240"/>
      <c r="E991" s="254"/>
      <c r="F991" s="240"/>
      <c r="G991" s="255"/>
      <c r="H991" s="240"/>
      <c r="I991" s="256"/>
      <c r="J991" s="240"/>
      <c r="K991" s="254"/>
      <c r="L991" s="240"/>
      <c r="M991" s="240"/>
      <c r="N991" s="240"/>
      <c r="O991" s="240"/>
      <c r="P991" s="254"/>
      <c r="Q991" s="240"/>
      <c r="R991" s="240"/>
      <c r="S991" s="240"/>
      <c r="T991" s="240"/>
      <c r="U991" s="240"/>
      <c r="V991" s="240"/>
      <c r="W991" s="240"/>
      <c r="X991" s="240"/>
      <c r="Y991" s="240"/>
      <c r="Z991" s="240"/>
      <c r="AA991" s="240"/>
      <c r="AB991" s="240"/>
    </row>
    <row r="992" ht="18.0" customHeight="1">
      <c r="A992" s="240"/>
      <c r="B992" s="240"/>
      <c r="C992" s="240"/>
      <c r="D992" s="240"/>
      <c r="E992" s="254"/>
      <c r="F992" s="240"/>
      <c r="G992" s="255"/>
      <c r="H992" s="240"/>
      <c r="I992" s="256"/>
      <c r="J992" s="240"/>
      <c r="K992" s="254"/>
      <c r="L992" s="240"/>
      <c r="M992" s="240"/>
      <c r="N992" s="240"/>
      <c r="O992" s="240"/>
      <c r="P992" s="254"/>
      <c r="Q992" s="240"/>
      <c r="R992" s="240"/>
      <c r="S992" s="240"/>
      <c r="T992" s="240"/>
      <c r="U992" s="240"/>
      <c r="V992" s="240"/>
      <c r="W992" s="240"/>
      <c r="X992" s="240"/>
      <c r="Y992" s="240"/>
      <c r="Z992" s="240"/>
      <c r="AA992" s="240"/>
      <c r="AB992" s="240"/>
    </row>
    <row r="993" ht="18.0" customHeight="1">
      <c r="A993" s="240"/>
      <c r="B993" s="240"/>
      <c r="C993" s="240"/>
      <c r="D993" s="240"/>
      <c r="E993" s="254"/>
      <c r="F993" s="240"/>
      <c r="G993" s="255"/>
      <c r="H993" s="240"/>
      <c r="I993" s="256"/>
      <c r="J993" s="240"/>
      <c r="K993" s="254"/>
      <c r="L993" s="240"/>
      <c r="M993" s="240"/>
      <c r="N993" s="240"/>
      <c r="O993" s="240"/>
      <c r="P993" s="254"/>
      <c r="Q993" s="240"/>
      <c r="R993" s="240"/>
      <c r="S993" s="240"/>
      <c r="T993" s="240"/>
      <c r="U993" s="240"/>
      <c r="V993" s="240"/>
      <c r="W993" s="240"/>
      <c r="X993" s="240"/>
      <c r="Y993" s="240"/>
      <c r="Z993" s="240"/>
      <c r="AA993" s="240"/>
      <c r="AB993" s="240"/>
    </row>
    <row r="994" ht="18.0" customHeight="1">
      <c r="A994" s="240"/>
      <c r="B994" s="240"/>
      <c r="C994" s="240"/>
      <c r="D994" s="240"/>
      <c r="E994" s="254"/>
      <c r="F994" s="240"/>
      <c r="G994" s="255"/>
      <c r="H994" s="240"/>
      <c r="I994" s="256"/>
      <c r="J994" s="240"/>
      <c r="K994" s="254"/>
      <c r="L994" s="240"/>
      <c r="M994" s="240"/>
      <c r="N994" s="240"/>
      <c r="O994" s="240"/>
      <c r="P994" s="254"/>
      <c r="Q994" s="240"/>
      <c r="R994" s="240"/>
      <c r="S994" s="240"/>
      <c r="T994" s="240"/>
      <c r="U994" s="240"/>
      <c r="V994" s="240"/>
      <c r="W994" s="240"/>
      <c r="X994" s="240"/>
      <c r="Y994" s="240"/>
      <c r="Z994" s="240"/>
      <c r="AA994" s="240"/>
      <c r="AB994" s="240"/>
    </row>
    <row r="995" ht="18.0" customHeight="1">
      <c r="A995" s="240"/>
      <c r="B995" s="240"/>
      <c r="C995" s="240"/>
      <c r="D995" s="240"/>
      <c r="E995" s="254"/>
      <c r="F995" s="240"/>
      <c r="G995" s="255"/>
      <c r="H995" s="240"/>
      <c r="I995" s="256"/>
      <c r="J995" s="240"/>
      <c r="K995" s="254"/>
      <c r="L995" s="240"/>
      <c r="M995" s="240"/>
      <c r="N995" s="240"/>
      <c r="O995" s="240"/>
      <c r="P995" s="254"/>
      <c r="Q995" s="240"/>
      <c r="R995" s="240"/>
      <c r="S995" s="240"/>
      <c r="T995" s="240"/>
      <c r="U995" s="240"/>
      <c r="V995" s="240"/>
      <c r="W995" s="240"/>
      <c r="X995" s="240"/>
      <c r="Y995" s="240"/>
      <c r="Z995" s="240"/>
      <c r="AA995" s="240"/>
      <c r="AB995" s="240"/>
    </row>
    <row r="996" ht="18.0" customHeight="1">
      <c r="A996" s="240"/>
      <c r="B996" s="240"/>
      <c r="C996" s="240"/>
      <c r="D996" s="240"/>
      <c r="E996" s="254"/>
      <c r="F996" s="240"/>
      <c r="G996" s="255"/>
      <c r="H996" s="240"/>
      <c r="I996" s="256"/>
      <c r="J996" s="240"/>
      <c r="K996" s="254"/>
      <c r="L996" s="240"/>
      <c r="M996" s="240"/>
      <c r="N996" s="240"/>
      <c r="O996" s="240"/>
      <c r="P996" s="254"/>
      <c r="Q996" s="240"/>
      <c r="R996" s="240"/>
      <c r="S996" s="240"/>
      <c r="T996" s="240"/>
      <c r="U996" s="240"/>
      <c r="V996" s="240"/>
      <c r="W996" s="240"/>
      <c r="X996" s="240"/>
      <c r="Y996" s="240"/>
      <c r="Z996" s="240"/>
      <c r="AA996" s="240"/>
      <c r="AB996" s="240"/>
    </row>
    <row r="997" ht="18.0" customHeight="1">
      <c r="A997" s="240"/>
      <c r="B997" s="240"/>
      <c r="C997" s="240"/>
      <c r="D997" s="240"/>
      <c r="E997" s="254"/>
      <c r="F997" s="240"/>
      <c r="G997" s="255"/>
      <c r="H997" s="240"/>
      <c r="I997" s="256"/>
      <c r="J997" s="240"/>
      <c r="K997" s="254"/>
      <c r="L997" s="240"/>
      <c r="M997" s="240"/>
      <c r="N997" s="240"/>
      <c r="O997" s="240"/>
      <c r="P997" s="254"/>
      <c r="Q997" s="240"/>
      <c r="R997" s="240"/>
      <c r="S997" s="240"/>
      <c r="T997" s="240"/>
      <c r="U997" s="240"/>
      <c r="V997" s="240"/>
      <c r="W997" s="240"/>
      <c r="X997" s="240"/>
      <c r="Y997" s="240"/>
      <c r="Z997" s="240"/>
      <c r="AA997" s="240"/>
      <c r="AB997" s="240"/>
    </row>
    <row r="998" ht="18.0" customHeight="1">
      <c r="A998" s="240"/>
      <c r="B998" s="240"/>
      <c r="C998" s="240"/>
      <c r="D998" s="240"/>
      <c r="E998" s="254"/>
      <c r="F998" s="240"/>
      <c r="G998" s="255"/>
      <c r="H998" s="240"/>
      <c r="I998" s="256"/>
      <c r="J998" s="240"/>
      <c r="K998" s="254"/>
      <c r="L998" s="240"/>
      <c r="M998" s="240"/>
      <c r="N998" s="240"/>
      <c r="O998" s="240"/>
      <c r="P998" s="254"/>
      <c r="Q998" s="240"/>
      <c r="R998" s="240"/>
      <c r="S998" s="240"/>
      <c r="T998" s="240"/>
      <c r="U998" s="240"/>
      <c r="V998" s="240"/>
      <c r="W998" s="240"/>
      <c r="X998" s="240"/>
      <c r="Y998" s="240"/>
      <c r="Z998" s="240"/>
      <c r="AA998" s="240"/>
      <c r="AB998" s="240"/>
    </row>
    <row r="999" ht="18.0" customHeight="1">
      <c r="A999" s="240"/>
      <c r="B999" s="240"/>
      <c r="C999" s="240"/>
      <c r="D999" s="240"/>
      <c r="E999" s="254"/>
      <c r="F999" s="240"/>
      <c r="G999" s="255"/>
      <c r="H999" s="240"/>
      <c r="I999" s="256"/>
      <c r="J999" s="240"/>
      <c r="K999" s="254"/>
      <c r="L999" s="240"/>
      <c r="M999" s="240"/>
      <c r="N999" s="240"/>
      <c r="O999" s="240"/>
      <c r="P999" s="254"/>
      <c r="Q999" s="240"/>
      <c r="R999" s="240"/>
      <c r="S999" s="240"/>
      <c r="T999" s="240"/>
      <c r="U999" s="240"/>
      <c r="V999" s="240"/>
      <c r="W999" s="240"/>
      <c r="X999" s="240"/>
      <c r="Y999" s="240"/>
      <c r="Z999" s="240"/>
      <c r="AA999" s="240"/>
      <c r="AB999" s="240"/>
    </row>
    <row r="1000" ht="18.0" customHeight="1">
      <c r="A1000" s="240"/>
      <c r="B1000" s="240"/>
      <c r="C1000" s="240"/>
      <c r="D1000" s="240"/>
      <c r="E1000" s="254"/>
      <c r="F1000" s="240"/>
      <c r="G1000" s="255"/>
      <c r="H1000" s="240"/>
      <c r="I1000" s="256"/>
      <c r="J1000" s="240"/>
      <c r="K1000" s="254"/>
      <c r="L1000" s="240"/>
      <c r="M1000" s="240"/>
      <c r="N1000" s="240"/>
      <c r="O1000" s="240"/>
      <c r="P1000" s="254"/>
      <c r="Q1000" s="240"/>
      <c r="R1000" s="240"/>
      <c r="S1000" s="240"/>
      <c r="T1000" s="240"/>
      <c r="U1000" s="240"/>
      <c r="V1000" s="240"/>
      <c r="W1000" s="240"/>
      <c r="X1000" s="240"/>
      <c r="Y1000" s="240"/>
      <c r="Z1000" s="240"/>
      <c r="AA1000" s="240"/>
      <c r="AB1000" s="240"/>
    </row>
  </sheetData>
  <mergeCells count="26">
    <mergeCell ref="H6:H7"/>
    <mergeCell ref="I6:I7"/>
    <mergeCell ref="A1:U1"/>
    <mergeCell ref="A2:U2"/>
    <mergeCell ref="A6:A7"/>
    <mergeCell ref="E6:E7"/>
    <mergeCell ref="F6:F7"/>
    <mergeCell ref="G6:G7"/>
    <mergeCell ref="J6:U6"/>
    <mergeCell ref="B6:D6"/>
    <mergeCell ref="B7:D7"/>
    <mergeCell ref="C165:D165"/>
    <mergeCell ref="C169:D169"/>
    <mergeCell ref="C177:D177"/>
    <mergeCell ref="C181:D181"/>
    <mergeCell ref="C185:D185"/>
    <mergeCell ref="C221:D221"/>
    <mergeCell ref="C230:D230"/>
    <mergeCell ref="C232:D232"/>
    <mergeCell ref="C190:D190"/>
    <mergeCell ref="C194:D194"/>
    <mergeCell ref="C199:D199"/>
    <mergeCell ref="C204:D204"/>
    <mergeCell ref="C209:D209"/>
    <mergeCell ref="C214:D214"/>
    <mergeCell ref="C217:D217"/>
  </mergeCells>
  <printOptions horizontalCentered="1"/>
  <pageMargins bottom="0.7480314960629921" footer="0.0" header="0.0" left="0.7086614173228347" right="0.7086614173228347" top="0.7480314960629921"/>
  <pageSetup fitToHeight="0" paperSize="14" orientation="landscape"/>
  <headerFooter>
    <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fitToPage="1"/>
  </sheetPr>
  <sheetViews>
    <sheetView workbookViewId="0"/>
  </sheetViews>
  <sheetFormatPr customHeight="1" defaultColWidth="14.43" defaultRowHeight="15.0"/>
  <cols>
    <col customWidth="1" min="1" max="1" width="16.43"/>
    <col customWidth="1" min="2" max="2" width="4.57"/>
    <col customWidth="1" min="3" max="3" width="107.71"/>
    <col customWidth="1" min="4" max="4" width="8.57"/>
    <col customWidth="1" min="5" max="5" width="9.0"/>
    <col customWidth="1" hidden="1" min="6" max="6" width="15.71"/>
    <col customWidth="1" min="7" max="7" width="20.57"/>
    <col customWidth="1" min="8" max="8" width="17.14"/>
    <col customWidth="1" min="9" max="9" width="5.71"/>
    <col customWidth="1" min="10" max="10" width="6.71"/>
    <col customWidth="1" min="11" max="14" width="5.71"/>
    <col customWidth="1" min="15" max="15" width="5.86"/>
    <col customWidth="1" min="16" max="20" width="5.71"/>
    <col customWidth="1" min="21" max="21" width="26.43"/>
    <col customWidth="1" min="22" max="22" width="15.43"/>
    <col customWidth="1" min="23" max="23" width="13.14"/>
    <col customWidth="1" min="24" max="26" width="9.14"/>
    <col customWidth="1" min="27" max="27" width="16.57"/>
  </cols>
  <sheetData>
    <row r="1" ht="103.5" customHeight="1">
      <c r="A1" s="261" t="s">
        <v>1026</v>
      </c>
      <c r="U1" s="262"/>
      <c r="V1" s="262"/>
      <c r="W1" s="262"/>
      <c r="X1" s="262"/>
      <c r="Y1" s="262"/>
      <c r="Z1" s="262"/>
      <c r="AA1" s="262"/>
    </row>
    <row r="2">
      <c r="A2" s="263" t="s">
        <v>72</v>
      </c>
      <c r="U2" s="264"/>
      <c r="V2" s="264"/>
      <c r="W2" s="264"/>
      <c r="X2" s="264"/>
      <c r="Y2" s="264"/>
      <c r="Z2" s="264"/>
      <c r="AA2" s="264"/>
    </row>
    <row r="3">
      <c r="A3" s="265" t="s">
        <v>73</v>
      </c>
      <c r="B3" s="3"/>
      <c r="C3" s="265" t="s">
        <v>3</v>
      </c>
      <c r="D3" s="266"/>
      <c r="E3" s="265"/>
      <c r="F3" s="265"/>
      <c r="G3" s="267"/>
      <c r="H3" s="265"/>
      <c r="I3" s="265"/>
      <c r="J3" s="265"/>
      <c r="K3" s="265"/>
      <c r="L3" s="265"/>
      <c r="M3" s="265"/>
      <c r="N3" s="265"/>
      <c r="O3" s="265"/>
      <c r="P3" s="265"/>
      <c r="Q3" s="265"/>
      <c r="R3" s="265"/>
      <c r="S3" s="265"/>
      <c r="T3" s="265"/>
      <c r="U3" s="3"/>
      <c r="V3" s="3"/>
      <c r="W3" s="3"/>
      <c r="X3" s="3"/>
      <c r="Y3" s="3"/>
      <c r="Z3" s="3"/>
      <c r="AA3" s="3"/>
    </row>
    <row r="4">
      <c r="A4" s="265" t="s">
        <v>74</v>
      </c>
      <c r="B4" s="3"/>
      <c r="C4" s="265" t="s">
        <v>1027</v>
      </c>
      <c r="D4" s="268"/>
      <c r="E4" s="3"/>
      <c r="F4" s="3"/>
      <c r="G4" s="269"/>
      <c r="H4" s="3"/>
      <c r="I4" s="3"/>
      <c r="J4" s="3"/>
      <c r="K4" s="3"/>
      <c r="L4" s="3"/>
      <c r="M4" s="3"/>
      <c r="N4" s="3"/>
      <c r="O4" s="3"/>
      <c r="P4" s="3"/>
      <c r="Q4" s="3"/>
      <c r="R4" s="3"/>
      <c r="S4" s="3"/>
      <c r="T4" s="3"/>
      <c r="U4" s="13"/>
      <c r="V4" s="13"/>
      <c r="W4" s="13"/>
      <c r="X4" s="13"/>
      <c r="Y4" s="13"/>
      <c r="Z4" s="13"/>
      <c r="AA4" s="3"/>
    </row>
    <row r="5">
      <c r="A5" s="3"/>
      <c r="B5" s="3"/>
      <c r="C5" s="3"/>
      <c r="D5" s="268"/>
      <c r="E5" s="3"/>
      <c r="F5" s="3"/>
      <c r="G5" s="269"/>
      <c r="H5" s="3"/>
      <c r="I5" s="3"/>
      <c r="J5" s="3"/>
      <c r="K5" s="3"/>
      <c r="L5" s="3"/>
      <c r="M5" s="3"/>
      <c r="N5" s="3"/>
      <c r="O5" s="3"/>
      <c r="P5" s="3"/>
      <c r="Q5" s="3"/>
      <c r="R5" s="3"/>
      <c r="S5" s="3"/>
      <c r="T5" s="3"/>
      <c r="U5" s="3"/>
      <c r="V5" s="3"/>
      <c r="W5" s="3"/>
      <c r="X5" s="3"/>
      <c r="Y5" s="3"/>
      <c r="Z5" s="3"/>
      <c r="AA5" s="3"/>
    </row>
    <row r="6">
      <c r="A6" s="270" t="s">
        <v>76</v>
      </c>
      <c r="B6" s="270" t="s">
        <v>77</v>
      </c>
      <c r="C6" s="30"/>
      <c r="D6" s="271" t="s">
        <v>78</v>
      </c>
      <c r="E6" s="272" t="s">
        <v>79</v>
      </c>
      <c r="F6" s="273" t="s">
        <v>80</v>
      </c>
      <c r="G6" s="274" t="s">
        <v>81</v>
      </c>
      <c r="H6" s="275" t="s">
        <v>82</v>
      </c>
      <c r="I6" s="276" t="s">
        <v>83</v>
      </c>
      <c r="J6" s="37"/>
      <c r="K6" s="37"/>
      <c r="L6" s="37"/>
      <c r="M6" s="37"/>
      <c r="N6" s="37"/>
      <c r="O6" s="37"/>
      <c r="P6" s="37"/>
      <c r="Q6" s="37"/>
      <c r="R6" s="37"/>
      <c r="S6" s="37"/>
      <c r="T6" s="38"/>
      <c r="U6" s="13"/>
      <c r="V6" s="13"/>
      <c r="W6" s="13"/>
      <c r="X6" s="13"/>
      <c r="Y6" s="13"/>
      <c r="Z6" s="13"/>
      <c r="AA6" s="3"/>
    </row>
    <row r="7">
      <c r="A7" s="277"/>
      <c r="B7" s="43"/>
      <c r="C7" s="42"/>
      <c r="D7" s="39"/>
      <c r="E7" s="278"/>
      <c r="F7" s="279"/>
      <c r="G7" s="279"/>
      <c r="H7" s="277"/>
      <c r="I7" s="280" t="s">
        <v>84</v>
      </c>
      <c r="J7" s="280" t="s">
        <v>85</v>
      </c>
      <c r="K7" s="280" t="s">
        <v>86</v>
      </c>
      <c r="L7" s="280" t="s">
        <v>87</v>
      </c>
      <c r="M7" s="280" t="s">
        <v>88</v>
      </c>
      <c r="N7" s="280" t="s">
        <v>89</v>
      </c>
      <c r="O7" s="280" t="s">
        <v>90</v>
      </c>
      <c r="P7" s="280" t="s">
        <v>91</v>
      </c>
      <c r="Q7" s="280" t="s">
        <v>92</v>
      </c>
      <c r="R7" s="280" t="s">
        <v>93</v>
      </c>
      <c r="S7" s="280" t="s">
        <v>94</v>
      </c>
      <c r="T7" s="280" t="s">
        <v>95</v>
      </c>
      <c r="U7" s="13"/>
      <c r="V7" s="13"/>
      <c r="W7" s="13"/>
      <c r="X7" s="13"/>
      <c r="Y7" s="13"/>
      <c r="Z7" s="13"/>
      <c r="AA7" s="3"/>
    </row>
    <row r="8">
      <c r="A8" s="281"/>
      <c r="B8" s="282"/>
      <c r="C8" s="283" t="s">
        <v>96</v>
      </c>
      <c r="D8" s="284"/>
      <c r="E8" s="281"/>
      <c r="F8" s="281"/>
      <c r="G8" s="285"/>
      <c r="H8" s="281"/>
      <c r="I8" s="286"/>
      <c r="J8" s="286"/>
      <c r="K8" s="286"/>
      <c r="L8" s="286"/>
      <c r="M8" s="286"/>
      <c r="N8" s="286"/>
      <c r="O8" s="286"/>
      <c r="P8" s="286"/>
      <c r="Q8" s="286"/>
      <c r="R8" s="286"/>
      <c r="S8" s="286"/>
      <c r="T8" s="286"/>
      <c r="U8" s="13"/>
      <c r="V8" s="13"/>
      <c r="W8" s="13"/>
      <c r="X8" s="13"/>
      <c r="Y8" s="13"/>
      <c r="Z8" s="13"/>
      <c r="AA8" s="3"/>
    </row>
    <row r="9">
      <c r="A9" s="281"/>
      <c r="B9" s="287"/>
      <c r="C9" s="288"/>
      <c r="D9" s="284"/>
      <c r="E9" s="281"/>
      <c r="F9" s="281"/>
      <c r="G9" s="285"/>
      <c r="H9" s="281"/>
      <c r="I9" s="286"/>
      <c r="J9" s="286"/>
      <c r="K9" s="286"/>
      <c r="L9" s="286"/>
      <c r="M9" s="286"/>
      <c r="N9" s="286"/>
      <c r="O9" s="286"/>
      <c r="P9" s="286"/>
      <c r="Q9" s="286"/>
      <c r="R9" s="286"/>
      <c r="S9" s="286"/>
      <c r="T9" s="286"/>
      <c r="U9" s="13"/>
      <c r="V9" s="13"/>
      <c r="W9" s="13"/>
      <c r="X9" s="13"/>
      <c r="Y9" s="13"/>
      <c r="Z9" s="13"/>
      <c r="AA9" s="3"/>
    </row>
    <row r="10">
      <c r="A10" s="44" t="s">
        <v>10</v>
      </c>
      <c r="B10" s="58"/>
      <c r="C10" s="289" t="s">
        <v>11</v>
      </c>
      <c r="D10" s="290"/>
      <c r="E10" s="291"/>
      <c r="F10" s="291"/>
      <c r="G10" s="145">
        <v>600000.0</v>
      </c>
      <c r="H10" s="68" t="s">
        <v>98</v>
      </c>
      <c r="I10" s="65"/>
      <c r="J10" s="65"/>
      <c r="K10" s="65"/>
      <c r="L10" s="65"/>
      <c r="M10" s="65"/>
      <c r="N10" s="65"/>
      <c r="O10" s="65"/>
      <c r="P10" s="65"/>
      <c r="Q10" s="65"/>
      <c r="R10" s="65"/>
      <c r="S10" s="65"/>
      <c r="T10" s="65"/>
      <c r="U10" s="13"/>
      <c r="V10" s="13"/>
      <c r="W10" s="13"/>
      <c r="X10" s="13"/>
      <c r="Y10" s="13"/>
      <c r="Z10" s="13"/>
      <c r="AA10" s="3"/>
    </row>
    <row r="11">
      <c r="A11" s="51"/>
      <c r="B11" s="58"/>
      <c r="C11" s="292" t="s">
        <v>1028</v>
      </c>
      <c r="D11" s="126"/>
      <c r="E11" s="51"/>
      <c r="F11" s="51"/>
      <c r="G11" s="293"/>
      <c r="H11" s="51"/>
      <c r="I11" s="65" t="s">
        <v>97</v>
      </c>
      <c r="J11" s="65" t="s">
        <v>97</v>
      </c>
      <c r="K11" s="65" t="s">
        <v>97</v>
      </c>
      <c r="L11" s="65" t="s">
        <v>97</v>
      </c>
      <c r="M11" s="65" t="s">
        <v>97</v>
      </c>
      <c r="N11" s="65" t="s">
        <v>97</v>
      </c>
      <c r="O11" s="65" t="s">
        <v>97</v>
      </c>
      <c r="P11" s="65" t="s">
        <v>97</v>
      </c>
      <c r="Q11" s="65" t="s">
        <v>97</v>
      </c>
      <c r="R11" s="65" t="s">
        <v>97</v>
      </c>
      <c r="S11" s="65" t="s">
        <v>97</v>
      </c>
      <c r="T11" s="65" t="s">
        <v>97</v>
      </c>
      <c r="U11" s="294"/>
      <c r="V11" s="13"/>
      <c r="W11" s="13"/>
      <c r="X11" s="13"/>
      <c r="Y11" s="13"/>
      <c r="Z11" s="13"/>
      <c r="AA11" s="3"/>
    </row>
    <row r="12">
      <c r="A12" s="51"/>
      <c r="B12" s="58"/>
      <c r="C12" s="295" t="s">
        <v>1029</v>
      </c>
      <c r="D12" s="126"/>
      <c r="E12" s="51"/>
      <c r="F12" s="51"/>
      <c r="G12" s="293"/>
      <c r="H12" s="51"/>
      <c r="I12" s="65" t="s">
        <v>97</v>
      </c>
      <c r="J12" s="65" t="s">
        <v>97</v>
      </c>
      <c r="K12" s="65" t="s">
        <v>97</v>
      </c>
      <c r="L12" s="65" t="s">
        <v>97</v>
      </c>
      <c r="M12" s="65" t="s">
        <v>97</v>
      </c>
      <c r="N12" s="65" t="s">
        <v>97</v>
      </c>
      <c r="O12" s="65" t="s">
        <v>97</v>
      </c>
      <c r="P12" s="65" t="s">
        <v>97</v>
      </c>
      <c r="Q12" s="65" t="s">
        <v>97</v>
      </c>
      <c r="R12" s="65" t="s">
        <v>97</v>
      </c>
      <c r="S12" s="65" t="s">
        <v>97</v>
      </c>
      <c r="T12" s="65" t="s">
        <v>97</v>
      </c>
      <c r="U12" s="294"/>
      <c r="V12" s="13"/>
      <c r="W12" s="13"/>
      <c r="X12" s="13"/>
      <c r="Y12" s="13"/>
      <c r="Z12" s="13"/>
      <c r="AA12" s="3"/>
    </row>
    <row r="13">
      <c r="A13" s="51"/>
      <c r="B13" s="58"/>
      <c r="C13" s="292" t="s">
        <v>1030</v>
      </c>
      <c r="D13" s="126"/>
      <c r="E13" s="51"/>
      <c r="F13" s="51"/>
      <c r="G13" s="293"/>
      <c r="H13" s="51"/>
      <c r="I13" s="65" t="s">
        <v>97</v>
      </c>
      <c r="J13" s="65" t="s">
        <v>97</v>
      </c>
      <c r="K13" s="65" t="s">
        <v>97</v>
      </c>
      <c r="L13" s="65" t="s">
        <v>97</v>
      </c>
      <c r="M13" s="65" t="s">
        <v>97</v>
      </c>
      <c r="N13" s="65" t="s">
        <v>97</v>
      </c>
      <c r="O13" s="65" t="s">
        <v>97</v>
      </c>
      <c r="P13" s="65" t="s">
        <v>97</v>
      </c>
      <c r="Q13" s="65" t="s">
        <v>97</v>
      </c>
      <c r="R13" s="65" t="s">
        <v>97</v>
      </c>
      <c r="S13" s="65" t="s">
        <v>97</v>
      </c>
      <c r="T13" s="65" t="s">
        <v>97</v>
      </c>
      <c r="U13" s="294"/>
      <c r="V13" s="13"/>
      <c r="W13" s="13"/>
      <c r="X13" s="13"/>
      <c r="Y13" s="13"/>
      <c r="Z13" s="13"/>
      <c r="AA13" s="3"/>
    </row>
    <row r="14">
      <c r="A14" s="51"/>
      <c r="B14" s="58"/>
      <c r="C14" s="289" t="s">
        <v>299</v>
      </c>
      <c r="D14" s="126"/>
      <c r="E14" s="51"/>
      <c r="F14" s="51"/>
      <c r="G14" s="296">
        <f>G10</f>
        <v>600000</v>
      </c>
      <c r="H14" s="51"/>
      <c r="I14" s="45"/>
      <c r="J14" s="45"/>
      <c r="K14" s="45"/>
      <c r="L14" s="45"/>
      <c r="M14" s="45"/>
      <c r="N14" s="45"/>
      <c r="O14" s="45"/>
      <c r="P14" s="45"/>
      <c r="Q14" s="45"/>
      <c r="R14" s="45"/>
      <c r="S14" s="45"/>
      <c r="T14" s="45"/>
      <c r="U14" s="294"/>
      <c r="V14" s="13"/>
      <c r="W14" s="13"/>
      <c r="X14" s="13"/>
      <c r="Y14" s="13"/>
      <c r="Z14" s="13"/>
      <c r="AA14" s="3"/>
    </row>
    <row r="15">
      <c r="A15" s="51"/>
      <c r="B15" s="58"/>
      <c r="C15" s="289"/>
      <c r="D15" s="126"/>
      <c r="E15" s="51"/>
      <c r="F15" s="51"/>
      <c r="G15" s="296"/>
      <c r="H15" s="51"/>
      <c r="I15" s="45"/>
      <c r="J15" s="45"/>
      <c r="K15" s="45"/>
      <c r="L15" s="45"/>
      <c r="M15" s="45"/>
      <c r="N15" s="45"/>
      <c r="O15" s="45"/>
      <c r="P15" s="45"/>
      <c r="Q15" s="45"/>
      <c r="R15" s="45"/>
      <c r="S15" s="45"/>
      <c r="T15" s="45"/>
      <c r="U15" s="294"/>
      <c r="V15" s="13"/>
      <c r="W15" s="13"/>
      <c r="X15" s="13"/>
      <c r="Y15" s="13"/>
      <c r="Z15" s="13"/>
      <c r="AA15" s="3"/>
    </row>
    <row r="16">
      <c r="A16" s="51"/>
      <c r="B16" s="58"/>
      <c r="C16" s="295" t="s">
        <v>305</v>
      </c>
      <c r="D16" s="126"/>
      <c r="E16" s="51"/>
      <c r="F16" s="51"/>
      <c r="G16" s="293"/>
      <c r="H16" s="51"/>
      <c r="I16" s="45"/>
      <c r="J16" s="45"/>
      <c r="K16" s="45"/>
      <c r="L16" s="45"/>
      <c r="M16" s="45"/>
      <c r="N16" s="45"/>
      <c r="O16" s="45"/>
      <c r="P16" s="45"/>
      <c r="Q16" s="45"/>
      <c r="R16" s="45"/>
      <c r="S16" s="45"/>
      <c r="T16" s="45"/>
      <c r="U16" s="294"/>
      <c r="V16" s="13"/>
      <c r="W16" s="13"/>
      <c r="X16" s="13"/>
      <c r="Y16" s="13"/>
      <c r="Z16" s="13"/>
      <c r="AA16" s="3"/>
    </row>
    <row r="17">
      <c r="A17" s="44" t="s">
        <v>12</v>
      </c>
      <c r="B17" s="58"/>
      <c r="C17" s="289" t="s">
        <v>13</v>
      </c>
      <c r="D17" s="290"/>
      <c r="E17" s="291"/>
      <c r="F17" s="291"/>
      <c r="G17" s="145">
        <v>250000.0</v>
      </c>
      <c r="H17" s="68" t="s">
        <v>98</v>
      </c>
      <c r="I17" s="65"/>
      <c r="J17" s="65"/>
      <c r="K17" s="65"/>
      <c r="L17" s="65"/>
      <c r="M17" s="65"/>
      <c r="N17" s="65"/>
      <c r="O17" s="65"/>
      <c r="P17" s="65"/>
      <c r="Q17" s="65"/>
      <c r="R17" s="65"/>
      <c r="S17" s="65"/>
      <c r="T17" s="65"/>
      <c r="U17" s="294"/>
      <c r="V17" s="2"/>
      <c r="W17" s="2"/>
      <c r="X17" s="2"/>
      <c r="Y17" s="2"/>
      <c r="Z17" s="2"/>
      <c r="AA17" s="3"/>
    </row>
    <row r="18">
      <c r="A18" s="51"/>
      <c r="B18" s="58">
        <v>1.0</v>
      </c>
      <c r="C18" s="297" t="s">
        <v>1031</v>
      </c>
      <c r="D18" s="298">
        <v>50.0</v>
      </c>
      <c r="E18" s="299" t="s">
        <v>131</v>
      </c>
      <c r="F18" s="80">
        <v>110.5</v>
      </c>
      <c r="G18" s="146">
        <f t="shared" ref="G18:G57" si="1">D18*F18</f>
        <v>5525</v>
      </c>
      <c r="H18" s="51"/>
      <c r="I18" s="65"/>
      <c r="J18" s="65"/>
      <c r="K18" s="65"/>
      <c r="L18" s="65">
        <v>25.0</v>
      </c>
      <c r="M18" s="65"/>
      <c r="N18" s="65"/>
      <c r="O18" s="65"/>
      <c r="P18" s="65">
        <v>25.0</v>
      </c>
      <c r="Q18" s="65"/>
      <c r="R18" s="65"/>
      <c r="S18" s="65"/>
      <c r="T18" s="65"/>
      <c r="U18" s="294"/>
      <c r="V18" s="2"/>
      <c r="W18" s="2"/>
      <c r="X18" s="2"/>
      <c r="Y18" s="2"/>
      <c r="Z18" s="2"/>
      <c r="AA18" s="3"/>
    </row>
    <row r="19">
      <c r="A19" s="58"/>
      <c r="B19" s="58">
        <v>2.0</v>
      </c>
      <c r="C19" s="297" t="s">
        <v>1032</v>
      </c>
      <c r="D19" s="298">
        <v>10.0</v>
      </c>
      <c r="E19" s="58" t="s">
        <v>118</v>
      </c>
      <c r="F19" s="80">
        <v>148.0</v>
      </c>
      <c r="G19" s="146">
        <f t="shared" si="1"/>
        <v>1480</v>
      </c>
      <c r="H19" s="68"/>
      <c r="I19" s="65"/>
      <c r="J19" s="65"/>
      <c r="K19" s="65"/>
      <c r="L19" s="65">
        <v>5.0</v>
      </c>
      <c r="M19" s="65"/>
      <c r="N19" s="65"/>
      <c r="O19" s="65"/>
      <c r="P19" s="65">
        <v>5.0</v>
      </c>
      <c r="Q19" s="65"/>
      <c r="R19" s="65"/>
      <c r="S19" s="65"/>
      <c r="T19" s="65"/>
      <c r="U19" s="294"/>
      <c r="V19" s="2"/>
      <c r="W19" s="2"/>
      <c r="X19" s="2"/>
      <c r="Y19" s="2"/>
      <c r="Z19" s="2"/>
      <c r="AA19" s="3"/>
    </row>
    <row r="20">
      <c r="A20" s="44"/>
      <c r="B20" s="58">
        <v>3.0</v>
      </c>
      <c r="C20" s="297" t="s">
        <v>1033</v>
      </c>
      <c r="D20" s="298">
        <v>10.0</v>
      </c>
      <c r="E20" s="68" t="s">
        <v>118</v>
      </c>
      <c r="F20" s="80">
        <v>302.0</v>
      </c>
      <c r="G20" s="146">
        <f t="shared" si="1"/>
        <v>3020</v>
      </c>
      <c r="H20" s="68"/>
      <c r="I20" s="58"/>
      <c r="J20" s="65"/>
      <c r="K20" s="58"/>
      <c r="L20" s="58">
        <v>5.0</v>
      </c>
      <c r="M20" s="58"/>
      <c r="N20" s="58"/>
      <c r="O20" s="65"/>
      <c r="P20" s="58">
        <v>5.0</v>
      </c>
      <c r="Q20" s="58"/>
      <c r="R20" s="58"/>
      <c r="S20" s="58"/>
      <c r="T20" s="58"/>
      <c r="U20" s="294"/>
      <c r="V20" s="3"/>
      <c r="W20" s="3"/>
      <c r="X20" s="3"/>
      <c r="Y20" s="3"/>
      <c r="Z20" s="3"/>
      <c r="AA20" s="3"/>
    </row>
    <row r="21">
      <c r="A21" s="44"/>
      <c r="B21" s="58">
        <v>4.0</v>
      </c>
      <c r="C21" s="297" t="s">
        <v>1034</v>
      </c>
      <c r="D21" s="298">
        <v>60.0</v>
      </c>
      <c r="E21" s="68" t="s">
        <v>118</v>
      </c>
      <c r="F21" s="80">
        <v>75.0</v>
      </c>
      <c r="G21" s="146">
        <f t="shared" si="1"/>
        <v>4500</v>
      </c>
      <c r="H21" s="68"/>
      <c r="I21" s="58"/>
      <c r="J21" s="65"/>
      <c r="K21" s="58"/>
      <c r="L21" s="58">
        <v>30.0</v>
      </c>
      <c r="M21" s="58"/>
      <c r="N21" s="58"/>
      <c r="O21" s="65"/>
      <c r="P21" s="58">
        <v>30.0</v>
      </c>
      <c r="Q21" s="58"/>
      <c r="R21" s="58"/>
      <c r="S21" s="58"/>
      <c r="T21" s="58"/>
      <c r="U21" s="294"/>
      <c r="V21" s="3"/>
      <c r="W21" s="3"/>
      <c r="X21" s="3"/>
      <c r="Y21" s="3"/>
      <c r="Z21" s="3"/>
      <c r="AA21" s="3"/>
    </row>
    <row r="22">
      <c r="A22" s="58"/>
      <c r="B22" s="58">
        <v>5.0</v>
      </c>
      <c r="C22" s="297" t="s">
        <v>1035</v>
      </c>
      <c r="D22" s="298">
        <v>70.0</v>
      </c>
      <c r="E22" s="58" t="s">
        <v>136</v>
      </c>
      <c r="F22" s="80">
        <v>498.0</v>
      </c>
      <c r="G22" s="146">
        <f t="shared" si="1"/>
        <v>34860</v>
      </c>
      <c r="H22" s="68"/>
      <c r="I22" s="65"/>
      <c r="J22" s="65"/>
      <c r="K22" s="65"/>
      <c r="L22" s="65">
        <v>35.0</v>
      </c>
      <c r="M22" s="65"/>
      <c r="N22" s="65"/>
      <c r="O22" s="65"/>
      <c r="P22" s="65">
        <v>35.0</v>
      </c>
      <c r="Q22" s="65"/>
      <c r="R22" s="65"/>
      <c r="S22" s="65"/>
      <c r="T22" s="65"/>
      <c r="U22" s="294"/>
      <c r="V22" s="2"/>
      <c r="W22" s="2"/>
      <c r="X22" s="2"/>
      <c r="Y22" s="2"/>
      <c r="Z22" s="2"/>
      <c r="AA22" s="3"/>
    </row>
    <row r="23">
      <c r="A23" s="58"/>
      <c r="B23" s="58">
        <v>6.0</v>
      </c>
      <c r="C23" s="297" t="s">
        <v>1036</v>
      </c>
      <c r="D23" s="298">
        <v>50.0</v>
      </c>
      <c r="E23" s="58" t="s">
        <v>120</v>
      </c>
      <c r="F23" s="80">
        <v>670.0</v>
      </c>
      <c r="G23" s="146">
        <f t="shared" si="1"/>
        <v>33500</v>
      </c>
      <c r="H23" s="291"/>
      <c r="I23" s="65"/>
      <c r="J23" s="65"/>
      <c r="K23" s="65"/>
      <c r="L23" s="65">
        <v>25.0</v>
      </c>
      <c r="M23" s="65"/>
      <c r="N23" s="65"/>
      <c r="O23" s="65"/>
      <c r="P23" s="65">
        <v>25.0</v>
      </c>
      <c r="Q23" s="65"/>
      <c r="R23" s="65"/>
      <c r="S23" s="65"/>
      <c r="T23" s="65"/>
      <c r="U23" s="294"/>
      <c r="V23" s="2"/>
      <c r="W23" s="2"/>
      <c r="X23" s="2"/>
      <c r="Y23" s="2"/>
      <c r="Z23" s="2"/>
      <c r="AA23" s="3"/>
    </row>
    <row r="24">
      <c r="A24" s="58"/>
      <c r="B24" s="58">
        <v>7.0</v>
      </c>
      <c r="C24" s="297" t="s">
        <v>1037</v>
      </c>
      <c r="D24" s="298">
        <v>300.0</v>
      </c>
      <c r="E24" s="68" t="s">
        <v>120</v>
      </c>
      <c r="F24" s="80">
        <v>65.0</v>
      </c>
      <c r="G24" s="146">
        <f t="shared" si="1"/>
        <v>19500</v>
      </c>
      <c r="H24" s="68"/>
      <c r="I24" s="65"/>
      <c r="J24" s="65"/>
      <c r="K24" s="65"/>
      <c r="L24" s="65">
        <v>150.0</v>
      </c>
      <c r="M24" s="65"/>
      <c r="N24" s="65"/>
      <c r="O24" s="65"/>
      <c r="P24" s="65">
        <v>150.0</v>
      </c>
      <c r="Q24" s="65"/>
      <c r="R24" s="65"/>
      <c r="S24" s="65"/>
      <c r="T24" s="65"/>
      <c r="U24" s="294"/>
      <c r="V24" s="3"/>
      <c r="W24" s="3"/>
      <c r="X24" s="3"/>
      <c r="Y24" s="3"/>
      <c r="Z24" s="3"/>
      <c r="AA24" s="3"/>
    </row>
    <row r="25">
      <c r="A25" s="58"/>
      <c r="B25" s="58">
        <v>8.0</v>
      </c>
      <c r="C25" s="297" t="s">
        <v>1038</v>
      </c>
      <c r="D25" s="298">
        <v>30.0</v>
      </c>
      <c r="E25" s="68" t="s">
        <v>120</v>
      </c>
      <c r="F25" s="80">
        <v>60.0</v>
      </c>
      <c r="G25" s="146">
        <f t="shared" si="1"/>
        <v>1800</v>
      </c>
      <c r="H25" s="68"/>
      <c r="I25" s="65"/>
      <c r="J25" s="65"/>
      <c r="K25" s="65"/>
      <c r="L25" s="65">
        <v>15.0</v>
      </c>
      <c r="M25" s="65"/>
      <c r="N25" s="65"/>
      <c r="O25" s="65"/>
      <c r="P25" s="65">
        <v>15.0</v>
      </c>
      <c r="Q25" s="65"/>
      <c r="R25" s="65"/>
      <c r="S25" s="65"/>
      <c r="T25" s="65"/>
      <c r="U25" s="294"/>
      <c r="V25" s="3"/>
      <c r="W25" s="3"/>
      <c r="X25" s="3"/>
      <c r="Y25" s="3"/>
      <c r="Z25" s="3"/>
      <c r="AA25" s="3"/>
    </row>
    <row r="26">
      <c r="A26" s="44"/>
      <c r="B26" s="58">
        <v>9.0</v>
      </c>
      <c r="C26" s="297" t="s">
        <v>1039</v>
      </c>
      <c r="D26" s="298">
        <v>30.0</v>
      </c>
      <c r="E26" s="68" t="s">
        <v>120</v>
      </c>
      <c r="F26" s="80">
        <v>373.0</v>
      </c>
      <c r="G26" s="146">
        <f t="shared" si="1"/>
        <v>11190</v>
      </c>
      <c r="H26" s="68"/>
      <c r="I26" s="58"/>
      <c r="J26" s="65"/>
      <c r="K26" s="58"/>
      <c r="L26" s="58">
        <v>15.0</v>
      </c>
      <c r="M26" s="58"/>
      <c r="N26" s="58"/>
      <c r="O26" s="65"/>
      <c r="P26" s="58">
        <v>15.0</v>
      </c>
      <c r="Q26" s="58"/>
      <c r="R26" s="58"/>
      <c r="S26" s="58"/>
      <c r="T26" s="58"/>
      <c r="U26" s="294"/>
      <c r="V26" s="3"/>
      <c r="W26" s="3"/>
      <c r="X26" s="3"/>
      <c r="Y26" s="3"/>
      <c r="Z26" s="3"/>
      <c r="AA26" s="3"/>
    </row>
    <row r="27">
      <c r="A27" s="44"/>
      <c r="B27" s="58">
        <v>10.0</v>
      </c>
      <c r="C27" s="297" t="s">
        <v>1040</v>
      </c>
      <c r="D27" s="298">
        <v>12.0</v>
      </c>
      <c r="E27" s="68" t="s">
        <v>120</v>
      </c>
      <c r="F27" s="80">
        <v>381.0</v>
      </c>
      <c r="G27" s="146">
        <f t="shared" si="1"/>
        <v>4572</v>
      </c>
      <c r="H27" s="68"/>
      <c r="I27" s="58"/>
      <c r="J27" s="65"/>
      <c r="K27" s="58"/>
      <c r="L27" s="58">
        <v>6.0</v>
      </c>
      <c r="M27" s="58"/>
      <c r="N27" s="58"/>
      <c r="O27" s="65"/>
      <c r="P27" s="58">
        <v>6.0</v>
      </c>
      <c r="Q27" s="58"/>
      <c r="R27" s="58"/>
      <c r="S27" s="58"/>
      <c r="T27" s="58"/>
      <c r="U27" s="294"/>
      <c r="V27" s="3"/>
      <c r="W27" s="3"/>
      <c r="X27" s="3"/>
      <c r="Y27" s="3"/>
      <c r="Z27" s="3"/>
      <c r="AA27" s="3"/>
    </row>
    <row r="28">
      <c r="A28" s="44"/>
      <c r="B28" s="58">
        <v>11.0</v>
      </c>
      <c r="C28" s="297" t="s">
        <v>1041</v>
      </c>
      <c r="D28" s="298">
        <v>12.0</v>
      </c>
      <c r="E28" s="68" t="s">
        <v>120</v>
      </c>
      <c r="F28" s="80">
        <v>381.0</v>
      </c>
      <c r="G28" s="146">
        <f t="shared" si="1"/>
        <v>4572</v>
      </c>
      <c r="H28" s="68"/>
      <c r="I28" s="58"/>
      <c r="J28" s="65"/>
      <c r="K28" s="58"/>
      <c r="L28" s="58">
        <v>6.0</v>
      </c>
      <c r="M28" s="58"/>
      <c r="N28" s="58"/>
      <c r="O28" s="65"/>
      <c r="P28" s="58">
        <v>6.0</v>
      </c>
      <c r="Q28" s="58"/>
      <c r="R28" s="58"/>
      <c r="S28" s="58"/>
      <c r="T28" s="58"/>
      <c r="U28" s="294"/>
      <c r="V28" s="3"/>
      <c r="W28" s="3"/>
      <c r="X28" s="3"/>
      <c r="Y28" s="3"/>
      <c r="Z28" s="3"/>
      <c r="AA28" s="3"/>
    </row>
    <row r="29">
      <c r="A29" s="58"/>
      <c r="B29" s="58">
        <v>12.0</v>
      </c>
      <c r="C29" s="297" t="s">
        <v>1042</v>
      </c>
      <c r="D29" s="298">
        <v>12.0</v>
      </c>
      <c r="E29" s="68" t="s">
        <v>120</v>
      </c>
      <c r="F29" s="80">
        <v>381.0</v>
      </c>
      <c r="G29" s="146">
        <f t="shared" si="1"/>
        <v>4572</v>
      </c>
      <c r="H29" s="68"/>
      <c r="I29" s="65"/>
      <c r="J29" s="65"/>
      <c r="K29" s="65"/>
      <c r="L29" s="65">
        <v>6.0</v>
      </c>
      <c r="M29" s="65"/>
      <c r="N29" s="65"/>
      <c r="O29" s="65"/>
      <c r="P29" s="65">
        <v>6.0</v>
      </c>
      <c r="Q29" s="65"/>
      <c r="R29" s="65"/>
      <c r="S29" s="65"/>
      <c r="T29" s="65"/>
      <c r="U29" s="294"/>
      <c r="V29" s="3"/>
      <c r="W29" s="3"/>
      <c r="X29" s="3"/>
      <c r="Y29" s="3"/>
      <c r="Z29" s="3"/>
      <c r="AA29" s="3"/>
    </row>
    <row r="30">
      <c r="A30" s="58"/>
      <c r="B30" s="58">
        <v>13.0</v>
      </c>
      <c r="C30" s="297" t="s">
        <v>1043</v>
      </c>
      <c r="D30" s="298">
        <v>10.0</v>
      </c>
      <c r="E30" s="68" t="s">
        <v>120</v>
      </c>
      <c r="F30" s="80">
        <v>1194.0</v>
      </c>
      <c r="G30" s="146">
        <f t="shared" si="1"/>
        <v>11940</v>
      </c>
      <c r="H30" s="68"/>
      <c r="I30" s="65"/>
      <c r="J30" s="65"/>
      <c r="K30" s="65"/>
      <c r="L30" s="65">
        <v>5.0</v>
      </c>
      <c r="M30" s="65"/>
      <c r="N30" s="65"/>
      <c r="O30" s="65"/>
      <c r="P30" s="65">
        <v>5.0</v>
      </c>
      <c r="Q30" s="65"/>
      <c r="R30" s="65"/>
      <c r="S30" s="65"/>
      <c r="T30" s="65"/>
      <c r="U30" s="294"/>
      <c r="V30" s="3"/>
      <c r="W30" s="3"/>
      <c r="X30" s="3"/>
      <c r="Y30" s="3"/>
      <c r="Z30" s="3"/>
      <c r="AA30" s="3"/>
    </row>
    <row r="31">
      <c r="A31" s="58"/>
      <c r="B31" s="58">
        <v>14.0</v>
      </c>
      <c r="C31" s="297" t="s">
        <v>1044</v>
      </c>
      <c r="D31" s="298">
        <v>6.0</v>
      </c>
      <c r="E31" s="68" t="s">
        <v>120</v>
      </c>
      <c r="F31" s="80">
        <v>950.0</v>
      </c>
      <c r="G31" s="146">
        <f t="shared" si="1"/>
        <v>5700</v>
      </c>
      <c r="H31" s="68"/>
      <c r="I31" s="65"/>
      <c r="J31" s="65"/>
      <c r="K31" s="65"/>
      <c r="L31" s="65">
        <v>3.0</v>
      </c>
      <c r="M31" s="65"/>
      <c r="N31" s="65"/>
      <c r="O31" s="65"/>
      <c r="P31" s="65">
        <v>3.0</v>
      </c>
      <c r="Q31" s="65"/>
      <c r="R31" s="65"/>
      <c r="S31" s="65"/>
      <c r="T31" s="65"/>
      <c r="U31" s="294"/>
      <c r="V31" s="3"/>
      <c r="W31" s="3"/>
      <c r="X31" s="3"/>
      <c r="Y31" s="3"/>
      <c r="Z31" s="3"/>
      <c r="AA31" s="3"/>
    </row>
    <row r="32">
      <c r="A32" s="58"/>
      <c r="B32" s="58">
        <v>15.0</v>
      </c>
      <c r="C32" s="297" t="s">
        <v>1045</v>
      </c>
      <c r="D32" s="298">
        <v>6.0</v>
      </c>
      <c r="E32" s="68" t="s">
        <v>120</v>
      </c>
      <c r="F32" s="80">
        <v>950.0</v>
      </c>
      <c r="G32" s="146">
        <f t="shared" si="1"/>
        <v>5700</v>
      </c>
      <c r="H32" s="68"/>
      <c r="I32" s="65"/>
      <c r="J32" s="65"/>
      <c r="K32" s="65"/>
      <c r="L32" s="65">
        <v>3.0</v>
      </c>
      <c r="M32" s="65"/>
      <c r="N32" s="65"/>
      <c r="O32" s="65"/>
      <c r="P32" s="65">
        <v>3.0</v>
      </c>
      <c r="Q32" s="65"/>
      <c r="R32" s="65"/>
      <c r="S32" s="65"/>
      <c r="T32" s="65"/>
      <c r="U32" s="294"/>
      <c r="V32" s="3"/>
      <c r="W32" s="3"/>
      <c r="X32" s="3"/>
      <c r="Y32" s="3"/>
      <c r="Z32" s="3"/>
      <c r="AA32" s="3"/>
    </row>
    <row r="33">
      <c r="A33" s="58"/>
      <c r="B33" s="58">
        <v>16.0</v>
      </c>
      <c r="C33" s="297" t="s">
        <v>1046</v>
      </c>
      <c r="D33" s="298">
        <v>6.0</v>
      </c>
      <c r="E33" s="68" t="s">
        <v>120</v>
      </c>
      <c r="F33" s="80">
        <v>950.0</v>
      </c>
      <c r="G33" s="146">
        <f t="shared" si="1"/>
        <v>5700</v>
      </c>
      <c r="H33" s="68"/>
      <c r="I33" s="65"/>
      <c r="J33" s="65"/>
      <c r="K33" s="65"/>
      <c r="L33" s="65">
        <v>3.0</v>
      </c>
      <c r="M33" s="65"/>
      <c r="N33" s="65"/>
      <c r="O33" s="65"/>
      <c r="P33" s="65">
        <v>3.0</v>
      </c>
      <c r="Q33" s="65"/>
      <c r="R33" s="65"/>
      <c r="S33" s="65"/>
      <c r="T33" s="65"/>
      <c r="U33" s="294"/>
      <c r="V33" s="3"/>
      <c r="W33" s="3"/>
      <c r="X33" s="3"/>
      <c r="Y33" s="3"/>
      <c r="Z33" s="3"/>
      <c r="AA33" s="3"/>
    </row>
    <row r="34">
      <c r="A34" s="58"/>
      <c r="B34" s="58">
        <v>17.0</v>
      </c>
      <c r="C34" s="297" t="s">
        <v>1047</v>
      </c>
      <c r="D34" s="298">
        <v>60.0</v>
      </c>
      <c r="E34" s="68" t="s">
        <v>131</v>
      </c>
      <c r="F34" s="80">
        <v>59.0</v>
      </c>
      <c r="G34" s="146">
        <f t="shared" si="1"/>
        <v>3540</v>
      </c>
      <c r="H34" s="68"/>
      <c r="I34" s="65"/>
      <c r="J34" s="65"/>
      <c r="K34" s="65"/>
      <c r="L34" s="65">
        <v>30.0</v>
      </c>
      <c r="M34" s="65"/>
      <c r="N34" s="65"/>
      <c r="O34" s="65"/>
      <c r="P34" s="65">
        <v>30.0</v>
      </c>
      <c r="Q34" s="65"/>
      <c r="R34" s="65"/>
      <c r="S34" s="65"/>
      <c r="T34" s="65"/>
      <c r="U34" s="294"/>
      <c r="V34" s="3"/>
      <c r="W34" s="3"/>
      <c r="X34" s="3"/>
      <c r="Y34" s="3"/>
      <c r="Z34" s="3"/>
      <c r="AA34" s="3"/>
    </row>
    <row r="35">
      <c r="A35" s="58"/>
      <c r="B35" s="58">
        <v>18.0</v>
      </c>
      <c r="C35" s="297" t="s">
        <v>1048</v>
      </c>
      <c r="D35" s="298">
        <v>40.0</v>
      </c>
      <c r="E35" s="68" t="s">
        <v>120</v>
      </c>
      <c r="F35" s="80">
        <v>325.0</v>
      </c>
      <c r="G35" s="146">
        <f t="shared" si="1"/>
        <v>13000</v>
      </c>
      <c r="H35" s="68"/>
      <c r="I35" s="65"/>
      <c r="J35" s="65"/>
      <c r="K35" s="65"/>
      <c r="L35" s="65">
        <v>20.0</v>
      </c>
      <c r="M35" s="65"/>
      <c r="N35" s="65"/>
      <c r="O35" s="65"/>
      <c r="P35" s="65">
        <v>20.0</v>
      </c>
      <c r="Q35" s="65"/>
      <c r="R35" s="65"/>
      <c r="S35" s="65"/>
      <c r="T35" s="65"/>
      <c r="U35" s="294"/>
      <c r="V35" s="3"/>
      <c r="W35" s="3"/>
      <c r="X35" s="3"/>
      <c r="Y35" s="3"/>
      <c r="Z35" s="3"/>
      <c r="AA35" s="3"/>
    </row>
    <row r="36">
      <c r="A36" s="58"/>
      <c r="B36" s="58">
        <v>19.0</v>
      </c>
      <c r="C36" s="297" t="s">
        <v>1049</v>
      </c>
      <c r="D36" s="298">
        <v>100.0</v>
      </c>
      <c r="E36" s="68" t="s">
        <v>120</v>
      </c>
      <c r="F36" s="80">
        <v>47.0</v>
      </c>
      <c r="G36" s="146">
        <f t="shared" si="1"/>
        <v>4700</v>
      </c>
      <c r="H36" s="68"/>
      <c r="I36" s="65"/>
      <c r="J36" s="65"/>
      <c r="K36" s="65"/>
      <c r="L36" s="65">
        <v>50.0</v>
      </c>
      <c r="M36" s="65"/>
      <c r="N36" s="65"/>
      <c r="O36" s="65"/>
      <c r="P36" s="65">
        <v>50.0</v>
      </c>
      <c r="Q36" s="65"/>
      <c r="R36" s="65"/>
      <c r="S36" s="65"/>
      <c r="T36" s="65"/>
      <c r="U36" s="294"/>
      <c r="V36" s="3"/>
      <c r="W36" s="3"/>
      <c r="X36" s="3"/>
      <c r="Y36" s="3"/>
      <c r="Z36" s="3"/>
      <c r="AA36" s="3"/>
    </row>
    <row r="37">
      <c r="A37" s="58"/>
      <c r="B37" s="58">
        <v>20.0</v>
      </c>
      <c r="C37" s="297" t="s">
        <v>1050</v>
      </c>
      <c r="D37" s="298">
        <v>50.0</v>
      </c>
      <c r="E37" s="68" t="s">
        <v>120</v>
      </c>
      <c r="F37" s="80">
        <v>32.0</v>
      </c>
      <c r="G37" s="146">
        <f t="shared" si="1"/>
        <v>1600</v>
      </c>
      <c r="H37" s="68"/>
      <c r="I37" s="65"/>
      <c r="J37" s="65"/>
      <c r="K37" s="65"/>
      <c r="L37" s="65">
        <v>25.0</v>
      </c>
      <c r="M37" s="65"/>
      <c r="N37" s="65"/>
      <c r="O37" s="65"/>
      <c r="P37" s="65">
        <v>25.0</v>
      </c>
      <c r="Q37" s="65"/>
      <c r="R37" s="65"/>
      <c r="S37" s="65"/>
      <c r="T37" s="65"/>
      <c r="U37" s="294"/>
      <c r="V37" s="3"/>
      <c r="W37" s="3"/>
      <c r="X37" s="3"/>
      <c r="Y37" s="3"/>
      <c r="Z37" s="3"/>
      <c r="AA37" s="3"/>
    </row>
    <row r="38">
      <c r="A38" s="58"/>
      <c r="B38" s="58">
        <v>21.0</v>
      </c>
      <c r="C38" s="297" t="s">
        <v>1051</v>
      </c>
      <c r="D38" s="298">
        <v>200.0</v>
      </c>
      <c r="E38" s="68" t="s">
        <v>120</v>
      </c>
      <c r="F38" s="80">
        <v>9.5</v>
      </c>
      <c r="G38" s="146">
        <f t="shared" si="1"/>
        <v>1900</v>
      </c>
      <c r="H38" s="68"/>
      <c r="I38" s="65"/>
      <c r="J38" s="65"/>
      <c r="K38" s="65"/>
      <c r="L38" s="65">
        <v>100.0</v>
      </c>
      <c r="M38" s="65"/>
      <c r="N38" s="65"/>
      <c r="O38" s="65"/>
      <c r="P38" s="65">
        <v>100.0</v>
      </c>
      <c r="Q38" s="65"/>
      <c r="R38" s="65"/>
      <c r="S38" s="65"/>
      <c r="T38" s="65"/>
      <c r="U38" s="294"/>
      <c r="V38" s="3"/>
      <c r="W38" s="3"/>
      <c r="X38" s="3"/>
      <c r="Y38" s="3"/>
      <c r="Z38" s="3"/>
      <c r="AA38" s="3"/>
    </row>
    <row r="39">
      <c r="A39" s="58"/>
      <c r="B39" s="58">
        <v>22.0</v>
      </c>
      <c r="C39" s="297" t="s">
        <v>1052</v>
      </c>
      <c r="D39" s="298">
        <v>100.0</v>
      </c>
      <c r="E39" s="68" t="s">
        <v>120</v>
      </c>
      <c r="F39" s="80">
        <v>8.0</v>
      </c>
      <c r="G39" s="146">
        <f t="shared" si="1"/>
        <v>800</v>
      </c>
      <c r="H39" s="68"/>
      <c r="I39" s="65"/>
      <c r="J39" s="65"/>
      <c r="K39" s="65"/>
      <c r="L39" s="65">
        <v>50.0</v>
      </c>
      <c r="M39" s="65"/>
      <c r="N39" s="65"/>
      <c r="O39" s="65"/>
      <c r="P39" s="65">
        <v>50.0</v>
      </c>
      <c r="Q39" s="65"/>
      <c r="R39" s="65"/>
      <c r="S39" s="65"/>
      <c r="T39" s="65"/>
      <c r="U39" s="294"/>
      <c r="V39" s="3"/>
      <c r="W39" s="3"/>
      <c r="X39" s="3"/>
      <c r="Y39" s="3"/>
      <c r="Z39" s="3"/>
      <c r="AA39" s="3"/>
    </row>
    <row r="40">
      <c r="A40" s="58"/>
      <c r="B40" s="58">
        <v>23.0</v>
      </c>
      <c r="C40" s="297" t="s">
        <v>1053</v>
      </c>
      <c r="D40" s="298">
        <v>50.0</v>
      </c>
      <c r="E40" s="68" t="s">
        <v>118</v>
      </c>
      <c r="F40" s="80">
        <v>92.3</v>
      </c>
      <c r="G40" s="146">
        <f t="shared" si="1"/>
        <v>4615</v>
      </c>
      <c r="H40" s="68"/>
      <c r="I40" s="65"/>
      <c r="J40" s="65"/>
      <c r="K40" s="65"/>
      <c r="L40" s="65">
        <v>25.0</v>
      </c>
      <c r="M40" s="65"/>
      <c r="N40" s="65"/>
      <c r="O40" s="65"/>
      <c r="P40" s="65">
        <v>25.0</v>
      </c>
      <c r="Q40" s="65"/>
      <c r="R40" s="65"/>
      <c r="S40" s="65"/>
      <c r="T40" s="65"/>
      <c r="U40" s="294"/>
      <c r="V40" s="3"/>
      <c r="W40" s="3"/>
      <c r="X40" s="3"/>
      <c r="Y40" s="3"/>
      <c r="Z40" s="3"/>
      <c r="AA40" s="3"/>
    </row>
    <row r="41">
      <c r="A41" s="58"/>
      <c r="B41" s="58">
        <v>24.0</v>
      </c>
      <c r="C41" s="297" t="s">
        <v>1054</v>
      </c>
      <c r="D41" s="298">
        <v>60.0</v>
      </c>
      <c r="E41" s="68" t="s">
        <v>120</v>
      </c>
      <c r="F41" s="80">
        <v>80.0</v>
      </c>
      <c r="G41" s="146">
        <f t="shared" si="1"/>
        <v>4800</v>
      </c>
      <c r="H41" s="68"/>
      <c r="I41" s="65"/>
      <c r="J41" s="65"/>
      <c r="K41" s="65"/>
      <c r="L41" s="65">
        <v>30.0</v>
      </c>
      <c r="M41" s="65"/>
      <c r="N41" s="65"/>
      <c r="O41" s="65"/>
      <c r="P41" s="65">
        <v>30.0</v>
      </c>
      <c r="Q41" s="65"/>
      <c r="R41" s="65"/>
      <c r="S41" s="65"/>
      <c r="T41" s="65"/>
      <c r="U41" s="294"/>
      <c r="V41" s="3"/>
      <c r="W41" s="3"/>
      <c r="X41" s="3"/>
      <c r="Y41" s="3"/>
      <c r="Z41" s="3"/>
      <c r="AA41" s="3"/>
    </row>
    <row r="42">
      <c r="A42" s="58"/>
      <c r="B42" s="58">
        <v>25.0</v>
      </c>
      <c r="C42" s="297" t="s">
        <v>1055</v>
      </c>
      <c r="D42" s="298">
        <v>2.0</v>
      </c>
      <c r="E42" s="68" t="s">
        <v>131</v>
      </c>
      <c r="F42" s="80">
        <v>530.0</v>
      </c>
      <c r="G42" s="146">
        <f t="shared" si="1"/>
        <v>1060</v>
      </c>
      <c r="H42" s="68"/>
      <c r="I42" s="65"/>
      <c r="J42" s="65"/>
      <c r="K42" s="65"/>
      <c r="L42" s="65">
        <v>1.0</v>
      </c>
      <c r="M42" s="65"/>
      <c r="N42" s="65"/>
      <c r="O42" s="65"/>
      <c r="P42" s="65">
        <v>1.0</v>
      </c>
      <c r="Q42" s="65"/>
      <c r="R42" s="65"/>
      <c r="S42" s="65"/>
      <c r="T42" s="65"/>
      <c r="U42" s="294"/>
      <c r="V42" s="3"/>
      <c r="W42" s="3"/>
      <c r="X42" s="3"/>
      <c r="Y42" s="3"/>
      <c r="Z42" s="3"/>
      <c r="AA42" s="3"/>
    </row>
    <row r="43">
      <c r="A43" s="58"/>
      <c r="B43" s="58">
        <v>26.0</v>
      </c>
      <c r="C43" s="297" t="s">
        <v>1056</v>
      </c>
      <c r="D43" s="298">
        <v>10.0</v>
      </c>
      <c r="E43" s="68" t="s">
        <v>157</v>
      </c>
      <c r="F43" s="80">
        <v>104.75</v>
      </c>
      <c r="G43" s="146">
        <f t="shared" si="1"/>
        <v>1047.5</v>
      </c>
      <c r="H43" s="68"/>
      <c r="I43" s="65"/>
      <c r="J43" s="65"/>
      <c r="K43" s="65"/>
      <c r="L43" s="65">
        <v>5.0</v>
      </c>
      <c r="M43" s="65"/>
      <c r="N43" s="65"/>
      <c r="O43" s="65"/>
      <c r="P43" s="65">
        <v>5.0</v>
      </c>
      <c r="Q43" s="65"/>
      <c r="R43" s="65"/>
      <c r="S43" s="65"/>
      <c r="T43" s="65"/>
      <c r="U43" s="294"/>
      <c r="V43" s="3"/>
      <c r="W43" s="3"/>
      <c r="X43" s="3"/>
      <c r="Y43" s="3"/>
      <c r="Z43" s="3"/>
      <c r="AA43" s="3"/>
    </row>
    <row r="44">
      <c r="A44" s="58"/>
      <c r="B44" s="58">
        <v>27.0</v>
      </c>
      <c r="C44" s="297" t="s">
        <v>1057</v>
      </c>
      <c r="D44" s="298">
        <v>137.0</v>
      </c>
      <c r="E44" s="68" t="s">
        <v>118</v>
      </c>
      <c r="F44" s="80">
        <v>150.0</v>
      </c>
      <c r="G44" s="146">
        <f t="shared" si="1"/>
        <v>20550</v>
      </c>
      <c r="H44" s="68"/>
      <c r="I44" s="65"/>
      <c r="J44" s="65"/>
      <c r="K44" s="65"/>
      <c r="L44" s="65">
        <v>100.0</v>
      </c>
      <c r="M44" s="65"/>
      <c r="N44" s="65"/>
      <c r="O44" s="65"/>
      <c r="P44" s="65">
        <v>37.0</v>
      </c>
      <c r="Q44" s="65"/>
      <c r="R44" s="65"/>
      <c r="S44" s="65"/>
      <c r="T44" s="65"/>
      <c r="U44" s="294"/>
      <c r="V44" s="3"/>
      <c r="W44" s="3"/>
      <c r="X44" s="3"/>
      <c r="Y44" s="3"/>
      <c r="Z44" s="3"/>
      <c r="AA44" s="3"/>
    </row>
    <row r="45">
      <c r="A45" s="58"/>
      <c r="B45" s="58">
        <v>28.0</v>
      </c>
      <c r="C45" s="297" t="s">
        <v>1058</v>
      </c>
      <c r="D45" s="298">
        <v>20.0</v>
      </c>
      <c r="E45" s="68" t="s">
        <v>131</v>
      </c>
      <c r="F45" s="80">
        <v>75.0</v>
      </c>
      <c r="G45" s="146">
        <f t="shared" si="1"/>
        <v>1500</v>
      </c>
      <c r="H45" s="68"/>
      <c r="I45" s="65"/>
      <c r="J45" s="65"/>
      <c r="K45" s="65"/>
      <c r="L45" s="65">
        <v>10.0</v>
      </c>
      <c r="M45" s="65"/>
      <c r="N45" s="65"/>
      <c r="O45" s="65"/>
      <c r="P45" s="65">
        <v>10.0</v>
      </c>
      <c r="Q45" s="65"/>
      <c r="R45" s="65"/>
      <c r="S45" s="65"/>
      <c r="T45" s="65"/>
      <c r="U45" s="294"/>
      <c r="V45" s="3"/>
      <c r="W45" s="3"/>
      <c r="X45" s="3"/>
      <c r="Y45" s="3"/>
      <c r="Z45" s="3"/>
      <c r="AA45" s="3"/>
    </row>
    <row r="46">
      <c r="A46" s="58"/>
      <c r="B46" s="58">
        <v>29.0</v>
      </c>
      <c r="C46" s="297" t="s">
        <v>1059</v>
      </c>
      <c r="D46" s="298">
        <v>20.0</v>
      </c>
      <c r="E46" s="68" t="s">
        <v>131</v>
      </c>
      <c r="F46" s="80">
        <v>150.0</v>
      </c>
      <c r="G46" s="146">
        <f t="shared" si="1"/>
        <v>3000</v>
      </c>
      <c r="H46" s="68"/>
      <c r="I46" s="65"/>
      <c r="J46" s="65"/>
      <c r="K46" s="65"/>
      <c r="L46" s="65">
        <v>10.0</v>
      </c>
      <c r="M46" s="65"/>
      <c r="N46" s="65"/>
      <c r="O46" s="65"/>
      <c r="P46" s="65">
        <v>10.0</v>
      </c>
      <c r="Q46" s="65"/>
      <c r="R46" s="65"/>
      <c r="S46" s="65"/>
      <c r="T46" s="65"/>
      <c r="U46" s="294"/>
      <c r="V46" s="3"/>
      <c r="W46" s="3"/>
      <c r="X46" s="3"/>
      <c r="Y46" s="3"/>
      <c r="Z46" s="3"/>
      <c r="AA46" s="3"/>
    </row>
    <row r="47">
      <c r="A47" s="58"/>
      <c r="B47" s="58">
        <v>30.0</v>
      </c>
      <c r="C47" s="297" t="s">
        <v>1060</v>
      </c>
      <c r="D47" s="298">
        <v>50.0</v>
      </c>
      <c r="E47" s="68" t="s">
        <v>120</v>
      </c>
      <c r="F47" s="80">
        <v>12.0</v>
      </c>
      <c r="G47" s="146">
        <f t="shared" si="1"/>
        <v>600</v>
      </c>
      <c r="H47" s="68"/>
      <c r="I47" s="65"/>
      <c r="J47" s="65"/>
      <c r="K47" s="65"/>
      <c r="L47" s="65">
        <v>25.0</v>
      </c>
      <c r="M47" s="65"/>
      <c r="N47" s="65"/>
      <c r="O47" s="65"/>
      <c r="P47" s="65">
        <v>25.0</v>
      </c>
      <c r="Q47" s="65"/>
      <c r="R47" s="65"/>
      <c r="S47" s="65"/>
      <c r="T47" s="65"/>
      <c r="U47" s="294"/>
      <c r="V47" s="3"/>
      <c r="W47" s="3"/>
      <c r="X47" s="3"/>
      <c r="Y47" s="3"/>
      <c r="Z47" s="3"/>
      <c r="AA47" s="3"/>
    </row>
    <row r="48">
      <c r="A48" s="58"/>
      <c r="B48" s="58">
        <v>31.0</v>
      </c>
      <c r="C48" s="297" t="s">
        <v>1061</v>
      </c>
      <c r="D48" s="298">
        <v>50.0</v>
      </c>
      <c r="E48" s="68" t="s">
        <v>120</v>
      </c>
      <c r="F48" s="80">
        <v>15.0</v>
      </c>
      <c r="G48" s="146">
        <f t="shared" si="1"/>
        <v>750</v>
      </c>
      <c r="H48" s="68"/>
      <c r="I48" s="65"/>
      <c r="J48" s="65"/>
      <c r="K48" s="65"/>
      <c r="L48" s="65">
        <v>25.0</v>
      </c>
      <c r="M48" s="65"/>
      <c r="N48" s="65"/>
      <c r="O48" s="65"/>
      <c r="P48" s="65">
        <v>25.0</v>
      </c>
      <c r="Q48" s="65"/>
      <c r="R48" s="65"/>
      <c r="S48" s="65"/>
      <c r="T48" s="65"/>
      <c r="U48" s="294"/>
      <c r="V48" s="3"/>
      <c r="W48" s="3"/>
      <c r="X48" s="3"/>
      <c r="Y48" s="3"/>
      <c r="Z48" s="3"/>
      <c r="AA48" s="3"/>
    </row>
    <row r="49">
      <c r="A49" s="58"/>
      <c r="B49" s="58">
        <v>32.0</v>
      </c>
      <c r="C49" s="300" t="s">
        <v>1062</v>
      </c>
      <c r="D49" s="298">
        <v>190.0</v>
      </c>
      <c r="E49" s="68" t="s">
        <v>120</v>
      </c>
      <c r="F49" s="80">
        <v>95.0</v>
      </c>
      <c r="G49" s="146">
        <f t="shared" si="1"/>
        <v>18050</v>
      </c>
      <c r="H49" s="68"/>
      <c r="I49" s="65"/>
      <c r="J49" s="65"/>
      <c r="K49" s="65"/>
      <c r="L49" s="65">
        <v>100.0</v>
      </c>
      <c r="M49" s="65"/>
      <c r="N49" s="65"/>
      <c r="O49" s="65"/>
      <c r="P49" s="65">
        <v>90.0</v>
      </c>
      <c r="Q49" s="65"/>
      <c r="R49" s="65"/>
      <c r="S49" s="65"/>
      <c r="T49" s="65"/>
      <c r="U49" s="294"/>
      <c r="V49" s="3"/>
      <c r="W49" s="3"/>
      <c r="X49" s="3"/>
      <c r="Y49" s="3"/>
      <c r="Z49" s="3"/>
      <c r="AA49" s="3"/>
    </row>
    <row r="50">
      <c r="A50" s="58"/>
      <c r="B50" s="58">
        <v>33.0</v>
      </c>
      <c r="C50" s="297" t="s">
        <v>1063</v>
      </c>
      <c r="D50" s="298">
        <v>50.0</v>
      </c>
      <c r="E50" s="68" t="s">
        <v>118</v>
      </c>
      <c r="F50" s="80">
        <v>80.0</v>
      </c>
      <c r="G50" s="146">
        <f t="shared" si="1"/>
        <v>4000</v>
      </c>
      <c r="H50" s="68"/>
      <c r="I50" s="65"/>
      <c r="J50" s="65"/>
      <c r="K50" s="65"/>
      <c r="L50" s="65">
        <v>25.0</v>
      </c>
      <c r="M50" s="65"/>
      <c r="N50" s="65"/>
      <c r="O50" s="65"/>
      <c r="P50" s="65">
        <v>25.0</v>
      </c>
      <c r="Q50" s="65"/>
      <c r="R50" s="65"/>
      <c r="S50" s="65"/>
      <c r="T50" s="65"/>
      <c r="U50" s="294"/>
      <c r="V50" s="3"/>
      <c r="W50" s="3"/>
      <c r="X50" s="3"/>
      <c r="Y50" s="3"/>
      <c r="Z50" s="3"/>
      <c r="AA50" s="3"/>
    </row>
    <row r="51">
      <c r="A51" s="58"/>
      <c r="B51" s="58">
        <v>34.0</v>
      </c>
      <c r="C51" s="300" t="s">
        <v>1064</v>
      </c>
      <c r="D51" s="298">
        <v>20.0</v>
      </c>
      <c r="E51" s="68" t="s">
        <v>1065</v>
      </c>
      <c r="F51" s="80">
        <v>20.0</v>
      </c>
      <c r="G51" s="146">
        <f t="shared" si="1"/>
        <v>400</v>
      </c>
      <c r="H51" s="68"/>
      <c r="I51" s="65"/>
      <c r="J51" s="65"/>
      <c r="K51" s="65"/>
      <c r="L51" s="65">
        <v>10.0</v>
      </c>
      <c r="M51" s="65"/>
      <c r="N51" s="65"/>
      <c r="O51" s="65"/>
      <c r="P51" s="65">
        <v>10.0</v>
      </c>
      <c r="Q51" s="65"/>
      <c r="R51" s="65"/>
      <c r="S51" s="65"/>
      <c r="T51" s="65"/>
      <c r="U51" s="294"/>
      <c r="V51" s="3"/>
      <c r="W51" s="3"/>
      <c r="X51" s="3"/>
      <c r="Y51" s="3"/>
      <c r="Z51" s="3"/>
      <c r="AA51" s="3"/>
    </row>
    <row r="52">
      <c r="A52" s="58"/>
      <c r="B52" s="58">
        <v>35.0</v>
      </c>
      <c r="C52" s="297" t="s">
        <v>1066</v>
      </c>
      <c r="D52" s="298">
        <v>20.0</v>
      </c>
      <c r="E52" s="68" t="s">
        <v>118</v>
      </c>
      <c r="F52" s="80">
        <v>26.0</v>
      </c>
      <c r="G52" s="146">
        <f t="shared" si="1"/>
        <v>520</v>
      </c>
      <c r="H52" s="68"/>
      <c r="I52" s="65"/>
      <c r="J52" s="65"/>
      <c r="K52" s="65"/>
      <c r="L52" s="65">
        <v>10.0</v>
      </c>
      <c r="M52" s="65"/>
      <c r="N52" s="65"/>
      <c r="O52" s="65"/>
      <c r="P52" s="65">
        <v>10.0</v>
      </c>
      <c r="Q52" s="65"/>
      <c r="R52" s="65"/>
      <c r="S52" s="65"/>
      <c r="T52" s="65"/>
      <c r="U52" s="294"/>
      <c r="V52" s="3"/>
      <c r="W52" s="3"/>
      <c r="X52" s="3"/>
      <c r="Y52" s="3"/>
      <c r="Z52" s="3"/>
      <c r="AA52" s="3"/>
    </row>
    <row r="53">
      <c r="A53" s="58"/>
      <c r="B53" s="58">
        <v>36.0</v>
      </c>
      <c r="C53" s="297" t="s">
        <v>1067</v>
      </c>
      <c r="D53" s="298">
        <v>15.0</v>
      </c>
      <c r="E53" s="68" t="s">
        <v>120</v>
      </c>
      <c r="F53" s="80">
        <v>56.0</v>
      </c>
      <c r="G53" s="146">
        <f t="shared" si="1"/>
        <v>840</v>
      </c>
      <c r="H53" s="68"/>
      <c r="I53" s="65"/>
      <c r="J53" s="65"/>
      <c r="K53" s="65"/>
      <c r="L53" s="65">
        <v>7.0</v>
      </c>
      <c r="M53" s="65"/>
      <c r="N53" s="65"/>
      <c r="O53" s="65"/>
      <c r="P53" s="65">
        <v>8.0</v>
      </c>
      <c r="Q53" s="65"/>
      <c r="R53" s="65"/>
      <c r="S53" s="65"/>
      <c r="T53" s="65"/>
      <c r="U53" s="294"/>
      <c r="V53" s="3"/>
      <c r="W53" s="3"/>
      <c r="X53" s="3"/>
      <c r="Y53" s="3"/>
      <c r="Z53" s="3"/>
      <c r="AA53" s="3"/>
    </row>
    <row r="54">
      <c r="A54" s="58"/>
      <c r="B54" s="58">
        <v>37.0</v>
      </c>
      <c r="C54" s="297" t="s">
        <v>1068</v>
      </c>
      <c r="D54" s="298">
        <v>15.0</v>
      </c>
      <c r="E54" s="68" t="s">
        <v>120</v>
      </c>
      <c r="F54" s="80">
        <v>39.0</v>
      </c>
      <c r="G54" s="146">
        <f t="shared" si="1"/>
        <v>585</v>
      </c>
      <c r="H54" s="68"/>
      <c r="I54" s="65"/>
      <c r="J54" s="65"/>
      <c r="K54" s="65"/>
      <c r="L54" s="65">
        <v>7.0</v>
      </c>
      <c r="M54" s="65"/>
      <c r="N54" s="65"/>
      <c r="O54" s="65"/>
      <c r="P54" s="65">
        <v>8.0</v>
      </c>
      <c r="Q54" s="65"/>
      <c r="R54" s="65"/>
      <c r="S54" s="65"/>
      <c r="T54" s="65"/>
      <c r="U54" s="294"/>
      <c r="V54" s="3"/>
      <c r="W54" s="3"/>
      <c r="X54" s="3"/>
      <c r="Y54" s="3"/>
      <c r="Z54" s="3"/>
      <c r="AA54" s="3"/>
    </row>
    <row r="55">
      <c r="A55" s="58"/>
      <c r="B55" s="58">
        <v>38.0</v>
      </c>
      <c r="C55" s="297" t="s">
        <v>1069</v>
      </c>
      <c r="D55" s="298">
        <v>5.0</v>
      </c>
      <c r="E55" s="68" t="s">
        <v>120</v>
      </c>
      <c r="F55" s="80">
        <v>178.0</v>
      </c>
      <c r="G55" s="146">
        <f t="shared" si="1"/>
        <v>890</v>
      </c>
      <c r="H55" s="68"/>
      <c r="I55" s="65"/>
      <c r="J55" s="65"/>
      <c r="K55" s="65"/>
      <c r="L55" s="65"/>
      <c r="M55" s="65"/>
      <c r="N55" s="65"/>
      <c r="O55" s="65"/>
      <c r="P55" s="65">
        <v>5.0</v>
      </c>
      <c r="Q55" s="65"/>
      <c r="R55" s="65"/>
      <c r="S55" s="65"/>
      <c r="T55" s="65"/>
      <c r="U55" s="294"/>
      <c r="V55" s="3"/>
      <c r="W55" s="3"/>
      <c r="X55" s="3"/>
      <c r="Y55" s="3"/>
      <c r="Z55" s="3"/>
      <c r="AA55" s="3"/>
    </row>
    <row r="56">
      <c r="A56" s="58"/>
      <c r="B56" s="58">
        <v>39.0</v>
      </c>
      <c r="C56" s="297" t="s">
        <v>1070</v>
      </c>
      <c r="D56" s="298">
        <v>5.0</v>
      </c>
      <c r="E56" s="68" t="s">
        <v>120</v>
      </c>
      <c r="F56" s="80">
        <v>478.5</v>
      </c>
      <c r="G56" s="146">
        <f t="shared" si="1"/>
        <v>2392.5</v>
      </c>
      <c r="H56" s="68"/>
      <c r="I56" s="65"/>
      <c r="J56" s="65"/>
      <c r="K56" s="65"/>
      <c r="L56" s="65"/>
      <c r="M56" s="65"/>
      <c r="N56" s="65"/>
      <c r="O56" s="65"/>
      <c r="P56" s="65">
        <v>5.0</v>
      </c>
      <c r="Q56" s="65"/>
      <c r="R56" s="65"/>
      <c r="S56" s="65"/>
      <c r="T56" s="65"/>
      <c r="U56" s="294"/>
      <c r="V56" s="3"/>
      <c r="W56" s="3"/>
      <c r="X56" s="3"/>
      <c r="Y56" s="3"/>
      <c r="Z56" s="3"/>
      <c r="AA56" s="3"/>
    </row>
    <row r="57">
      <c r="A57" s="58"/>
      <c r="B57" s="58">
        <v>40.0</v>
      </c>
      <c r="C57" s="297" t="s">
        <v>1071</v>
      </c>
      <c r="D57" s="298">
        <v>9.0</v>
      </c>
      <c r="E57" s="68" t="s">
        <v>131</v>
      </c>
      <c r="F57" s="80">
        <v>80.0</v>
      </c>
      <c r="G57" s="146">
        <f t="shared" si="1"/>
        <v>720</v>
      </c>
      <c r="H57" s="68"/>
      <c r="I57" s="65"/>
      <c r="J57" s="65"/>
      <c r="K57" s="65"/>
      <c r="L57" s="65">
        <v>5.0</v>
      </c>
      <c r="M57" s="65"/>
      <c r="N57" s="65"/>
      <c r="O57" s="65"/>
      <c r="P57" s="65">
        <v>4.0</v>
      </c>
      <c r="Q57" s="65"/>
      <c r="R57" s="65"/>
      <c r="S57" s="65"/>
      <c r="T57" s="65"/>
      <c r="U57" s="294"/>
      <c r="V57" s="3"/>
      <c r="W57" s="3"/>
      <c r="X57" s="3"/>
      <c r="Y57" s="3"/>
      <c r="Z57" s="3"/>
      <c r="AA57" s="3"/>
    </row>
    <row r="58">
      <c r="A58" s="58"/>
      <c r="B58" s="58"/>
      <c r="C58" s="301" t="s">
        <v>299</v>
      </c>
      <c r="D58" s="109"/>
      <c r="E58" s="68"/>
      <c r="F58" s="80"/>
      <c r="G58" s="145">
        <f>SUM(G18:G57)</f>
        <v>249991</v>
      </c>
      <c r="H58" s="68"/>
      <c r="I58" s="65"/>
      <c r="J58" s="65"/>
      <c r="K58" s="65"/>
      <c r="L58" s="65"/>
      <c r="M58" s="65"/>
      <c r="N58" s="65"/>
      <c r="O58" s="65"/>
      <c r="P58" s="65"/>
      <c r="Q58" s="65"/>
      <c r="R58" s="65"/>
      <c r="S58" s="65"/>
      <c r="T58" s="65"/>
      <c r="U58" s="294"/>
      <c r="V58" s="3"/>
      <c r="W58" s="3"/>
      <c r="X58" s="3"/>
      <c r="Y58" s="3"/>
      <c r="Z58" s="3"/>
      <c r="AA58" s="3"/>
    </row>
    <row r="59">
      <c r="A59" s="58"/>
      <c r="B59" s="58"/>
      <c r="C59" s="301"/>
      <c r="D59" s="109"/>
      <c r="E59" s="68"/>
      <c r="F59" s="80"/>
      <c r="G59" s="145"/>
      <c r="H59" s="68"/>
      <c r="I59" s="65"/>
      <c r="J59" s="65"/>
      <c r="K59" s="65"/>
      <c r="L59" s="65"/>
      <c r="M59" s="65"/>
      <c r="N59" s="65"/>
      <c r="O59" s="65"/>
      <c r="P59" s="65"/>
      <c r="Q59" s="65"/>
      <c r="R59" s="65"/>
      <c r="S59" s="65"/>
      <c r="T59" s="65"/>
      <c r="U59" s="294"/>
      <c r="V59" s="3"/>
      <c r="W59" s="3"/>
      <c r="X59" s="3"/>
      <c r="Y59" s="3"/>
      <c r="Z59" s="3"/>
      <c r="AA59" s="3"/>
    </row>
    <row r="60">
      <c r="A60" s="58"/>
      <c r="B60" s="58"/>
      <c r="C60" s="301" t="s">
        <v>305</v>
      </c>
      <c r="D60" s="109"/>
      <c r="E60" s="68"/>
      <c r="F60" s="80"/>
      <c r="G60" s="145"/>
      <c r="H60" s="68"/>
      <c r="I60" s="65"/>
      <c r="J60" s="65"/>
      <c r="K60" s="65"/>
      <c r="L60" s="65"/>
      <c r="M60" s="65"/>
      <c r="N60" s="65"/>
      <c r="O60" s="65"/>
      <c r="P60" s="65"/>
      <c r="Q60" s="65"/>
      <c r="R60" s="65"/>
      <c r="S60" s="65"/>
      <c r="T60" s="65"/>
      <c r="U60" s="294"/>
      <c r="V60" s="3"/>
      <c r="W60" s="3"/>
      <c r="X60" s="3"/>
      <c r="Y60" s="3"/>
      <c r="Z60" s="3"/>
      <c r="AA60" s="3"/>
    </row>
    <row r="61">
      <c r="A61" s="44" t="s">
        <v>18</v>
      </c>
      <c r="B61" s="58"/>
      <c r="C61" s="301" t="s">
        <v>300</v>
      </c>
      <c r="D61" s="109"/>
      <c r="E61" s="68"/>
      <c r="F61" s="80"/>
      <c r="G61" s="145">
        <v>1200000.0</v>
      </c>
      <c r="H61" s="68" t="s">
        <v>98</v>
      </c>
      <c r="I61" s="65"/>
      <c r="J61" s="65"/>
      <c r="K61" s="65"/>
      <c r="L61" s="65"/>
      <c r="M61" s="65"/>
      <c r="N61" s="65"/>
      <c r="O61" s="65"/>
      <c r="P61" s="65"/>
      <c r="Q61" s="65"/>
      <c r="R61" s="65"/>
      <c r="S61" s="65"/>
      <c r="T61" s="65"/>
      <c r="U61" s="294"/>
      <c r="V61" s="3"/>
      <c r="W61" s="3"/>
      <c r="X61" s="3"/>
      <c r="Y61" s="3"/>
      <c r="Z61" s="3"/>
      <c r="AA61" s="3"/>
    </row>
    <row r="62">
      <c r="A62" s="58"/>
      <c r="B62" s="58">
        <v>1.0</v>
      </c>
      <c r="C62" s="297" t="s">
        <v>1072</v>
      </c>
      <c r="D62" s="109">
        <v>3580.0</v>
      </c>
      <c r="E62" s="68" t="s">
        <v>131</v>
      </c>
      <c r="F62" s="80">
        <v>300.0</v>
      </c>
      <c r="G62" s="146">
        <f t="shared" ref="G62:G63" si="2">D62*F62</f>
        <v>1074000</v>
      </c>
      <c r="H62" s="91"/>
      <c r="I62" s="65"/>
      <c r="J62" s="65">
        <f>D62</f>
        <v>3580</v>
      </c>
      <c r="K62" s="65"/>
      <c r="L62" s="65"/>
      <c r="M62" s="65"/>
      <c r="N62" s="65"/>
      <c r="O62" s="65"/>
      <c r="P62" s="65"/>
      <c r="Q62" s="65"/>
      <c r="R62" s="65"/>
      <c r="S62" s="65"/>
      <c r="T62" s="65"/>
      <c r="U62" s="294"/>
      <c r="V62" s="3"/>
      <c r="W62" s="3"/>
      <c r="X62" s="3"/>
      <c r="Y62" s="3"/>
      <c r="Z62" s="3"/>
      <c r="AA62" s="3"/>
    </row>
    <row r="63">
      <c r="A63" s="58"/>
      <c r="B63" s="58">
        <v>2.0</v>
      </c>
      <c r="C63" s="297" t="s">
        <v>1073</v>
      </c>
      <c r="D63" s="109">
        <v>252.0</v>
      </c>
      <c r="E63" s="68" t="s">
        <v>131</v>
      </c>
      <c r="F63" s="80">
        <v>500.0</v>
      </c>
      <c r="G63" s="146">
        <f t="shared" si="2"/>
        <v>126000</v>
      </c>
      <c r="H63" s="91"/>
      <c r="I63" s="65"/>
      <c r="J63" s="65">
        <v>252.0</v>
      </c>
      <c r="K63" s="65"/>
      <c r="L63" s="65"/>
      <c r="M63" s="65"/>
      <c r="N63" s="65"/>
      <c r="O63" s="65"/>
      <c r="P63" s="65"/>
      <c r="Q63" s="65"/>
      <c r="R63" s="65"/>
      <c r="S63" s="65"/>
      <c r="T63" s="65"/>
      <c r="U63" s="294"/>
      <c r="V63" s="3"/>
      <c r="W63" s="3"/>
      <c r="X63" s="3"/>
      <c r="Y63" s="3"/>
      <c r="Z63" s="3"/>
      <c r="AA63" s="3"/>
    </row>
    <row r="64">
      <c r="A64" s="58"/>
      <c r="B64" s="58"/>
      <c r="C64" s="301" t="s">
        <v>299</v>
      </c>
      <c r="D64" s="109"/>
      <c r="E64" s="68"/>
      <c r="F64" s="80"/>
      <c r="G64" s="145">
        <f>SUM(G62:G63)</f>
        <v>1200000</v>
      </c>
      <c r="H64" s="91"/>
      <c r="I64" s="65"/>
      <c r="J64" s="65"/>
      <c r="K64" s="65"/>
      <c r="L64" s="65"/>
      <c r="M64" s="65"/>
      <c r="N64" s="65"/>
      <c r="O64" s="65"/>
      <c r="P64" s="65"/>
      <c r="Q64" s="65"/>
      <c r="R64" s="65"/>
      <c r="S64" s="65"/>
      <c r="T64" s="65"/>
      <c r="U64" s="294"/>
      <c r="V64" s="3"/>
      <c r="W64" s="3"/>
      <c r="X64" s="3"/>
      <c r="Y64" s="3"/>
      <c r="Z64" s="3"/>
      <c r="AA64" s="3"/>
    </row>
    <row r="65">
      <c r="A65" s="58"/>
      <c r="B65" s="58"/>
      <c r="C65" s="301"/>
      <c r="D65" s="109"/>
      <c r="E65" s="68"/>
      <c r="F65" s="80"/>
      <c r="G65" s="145"/>
      <c r="H65" s="91"/>
      <c r="I65" s="65"/>
      <c r="J65" s="65"/>
      <c r="K65" s="65"/>
      <c r="L65" s="65"/>
      <c r="M65" s="65"/>
      <c r="N65" s="65"/>
      <c r="O65" s="65"/>
      <c r="P65" s="65"/>
      <c r="Q65" s="65"/>
      <c r="R65" s="65"/>
      <c r="S65" s="65"/>
      <c r="T65" s="65"/>
      <c r="U65" s="294"/>
      <c r="V65" s="3"/>
      <c r="W65" s="3"/>
      <c r="X65" s="3"/>
      <c r="Y65" s="3"/>
      <c r="Z65" s="3"/>
      <c r="AA65" s="3"/>
    </row>
    <row r="66">
      <c r="A66" s="58"/>
      <c r="B66" s="58"/>
      <c r="C66" s="301" t="s">
        <v>305</v>
      </c>
      <c r="D66" s="109"/>
      <c r="E66" s="68"/>
      <c r="F66" s="80"/>
      <c r="G66" s="146"/>
      <c r="H66" s="91"/>
      <c r="I66" s="65"/>
      <c r="J66" s="65"/>
      <c r="K66" s="65"/>
      <c r="L66" s="65"/>
      <c r="M66" s="65"/>
      <c r="N66" s="65"/>
      <c r="O66" s="65"/>
      <c r="P66" s="65"/>
      <c r="Q66" s="65"/>
      <c r="R66" s="65"/>
      <c r="S66" s="65"/>
      <c r="T66" s="65"/>
      <c r="U66" s="294"/>
      <c r="V66" s="3"/>
      <c r="W66" s="3"/>
      <c r="X66" s="3"/>
      <c r="Y66" s="3"/>
      <c r="Z66" s="3"/>
      <c r="AA66" s="3"/>
    </row>
    <row r="67">
      <c r="A67" s="44" t="s">
        <v>24</v>
      </c>
      <c r="B67" s="58"/>
      <c r="C67" s="301" t="s">
        <v>25</v>
      </c>
      <c r="D67" s="109"/>
      <c r="E67" s="68"/>
      <c r="F67" s="80"/>
      <c r="G67" s="145">
        <v>3000000.0</v>
      </c>
      <c r="H67" s="68"/>
      <c r="I67" s="65"/>
      <c r="J67" s="65"/>
      <c r="K67" s="65"/>
      <c r="L67" s="65"/>
      <c r="M67" s="65"/>
      <c r="N67" s="65"/>
      <c r="O67" s="65"/>
      <c r="P67" s="65"/>
      <c r="Q67" s="65"/>
      <c r="R67" s="65"/>
      <c r="S67" s="65"/>
      <c r="T67" s="65"/>
      <c r="U67" s="294"/>
      <c r="V67" s="3"/>
      <c r="W67" s="3"/>
      <c r="X67" s="3"/>
      <c r="Y67" s="3"/>
      <c r="Z67" s="3"/>
      <c r="AA67" s="3"/>
    </row>
    <row r="68">
      <c r="A68" s="58"/>
      <c r="B68" s="58"/>
      <c r="C68" s="301" t="s">
        <v>1074</v>
      </c>
      <c r="D68" s="109"/>
      <c r="E68" s="68"/>
      <c r="F68" s="80"/>
      <c r="G68" s="146"/>
      <c r="H68" s="68" t="s">
        <v>98</v>
      </c>
      <c r="I68" s="65"/>
      <c r="J68" s="65"/>
      <c r="K68" s="65"/>
      <c r="L68" s="65"/>
      <c r="M68" s="65"/>
      <c r="N68" s="65"/>
      <c r="O68" s="65"/>
      <c r="P68" s="65"/>
      <c r="Q68" s="65"/>
      <c r="R68" s="65"/>
      <c r="S68" s="65"/>
      <c r="T68" s="65"/>
      <c r="U68" s="294"/>
      <c r="V68" s="3"/>
      <c r="W68" s="3"/>
      <c r="X68" s="3"/>
      <c r="Y68" s="3"/>
      <c r="Z68" s="3"/>
      <c r="AA68" s="3"/>
    </row>
    <row r="69">
      <c r="A69" s="58"/>
      <c r="B69" s="58">
        <v>1.0</v>
      </c>
      <c r="C69" s="297" t="s">
        <v>1075</v>
      </c>
      <c r="D69" s="109">
        <v>10.0</v>
      </c>
      <c r="E69" s="68" t="s">
        <v>120</v>
      </c>
      <c r="F69" s="80">
        <v>5000.0</v>
      </c>
      <c r="G69" s="146">
        <f t="shared" ref="G69:G71" si="3">D69*F69</f>
        <v>50000</v>
      </c>
      <c r="H69" s="68"/>
      <c r="I69" s="65"/>
      <c r="J69" s="65"/>
      <c r="K69" s="65"/>
      <c r="L69" s="65"/>
      <c r="M69" s="65"/>
      <c r="N69" s="65"/>
      <c r="O69" s="65">
        <v>7.0</v>
      </c>
      <c r="P69" s="65"/>
      <c r="Q69" s="65"/>
      <c r="R69" s="65"/>
      <c r="S69" s="65">
        <v>3.0</v>
      </c>
      <c r="T69" s="65"/>
      <c r="U69" s="294"/>
      <c r="V69" s="3"/>
      <c r="W69" s="3"/>
      <c r="X69" s="3"/>
      <c r="Y69" s="3"/>
      <c r="Z69" s="3"/>
      <c r="AA69" s="3"/>
    </row>
    <row r="70">
      <c r="A70" s="58"/>
      <c r="B70" s="58">
        <v>2.0</v>
      </c>
      <c r="C70" s="297" t="s">
        <v>1076</v>
      </c>
      <c r="D70" s="109">
        <v>10.0</v>
      </c>
      <c r="E70" s="68" t="s">
        <v>120</v>
      </c>
      <c r="F70" s="80">
        <v>4000.0</v>
      </c>
      <c r="G70" s="146">
        <f t="shared" si="3"/>
        <v>40000</v>
      </c>
      <c r="H70" s="68"/>
      <c r="I70" s="65"/>
      <c r="J70" s="65"/>
      <c r="K70" s="65"/>
      <c r="L70" s="65"/>
      <c r="M70" s="65"/>
      <c r="N70" s="65"/>
      <c r="O70" s="65">
        <v>7.0</v>
      </c>
      <c r="P70" s="65"/>
      <c r="Q70" s="65"/>
      <c r="R70" s="65"/>
      <c r="S70" s="65">
        <v>3.0</v>
      </c>
      <c r="T70" s="65"/>
      <c r="U70" s="294"/>
      <c r="V70" s="3"/>
      <c r="W70" s="3"/>
      <c r="X70" s="3"/>
      <c r="Y70" s="3"/>
      <c r="Z70" s="3"/>
      <c r="AA70" s="3"/>
    </row>
    <row r="71">
      <c r="A71" s="58"/>
      <c r="B71" s="58">
        <v>3.0</v>
      </c>
      <c r="C71" s="297" t="s">
        <v>1077</v>
      </c>
      <c r="D71" s="109">
        <v>7.0</v>
      </c>
      <c r="E71" s="68" t="s">
        <v>120</v>
      </c>
      <c r="F71" s="80">
        <v>3000.0</v>
      </c>
      <c r="G71" s="146">
        <f t="shared" si="3"/>
        <v>21000</v>
      </c>
      <c r="H71" s="68"/>
      <c r="I71" s="65"/>
      <c r="J71" s="65"/>
      <c r="K71" s="65"/>
      <c r="L71" s="65"/>
      <c r="M71" s="65"/>
      <c r="N71" s="65"/>
      <c r="O71" s="65">
        <v>7.0</v>
      </c>
      <c r="P71" s="65"/>
      <c r="Q71" s="65"/>
      <c r="R71" s="65"/>
      <c r="S71" s="65"/>
      <c r="T71" s="65"/>
      <c r="U71" s="294"/>
      <c r="V71" s="3"/>
      <c r="W71" s="3"/>
      <c r="X71" s="3"/>
      <c r="Y71" s="3"/>
      <c r="Z71" s="3"/>
      <c r="AA71" s="3"/>
    </row>
    <row r="72">
      <c r="A72" s="58"/>
      <c r="B72" s="58"/>
      <c r="C72" s="297" t="s">
        <v>305</v>
      </c>
      <c r="D72" s="109"/>
      <c r="E72" s="68"/>
      <c r="F72" s="80"/>
      <c r="G72" s="146"/>
      <c r="H72" s="68"/>
      <c r="I72" s="65"/>
      <c r="J72" s="65"/>
      <c r="K72" s="65"/>
      <c r="L72" s="65"/>
      <c r="M72" s="65"/>
      <c r="N72" s="65"/>
      <c r="O72" s="65"/>
      <c r="P72" s="65"/>
      <c r="Q72" s="65"/>
      <c r="R72" s="65"/>
      <c r="S72" s="65"/>
      <c r="T72" s="65"/>
      <c r="U72" s="294"/>
      <c r="V72" s="3"/>
      <c r="W72" s="3"/>
      <c r="X72" s="3"/>
      <c r="Y72" s="3"/>
      <c r="Z72" s="3"/>
      <c r="AA72" s="3"/>
    </row>
    <row r="73">
      <c r="A73" s="58"/>
      <c r="B73" s="58"/>
      <c r="C73" s="302" t="s">
        <v>1078</v>
      </c>
      <c r="D73" s="109"/>
      <c r="E73" s="68"/>
      <c r="F73" s="80"/>
      <c r="G73" s="146"/>
      <c r="H73" s="68" t="s">
        <v>98</v>
      </c>
      <c r="I73" s="65"/>
      <c r="J73" s="65"/>
      <c r="K73" s="65"/>
      <c r="L73" s="65"/>
      <c r="M73" s="65"/>
      <c r="N73" s="65"/>
      <c r="O73" s="65"/>
      <c r="P73" s="65"/>
      <c r="Q73" s="65"/>
      <c r="R73" s="65"/>
      <c r="S73" s="65"/>
      <c r="T73" s="65"/>
      <c r="U73" s="294"/>
      <c r="V73" s="3"/>
      <c r="W73" s="3"/>
      <c r="X73" s="3"/>
      <c r="Y73" s="3"/>
      <c r="Z73" s="3"/>
      <c r="AA73" s="3"/>
    </row>
    <row r="74">
      <c r="A74" s="58"/>
      <c r="B74" s="58">
        <v>4.0</v>
      </c>
      <c r="C74" s="297" t="s">
        <v>1079</v>
      </c>
      <c r="D74" s="109">
        <f>SUM(I74:T74)</f>
        <v>300</v>
      </c>
      <c r="E74" s="68" t="s">
        <v>118</v>
      </c>
      <c r="F74" s="80">
        <v>5000.0</v>
      </c>
      <c r="G74" s="146">
        <f t="shared" ref="G74:G75" si="4">D74*F74</f>
        <v>1500000</v>
      </c>
      <c r="H74" s="68"/>
      <c r="I74" s="65"/>
      <c r="J74" s="65"/>
      <c r="K74" s="65"/>
      <c r="L74" s="65"/>
      <c r="M74" s="65"/>
      <c r="N74" s="65"/>
      <c r="O74" s="65">
        <v>300.0</v>
      </c>
      <c r="P74" s="65"/>
      <c r="Q74" s="65"/>
      <c r="R74" s="65"/>
      <c r="S74" s="65"/>
      <c r="T74" s="65"/>
      <c r="U74" s="294"/>
      <c r="V74" s="3"/>
      <c r="W74" s="3"/>
      <c r="X74" s="3"/>
      <c r="Y74" s="3"/>
      <c r="Z74" s="3"/>
      <c r="AA74" s="3"/>
    </row>
    <row r="75">
      <c r="A75" s="58"/>
      <c r="B75" s="58">
        <v>5.0</v>
      </c>
      <c r="C75" s="303" t="s">
        <v>1080</v>
      </c>
      <c r="D75" s="109">
        <v>300.0</v>
      </c>
      <c r="E75" s="68" t="s">
        <v>118</v>
      </c>
      <c r="F75" s="80">
        <v>4000.0</v>
      </c>
      <c r="G75" s="146">
        <f t="shared" si="4"/>
        <v>1200000</v>
      </c>
      <c r="H75" s="80"/>
      <c r="I75" s="65"/>
      <c r="J75" s="65"/>
      <c r="K75" s="65"/>
      <c r="L75" s="65"/>
      <c r="M75" s="65"/>
      <c r="N75" s="65"/>
      <c r="O75" s="65">
        <v>300.0</v>
      </c>
      <c r="P75" s="65"/>
      <c r="Q75" s="65"/>
      <c r="R75" s="65"/>
      <c r="S75" s="65"/>
      <c r="T75" s="65"/>
      <c r="U75" s="294"/>
      <c r="V75" s="3"/>
      <c r="W75" s="3"/>
      <c r="X75" s="3"/>
      <c r="Y75" s="3"/>
      <c r="Z75" s="3"/>
      <c r="AA75" s="3"/>
    </row>
    <row r="76">
      <c r="A76" s="58"/>
      <c r="B76" s="58"/>
      <c r="C76" s="303" t="s">
        <v>305</v>
      </c>
      <c r="D76" s="109"/>
      <c r="E76" s="68"/>
      <c r="F76" s="80"/>
      <c r="G76" s="146"/>
      <c r="H76" s="80"/>
      <c r="I76" s="65"/>
      <c r="J76" s="65"/>
      <c r="K76" s="65"/>
      <c r="L76" s="65"/>
      <c r="M76" s="65"/>
      <c r="N76" s="65"/>
      <c r="O76" s="65"/>
      <c r="P76" s="65"/>
      <c r="Q76" s="65"/>
      <c r="R76" s="65"/>
      <c r="S76" s="65"/>
      <c r="T76" s="65"/>
      <c r="U76" s="294"/>
      <c r="V76" s="3"/>
      <c r="W76" s="3"/>
      <c r="X76" s="3"/>
      <c r="Y76" s="3"/>
      <c r="Z76" s="3"/>
      <c r="AA76" s="3"/>
    </row>
    <row r="77">
      <c r="A77" s="58"/>
      <c r="B77" s="58">
        <v>6.0</v>
      </c>
      <c r="C77" s="297" t="s">
        <v>1081</v>
      </c>
      <c r="D77" s="109">
        <f>SUM(I77:T77)</f>
        <v>250</v>
      </c>
      <c r="E77" s="68" t="s">
        <v>120</v>
      </c>
      <c r="F77" s="80">
        <v>750.0</v>
      </c>
      <c r="G77" s="146">
        <f>D77*F77</f>
        <v>187500</v>
      </c>
      <c r="H77" s="80"/>
      <c r="I77" s="65"/>
      <c r="J77" s="65"/>
      <c r="K77" s="65"/>
      <c r="L77" s="65"/>
      <c r="M77" s="65"/>
      <c r="N77" s="65">
        <v>250.0</v>
      </c>
      <c r="O77" s="65"/>
      <c r="P77" s="65"/>
      <c r="Q77" s="65"/>
      <c r="R77" s="65"/>
      <c r="S77" s="65"/>
      <c r="T77" s="65"/>
      <c r="U77" s="294"/>
      <c r="V77" s="3"/>
      <c r="W77" s="3"/>
      <c r="X77" s="3"/>
      <c r="Y77" s="3"/>
      <c r="Z77" s="3"/>
      <c r="AA77" s="3"/>
    </row>
    <row r="78">
      <c r="A78" s="58"/>
      <c r="B78" s="58"/>
      <c r="C78" s="301" t="s">
        <v>305</v>
      </c>
      <c r="D78" s="109"/>
      <c r="E78" s="68"/>
      <c r="F78" s="80"/>
      <c r="G78" s="146"/>
      <c r="H78" s="304"/>
      <c r="I78" s="65"/>
      <c r="J78" s="65"/>
      <c r="K78" s="65"/>
      <c r="L78" s="65"/>
      <c r="M78" s="65"/>
      <c r="N78" s="65"/>
      <c r="O78" s="65"/>
      <c r="P78" s="65"/>
      <c r="Q78" s="65"/>
      <c r="R78" s="65"/>
      <c r="S78" s="65"/>
      <c r="T78" s="65"/>
      <c r="U78" s="294"/>
      <c r="V78" s="3"/>
      <c r="W78" s="3"/>
      <c r="X78" s="3"/>
      <c r="Y78" s="3"/>
      <c r="Z78" s="3"/>
      <c r="AA78" s="3"/>
    </row>
    <row r="79">
      <c r="A79" s="58"/>
      <c r="B79" s="58">
        <v>7.0</v>
      </c>
      <c r="C79" s="297" t="s">
        <v>1082</v>
      </c>
      <c r="D79" s="109">
        <f>SUM(I79:T79)</f>
        <v>1</v>
      </c>
      <c r="E79" s="68" t="s">
        <v>120</v>
      </c>
      <c r="F79" s="80">
        <v>600.0</v>
      </c>
      <c r="G79" s="146">
        <f>D79*F79</f>
        <v>600</v>
      </c>
      <c r="H79" s="304"/>
      <c r="I79" s="65"/>
      <c r="J79" s="65"/>
      <c r="K79" s="65"/>
      <c r="L79" s="65">
        <v>1.0</v>
      </c>
      <c r="M79" s="65"/>
      <c r="N79" s="65"/>
      <c r="O79" s="65"/>
      <c r="P79" s="65"/>
      <c r="Q79" s="65"/>
      <c r="R79" s="65"/>
      <c r="S79" s="65"/>
      <c r="T79" s="65"/>
      <c r="U79" s="294"/>
      <c r="V79" s="3"/>
      <c r="W79" s="3"/>
      <c r="X79" s="3"/>
      <c r="Y79" s="3"/>
      <c r="Z79" s="3"/>
      <c r="AA79" s="3"/>
    </row>
    <row r="80">
      <c r="A80" s="58"/>
      <c r="B80" s="58"/>
      <c r="C80" s="301" t="s">
        <v>299</v>
      </c>
      <c r="D80" s="109"/>
      <c r="E80" s="68"/>
      <c r="F80" s="80"/>
      <c r="G80" s="145">
        <f>SUM(G69:G79)</f>
        <v>2999100</v>
      </c>
      <c r="H80" s="304"/>
      <c r="I80" s="65"/>
      <c r="J80" s="65"/>
      <c r="K80" s="65"/>
      <c r="L80" s="65"/>
      <c r="M80" s="65"/>
      <c r="N80" s="65"/>
      <c r="O80" s="65"/>
      <c r="P80" s="65"/>
      <c r="Q80" s="65"/>
      <c r="R80" s="65"/>
      <c r="S80" s="65"/>
      <c r="T80" s="65"/>
      <c r="U80" s="294"/>
      <c r="V80" s="3"/>
      <c r="W80" s="3"/>
      <c r="X80" s="3"/>
      <c r="Y80" s="3"/>
      <c r="Z80" s="3"/>
      <c r="AA80" s="3"/>
    </row>
    <row r="81">
      <c r="A81" s="58"/>
      <c r="B81" s="58"/>
      <c r="C81" s="301"/>
      <c r="D81" s="109"/>
      <c r="E81" s="68"/>
      <c r="F81" s="80"/>
      <c r="G81" s="145"/>
      <c r="H81" s="304"/>
      <c r="I81" s="65"/>
      <c r="J81" s="65"/>
      <c r="K81" s="65"/>
      <c r="L81" s="65"/>
      <c r="M81" s="65"/>
      <c r="N81" s="65"/>
      <c r="O81" s="65"/>
      <c r="P81" s="65"/>
      <c r="Q81" s="65"/>
      <c r="R81" s="65"/>
      <c r="S81" s="65"/>
      <c r="T81" s="65"/>
      <c r="U81" s="294"/>
      <c r="V81" s="3"/>
      <c r="W81" s="3"/>
      <c r="X81" s="3"/>
      <c r="Y81" s="3"/>
      <c r="Z81" s="3"/>
      <c r="AA81" s="3"/>
    </row>
    <row r="82">
      <c r="A82" s="58"/>
      <c r="B82" s="58"/>
      <c r="C82" s="301" t="s">
        <v>305</v>
      </c>
      <c r="D82" s="109"/>
      <c r="E82" s="68"/>
      <c r="F82" s="80"/>
      <c r="G82" s="145"/>
      <c r="H82" s="304"/>
      <c r="I82" s="65"/>
      <c r="J82" s="65"/>
      <c r="K82" s="65"/>
      <c r="L82" s="65"/>
      <c r="M82" s="65"/>
      <c r="N82" s="65"/>
      <c r="O82" s="65"/>
      <c r="P82" s="65"/>
      <c r="Q82" s="65"/>
      <c r="R82" s="65"/>
      <c r="S82" s="65"/>
      <c r="T82" s="65"/>
      <c r="U82" s="294"/>
      <c r="V82" s="3"/>
      <c r="W82" s="3"/>
      <c r="X82" s="3"/>
      <c r="Y82" s="3"/>
      <c r="Z82" s="3"/>
      <c r="AA82" s="3"/>
    </row>
    <row r="83">
      <c r="A83" s="44">
        <v>5.020602E7</v>
      </c>
      <c r="B83" s="58"/>
      <c r="C83" s="301" t="s">
        <v>30</v>
      </c>
      <c r="D83" s="109"/>
      <c r="E83" s="68"/>
      <c r="F83" s="80"/>
      <c r="G83" s="145">
        <v>250000.0</v>
      </c>
      <c r="H83" s="68"/>
      <c r="I83" s="65"/>
      <c r="J83" s="65"/>
      <c r="K83" s="65"/>
      <c r="L83" s="65"/>
      <c r="M83" s="65"/>
      <c r="N83" s="65"/>
      <c r="O83" s="65"/>
      <c r="P83" s="65"/>
      <c r="Q83" s="65"/>
      <c r="R83" s="65"/>
      <c r="S83" s="65"/>
      <c r="T83" s="65"/>
      <c r="U83" s="294"/>
      <c r="V83" s="3"/>
      <c r="W83" s="3"/>
      <c r="X83" s="3"/>
      <c r="Y83" s="3"/>
      <c r="Z83" s="3"/>
      <c r="AA83" s="3"/>
    </row>
    <row r="84">
      <c r="A84" s="58"/>
      <c r="B84" s="58"/>
      <c r="C84" s="297" t="s">
        <v>1083</v>
      </c>
      <c r="D84" s="109"/>
      <c r="E84" s="68"/>
      <c r="F84" s="80"/>
      <c r="G84" s="146"/>
      <c r="H84" s="68"/>
      <c r="I84" s="65" t="s">
        <v>97</v>
      </c>
      <c r="J84" s="65" t="s">
        <v>97</v>
      </c>
      <c r="K84" s="65" t="s">
        <v>97</v>
      </c>
      <c r="L84" s="65" t="s">
        <v>97</v>
      </c>
      <c r="M84" s="65" t="s">
        <v>97</v>
      </c>
      <c r="N84" s="65" t="s">
        <v>97</v>
      </c>
      <c r="O84" s="65" t="s">
        <v>97</v>
      </c>
      <c r="P84" s="65" t="s">
        <v>97</v>
      </c>
      <c r="Q84" s="65" t="s">
        <v>97</v>
      </c>
      <c r="R84" s="65" t="s">
        <v>97</v>
      </c>
      <c r="S84" s="65" t="s">
        <v>97</v>
      </c>
      <c r="T84" s="65" t="s">
        <v>97</v>
      </c>
      <c r="U84" s="294"/>
      <c r="V84" s="3"/>
      <c r="W84" s="3"/>
      <c r="X84" s="3"/>
      <c r="Y84" s="3"/>
      <c r="Z84" s="3"/>
      <c r="AA84" s="3"/>
    </row>
    <row r="85">
      <c r="A85" s="58"/>
      <c r="B85" s="58"/>
      <c r="C85" s="301" t="s">
        <v>299</v>
      </c>
      <c r="D85" s="109"/>
      <c r="E85" s="68"/>
      <c r="F85" s="80"/>
      <c r="G85" s="145">
        <f>G83</f>
        <v>250000</v>
      </c>
      <c r="H85" s="68"/>
      <c r="I85" s="65"/>
      <c r="J85" s="65"/>
      <c r="K85" s="65"/>
      <c r="L85" s="65"/>
      <c r="M85" s="65"/>
      <c r="N85" s="65"/>
      <c r="O85" s="65"/>
      <c r="P85" s="65"/>
      <c r="Q85" s="65"/>
      <c r="R85" s="65"/>
      <c r="S85" s="65"/>
      <c r="T85" s="65"/>
      <c r="U85" s="294"/>
      <c r="V85" s="3"/>
      <c r="W85" s="3"/>
      <c r="X85" s="3"/>
      <c r="Y85" s="3"/>
      <c r="Z85" s="3"/>
      <c r="AA85" s="3"/>
    </row>
    <row r="86">
      <c r="A86" s="58"/>
      <c r="B86" s="58"/>
      <c r="C86" s="301"/>
      <c r="D86" s="109"/>
      <c r="E86" s="68"/>
      <c r="F86" s="80"/>
      <c r="G86" s="145"/>
      <c r="H86" s="68"/>
      <c r="I86" s="65"/>
      <c r="J86" s="65"/>
      <c r="K86" s="65"/>
      <c r="L86" s="65"/>
      <c r="M86" s="65"/>
      <c r="N86" s="65"/>
      <c r="O86" s="65"/>
      <c r="P86" s="65"/>
      <c r="Q86" s="65"/>
      <c r="R86" s="65"/>
      <c r="S86" s="65"/>
      <c r="T86" s="65"/>
      <c r="U86" s="294"/>
      <c r="V86" s="3"/>
      <c r="W86" s="3"/>
      <c r="X86" s="3"/>
      <c r="Y86" s="3"/>
      <c r="Z86" s="3"/>
      <c r="AA86" s="3"/>
    </row>
    <row r="87">
      <c r="A87" s="58"/>
      <c r="B87" s="58"/>
      <c r="C87" s="297" t="s">
        <v>305</v>
      </c>
      <c r="D87" s="109"/>
      <c r="E87" s="68"/>
      <c r="F87" s="80"/>
      <c r="G87" s="146"/>
      <c r="H87" s="68"/>
      <c r="I87" s="65"/>
      <c r="J87" s="65"/>
      <c r="K87" s="65"/>
      <c r="L87" s="65"/>
      <c r="M87" s="65"/>
      <c r="N87" s="65"/>
      <c r="O87" s="65"/>
      <c r="P87" s="65"/>
      <c r="Q87" s="65"/>
      <c r="R87" s="65"/>
      <c r="S87" s="65"/>
      <c r="T87" s="65"/>
      <c r="U87" s="294"/>
      <c r="V87" s="3"/>
      <c r="W87" s="3"/>
      <c r="X87" s="3"/>
      <c r="Y87" s="3"/>
      <c r="Z87" s="3"/>
      <c r="AA87" s="3"/>
    </row>
    <row r="88">
      <c r="A88" s="44" t="s">
        <v>39</v>
      </c>
      <c r="B88" s="58"/>
      <c r="C88" s="302" t="s">
        <v>40</v>
      </c>
      <c r="D88" s="109"/>
      <c r="E88" s="68"/>
      <c r="F88" s="80"/>
      <c r="G88" s="145">
        <v>250000.0</v>
      </c>
      <c r="H88" s="68"/>
      <c r="I88" s="65"/>
      <c r="J88" s="65"/>
      <c r="K88" s="65"/>
      <c r="L88" s="65"/>
      <c r="M88" s="65"/>
      <c r="N88" s="65"/>
      <c r="O88" s="65"/>
      <c r="P88" s="65"/>
      <c r="Q88" s="65"/>
      <c r="R88" s="65"/>
      <c r="S88" s="65"/>
      <c r="T88" s="65"/>
      <c r="U88" s="294"/>
      <c r="V88" s="3"/>
      <c r="W88" s="3"/>
      <c r="X88" s="3"/>
      <c r="Y88" s="3"/>
      <c r="Z88" s="3"/>
      <c r="AA88" s="3"/>
    </row>
    <row r="89">
      <c r="A89" s="44"/>
      <c r="B89" s="58">
        <v>1.0</v>
      </c>
      <c r="C89" s="297" t="s">
        <v>1084</v>
      </c>
      <c r="D89" s="109"/>
      <c r="E89" s="68"/>
      <c r="F89" s="80"/>
      <c r="G89" s="146"/>
      <c r="H89" s="68"/>
      <c r="I89" s="65" t="s">
        <v>97</v>
      </c>
      <c r="J89" s="65" t="s">
        <v>97</v>
      </c>
      <c r="K89" s="65" t="s">
        <v>97</v>
      </c>
      <c r="L89" s="65" t="s">
        <v>97</v>
      </c>
      <c r="M89" s="65" t="s">
        <v>97</v>
      </c>
      <c r="N89" s="65" t="s">
        <v>97</v>
      </c>
      <c r="O89" s="65" t="s">
        <v>97</v>
      </c>
      <c r="P89" s="65" t="s">
        <v>97</v>
      </c>
      <c r="Q89" s="65" t="s">
        <v>97</v>
      </c>
      <c r="R89" s="65" t="s">
        <v>97</v>
      </c>
      <c r="S89" s="65" t="s">
        <v>97</v>
      </c>
      <c r="T89" s="65" t="s">
        <v>97</v>
      </c>
      <c r="U89" s="294"/>
      <c r="V89" s="3"/>
      <c r="W89" s="3"/>
      <c r="X89" s="3"/>
      <c r="Y89" s="3"/>
      <c r="Z89" s="3"/>
      <c r="AA89" s="3"/>
    </row>
    <row r="90">
      <c r="A90" s="44"/>
      <c r="B90" s="58"/>
      <c r="C90" s="301" t="s">
        <v>299</v>
      </c>
      <c r="D90" s="109"/>
      <c r="E90" s="68"/>
      <c r="F90" s="80"/>
      <c r="G90" s="145">
        <v>250000.0</v>
      </c>
      <c r="H90" s="68"/>
      <c r="I90" s="65"/>
      <c r="J90" s="65"/>
      <c r="K90" s="65"/>
      <c r="L90" s="65"/>
      <c r="M90" s="65"/>
      <c r="N90" s="65"/>
      <c r="O90" s="65"/>
      <c r="P90" s="65"/>
      <c r="Q90" s="65"/>
      <c r="R90" s="65"/>
      <c r="S90" s="65"/>
      <c r="T90" s="65"/>
      <c r="U90" s="294"/>
      <c r="V90" s="3"/>
      <c r="W90" s="3"/>
      <c r="X90" s="3"/>
      <c r="Y90" s="3"/>
      <c r="Z90" s="3"/>
      <c r="AA90" s="3"/>
    </row>
    <row r="91">
      <c r="A91" s="44"/>
      <c r="B91" s="58"/>
      <c r="C91" s="301"/>
      <c r="D91" s="109"/>
      <c r="E91" s="68"/>
      <c r="F91" s="80"/>
      <c r="G91" s="145"/>
      <c r="H91" s="68"/>
      <c r="I91" s="65"/>
      <c r="J91" s="65"/>
      <c r="K91" s="65"/>
      <c r="L91" s="65"/>
      <c r="M91" s="65"/>
      <c r="N91" s="65"/>
      <c r="O91" s="65"/>
      <c r="P91" s="65"/>
      <c r="Q91" s="65"/>
      <c r="R91" s="65"/>
      <c r="S91" s="65"/>
      <c r="T91" s="65"/>
      <c r="U91" s="294"/>
      <c r="V91" s="3"/>
      <c r="W91" s="3"/>
      <c r="X91" s="3"/>
      <c r="Y91" s="3"/>
      <c r="Z91" s="3"/>
      <c r="AA91" s="3"/>
    </row>
    <row r="92">
      <c r="A92" s="44"/>
      <c r="B92" s="58"/>
      <c r="C92" s="297" t="s">
        <v>305</v>
      </c>
      <c r="D92" s="109"/>
      <c r="E92" s="68"/>
      <c r="F92" s="80"/>
      <c r="G92" s="146"/>
      <c r="H92" s="68"/>
      <c r="I92" s="65"/>
      <c r="J92" s="65"/>
      <c r="K92" s="65"/>
      <c r="L92" s="65"/>
      <c r="M92" s="65"/>
      <c r="N92" s="65"/>
      <c r="O92" s="65"/>
      <c r="P92" s="65"/>
      <c r="Q92" s="65"/>
      <c r="R92" s="65"/>
      <c r="S92" s="65"/>
      <c r="T92" s="65"/>
      <c r="U92" s="294"/>
      <c r="V92" s="3"/>
      <c r="W92" s="3"/>
      <c r="X92" s="3"/>
      <c r="Y92" s="3"/>
      <c r="Z92" s="3"/>
      <c r="AA92" s="3"/>
    </row>
    <row r="93">
      <c r="A93" s="44" t="s">
        <v>68</v>
      </c>
      <c r="B93" s="58"/>
      <c r="C93" s="301" t="s">
        <v>69</v>
      </c>
      <c r="D93" s="109"/>
      <c r="E93" s="68"/>
      <c r="F93" s="80"/>
      <c r="G93" s="145">
        <v>750000.0</v>
      </c>
      <c r="H93" s="68" t="s">
        <v>98</v>
      </c>
      <c r="I93" s="65"/>
      <c r="J93" s="65"/>
      <c r="K93" s="65"/>
      <c r="L93" s="65"/>
      <c r="M93" s="65"/>
      <c r="N93" s="65"/>
      <c r="O93" s="65"/>
      <c r="P93" s="65"/>
      <c r="Q93" s="65"/>
      <c r="R93" s="65"/>
      <c r="S93" s="65"/>
      <c r="T93" s="65"/>
      <c r="U93" s="294"/>
      <c r="V93" s="3"/>
      <c r="W93" s="3"/>
      <c r="X93" s="3"/>
      <c r="Y93" s="3"/>
      <c r="Z93" s="3"/>
      <c r="AA93" s="3"/>
    </row>
    <row r="94">
      <c r="A94" s="58"/>
      <c r="B94" s="58">
        <v>1.0</v>
      </c>
      <c r="C94" s="303" t="s">
        <v>1085</v>
      </c>
      <c r="D94" s="109">
        <v>45.0</v>
      </c>
      <c r="E94" s="68" t="s">
        <v>120</v>
      </c>
      <c r="F94" s="80">
        <v>8000.0</v>
      </c>
      <c r="G94" s="146">
        <f>D94*F94</f>
        <v>360000</v>
      </c>
      <c r="H94" s="91"/>
      <c r="I94" s="65"/>
      <c r="J94" s="65"/>
      <c r="K94" s="65"/>
      <c r="L94" s="65"/>
      <c r="M94" s="65"/>
      <c r="N94" s="65">
        <v>45.0</v>
      </c>
      <c r="O94" s="65"/>
      <c r="P94" s="65"/>
      <c r="Q94" s="65"/>
      <c r="R94" s="65"/>
      <c r="S94" s="65"/>
      <c r="T94" s="65"/>
      <c r="U94" s="294"/>
      <c r="V94" s="3"/>
      <c r="W94" s="3"/>
      <c r="X94" s="3"/>
      <c r="Y94" s="3"/>
      <c r="Z94" s="3"/>
      <c r="AA94" s="3"/>
    </row>
    <row r="95">
      <c r="A95" s="44"/>
      <c r="B95" s="58"/>
      <c r="C95" s="303" t="s">
        <v>1086</v>
      </c>
      <c r="D95" s="109"/>
      <c r="E95" s="68"/>
      <c r="F95" s="80"/>
      <c r="G95" s="146"/>
      <c r="H95" s="68"/>
      <c r="I95" s="65"/>
      <c r="J95" s="65"/>
      <c r="K95" s="65"/>
      <c r="L95" s="65"/>
      <c r="M95" s="65"/>
      <c r="N95" s="65"/>
      <c r="O95" s="65"/>
      <c r="P95" s="65"/>
      <c r="Q95" s="65"/>
      <c r="R95" s="65"/>
      <c r="S95" s="65"/>
      <c r="T95" s="65"/>
      <c r="U95" s="294"/>
      <c r="V95" s="3"/>
      <c r="W95" s="3"/>
      <c r="X95" s="3"/>
      <c r="Y95" s="3"/>
      <c r="Z95" s="3"/>
      <c r="AA95" s="3"/>
    </row>
    <row r="96">
      <c r="A96" s="44"/>
      <c r="B96" s="58"/>
      <c r="C96" s="303" t="s">
        <v>1087</v>
      </c>
      <c r="D96" s="109"/>
      <c r="E96" s="68"/>
      <c r="F96" s="80"/>
      <c r="G96" s="146"/>
      <c r="H96" s="68"/>
      <c r="I96" s="65"/>
      <c r="J96" s="65"/>
      <c r="K96" s="65"/>
      <c r="L96" s="65"/>
      <c r="M96" s="65"/>
      <c r="N96" s="65"/>
      <c r="O96" s="65"/>
      <c r="P96" s="65"/>
      <c r="Q96" s="65"/>
      <c r="R96" s="65"/>
      <c r="S96" s="65"/>
      <c r="T96" s="65"/>
      <c r="U96" s="294"/>
      <c r="V96" s="3"/>
      <c r="W96" s="3"/>
      <c r="X96" s="3"/>
      <c r="Y96" s="3"/>
      <c r="Z96" s="3"/>
      <c r="AA96" s="3"/>
    </row>
    <row r="97">
      <c r="A97" s="58"/>
      <c r="B97" s="58"/>
      <c r="C97" s="297" t="s">
        <v>1088</v>
      </c>
      <c r="D97" s="109"/>
      <c r="E97" s="68"/>
      <c r="F97" s="80"/>
      <c r="G97" s="146"/>
      <c r="H97" s="68"/>
      <c r="I97" s="65"/>
      <c r="J97" s="65"/>
      <c r="K97" s="65"/>
      <c r="L97" s="65"/>
      <c r="M97" s="65"/>
      <c r="N97" s="65"/>
      <c r="O97" s="65"/>
      <c r="P97" s="65"/>
      <c r="Q97" s="65"/>
      <c r="R97" s="65"/>
      <c r="S97" s="65"/>
      <c r="T97" s="65"/>
      <c r="U97" s="294"/>
      <c r="V97" s="3"/>
      <c r="W97" s="3"/>
      <c r="X97" s="3"/>
      <c r="Y97" s="3"/>
      <c r="Z97" s="3"/>
      <c r="AA97" s="3"/>
    </row>
    <row r="98">
      <c r="A98" s="58"/>
      <c r="B98" s="58"/>
      <c r="C98" s="297" t="s">
        <v>1089</v>
      </c>
      <c r="D98" s="109"/>
      <c r="E98" s="68"/>
      <c r="F98" s="80"/>
      <c r="G98" s="146"/>
      <c r="H98" s="68"/>
      <c r="I98" s="65"/>
      <c r="J98" s="65"/>
      <c r="K98" s="65"/>
      <c r="L98" s="65"/>
      <c r="M98" s="65"/>
      <c r="N98" s="65"/>
      <c r="O98" s="65"/>
      <c r="P98" s="65"/>
      <c r="Q98" s="65"/>
      <c r="R98" s="65"/>
      <c r="S98" s="65"/>
      <c r="T98" s="65"/>
      <c r="U98" s="294"/>
      <c r="V98" s="3"/>
      <c r="W98" s="3"/>
      <c r="X98" s="3"/>
      <c r="Y98" s="3"/>
      <c r="Z98" s="3"/>
      <c r="AA98" s="3"/>
    </row>
    <row r="99">
      <c r="A99" s="58"/>
      <c r="B99" s="58"/>
      <c r="C99" s="297" t="s">
        <v>1090</v>
      </c>
      <c r="D99" s="109"/>
      <c r="E99" s="68"/>
      <c r="F99" s="80"/>
      <c r="G99" s="146"/>
      <c r="H99" s="68"/>
      <c r="I99" s="65"/>
      <c r="J99" s="65"/>
      <c r="K99" s="65"/>
      <c r="L99" s="65"/>
      <c r="M99" s="65"/>
      <c r="N99" s="65"/>
      <c r="O99" s="65"/>
      <c r="P99" s="65"/>
      <c r="Q99" s="65"/>
      <c r="R99" s="65"/>
      <c r="S99" s="65"/>
      <c r="T99" s="65"/>
      <c r="U99" s="294"/>
      <c r="V99" s="3"/>
      <c r="W99" s="3"/>
      <c r="X99" s="3"/>
      <c r="Y99" s="3"/>
      <c r="Z99" s="3"/>
      <c r="AA99" s="3"/>
    </row>
    <row r="100">
      <c r="A100" s="58"/>
      <c r="B100" s="58"/>
      <c r="C100" s="297" t="s">
        <v>305</v>
      </c>
      <c r="D100" s="109"/>
      <c r="E100" s="68"/>
      <c r="F100" s="80"/>
      <c r="G100" s="146"/>
      <c r="H100" s="68"/>
      <c r="I100" s="65"/>
      <c r="J100" s="65"/>
      <c r="K100" s="65"/>
      <c r="L100" s="65"/>
      <c r="M100" s="65"/>
      <c r="N100" s="65"/>
      <c r="O100" s="65"/>
      <c r="P100" s="65"/>
      <c r="Q100" s="65"/>
      <c r="R100" s="65"/>
      <c r="S100" s="65"/>
      <c r="T100" s="65"/>
      <c r="U100" s="294"/>
      <c r="V100" s="3"/>
      <c r="W100" s="3"/>
      <c r="X100" s="3"/>
      <c r="Y100" s="3"/>
      <c r="Z100" s="3"/>
      <c r="AA100" s="3"/>
    </row>
    <row r="101">
      <c r="A101" s="58"/>
      <c r="B101" s="58">
        <v>2.0</v>
      </c>
      <c r="C101" s="297" t="s">
        <v>1091</v>
      </c>
      <c r="D101" s="109">
        <v>11.0</v>
      </c>
      <c r="E101" s="68" t="s">
        <v>1092</v>
      </c>
      <c r="F101" s="80">
        <v>23000.0</v>
      </c>
      <c r="G101" s="146">
        <f>D101*F101</f>
        <v>253000</v>
      </c>
      <c r="H101" s="68"/>
      <c r="I101" s="65"/>
      <c r="J101" s="65"/>
      <c r="K101" s="65"/>
      <c r="L101" s="65"/>
      <c r="M101" s="65"/>
      <c r="N101" s="65">
        <v>11.0</v>
      </c>
      <c r="O101" s="65"/>
      <c r="P101" s="65"/>
      <c r="Q101" s="65"/>
      <c r="R101" s="65"/>
      <c r="S101" s="65"/>
      <c r="T101" s="65"/>
      <c r="U101" s="294"/>
      <c r="V101" s="3"/>
      <c r="W101" s="3"/>
      <c r="X101" s="3"/>
      <c r="Y101" s="3"/>
      <c r="Z101" s="3"/>
      <c r="AA101" s="3"/>
    </row>
    <row r="102">
      <c r="A102" s="58"/>
      <c r="B102" s="58"/>
      <c r="C102" s="297" t="s">
        <v>1093</v>
      </c>
      <c r="D102" s="109"/>
      <c r="E102" s="68"/>
      <c r="F102" s="80"/>
      <c r="G102" s="146"/>
      <c r="H102" s="68"/>
      <c r="I102" s="65"/>
      <c r="J102" s="65"/>
      <c r="K102" s="65"/>
      <c r="L102" s="65"/>
      <c r="M102" s="65"/>
      <c r="N102" s="65"/>
      <c r="O102" s="65"/>
      <c r="P102" s="65"/>
      <c r="Q102" s="65"/>
      <c r="R102" s="65"/>
      <c r="S102" s="65"/>
      <c r="T102" s="65"/>
      <c r="U102" s="294"/>
      <c r="V102" s="3"/>
      <c r="W102" s="3"/>
      <c r="X102" s="3"/>
      <c r="Y102" s="3"/>
      <c r="Z102" s="3"/>
      <c r="AA102" s="3"/>
    </row>
    <row r="103">
      <c r="A103" s="58"/>
      <c r="B103" s="58"/>
      <c r="C103" s="297" t="s">
        <v>1094</v>
      </c>
      <c r="D103" s="109"/>
      <c r="E103" s="68"/>
      <c r="F103" s="80"/>
      <c r="G103" s="146"/>
      <c r="H103" s="68"/>
      <c r="I103" s="65"/>
      <c r="J103" s="65"/>
      <c r="K103" s="65"/>
      <c r="L103" s="65"/>
      <c r="M103" s="65"/>
      <c r="N103" s="65"/>
      <c r="O103" s="65"/>
      <c r="P103" s="65"/>
      <c r="Q103" s="65"/>
      <c r="R103" s="65"/>
      <c r="S103" s="65"/>
      <c r="T103" s="65"/>
      <c r="U103" s="294"/>
      <c r="V103" s="3"/>
      <c r="W103" s="3"/>
      <c r="X103" s="3"/>
      <c r="Y103" s="3"/>
      <c r="Z103" s="3"/>
      <c r="AA103" s="3"/>
    </row>
    <row r="104">
      <c r="A104" s="58"/>
      <c r="B104" s="58"/>
      <c r="C104" s="297" t="s">
        <v>1095</v>
      </c>
      <c r="D104" s="109"/>
      <c r="E104" s="68"/>
      <c r="F104" s="80"/>
      <c r="G104" s="146"/>
      <c r="H104" s="68"/>
      <c r="I104" s="65"/>
      <c r="J104" s="65"/>
      <c r="K104" s="65"/>
      <c r="L104" s="65"/>
      <c r="M104" s="65"/>
      <c r="N104" s="65"/>
      <c r="O104" s="65"/>
      <c r="P104" s="65"/>
      <c r="Q104" s="65"/>
      <c r="R104" s="65"/>
      <c r="S104" s="65"/>
      <c r="T104" s="65"/>
      <c r="U104" s="294"/>
      <c r="V104" s="3"/>
      <c r="W104" s="3"/>
      <c r="X104" s="3"/>
      <c r="Y104" s="3"/>
      <c r="Z104" s="3"/>
      <c r="AA104" s="3"/>
    </row>
    <row r="105">
      <c r="A105" s="58"/>
      <c r="B105" s="58"/>
      <c r="C105" s="297" t="s">
        <v>1096</v>
      </c>
      <c r="D105" s="109"/>
      <c r="E105" s="68"/>
      <c r="F105" s="80"/>
      <c r="G105" s="146"/>
      <c r="H105" s="68"/>
      <c r="I105" s="65"/>
      <c r="J105" s="65"/>
      <c r="K105" s="65"/>
      <c r="L105" s="65"/>
      <c r="M105" s="65"/>
      <c r="N105" s="65"/>
      <c r="O105" s="65"/>
      <c r="P105" s="65"/>
      <c r="Q105" s="65"/>
      <c r="R105" s="65"/>
      <c r="S105" s="65"/>
      <c r="T105" s="65"/>
      <c r="U105" s="294"/>
      <c r="V105" s="3"/>
      <c r="W105" s="3"/>
      <c r="X105" s="3"/>
      <c r="Y105" s="3"/>
      <c r="Z105" s="3"/>
      <c r="AA105" s="3"/>
    </row>
    <row r="106">
      <c r="A106" s="58"/>
      <c r="B106" s="58"/>
      <c r="C106" s="297" t="s">
        <v>305</v>
      </c>
      <c r="D106" s="109"/>
      <c r="E106" s="68"/>
      <c r="F106" s="80"/>
      <c r="G106" s="146"/>
      <c r="H106" s="68"/>
      <c r="I106" s="65"/>
      <c r="J106" s="65"/>
      <c r="K106" s="65"/>
      <c r="L106" s="65"/>
      <c r="M106" s="65"/>
      <c r="N106" s="65"/>
      <c r="O106" s="65"/>
      <c r="P106" s="65"/>
      <c r="Q106" s="65"/>
      <c r="R106" s="65"/>
      <c r="S106" s="65"/>
      <c r="T106" s="65"/>
      <c r="U106" s="294"/>
      <c r="V106" s="3"/>
      <c r="W106" s="3"/>
      <c r="X106" s="3"/>
      <c r="Y106" s="3"/>
      <c r="Z106" s="3"/>
      <c r="AA106" s="3"/>
    </row>
    <row r="107">
      <c r="A107" s="58"/>
      <c r="B107" s="58">
        <v>3.0</v>
      </c>
      <c r="C107" s="297" t="s">
        <v>1097</v>
      </c>
      <c r="D107" s="109"/>
      <c r="E107" s="68"/>
      <c r="F107" s="80"/>
      <c r="G107" s="146"/>
      <c r="H107" s="68"/>
      <c r="I107" s="65"/>
      <c r="J107" s="65"/>
      <c r="K107" s="65"/>
      <c r="L107" s="65"/>
      <c r="M107" s="65"/>
      <c r="N107" s="65"/>
      <c r="O107" s="65"/>
      <c r="P107" s="65"/>
      <c r="Q107" s="65"/>
      <c r="R107" s="65"/>
      <c r="S107" s="65"/>
      <c r="T107" s="65"/>
      <c r="U107" s="294"/>
      <c r="V107" s="3"/>
      <c r="W107" s="3"/>
      <c r="X107" s="3"/>
      <c r="Y107" s="3"/>
      <c r="Z107" s="3"/>
      <c r="AA107" s="3"/>
    </row>
    <row r="108">
      <c r="A108" s="58"/>
      <c r="B108" s="58"/>
      <c r="C108" s="300" t="s">
        <v>1098</v>
      </c>
      <c r="D108" s="109">
        <f t="shared" ref="D108:D109" si="5">SUM(I108:T108)</f>
        <v>5</v>
      </c>
      <c r="E108" s="68" t="s">
        <v>645</v>
      </c>
      <c r="F108" s="80">
        <v>2795.0</v>
      </c>
      <c r="G108" s="146">
        <f t="shared" ref="G108:G109" si="6">D108*F108</f>
        <v>13975</v>
      </c>
      <c r="H108" s="68"/>
      <c r="I108" s="65"/>
      <c r="J108" s="65"/>
      <c r="K108" s="65"/>
      <c r="L108" s="65">
        <v>5.0</v>
      </c>
      <c r="M108" s="65"/>
      <c r="N108" s="65"/>
      <c r="O108" s="65"/>
      <c r="P108" s="65"/>
      <c r="Q108" s="65"/>
      <c r="R108" s="65"/>
      <c r="S108" s="65"/>
      <c r="T108" s="65"/>
      <c r="U108" s="294"/>
      <c r="V108" s="3"/>
      <c r="W108" s="3"/>
      <c r="X108" s="3"/>
      <c r="Y108" s="3"/>
      <c r="Z108" s="3"/>
      <c r="AA108" s="3"/>
    </row>
    <row r="109">
      <c r="A109" s="58"/>
      <c r="B109" s="58"/>
      <c r="C109" s="300" t="s">
        <v>1099</v>
      </c>
      <c r="D109" s="109">
        <f t="shared" si="5"/>
        <v>5</v>
      </c>
      <c r="E109" s="68" t="s">
        <v>645</v>
      </c>
      <c r="F109" s="80">
        <v>1716.0</v>
      </c>
      <c r="G109" s="146">
        <f t="shared" si="6"/>
        <v>8580</v>
      </c>
      <c r="H109" s="68"/>
      <c r="I109" s="65"/>
      <c r="J109" s="65"/>
      <c r="K109" s="65"/>
      <c r="L109" s="65">
        <v>5.0</v>
      </c>
      <c r="M109" s="65"/>
      <c r="N109" s="65"/>
      <c r="O109" s="65"/>
      <c r="P109" s="65"/>
      <c r="Q109" s="65"/>
      <c r="R109" s="65"/>
      <c r="S109" s="65"/>
      <c r="T109" s="65"/>
      <c r="U109" s="294"/>
      <c r="V109" s="3"/>
      <c r="W109" s="3"/>
      <c r="X109" s="3"/>
      <c r="Y109" s="3"/>
      <c r="Z109" s="3"/>
      <c r="AA109" s="3"/>
    </row>
    <row r="110">
      <c r="A110" s="58"/>
      <c r="B110" s="58"/>
      <c r="C110" s="297" t="s">
        <v>305</v>
      </c>
      <c r="D110" s="109"/>
      <c r="E110" s="68"/>
      <c r="F110" s="80"/>
      <c r="G110" s="146"/>
      <c r="H110" s="68"/>
      <c r="I110" s="65"/>
      <c r="J110" s="65"/>
      <c r="K110" s="65"/>
      <c r="L110" s="65"/>
      <c r="M110" s="65"/>
      <c r="N110" s="65"/>
      <c r="O110" s="65"/>
      <c r="P110" s="65"/>
      <c r="Q110" s="65"/>
      <c r="R110" s="65"/>
      <c r="S110" s="65"/>
      <c r="T110" s="65"/>
      <c r="U110" s="294"/>
      <c r="V110" s="3"/>
      <c r="W110" s="3"/>
      <c r="X110" s="3"/>
      <c r="Y110" s="3"/>
      <c r="Z110" s="3"/>
      <c r="AA110" s="3"/>
    </row>
    <row r="111">
      <c r="A111" s="58"/>
      <c r="B111" s="58">
        <v>4.0</v>
      </c>
      <c r="C111" s="297" t="s">
        <v>1100</v>
      </c>
      <c r="D111" s="109"/>
      <c r="E111" s="68"/>
      <c r="F111" s="80"/>
      <c r="G111" s="146"/>
      <c r="H111" s="68"/>
      <c r="I111" s="65"/>
      <c r="J111" s="65"/>
      <c r="K111" s="65"/>
      <c r="L111" s="65"/>
      <c r="M111" s="65"/>
      <c r="N111" s="65"/>
      <c r="O111" s="65"/>
      <c r="P111" s="65"/>
      <c r="Q111" s="65"/>
      <c r="R111" s="65"/>
      <c r="S111" s="65"/>
      <c r="T111" s="65"/>
      <c r="U111" s="294"/>
      <c r="V111" s="3"/>
      <c r="W111" s="3"/>
      <c r="X111" s="3"/>
      <c r="Y111" s="3"/>
      <c r="Z111" s="3"/>
      <c r="AA111" s="3"/>
    </row>
    <row r="112">
      <c r="A112" s="58"/>
      <c r="B112" s="58"/>
      <c r="C112" s="297" t="s">
        <v>1101</v>
      </c>
      <c r="D112" s="109">
        <f>SUM(I112:T112)</f>
        <v>4</v>
      </c>
      <c r="E112" s="68" t="s">
        <v>120</v>
      </c>
      <c r="F112" s="80">
        <v>5590.0</v>
      </c>
      <c r="G112" s="146">
        <f>D112*F112</f>
        <v>22360</v>
      </c>
      <c r="H112" s="68"/>
      <c r="I112" s="65"/>
      <c r="J112" s="65"/>
      <c r="K112" s="65"/>
      <c r="L112" s="65">
        <v>4.0</v>
      </c>
      <c r="M112" s="65"/>
      <c r="N112" s="65"/>
      <c r="O112" s="65"/>
      <c r="P112" s="65"/>
      <c r="Q112" s="65"/>
      <c r="R112" s="65"/>
      <c r="S112" s="65"/>
      <c r="T112" s="65"/>
      <c r="U112" s="294"/>
      <c r="V112" s="3"/>
      <c r="W112" s="3"/>
      <c r="X112" s="3"/>
      <c r="Y112" s="3"/>
      <c r="Z112" s="3"/>
      <c r="AA112" s="3"/>
    </row>
    <row r="113">
      <c r="A113" s="58"/>
      <c r="B113" s="58"/>
      <c r="C113" s="297" t="s">
        <v>305</v>
      </c>
      <c r="D113" s="109"/>
      <c r="E113" s="68"/>
      <c r="F113" s="80"/>
      <c r="G113" s="146"/>
      <c r="H113" s="68"/>
      <c r="I113" s="65"/>
      <c r="J113" s="65"/>
      <c r="K113" s="65"/>
      <c r="L113" s="65"/>
      <c r="M113" s="65"/>
      <c r="N113" s="65"/>
      <c r="O113" s="65"/>
      <c r="P113" s="65"/>
      <c r="Q113" s="65"/>
      <c r="R113" s="65"/>
      <c r="S113" s="65"/>
      <c r="T113" s="65"/>
      <c r="U113" s="294"/>
      <c r="V113" s="3"/>
      <c r="W113" s="3"/>
      <c r="X113" s="3"/>
      <c r="Y113" s="3"/>
      <c r="Z113" s="3"/>
      <c r="AA113" s="3"/>
    </row>
    <row r="114">
      <c r="A114" s="58"/>
      <c r="B114" s="58">
        <v>5.0</v>
      </c>
      <c r="C114" s="297" t="s">
        <v>1102</v>
      </c>
      <c r="D114" s="109">
        <v>46.0</v>
      </c>
      <c r="E114" s="68" t="s">
        <v>645</v>
      </c>
      <c r="F114" s="80">
        <v>2000.0</v>
      </c>
      <c r="G114" s="146">
        <f>D114*F114</f>
        <v>92000</v>
      </c>
      <c r="H114" s="68"/>
      <c r="I114" s="65"/>
      <c r="J114" s="65"/>
      <c r="K114" s="65"/>
      <c r="L114" s="65"/>
      <c r="M114" s="65"/>
      <c r="N114" s="65">
        <v>46.0</v>
      </c>
      <c r="O114" s="65"/>
      <c r="P114" s="65"/>
      <c r="Q114" s="65"/>
      <c r="R114" s="65"/>
      <c r="S114" s="65"/>
      <c r="T114" s="65"/>
      <c r="U114" s="294"/>
      <c r="V114" s="3"/>
      <c r="W114" s="3"/>
      <c r="X114" s="3"/>
      <c r="Y114" s="3"/>
      <c r="Z114" s="3"/>
      <c r="AA114" s="3"/>
    </row>
    <row r="115">
      <c r="A115" s="58"/>
      <c r="B115" s="58"/>
      <c r="C115" s="301" t="s">
        <v>299</v>
      </c>
      <c r="D115" s="109"/>
      <c r="E115" s="68"/>
      <c r="F115" s="80"/>
      <c r="G115" s="145">
        <f>SUM(G94:G114)</f>
        <v>749915</v>
      </c>
      <c r="H115" s="68"/>
      <c r="I115" s="65"/>
      <c r="J115" s="65"/>
      <c r="K115" s="65"/>
      <c r="L115" s="65"/>
      <c r="M115" s="65"/>
      <c r="N115" s="65"/>
      <c r="O115" s="65"/>
      <c r="P115" s="65"/>
      <c r="Q115" s="65"/>
      <c r="R115" s="65"/>
      <c r="S115" s="65"/>
      <c r="T115" s="65"/>
      <c r="U115" s="294"/>
      <c r="V115" s="3"/>
      <c r="W115" s="3"/>
      <c r="X115" s="3"/>
      <c r="Y115" s="3"/>
      <c r="Z115" s="3"/>
      <c r="AA115" s="3"/>
    </row>
    <row r="116">
      <c r="A116" s="58"/>
      <c r="B116" s="58"/>
      <c r="C116" s="301" t="s">
        <v>305</v>
      </c>
      <c r="D116" s="109"/>
      <c r="E116" s="68"/>
      <c r="F116" s="80"/>
      <c r="G116" s="145"/>
      <c r="H116" s="68"/>
      <c r="I116" s="65"/>
      <c r="J116" s="65"/>
      <c r="K116" s="65"/>
      <c r="L116" s="65"/>
      <c r="M116" s="65"/>
      <c r="N116" s="65"/>
      <c r="O116" s="65"/>
      <c r="P116" s="65"/>
      <c r="Q116" s="65"/>
      <c r="R116" s="65"/>
      <c r="S116" s="65"/>
      <c r="T116" s="65"/>
      <c r="U116" s="294"/>
      <c r="V116" s="3"/>
      <c r="W116" s="3"/>
      <c r="X116" s="3"/>
      <c r="Y116" s="3"/>
      <c r="Z116" s="3"/>
      <c r="AA116" s="3"/>
    </row>
    <row r="117">
      <c r="A117" s="44" t="s">
        <v>46</v>
      </c>
      <c r="B117" s="58"/>
      <c r="C117" s="301" t="s">
        <v>47</v>
      </c>
      <c r="D117" s="109"/>
      <c r="E117" s="68"/>
      <c r="F117" s="60">
        <v>1000000.0</v>
      </c>
      <c r="G117" s="145">
        <v>100000.0</v>
      </c>
      <c r="H117" s="68"/>
      <c r="I117" s="65"/>
      <c r="J117" s="65"/>
      <c r="K117" s="65"/>
      <c r="L117" s="65"/>
      <c r="M117" s="65"/>
      <c r="N117" s="65"/>
      <c r="O117" s="65"/>
      <c r="P117" s="65"/>
      <c r="Q117" s="65"/>
      <c r="R117" s="65"/>
      <c r="S117" s="65"/>
      <c r="T117" s="65"/>
      <c r="U117" s="294"/>
      <c r="V117" s="3"/>
      <c r="W117" s="3"/>
      <c r="X117" s="3"/>
      <c r="Y117" s="3"/>
      <c r="Z117" s="3"/>
      <c r="AA117" s="3"/>
    </row>
    <row r="118">
      <c r="A118" s="44"/>
      <c r="B118" s="58"/>
      <c r="C118" s="297" t="s">
        <v>1103</v>
      </c>
      <c r="D118" s="109"/>
      <c r="E118" s="68"/>
      <c r="F118" s="80"/>
      <c r="G118" s="146"/>
      <c r="H118" s="68"/>
      <c r="I118" s="65" t="s">
        <v>97</v>
      </c>
      <c r="J118" s="65" t="s">
        <v>97</v>
      </c>
      <c r="K118" s="65" t="s">
        <v>97</v>
      </c>
      <c r="L118" s="65" t="s">
        <v>97</v>
      </c>
      <c r="M118" s="65" t="s">
        <v>97</v>
      </c>
      <c r="N118" s="65" t="s">
        <v>97</v>
      </c>
      <c r="O118" s="65" t="s">
        <v>97</v>
      </c>
      <c r="P118" s="65" t="s">
        <v>97</v>
      </c>
      <c r="Q118" s="65" t="s">
        <v>97</v>
      </c>
      <c r="R118" s="65" t="s">
        <v>97</v>
      </c>
      <c r="S118" s="65" t="s">
        <v>97</v>
      </c>
      <c r="T118" s="65" t="s">
        <v>97</v>
      </c>
      <c r="U118" s="294"/>
      <c r="V118" s="3"/>
      <c r="W118" s="3"/>
      <c r="X118" s="3"/>
      <c r="Y118" s="3"/>
      <c r="Z118" s="3"/>
      <c r="AA118" s="3"/>
    </row>
    <row r="119">
      <c r="A119" s="44"/>
      <c r="B119" s="58"/>
      <c r="C119" s="297" t="s">
        <v>1104</v>
      </c>
      <c r="D119" s="109"/>
      <c r="E119" s="68"/>
      <c r="F119" s="80"/>
      <c r="G119" s="146"/>
      <c r="H119" s="68"/>
      <c r="I119" s="65" t="s">
        <v>97</v>
      </c>
      <c r="J119" s="65" t="s">
        <v>97</v>
      </c>
      <c r="K119" s="65" t="s">
        <v>97</v>
      </c>
      <c r="L119" s="65" t="s">
        <v>97</v>
      </c>
      <c r="M119" s="65" t="s">
        <v>97</v>
      </c>
      <c r="N119" s="65" t="s">
        <v>97</v>
      </c>
      <c r="O119" s="65" t="s">
        <v>97</v>
      </c>
      <c r="P119" s="65" t="s">
        <v>97</v>
      </c>
      <c r="Q119" s="65" t="s">
        <v>97</v>
      </c>
      <c r="R119" s="65" t="s">
        <v>97</v>
      </c>
      <c r="S119" s="65" t="s">
        <v>97</v>
      </c>
      <c r="T119" s="65" t="s">
        <v>97</v>
      </c>
      <c r="U119" s="294"/>
      <c r="V119" s="3"/>
      <c r="W119" s="3"/>
      <c r="X119" s="3"/>
      <c r="Y119" s="3"/>
      <c r="Z119" s="3"/>
      <c r="AA119" s="3"/>
    </row>
    <row r="120">
      <c r="A120" s="44"/>
      <c r="B120" s="58"/>
      <c r="C120" s="301" t="s">
        <v>299</v>
      </c>
      <c r="D120" s="109"/>
      <c r="E120" s="68"/>
      <c r="F120" s="60">
        <f t="shared" ref="F120:G120" si="7">F117</f>
        <v>1000000</v>
      </c>
      <c r="G120" s="145">
        <f t="shared" si="7"/>
        <v>100000</v>
      </c>
      <c r="H120" s="68"/>
      <c r="I120" s="65"/>
      <c r="J120" s="65"/>
      <c r="K120" s="65"/>
      <c r="L120" s="65"/>
      <c r="M120" s="65"/>
      <c r="N120" s="65"/>
      <c r="O120" s="65"/>
      <c r="P120" s="65"/>
      <c r="Q120" s="65"/>
      <c r="R120" s="65"/>
      <c r="S120" s="65"/>
      <c r="T120" s="65"/>
      <c r="U120" s="294"/>
      <c r="V120" s="3"/>
      <c r="W120" s="3"/>
      <c r="X120" s="3"/>
      <c r="Y120" s="3"/>
      <c r="Z120" s="3"/>
      <c r="AA120" s="3"/>
    </row>
    <row r="121">
      <c r="A121" s="90"/>
      <c r="B121" s="152"/>
      <c r="C121" s="153"/>
      <c r="D121" s="124" t="s">
        <v>876</v>
      </c>
      <c r="E121" s="125"/>
      <c r="F121" s="125"/>
      <c r="G121" s="155">
        <f>SUM(G120,G115,G90,G85,G80,G64,G58,G14,)</f>
        <v>6399006</v>
      </c>
      <c r="H121" s="305"/>
      <c r="I121" s="306"/>
      <c r="J121" s="306"/>
      <c r="K121" s="306"/>
      <c r="L121" s="306"/>
      <c r="M121" s="306"/>
      <c r="N121" s="306"/>
      <c r="O121" s="306"/>
      <c r="P121" s="306"/>
      <c r="Q121" s="306"/>
      <c r="R121" s="306"/>
      <c r="S121" s="306"/>
      <c r="T121" s="306"/>
      <c r="U121" s="3"/>
      <c r="V121" s="3"/>
      <c r="W121" s="3"/>
      <c r="X121" s="3"/>
      <c r="Y121" s="3"/>
      <c r="Z121" s="3"/>
      <c r="AA121" s="3"/>
    </row>
    <row r="122">
      <c r="A122" s="13"/>
      <c r="B122" s="2"/>
      <c r="C122" s="307"/>
      <c r="D122" s="308"/>
      <c r="E122" s="2"/>
      <c r="F122" s="309"/>
      <c r="G122" s="310"/>
      <c r="H122" s="311"/>
      <c r="I122" s="307"/>
      <c r="J122" s="307"/>
      <c r="K122" s="307"/>
      <c r="L122" s="307"/>
      <c r="M122" s="307"/>
      <c r="N122" s="307"/>
      <c r="O122" s="307"/>
      <c r="P122" s="307"/>
      <c r="Q122" s="307"/>
      <c r="R122" s="307"/>
      <c r="S122" s="307"/>
      <c r="T122" s="307"/>
      <c r="U122" s="3"/>
      <c r="V122" s="3"/>
      <c r="W122" s="3"/>
      <c r="X122" s="3"/>
      <c r="Y122" s="3"/>
      <c r="Z122" s="3"/>
      <c r="AA122" s="3"/>
    </row>
    <row r="123">
      <c r="A123" s="312" t="s">
        <v>877</v>
      </c>
      <c r="B123" s="264"/>
      <c r="C123" s="264"/>
      <c r="D123" s="312" t="s">
        <v>878</v>
      </c>
      <c r="E123" s="264"/>
      <c r="F123" s="264"/>
      <c r="G123" s="313"/>
      <c r="H123" s="264"/>
      <c r="I123" s="264"/>
      <c r="J123" s="264"/>
      <c r="K123" s="264"/>
      <c r="L123" s="264"/>
      <c r="M123" s="314"/>
      <c r="N123" s="312" t="s">
        <v>879</v>
      </c>
      <c r="O123" s="314"/>
      <c r="P123" s="264"/>
      <c r="Q123" s="264"/>
      <c r="R123" s="264"/>
      <c r="S123" s="264"/>
      <c r="T123" s="264"/>
      <c r="U123" s="264"/>
      <c r="V123" s="264"/>
      <c r="W123" s="264"/>
      <c r="X123" s="264"/>
      <c r="Y123" s="264"/>
      <c r="Z123" s="264"/>
      <c r="AA123" s="264"/>
    </row>
    <row r="124">
      <c r="A124" s="312"/>
      <c r="B124" s="264"/>
      <c r="C124" s="264"/>
      <c r="D124" s="312"/>
      <c r="E124" s="264"/>
      <c r="F124" s="264"/>
      <c r="G124" s="313"/>
      <c r="H124" s="264"/>
      <c r="I124" s="264"/>
      <c r="J124" s="264"/>
      <c r="K124" s="264"/>
      <c r="L124" s="264"/>
      <c r="M124" s="314"/>
      <c r="N124" s="312"/>
      <c r="O124" s="314"/>
      <c r="P124" s="264"/>
      <c r="Q124" s="264"/>
      <c r="R124" s="264"/>
      <c r="S124" s="264"/>
      <c r="T124" s="264"/>
      <c r="U124" s="264"/>
      <c r="V124" s="264"/>
      <c r="W124" s="264"/>
      <c r="X124" s="264"/>
      <c r="Y124" s="264"/>
      <c r="Z124" s="264"/>
      <c r="AA124" s="264"/>
    </row>
    <row r="125">
      <c r="A125" s="264"/>
      <c r="B125" s="264"/>
      <c r="C125" s="264"/>
      <c r="D125" s="264"/>
      <c r="E125" s="264"/>
      <c r="F125" s="264"/>
      <c r="G125" s="313"/>
      <c r="H125" s="264"/>
      <c r="I125" s="264"/>
      <c r="J125" s="264"/>
      <c r="K125" s="264"/>
      <c r="L125" s="264"/>
      <c r="M125" s="314"/>
      <c r="N125" s="3"/>
      <c r="O125" s="314"/>
      <c r="P125" s="264"/>
      <c r="Q125" s="264"/>
      <c r="R125" s="264"/>
      <c r="S125" s="264"/>
      <c r="T125" s="264"/>
      <c r="U125" s="264"/>
      <c r="V125" s="264"/>
      <c r="W125" s="264"/>
      <c r="X125" s="264"/>
      <c r="Y125" s="264"/>
      <c r="Z125" s="264"/>
      <c r="AA125" s="264"/>
    </row>
    <row r="126">
      <c r="A126" s="264"/>
      <c r="B126" s="264"/>
      <c r="C126" s="264"/>
      <c r="D126" s="264"/>
      <c r="E126" s="264"/>
      <c r="F126" s="264"/>
      <c r="G126" s="313"/>
      <c r="H126" s="264"/>
      <c r="I126" s="264"/>
      <c r="J126" s="264"/>
      <c r="K126" s="264"/>
      <c r="L126" s="264"/>
      <c r="M126" s="314"/>
      <c r="N126" s="3"/>
      <c r="O126" s="314"/>
      <c r="P126" s="264"/>
      <c r="Q126" s="264"/>
      <c r="R126" s="264"/>
      <c r="S126" s="264"/>
      <c r="T126" s="264"/>
      <c r="U126" s="264"/>
      <c r="V126" s="264"/>
      <c r="W126" s="264"/>
      <c r="X126" s="264"/>
      <c r="Y126" s="264"/>
      <c r="Z126" s="264"/>
      <c r="AA126" s="264"/>
    </row>
    <row r="127">
      <c r="A127" s="315" t="s">
        <v>897</v>
      </c>
      <c r="B127" s="264"/>
      <c r="C127" s="264"/>
      <c r="D127" s="315" t="s">
        <v>881</v>
      </c>
      <c r="E127" s="264"/>
      <c r="F127" s="264"/>
      <c r="G127" s="313"/>
      <c r="H127" s="264"/>
      <c r="I127" s="264"/>
      <c r="J127" s="264"/>
      <c r="K127" s="264"/>
      <c r="L127" s="264"/>
      <c r="M127" s="314"/>
      <c r="N127" s="315" t="s">
        <v>882</v>
      </c>
      <c r="O127" s="314"/>
      <c r="P127" s="264"/>
      <c r="Q127" s="264"/>
      <c r="R127" s="264"/>
      <c r="S127" s="264"/>
      <c r="T127" s="264"/>
      <c r="U127" s="264"/>
      <c r="V127" s="264"/>
      <c r="W127" s="264"/>
      <c r="X127" s="264"/>
      <c r="Y127" s="264"/>
      <c r="Z127" s="264"/>
      <c r="AA127" s="264"/>
    </row>
    <row r="128">
      <c r="A128" s="316" t="s">
        <v>898</v>
      </c>
      <c r="B128" s="264"/>
      <c r="C128" s="314"/>
      <c r="D128" s="316" t="s">
        <v>884</v>
      </c>
      <c r="E128" s="264"/>
      <c r="F128" s="264"/>
      <c r="G128" s="313"/>
      <c r="H128" s="264"/>
      <c r="I128" s="264"/>
      <c r="J128" s="264"/>
      <c r="K128" s="264"/>
      <c r="L128" s="264"/>
      <c r="M128" s="314"/>
      <c r="N128" s="316" t="s">
        <v>885</v>
      </c>
      <c r="O128" s="314"/>
      <c r="P128" s="264"/>
      <c r="Q128" s="264"/>
      <c r="R128" s="264"/>
      <c r="S128" s="264"/>
      <c r="T128" s="264"/>
      <c r="U128" s="264"/>
      <c r="V128" s="264"/>
      <c r="W128" s="264"/>
      <c r="X128" s="264"/>
      <c r="Y128" s="264"/>
      <c r="Z128" s="264"/>
      <c r="AA128" s="264"/>
    </row>
    <row r="129">
      <c r="A129" s="3"/>
      <c r="B129" s="3"/>
      <c r="C129" s="3"/>
      <c r="D129" s="268"/>
      <c r="E129" s="3"/>
      <c r="F129" s="3"/>
      <c r="G129" s="269"/>
      <c r="H129" s="3"/>
      <c r="I129" s="3"/>
      <c r="J129" s="3"/>
      <c r="K129" s="3"/>
      <c r="L129" s="3"/>
      <c r="M129" s="3"/>
      <c r="N129" s="3"/>
      <c r="O129" s="3"/>
      <c r="P129" s="3"/>
      <c r="Q129" s="3"/>
      <c r="R129" s="3"/>
      <c r="S129" s="3"/>
      <c r="T129" s="3"/>
      <c r="U129" s="3"/>
      <c r="V129" s="3"/>
      <c r="W129" s="3"/>
      <c r="X129" s="3"/>
      <c r="Y129" s="3"/>
      <c r="Z129" s="3"/>
      <c r="AA129" s="3"/>
    </row>
    <row r="130">
      <c r="A130" s="3"/>
      <c r="B130" s="3"/>
      <c r="C130" s="3"/>
      <c r="D130" s="268"/>
      <c r="E130" s="3"/>
      <c r="F130" s="3"/>
      <c r="G130" s="269"/>
      <c r="H130" s="3"/>
      <c r="I130" s="3"/>
      <c r="J130" s="3"/>
      <c r="K130" s="3"/>
      <c r="L130" s="3"/>
      <c r="M130" s="3"/>
      <c r="N130" s="3"/>
      <c r="O130" s="3"/>
      <c r="P130" s="3"/>
      <c r="Q130" s="3"/>
      <c r="R130" s="3"/>
      <c r="S130" s="3"/>
      <c r="T130" s="3"/>
      <c r="U130" s="3"/>
      <c r="V130" s="3"/>
      <c r="W130" s="3"/>
      <c r="X130" s="3"/>
      <c r="Y130" s="3"/>
      <c r="Z130" s="3"/>
      <c r="AA130" s="3"/>
    </row>
    <row r="131">
      <c r="A131" s="3"/>
      <c r="B131" s="3"/>
      <c r="C131" s="3"/>
      <c r="D131" s="268"/>
      <c r="E131" s="3"/>
      <c r="F131" s="3"/>
      <c r="G131" s="269"/>
      <c r="H131" s="3"/>
      <c r="I131" s="3"/>
      <c r="J131" s="3"/>
      <c r="K131" s="3"/>
      <c r="L131" s="3"/>
      <c r="M131" s="3"/>
      <c r="N131" s="3"/>
      <c r="O131" s="3"/>
      <c r="P131" s="3"/>
      <c r="Q131" s="3"/>
      <c r="R131" s="3"/>
      <c r="S131" s="3"/>
      <c r="T131" s="3"/>
      <c r="U131" s="3"/>
      <c r="V131" s="3"/>
      <c r="W131" s="3"/>
      <c r="X131" s="3"/>
      <c r="Y131" s="3"/>
      <c r="Z131" s="3"/>
      <c r="AA131" s="3"/>
    </row>
    <row r="132">
      <c r="A132" s="3"/>
      <c r="B132" s="3"/>
      <c r="C132" s="3"/>
      <c r="D132" s="268"/>
      <c r="E132" s="3"/>
      <c r="F132" s="3"/>
      <c r="G132" s="269"/>
      <c r="H132" s="3"/>
      <c r="I132" s="3"/>
      <c r="J132" s="3"/>
      <c r="K132" s="3"/>
      <c r="L132" s="3"/>
      <c r="M132" s="3"/>
      <c r="N132" s="3"/>
      <c r="O132" s="3"/>
      <c r="P132" s="3"/>
      <c r="Q132" s="3"/>
      <c r="R132" s="3"/>
      <c r="S132" s="3"/>
      <c r="T132" s="3"/>
      <c r="U132" s="3"/>
      <c r="V132" s="3"/>
      <c r="W132" s="3"/>
      <c r="X132" s="3"/>
      <c r="Y132" s="3"/>
      <c r="Z132" s="3"/>
      <c r="AA132" s="3"/>
    </row>
    <row r="133">
      <c r="A133" s="3"/>
      <c r="B133" s="3"/>
      <c r="C133" s="3"/>
      <c r="D133" s="268"/>
      <c r="E133" s="3"/>
      <c r="F133" s="3"/>
      <c r="G133" s="269"/>
      <c r="H133" s="3"/>
      <c r="I133" s="3"/>
      <c r="J133" s="3"/>
      <c r="K133" s="3"/>
      <c r="L133" s="3"/>
      <c r="M133" s="3"/>
      <c r="N133" s="3"/>
      <c r="O133" s="3"/>
      <c r="P133" s="3"/>
      <c r="Q133" s="3"/>
      <c r="R133" s="3"/>
      <c r="S133" s="3"/>
      <c r="T133" s="3"/>
      <c r="U133" s="3"/>
      <c r="V133" s="3"/>
      <c r="W133" s="3"/>
      <c r="X133" s="3"/>
      <c r="Y133" s="3"/>
      <c r="Z133" s="3"/>
      <c r="AA133" s="3"/>
    </row>
    <row r="134">
      <c r="A134" s="3"/>
      <c r="B134" s="3"/>
      <c r="C134" s="3"/>
      <c r="D134" s="268"/>
      <c r="E134" s="3"/>
      <c r="F134" s="3"/>
      <c r="G134" s="269"/>
      <c r="H134" s="3"/>
      <c r="I134" s="3"/>
      <c r="J134" s="3"/>
      <c r="K134" s="3"/>
      <c r="L134" s="3"/>
      <c r="M134" s="3"/>
      <c r="N134" s="3"/>
      <c r="O134" s="3"/>
      <c r="P134" s="3"/>
      <c r="Q134" s="3"/>
      <c r="R134" s="3"/>
      <c r="S134" s="3"/>
      <c r="T134" s="3"/>
      <c r="U134" s="3"/>
      <c r="V134" s="3"/>
      <c r="W134" s="3"/>
      <c r="X134" s="3"/>
      <c r="Y134" s="3"/>
      <c r="Z134" s="3"/>
      <c r="AA134" s="3"/>
    </row>
    <row r="135">
      <c r="A135" s="3"/>
      <c r="B135" s="3"/>
      <c r="C135" s="3"/>
      <c r="D135" s="268"/>
      <c r="E135" s="3"/>
      <c r="F135" s="3"/>
      <c r="G135" s="269"/>
      <c r="H135" s="3"/>
      <c r="I135" s="3"/>
      <c r="J135" s="3"/>
      <c r="K135" s="3"/>
      <c r="L135" s="3"/>
      <c r="M135" s="3"/>
      <c r="N135" s="3"/>
      <c r="O135" s="3"/>
      <c r="P135" s="3"/>
      <c r="Q135" s="3"/>
      <c r="R135" s="3"/>
      <c r="S135" s="3"/>
      <c r="T135" s="3"/>
      <c r="U135" s="3"/>
      <c r="V135" s="3"/>
      <c r="W135" s="3"/>
      <c r="X135" s="3"/>
      <c r="Y135" s="3"/>
      <c r="Z135" s="3"/>
      <c r="AA135" s="3"/>
    </row>
    <row r="136">
      <c r="A136" s="3"/>
      <c r="B136" s="3"/>
      <c r="C136" s="3"/>
      <c r="D136" s="268"/>
      <c r="E136" s="3"/>
      <c r="F136" s="3"/>
      <c r="G136" s="269"/>
      <c r="H136" s="3"/>
      <c r="I136" s="3"/>
      <c r="J136" s="3"/>
      <c r="K136" s="3"/>
      <c r="L136" s="3"/>
      <c r="M136" s="3"/>
      <c r="N136" s="3"/>
      <c r="O136" s="3"/>
      <c r="P136" s="3"/>
      <c r="Q136" s="3"/>
      <c r="R136" s="3"/>
      <c r="S136" s="3"/>
      <c r="T136" s="3"/>
      <c r="U136" s="3"/>
      <c r="V136" s="3"/>
      <c r="W136" s="3"/>
      <c r="X136" s="3"/>
      <c r="Y136" s="3"/>
      <c r="Z136" s="3"/>
      <c r="AA136" s="3"/>
    </row>
    <row r="137">
      <c r="A137" s="3"/>
      <c r="B137" s="3"/>
      <c r="C137" s="3"/>
      <c r="D137" s="268"/>
      <c r="E137" s="3"/>
      <c r="F137" s="3"/>
      <c r="G137" s="269"/>
      <c r="H137" s="3"/>
      <c r="I137" s="3"/>
      <c r="J137" s="3"/>
      <c r="K137" s="3"/>
      <c r="L137" s="3"/>
      <c r="M137" s="3"/>
      <c r="N137" s="3"/>
      <c r="O137" s="3"/>
      <c r="P137" s="3"/>
      <c r="Q137" s="3"/>
      <c r="R137" s="3"/>
      <c r="S137" s="3"/>
      <c r="T137" s="3"/>
      <c r="U137" s="3"/>
      <c r="V137" s="3"/>
      <c r="W137" s="3"/>
      <c r="X137" s="3"/>
      <c r="Y137" s="3"/>
      <c r="Z137" s="3"/>
      <c r="AA137" s="3"/>
    </row>
    <row r="138">
      <c r="A138" s="3"/>
      <c r="B138" s="3"/>
      <c r="C138" s="3"/>
      <c r="D138" s="268"/>
      <c r="E138" s="3"/>
      <c r="F138" s="3"/>
      <c r="G138" s="269"/>
      <c r="H138" s="3"/>
      <c r="I138" s="3"/>
      <c r="J138" s="3"/>
      <c r="K138" s="3"/>
      <c r="L138" s="3"/>
      <c r="M138" s="3"/>
      <c r="N138" s="3"/>
      <c r="O138" s="3"/>
      <c r="P138" s="3"/>
      <c r="Q138" s="3"/>
      <c r="R138" s="3"/>
      <c r="S138" s="3"/>
      <c r="T138" s="3"/>
      <c r="U138" s="3"/>
      <c r="V138" s="3"/>
      <c r="W138" s="3"/>
      <c r="X138" s="3"/>
      <c r="Y138" s="3"/>
      <c r="Z138" s="3"/>
      <c r="AA138" s="3"/>
    </row>
    <row r="139">
      <c r="A139" s="3"/>
      <c r="B139" s="3"/>
      <c r="C139" s="3"/>
      <c r="D139" s="268"/>
      <c r="E139" s="3"/>
      <c r="F139" s="3"/>
      <c r="G139" s="269"/>
      <c r="H139" s="3"/>
      <c r="I139" s="3"/>
      <c r="J139" s="3"/>
      <c r="K139" s="3"/>
      <c r="L139" s="3"/>
      <c r="M139" s="3"/>
      <c r="N139" s="3"/>
      <c r="O139" s="3"/>
      <c r="P139" s="3"/>
      <c r="Q139" s="3"/>
      <c r="R139" s="3"/>
      <c r="S139" s="3"/>
      <c r="T139" s="3"/>
      <c r="U139" s="3"/>
      <c r="V139" s="3"/>
      <c r="W139" s="3"/>
      <c r="X139" s="3"/>
      <c r="Y139" s="3"/>
      <c r="Z139" s="3"/>
      <c r="AA139" s="3"/>
    </row>
    <row r="140">
      <c r="A140" s="3"/>
      <c r="B140" s="3"/>
      <c r="C140" s="3"/>
      <c r="D140" s="268"/>
      <c r="E140" s="3"/>
      <c r="F140" s="3"/>
      <c r="G140" s="269"/>
      <c r="H140" s="3"/>
      <c r="I140" s="3"/>
      <c r="J140" s="3"/>
      <c r="K140" s="3"/>
      <c r="L140" s="3"/>
      <c r="M140" s="3"/>
      <c r="N140" s="3"/>
      <c r="O140" s="3"/>
      <c r="P140" s="3"/>
      <c r="Q140" s="3"/>
      <c r="R140" s="3"/>
      <c r="S140" s="3"/>
      <c r="T140" s="3"/>
      <c r="U140" s="3"/>
      <c r="V140" s="3"/>
      <c r="W140" s="3"/>
      <c r="X140" s="3"/>
      <c r="Y140" s="3"/>
      <c r="Z140" s="3"/>
      <c r="AA140" s="3"/>
    </row>
    <row r="141">
      <c r="A141" s="3"/>
      <c r="B141" s="3"/>
      <c r="C141" s="3"/>
      <c r="D141" s="268"/>
      <c r="E141" s="3"/>
      <c r="F141" s="3"/>
      <c r="G141" s="269"/>
      <c r="H141" s="3"/>
      <c r="I141" s="3"/>
      <c r="J141" s="3"/>
      <c r="K141" s="3"/>
      <c r="L141" s="3"/>
      <c r="M141" s="3"/>
      <c r="N141" s="3"/>
      <c r="O141" s="3"/>
      <c r="P141" s="3"/>
      <c r="Q141" s="3"/>
      <c r="R141" s="3"/>
      <c r="S141" s="3"/>
      <c r="T141" s="3"/>
      <c r="U141" s="3"/>
      <c r="V141" s="3"/>
      <c r="W141" s="3"/>
      <c r="X141" s="3"/>
      <c r="Y141" s="3"/>
      <c r="Z141" s="3"/>
      <c r="AA141" s="3"/>
    </row>
    <row r="142">
      <c r="A142" s="3"/>
      <c r="B142" s="3"/>
      <c r="C142" s="3"/>
      <c r="D142" s="268"/>
      <c r="E142" s="3"/>
      <c r="F142" s="3"/>
      <c r="G142" s="269"/>
      <c r="H142" s="3"/>
      <c r="I142" s="3"/>
      <c r="J142" s="3"/>
      <c r="K142" s="3"/>
      <c r="L142" s="3"/>
      <c r="M142" s="3"/>
      <c r="N142" s="3"/>
      <c r="O142" s="3"/>
      <c r="P142" s="3"/>
      <c r="Q142" s="3"/>
      <c r="R142" s="3"/>
      <c r="S142" s="3"/>
      <c r="T142" s="3"/>
      <c r="U142" s="3"/>
      <c r="V142" s="3"/>
      <c r="W142" s="3"/>
      <c r="X142" s="3"/>
      <c r="Y142" s="3"/>
      <c r="Z142" s="3"/>
      <c r="AA142" s="3"/>
    </row>
    <row r="143">
      <c r="A143" s="3"/>
      <c r="B143" s="3"/>
      <c r="C143" s="3"/>
      <c r="D143" s="268"/>
      <c r="E143" s="3"/>
      <c r="F143" s="3"/>
      <c r="G143" s="269"/>
      <c r="H143" s="3"/>
      <c r="I143" s="3"/>
      <c r="J143" s="3"/>
      <c r="K143" s="3"/>
      <c r="L143" s="3"/>
      <c r="M143" s="3"/>
      <c r="N143" s="3"/>
      <c r="O143" s="3"/>
      <c r="P143" s="3"/>
      <c r="Q143" s="3"/>
      <c r="R143" s="3"/>
      <c r="S143" s="3"/>
      <c r="T143" s="3"/>
      <c r="U143" s="3"/>
      <c r="V143" s="3"/>
      <c r="W143" s="3"/>
      <c r="X143" s="3"/>
      <c r="Y143" s="3"/>
      <c r="Z143" s="3"/>
      <c r="AA143" s="3"/>
    </row>
    <row r="144">
      <c r="A144" s="3"/>
      <c r="B144" s="3"/>
      <c r="C144" s="3"/>
      <c r="D144" s="268"/>
      <c r="E144" s="3"/>
      <c r="F144" s="3"/>
      <c r="G144" s="269"/>
      <c r="H144" s="3"/>
      <c r="I144" s="3"/>
      <c r="J144" s="3"/>
      <c r="K144" s="3"/>
      <c r="L144" s="3"/>
      <c r="M144" s="3"/>
      <c r="N144" s="3"/>
      <c r="O144" s="3"/>
      <c r="P144" s="3"/>
      <c r="Q144" s="3"/>
      <c r="R144" s="3"/>
      <c r="S144" s="3"/>
      <c r="T144" s="3"/>
      <c r="U144" s="3"/>
      <c r="V144" s="3"/>
      <c r="W144" s="3"/>
      <c r="X144" s="3"/>
      <c r="Y144" s="3"/>
      <c r="Z144" s="3"/>
      <c r="AA144" s="3"/>
    </row>
    <row r="145">
      <c r="A145" s="3"/>
      <c r="B145" s="3"/>
      <c r="C145" s="3"/>
      <c r="D145" s="268"/>
      <c r="E145" s="3"/>
      <c r="F145" s="3"/>
      <c r="G145" s="269"/>
      <c r="H145" s="3"/>
      <c r="I145" s="3"/>
      <c r="J145" s="3"/>
      <c r="K145" s="3"/>
      <c r="L145" s="3"/>
      <c r="M145" s="3"/>
      <c r="N145" s="3"/>
      <c r="O145" s="3"/>
      <c r="P145" s="3"/>
      <c r="Q145" s="3"/>
      <c r="R145" s="3"/>
      <c r="S145" s="3"/>
      <c r="T145" s="3"/>
      <c r="U145" s="3"/>
      <c r="V145" s="3"/>
      <c r="W145" s="3"/>
      <c r="X145" s="3"/>
      <c r="Y145" s="3"/>
      <c r="Z145" s="3"/>
      <c r="AA145" s="3"/>
    </row>
    <row r="146">
      <c r="A146" s="3"/>
      <c r="B146" s="3"/>
      <c r="C146" s="3"/>
      <c r="D146" s="268"/>
      <c r="E146" s="3"/>
      <c r="F146" s="3"/>
      <c r="G146" s="269"/>
      <c r="H146" s="3"/>
      <c r="I146" s="3"/>
      <c r="J146" s="3"/>
      <c r="K146" s="3"/>
      <c r="L146" s="3"/>
      <c r="M146" s="3"/>
      <c r="N146" s="3"/>
      <c r="O146" s="3"/>
      <c r="P146" s="3"/>
      <c r="Q146" s="3"/>
      <c r="R146" s="3"/>
      <c r="S146" s="3"/>
      <c r="T146" s="3"/>
      <c r="U146" s="3"/>
      <c r="V146" s="3"/>
      <c r="W146" s="3"/>
      <c r="X146" s="3"/>
      <c r="Y146" s="3"/>
      <c r="Z146" s="3"/>
      <c r="AA146" s="3"/>
    </row>
    <row r="147">
      <c r="A147" s="3"/>
      <c r="B147" s="3"/>
      <c r="C147" s="3"/>
      <c r="D147" s="268"/>
      <c r="E147" s="3"/>
      <c r="F147" s="3"/>
      <c r="G147" s="269"/>
      <c r="H147" s="3"/>
      <c r="I147" s="3"/>
      <c r="J147" s="3"/>
      <c r="K147" s="3"/>
      <c r="L147" s="3"/>
      <c r="M147" s="3"/>
      <c r="N147" s="3"/>
      <c r="O147" s="3"/>
      <c r="P147" s="3"/>
      <c r="Q147" s="3"/>
      <c r="R147" s="3"/>
      <c r="S147" s="3"/>
      <c r="T147" s="3"/>
      <c r="U147" s="3"/>
      <c r="V147" s="3"/>
      <c r="W147" s="3"/>
      <c r="X147" s="3"/>
      <c r="Y147" s="3"/>
      <c r="Z147" s="3"/>
      <c r="AA147" s="3"/>
    </row>
    <row r="148">
      <c r="A148" s="3"/>
      <c r="B148" s="3"/>
      <c r="C148" s="3"/>
      <c r="D148" s="268"/>
      <c r="E148" s="3"/>
      <c r="F148" s="3"/>
      <c r="G148" s="269"/>
      <c r="H148" s="3"/>
      <c r="I148" s="3"/>
      <c r="J148" s="3"/>
      <c r="K148" s="3"/>
      <c r="L148" s="3"/>
      <c r="M148" s="3"/>
      <c r="N148" s="3"/>
      <c r="O148" s="3"/>
      <c r="P148" s="3"/>
      <c r="Q148" s="3"/>
      <c r="R148" s="3"/>
      <c r="S148" s="3"/>
      <c r="T148" s="3"/>
      <c r="U148" s="3"/>
      <c r="V148" s="3"/>
      <c r="W148" s="3"/>
      <c r="X148" s="3"/>
      <c r="Y148" s="3"/>
      <c r="Z148" s="3"/>
      <c r="AA148" s="3"/>
    </row>
    <row r="149">
      <c r="A149" s="3"/>
      <c r="B149" s="3"/>
      <c r="C149" s="3"/>
      <c r="D149" s="268"/>
      <c r="E149" s="3"/>
      <c r="F149" s="3"/>
      <c r="G149" s="269"/>
      <c r="H149" s="3"/>
      <c r="I149" s="3"/>
      <c r="J149" s="3"/>
      <c r="K149" s="3"/>
      <c r="L149" s="3"/>
      <c r="M149" s="3"/>
      <c r="N149" s="3"/>
      <c r="O149" s="3"/>
      <c r="P149" s="3"/>
      <c r="Q149" s="3"/>
      <c r="R149" s="3"/>
      <c r="S149" s="3"/>
      <c r="T149" s="3"/>
      <c r="U149" s="3"/>
      <c r="V149" s="3"/>
      <c r="W149" s="3"/>
      <c r="X149" s="3"/>
      <c r="Y149" s="3"/>
      <c r="Z149" s="3"/>
      <c r="AA149" s="3"/>
    </row>
    <row r="150">
      <c r="A150" s="3"/>
      <c r="B150" s="3"/>
      <c r="C150" s="3"/>
      <c r="D150" s="268"/>
      <c r="E150" s="3"/>
      <c r="F150" s="3"/>
      <c r="G150" s="269"/>
      <c r="H150" s="3"/>
      <c r="I150" s="3"/>
      <c r="J150" s="3"/>
      <c r="K150" s="3"/>
      <c r="L150" s="3"/>
      <c r="M150" s="3"/>
      <c r="N150" s="3"/>
      <c r="O150" s="3"/>
      <c r="P150" s="3"/>
      <c r="Q150" s="3"/>
      <c r="R150" s="3"/>
      <c r="S150" s="3"/>
      <c r="T150" s="3"/>
      <c r="U150" s="3"/>
      <c r="V150" s="3"/>
      <c r="W150" s="3"/>
      <c r="X150" s="3"/>
      <c r="Y150" s="3"/>
      <c r="Z150" s="3"/>
      <c r="AA150" s="3"/>
    </row>
    <row r="151">
      <c r="A151" s="3"/>
      <c r="B151" s="3"/>
      <c r="C151" s="3"/>
      <c r="D151" s="268"/>
      <c r="E151" s="3"/>
      <c r="F151" s="3"/>
      <c r="G151" s="269"/>
      <c r="H151" s="3"/>
      <c r="I151" s="3"/>
      <c r="J151" s="3"/>
      <c r="K151" s="3"/>
      <c r="L151" s="3"/>
      <c r="M151" s="3"/>
      <c r="N151" s="3"/>
      <c r="O151" s="3"/>
      <c r="P151" s="3"/>
      <c r="Q151" s="3"/>
      <c r="R151" s="3"/>
      <c r="S151" s="3"/>
      <c r="T151" s="3"/>
      <c r="U151" s="3"/>
      <c r="V151" s="3"/>
      <c r="W151" s="3"/>
      <c r="X151" s="3"/>
      <c r="Y151" s="3"/>
      <c r="Z151" s="3"/>
      <c r="AA151" s="3"/>
    </row>
    <row r="152">
      <c r="A152" s="3"/>
      <c r="B152" s="3"/>
      <c r="C152" s="3"/>
      <c r="D152" s="268"/>
      <c r="E152" s="3"/>
      <c r="F152" s="3"/>
      <c r="G152" s="269"/>
      <c r="H152" s="3"/>
      <c r="I152" s="3"/>
      <c r="J152" s="3"/>
      <c r="K152" s="3"/>
      <c r="L152" s="3"/>
      <c r="M152" s="3"/>
      <c r="N152" s="3"/>
      <c r="O152" s="3"/>
      <c r="P152" s="3"/>
      <c r="Q152" s="3"/>
      <c r="R152" s="3"/>
      <c r="S152" s="3"/>
      <c r="T152" s="3"/>
      <c r="U152" s="3"/>
      <c r="V152" s="3"/>
      <c r="W152" s="3"/>
      <c r="X152" s="3"/>
      <c r="Y152" s="3"/>
      <c r="Z152" s="3"/>
      <c r="AA152" s="3"/>
    </row>
    <row r="153">
      <c r="A153" s="3"/>
      <c r="B153" s="3"/>
      <c r="C153" s="3"/>
      <c r="D153" s="268"/>
      <c r="E153" s="3"/>
      <c r="F153" s="3"/>
      <c r="G153" s="269"/>
      <c r="H153" s="3"/>
      <c r="I153" s="3"/>
      <c r="J153" s="3"/>
      <c r="K153" s="3"/>
      <c r="L153" s="3"/>
      <c r="M153" s="3"/>
      <c r="N153" s="3"/>
      <c r="O153" s="3"/>
      <c r="P153" s="3"/>
      <c r="Q153" s="3"/>
      <c r="R153" s="3"/>
      <c r="S153" s="3"/>
      <c r="T153" s="3"/>
      <c r="U153" s="3"/>
      <c r="V153" s="3"/>
      <c r="W153" s="3"/>
      <c r="X153" s="3"/>
      <c r="Y153" s="3"/>
      <c r="Z153" s="3"/>
      <c r="AA153" s="3"/>
    </row>
    <row r="154">
      <c r="A154" s="3"/>
      <c r="B154" s="3"/>
      <c r="C154" s="3"/>
      <c r="D154" s="268"/>
      <c r="E154" s="3"/>
      <c r="F154" s="3"/>
      <c r="G154" s="269"/>
      <c r="H154" s="3"/>
      <c r="I154" s="3"/>
      <c r="J154" s="3"/>
      <c r="K154" s="3"/>
      <c r="L154" s="3"/>
      <c r="M154" s="3"/>
      <c r="N154" s="3"/>
      <c r="O154" s="3"/>
      <c r="P154" s="3"/>
      <c r="Q154" s="3"/>
      <c r="R154" s="3"/>
      <c r="S154" s="3"/>
      <c r="T154" s="3"/>
      <c r="U154" s="3"/>
      <c r="V154" s="3"/>
      <c r="W154" s="3"/>
      <c r="X154" s="3"/>
      <c r="Y154" s="3"/>
      <c r="Z154" s="3"/>
      <c r="AA154" s="3"/>
    </row>
    <row r="155">
      <c r="A155" s="3"/>
      <c r="B155" s="3"/>
      <c r="C155" s="3"/>
      <c r="D155" s="268"/>
      <c r="E155" s="3"/>
      <c r="F155" s="3"/>
      <c r="G155" s="269"/>
      <c r="H155" s="3"/>
      <c r="I155" s="3"/>
      <c r="J155" s="3"/>
      <c r="K155" s="3"/>
      <c r="L155" s="3"/>
      <c r="M155" s="3"/>
      <c r="N155" s="3"/>
      <c r="O155" s="3"/>
      <c r="P155" s="3"/>
      <c r="Q155" s="3"/>
      <c r="R155" s="3"/>
      <c r="S155" s="3"/>
      <c r="T155" s="3"/>
      <c r="U155" s="3"/>
      <c r="V155" s="3"/>
      <c r="W155" s="3"/>
      <c r="X155" s="3"/>
      <c r="Y155" s="3"/>
      <c r="Z155" s="3"/>
      <c r="AA155" s="3"/>
    </row>
    <row r="156">
      <c r="A156" s="3"/>
      <c r="B156" s="3"/>
      <c r="C156" s="3"/>
      <c r="D156" s="268"/>
      <c r="E156" s="3"/>
      <c r="F156" s="3"/>
      <c r="G156" s="269"/>
      <c r="H156" s="3"/>
      <c r="I156" s="3"/>
      <c r="J156" s="3"/>
      <c r="K156" s="3"/>
      <c r="L156" s="3"/>
      <c r="M156" s="3"/>
      <c r="N156" s="3"/>
      <c r="O156" s="3"/>
      <c r="P156" s="3"/>
      <c r="Q156" s="3"/>
      <c r="R156" s="3"/>
      <c r="S156" s="3"/>
      <c r="T156" s="3"/>
      <c r="U156" s="3"/>
      <c r="V156" s="3"/>
      <c r="W156" s="3"/>
      <c r="X156" s="3"/>
      <c r="Y156" s="3"/>
      <c r="Z156" s="3"/>
      <c r="AA156" s="3"/>
    </row>
    <row r="157">
      <c r="A157" s="3"/>
      <c r="B157" s="3"/>
      <c r="C157" s="3"/>
      <c r="D157" s="268"/>
      <c r="E157" s="3"/>
      <c r="F157" s="3"/>
      <c r="G157" s="269"/>
      <c r="H157" s="3"/>
      <c r="I157" s="3"/>
      <c r="J157" s="3"/>
      <c r="K157" s="3"/>
      <c r="L157" s="3"/>
      <c r="M157" s="3"/>
      <c r="N157" s="3"/>
      <c r="O157" s="3"/>
      <c r="P157" s="3"/>
      <c r="Q157" s="3"/>
      <c r="R157" s="3"/>
      <c r="S157" s="3"/>
      <c r="T157" s="3"/>
      <c r="U157" s="3"/>
      <c r="V157" s="3"/>
      <c r="W157" s="3"/>
      <c r="X157" s="3"/>
      <c r="Y157" s="3"/>
      <c r="Z157" s="3"/>
      <c r="AA157" s="3"/>
    </row>
    <row r="158">
      <c r="A158" s="3"/>
      <c r="B158" s="3"/>
      <c r="C158" s="3"/>
      <c r="D158" s="268"/>
      <c r="E158" s="3"/>
      <c r="F158" s="3"/>
      <c r="G158" s="269"/>
      <c r="H158" s="3"/>
      <c r="I158" s="3"/>
      <c r="J158" s="3"/>
      <c r="K158" s="3"/>
      <c r="L158" s="3"/>
      <c r="M158" s="3"/>
      <c r="N158" s="3"/>
      <c r="O158" s="3"/>
      <c r="P158" s="3"/>
      <c r="Q158" s="3"/>
      <c r="R158" s="3"/>
      <c r="S158" s="3"/>
      <c r="T158" s="3"/>
      <c r="U158" s="3"/>
      <c r="V158" s="3"/>
      <c r="W158" s="3"/>
      <c r="X158" s="3"/>
      <c r="Y158" s="3"/>
      <c r="Z158" s="3"/>
      <c r="AA158" s="3"/>
    </row>
    <row r="159">
      <c r="A159" s="3"/>
      <c r="B159" s="3"/>
      <c r="C159" s="3"/>
      <c r="D159" s="268"/>
      <c r="E159" s="3"/>
      <c r="F159" s="3"/>
      <c r="G159" s="269"/>
      <c r="H159" s="3"/>
      <c r="I159" s="3"/>
      <c r="J159" s="3"/>
      <c r="K159" s="3"/>
      <c r="L159" s="3"/>
      <c r="M159" s="3"/>
      <c r="N159" s="3"/>
      <c r="O159" s="3"/>
      <c r="P159" s="3"/>
      <c r="Q159" s="3"/>
      <c r="R159" s="3"/>
      <c r="S159" s="3"/>
      <c r="T159" s="3"/>
      <c r="U159" s="3"/>
      <c r="V159" s="3"/>
      <c r="W159" s="3"/>
      <c r="X159" s="3"/>
      <c r="Y159" s="3"/>
      <c r="Z159" s="3"/>
      <c r="AA159" s="3"/>
    </row>
    <row r="160">
      <c r="A160" s="3"/>
      <c r="B160" s="3"/>
      <c r="C160" s="3"/>
      <c r="D160" s="268"/>
      <c r="E160" s="3"/>
      <c r="F160" s="3"/>
      <c r="G160" s="269"/>
      <c r="H160" s="3"/>
      <c r="I160" s="3"/>
      <c r="J160" s="3"/>
      <c r="K160" s="3"/>
      <c r="L160" s="3"/>
      <c r="M160" s="3"/>
      <c r="N160" s="3"/>
      <c r="O160" s="3"/>
      <c r="P160" s="3"/>
      <c r="Q160" s="3"/>
      <c r="R160" s="3"/>
      <c r="S160" s="3"/>
      <c r="T160" s="3"/>
      <c r="U160" s="3"/>
      <c r="V160" s="3"/>
      <c r="W160" s="3"/>
      <c r="X160" s="3"/>
      <c r="Y160" s="3"/>
      <c r="Z160" s="3"/>
      <c r="AA160" s="3"/>
    </row>
    <row r="161">
      <c r="A161" s="3"/>
      <c r="B161" s="3"/>
      <c r="C161" s="3"/>
      <c r="D161" s="268"/>
      <c r="E161" s="3"/>
      <c r="F161" s="3"/>
      <c r="G161" s="269"/>
      <c r="H161" s="3"/>
      <c r="I161" s="3"/>
      <c r="J161" s="3"/>
      <c r="K161" s="3"/>
      <c r="L161" s="3"/>
      <c r="M161" s="3"/>
      <c r="N161" s="3"/>
      <c r="O161" s="3"/>
      <c r="P161" s="3"/>
      <c r="Q161" s="3"/>
      <c r="R161" s="3"/>
      <c r="S161" s="3"/>
      <c r="T161" s="3"/>
      <c r="U161" s="3"/>
      <c r="V161" s="3"/>
      <c r="W161" s="3"/>
      <c r="X161" s="3"/>
      <c r="Y161" s="3"/>
      <c r="Z161" s="3"/>
      <c r="AA161" s="3"/>
    </row>
    <row r="162">
      <c r="A162" s="3"/>
      <c r="B162" s="3"/>
      <c r="C162" s="3"/>
      <c r="D162" s="268"/>
      <c r="E162" s="3"/>
      <c r="F162" s="3"/>
      <c r="G162" s="269"/>
      <c r="H162" s="3"/>
      <c r="I162" s="3"/>
      <c r="J162" s="3"/>
      <c r="K162" s="3"/>
      <c r="L162" s="3"/>
      <c r="M162" s="3"/>
      <c r="N162" s="3"/>
      <c r="O162" s="3"/>
      <c r="P162" s="3"/>
      <c r="Q162" s="3"/>
      <c r="R162" s="3"/>
      <c r="S162" s="3"/>
      <c r="T162" s="3"/>
      <c r="U162" s="3"/>
      <c r="V162" s="3"/>
      <c r="W162" s="3"/>
      <c r="X162" s="3"/>
      <c r="Y162" s="3"/>
      <c r="Z162" s="3"/>
      <c r="AA162" s="3"/>
    </row>
    <row r="163">
      <c r="A163" s="3"/>
      <c r="B163" s="3"/>
      <c r="C163" s="3"/>
      <c r="D163" s="268"/>
      <c r="E163" s="3"/>
      <c r="F163" s="3"/>
      <c r="G163" s="269"/>
      <c r="H163" s="3"/>
      <c r="I163" s="3"/>
      <c r="J163" s="3"/>
      <c r="K163" s="3"/>
      <c r="L163" s="3"/>
      <c r="M163" s="3"/>
      <c r="N163" s="3"/>
      <c r="O163" s="3"/>
      <c r="P163" s="3"/>
      <c r="Q163" s="3"/>
      <c r="R163" s="3"/>
      <c r="S163" s="3"/>
      <c r="T163" s="3"/>
      <c r="U163" s="3"/>
      <c r="V163" s="3"/>
      <c r="W163" s="3"/>
      <c r="X163" s="3"/>
      <c r="Y163" s="3"/>
      <c r="Z163" s="3"/>
      <c r="AA163" s="3"/>
    </row>
    <row r="164">
      <c r="A164" s="3"/>
      <c r="B164" s="3"/>
      <c r="C164" s="3"/>
      <c r="D164" s="268"/>
      <c r="E164" s="3"/>
      <c r="F164" s="3"/>
      <c r="G164" s="269"/>
      <c r="H164" s="3"/>
      <c r="I164" s="3"/>
      <c r="J164" s="3"/>
      <c r="K164" s="3"/>
      <c r="L164" s="3"/>
      <c r="M164" s="3"/>
      <c r="N164" s="3"/>
      <c r="O164" s="3"/>
      <c r="P164" s="3"/>
      <c r="Q164" s="3"/>
      <c r="R164" s="3"/>
      <c r="S164" s="3"/>
      <c r="T164" s="3"/>
      <c r="U164" s="3"/>
      <c r="V164" s="3"/>
      <c r="W164" s="3"/>
      <c r="X164" s="3"/>
      <c r="Y164" s="3"/>
      <c r="Z164" s="3"/>
      <c r="AA164" s="3"/>
    </row>
    <row r="165">
      <c r="A165" s="3"/>
      <c r="B165" s="3"/>
      <c r="C165" s="3"/>
      <c r="D165" s="268"/>
      <c r="E165" s="3"/>
      <c r="F165" s="3"/>
      <c r="G165" s="269"/>
      <c r="H165" s="3"/>
      <c r="I165" s="3"/>
      <c r="J165" s="3"/>
      <c r="K165" s="3"/>
      <c r="L165" s="3"/>
      <c r="M165" s="3"/>
      <c r="N165" s="3"/>
      <c r="O165" s="3"/>
      <c r="P165" s="3"/>
      <c r="Q165" s="3"/>
      <c r="R165" s="3"/>
      <c r="S165" s="3"/>
      <c r="T165" s="3"/>
      <c r="U165" s="3"/>
      <c r="V165" s="3"/>
      <c r="W165" s="3"/>
      <c r="X165" s="3"/>
      <c r="Y165" s="3"/>
      <c r="Z165" s="3"/>
      <c r="AA165" s="3"/>
    </row>
    <row r="166">
      <c r="A166" s="3"/>
      <c r="B166" s="3"/>
      <c r="C166" s="3"/>
      <c r="D166" s="268"/>
      <c r="E166" s="3"/>
      <c r="F166" s="3"/>
      <c r="G166" s="269"/>
      <c r="H166" s="3"/>
      <c r="I166" s="3"/>
      <c r="J166" s="3"/>
      <c r="K166" s="3"/>
      <c r="L166" s="3"/>
      <c r="M166" s="3"/>
      <c r="N166" s="3"/>
      <c r="O166" s="3"/>
      <c r="P166" s="3"/>
      <c r="Q166" s="3"/>
      <c r="R166" s="3"/>
      <c r="S166" s="3"/>
      <c r="T166" s="3"/>
      <c r="U166" s="3"/>
      <c r="V166" s="3"/>
      <c r="W166" s="3"/>
      <c r="X166" s="3"/>
      <c r="Y166" s="3"/>
      <c r="Z166" s="3"/>
      <c r="AA166" s="3"/>
    </row>
    <row r="167">
      <c r="A167" s="3"/>
      <c r="B167" s="3"/>
      <c r="C167" s="3"/>
      <c r="D167" s="268"/>
      <c r="E167" s="3"/>
      <c r="F167" s="3"/>
      <c r="G167" s="269"/>
      <c r="H167" s="3"/>
      <c r="I167" s="3"/>
      <c r="J167" s="3"/>
      <c r="K167" s="3"/>
      <c r="L167" s="3"/>
      <c r="M167" s="3"/>
      <c r="N167" s="3"/>
      <c r="O167" s="3"/>
      <c r="P167" s="3"/>
      <c r="Q167" s="3"/>
      <c r="R167" s="3"/>
      <c r="S167" s="3"/>
      <c r="T167" s="3"/>
      <c r="U167" s="3"/>
      <c r="V167" s="3"/>
      <c r="W167" s="3"/>
      <c r="X167" s="3"/>
      <c r="Y167" s="3"/>
      <c r="Z167" s="3"/>
      <c r="AA167" s="3"/>
    </row>
    <row r="168">
      <c r="A168" s="3"/>
      <c r="B168" s="3"/>
      <c r="C168" s="3"/>
      <c r="D168" s="268"/>
      <c r="E168" s="3"/>
      <c r="F168" s="3"/>
      <c r="G168" s="269"/>
      <c r="H168" s="3"/>
      <c r="I168" s="3"/>
      <c r="J168" s="3"/>
      <c r="K168" s="3"/>
      <c r="L168" s="3"/>
      <c r="M168" s="3"/>
      <c r="N168" s="3"/>
      <c r="O168" s="3"/>
      <c r="P168" s="3"/>
      <c r="Q168" s="3"/>
      <c r="R168" s="3"/>
      <c r="S168" s="3"/>
      <c r="T168" s="3"/>
      <c r="U168" s="3"/>
      <c r="V168" s="3"/>
      <c r="W168" s="3"/>
      <c r="X168" s="3"/>
      <c r="Y168" s="3"/>
      <c r="Z168" s="3"/>
      <c r="AA168" s="3"/>
    </row>
    <row r="169">
      <c r="A169" s="3"/>
      <c r="B169" s="3"/>
      <c r="C169" s="3"/>
      <c r="D169" s="268"/>
      <c r="E169" s="3"/>
      <c r="F169" s="3"/>
      <c r="G169" s="269"/>
      <c r="H169" s="3"/>
      <c r="I169" s="3"/>
      <c r="J169" s="3"/>
      <c r="K169" s="3"/>
      <c r="L169" s="3"/>
      <c r="M169" s="3"/>
      <c r="N169" s="3"/>
      <c r="O169" s="3"/>
      <c r="P169" s="3"/>
      <c r="Q169" s="3"/>
      <c r="R169" s="3"/>
      <c r="S169" s="3"/>
      <c r="T169" s="3"/>
      <c r="U169" s="3"/>
      <c r="V169" s="3"/>
      <c r="W169" s="3"/>
      <c r="X169" s="3"/>
      <c r="Y169" s="3"/>
      <c r="Z169" s="3"/>
      <c r="AA169" s="3"/>
    </row>
    <row r="170">
      <c r="A170" s="3"/>
      <c r="B170" s="3"/>
      <c r="C170" s="3"/>
      <c r="D170" s="268"/>
      <c r="E170" s="3"/>
      <c r="F170" s="3"/>
      <c r="G170" s="269"/>
      <c r="H170" s="3"/>
      <c r="I170" s="3"/>
      <c r="J170" s="3"/>
      <c r="K170" s="3"/>
      <c r="L170" s="3"/>
      <c r="M170" s="3"/>
      <c r="N170" s="3"/>
      <c r="O170" s="3"/>
      <c r="P170" s="3"/>
      <c r="Q170" s="3"/>
      <c r="R170" s="3"/>
      <c r="S170" s="3"/>
      <c r="T170" s="3"/>
      <c r="U170" s="3"/>
      <c r="V170" s="3"/>
      <c r="W170" s="3"/>
      <c r="X170" s="3"/>
      <c r="Y170" s="3"/>
      <c r="Z170" s="3"/>
      <c r="AA170" s="3"/>
    </row>
    <row r="171">
      <c r="A171" s="3"/>
      <c r="B171" s="3"/>
      <c r="C171" s="3"/>
      <c r="D171" s="268"/>
      <c r="E171" s="3"/>
      <c r="F171" s="3"/>
      <c r="G171" s="269"/>
      <c r="H171" s="3"/>
      <c r="I171" s="3"/>
      <c r="J171" s="3"/>
      <c r="K171" s="3"/>
      <c r="L171" s="3"/>
      <c r="M171" s="3"/>
      <c r="N171" s="3"/>
      <c r="O171" s="3"/>
      <c r="P171" s="3"/>
      <c r="Q171" s="3"/>
      <c r="R171" s="3"/>
      <c r="S171" s="3"/>
      <c r="T171" s="3"/>
      <c r="U171" s="3"/>
      <c r="V171" s="3"/>
      <c r="W171" s="3"/>
      <c r="X171" s="3"/>
      <c r="Y171" s="3"/>
      <c r="Z171" s="3"/>
      <c r="AA171" s="3"/>
    </row>
    <row r="172">
      <c r="A172" s="3"/>
      <c r="B172" s="3"/>
      <c r="C172" s="3"/>
      <c r="D172" s="268"/>
      <c r="E172" s="3"/>
      <c r="F172" s="3"/>
      <c r="G172" s="269"/>
      <c r="H172" s="3"/>
      <c r="I172" s="3"/>
      <c r="J172" s="3"/>
      <c r="K172" s="3"/>
      <c r="L172" s="3"/>
      <c r="M172" s="3"/>
      <c r="N172" s="3"/>
      <c r="O172" s="3"/>
      <c r="P172" s="3"/>
      <c r="Q172" s="3"/>
      <c r="R172" s="3"/>
      <c r="S172" s="3"/>
      <c r="T172" s="3"/>
      <c r="U172" s="3"/>
      <c r="V172" s="3"/>
      <c r="W172" s="3"/>
      <c r="X172" s="3"/>
      <c r="Y172" s="3"/>
      <c r="Z172" s="3"/>
      <c r="AA172" s="3"/>
    </row>
    <row r="173">
      <c r="A173" s="3"/>
      <c r="B173" s="3"/>
      <c r="C173" s="3"/>
      <c r="D173" s="268"/>
      <c r="E173" s="3"/>
      <c r="F173" s="3"/>
      <c r="G173" s="269"/>
      <c r="H173" s="3"/>
      <c r="I173" s="3"/>
      <c r="J173" s="3"/>
      <c r="K173" s="3"/>
      <c r="L173" s="3"/>
      <c r="M173" s="3"/>
      <c r="N173" s="3"/>
      <c r="O173" s="3"/>
      <c r="P173" s="3"/>
      <c r="Q173" s="3"/>
      <c r="R173" s="3"/>
      <c r="S173" s="3"/>
      <c r="T173" s="3"/>
      <c r="U173" s="3"/>
      <c r="V173" s="3"/>
      <c r="W173" s="3"/>
      <c r="X173" s="3"/>
      <c r="Y173" s="3"/>
      <c r="Z173" s="3"/>
      <c r="AA173" s="3"/>
    </row>
    <row r="174">
      <c r="A174" s="3"/>
      <c r="B174" s="3"/>
      <c r="C174" s="3"/>
      <c r="D174" s="268"/>
      <c r="E174" s="3"/>
      <c r="F174" s="3"/>
      <c r="G174" s="269"/>
      <c r="H174" s="3"/>
      <c r="I174" s="3"/>
      <c r="J174" s="3"/>
      <c r="K174" s="3"/>
      <c r="L174" s="3"/>
      <c r="M174" s="3"/>
      <c r="N174" s="3"/>
      <c r="O174" s="3"/>
      <c r="P174" s="3"/>
      <c r="Q174" s="3"/>
      <c r="R174" s="3"/>
      <c r="S174" s="3"/>
      <c r="T174" s="3"/>
      <c r="U174" s="3"/>
      <c r="V174" s="3"/>
      <c r="W174" s="3"/>
      <c r="X174" s="3"/>
      <c r="Y174" s="3"/>
      <c r="Z174" s="3"/>
      <c r="AA174" s="3"/>
    </row>
    <row r="175">
      <c r="A175" s="3"/>
      <c r="B175" s="3"/>
      <c r="C175" s="3"/>
      <c r="D175" s="268"/>
      <c r="E175" s="3"/>
      <c r="F175" s="3"/>
      <c r="G175" s="269"/>
      <c r="H175" s="3"/>
      <c r="I175" s="3"/>
      <c r="J175" s="3"/>
      <c r="K175" s="3"/>
      <c r="L175" s="3"/>
      <c r="M175" s="3"/>
      <c r="N175" s="3"/>
      <c r="O175" s="3"/>
      <c r="P175" s="3"/>
      <c r="Q175" s="3"/>
      <c r="R175" s="3"/>
      <c r="S175" s="3"/>
      <c r="T175" s="3"/>
      <c r="U175" s="3"/>
      <c r="V175" s="3"/>
      <c r="W175" s="3"/>
      <c r="X175" s="3"/>
      <c r="Y175" s="3"/>
      <c r="Z175" s="3"/>
      <c r="AA175" s="3"/>
    </row>
    <row r="176">
      <c r="A176" s="3"/>
      <c r="B176" s="3"/>
      <c r="C176" s="3"/>
      <c r="D176" s="268"/>
      <c r="E176" s="3"/>
      <c r="F176" s="3"/>
      <c r="G176" s="269"/>
      <c r="H176" s="3"/>
      <c r="I176" s="3"/>
      <c r="J176" s="3"/>
      <c r="K176" s="3"/>
      <c r="L176" s="3"/>
      <c r="M176" s="3"/>
      <c r="N176" s="3"/>
      <c r="O176" s="3"/>
      <c r="P176" s="3"/>
      <c r="Q176" s="3"/>
      <c r="R176" s="3"/>
      <c r="S176" s="3"/>
      <c r="T176" s="3"/>
      <c r="U176" s="3"/>
      <c r="V176" s="3"/>
      <c r="W176" s="3"/>
      <c r="X176" s="3"/>
      <c r="Y176" s="3"/>
      <c r="Z176" s="3"/>
      <c r="AA176" s="3"/>
    </row>
    <row r="177">
      <c r="A177" s="3"/>
      <c r="B177" s="3"/>
      <c r="C177" s="3"/>
      <c r="D177" s="268"/>
      <c r="E177" s="3"/>
      <c r="F177" s="3"/>
      <c r="G177" s="269"/>
      <c r="H177" s="3"/>
      <c r="I177" s="3"/>
      <c r="J177" s="3"/>
      <c r="K177" s="3"/>
      <c r="L177" s="3"/>
      <c r="M177" s="3"/>
      <c r="N177" s="3"/>
      <c r="O177" s="3"/>
      <c r="P177" s="3"/>
      <c r="Q177" s="3"/>
      <c r="R177" s="3"/>
      <c r="S177" s="3"/>
      <c r="T177" s="3"/>
      <c r="U177" s="3"/>
      <c r="V177" s="3"/>
      <c r="W177" s="3"/>
      <c r="X177" s="3"/>
      <c r="Y177" s="3"/>
      <c r="Z177" s="3"/>
      <c r="AA177" s="3"/>
    </row>
    <row r="178">
      <c r="A178" s="3"/>
      <c r="B178" s="3"/>
      <c r="C178" s="3"/>
      <c r="D178" s="268"/>
      <c r="E178" s="3"/>
      <c r="F178" s="3"/>
      <c r="G178" s="269"/>
      <c r="H178" s="3"/>
      <c r="I178" s="3"/>
      <c r="J178" s="3"/>
      <c r="K178" s="3"/>
      <c r="L178" s="3"/>
      <c r="M178" s="3"/>
      <c r="N178" s="3"/>
      <c r="O178" s="3"/>
      <c r="P178" s="3"/>
      <c r="Q178" s="3"/>
      <c r="R178" s="3"/>
      <c r="S178" s="3"/>
      <c r="T178" s="3"/>
      <c r="U178" s="3"/>
      <c r="V178" s="3"/>
      <c r="W178" s="3"/>
      <c r="X178" s="3"/>
      <c r="Y178" s="3"/>
      <c r="Z178" s="3"/>
      <c r="AA178" s="3"/>
    </row>
    <row r="179">
      <c r="A179" s="3"/>
      <c r="B179" s="3"/>
      <c r="C179" s="3"/>
      <c r="D179" s="268"/>
      <c r="E179" s="3"/>
      <c r="F179" s="3"/>
      <c r="G179" s="269"/>
      <c r="H179" s="3"/>
      <c r="I179" s="3"/>
      <c r="J179" s="3"/>
      <c r="K179" s="3"/>
      <c r="L179" s="3"/>
      <c r="M179" s="3"/>
      <c r="N179" s="3"/>
      <c r="O179" s="3"/>
      <c r="P179" s="3"/>
      <c r="Q179" s="3"/>
      <c r="R179" s="3"/>
      <c r="S179" s="3"/>
      <c r="T179" s="3"/>
      <c r="U179" s="3"/>
      <c r="V179" s="3"/>
      <c r="W179" s="3"/>
      <c r="X179" s="3"/>
      <c r="Y179" s="3"/>
      <c r="Z179" s="3"/>
      <c r="AA179" s="3"/>
    </row>
    <row r="180">
      <c r="A180" s="3"/>
      <c r="B180" s="3"/>
      <c r="C180" s="3"/>
      <c r="D180" s="268"/>
      <c r="E180" s="3"/>
      <c r="F180" s="3"/>
      <c r="G180" s="269"/>
      <c r="H180" s="3"/>
      <c r="I180" s="3"/>
      <c r="J180" s="3"/>
      <c r="K180" s="3"/>
      <c r="L180" s="3"/>
      <c r="M180" s="3"/>
      <c r="N180" s="3"/>
      <c r="O180" s="3"/>
      <c r="P180" s="3"/>
      <c r="Q180" s="3"/>
      <c r="R180" s="3"/>
      <c r="S180" s="3"/>
      <c r="T180" s="3"/>
      <c r="U180" s="3"/>
      <c r="V180" s="3"/>
      <c r="W180" s="3"/>
      <c r="X180" s="3"/>
      <c r="Y180" s="3"/>
      <c r="Z180" s="3"/>
      <c r="AA180" s="3"/>
    </row>
    <row r="181">
      <c r="A181" s="3"/>
      <c r="B181" s="3"/>
      <c r="C181" s="3"/>
      <c r="D181" s="268"/>
      <c r="E181" s="3"/>
      <c r="F181" s="3"/>
      <c r="G181" s="269"/>
      <c r="H181" s="3"/>
      <c r="I181" s="3"/>
      <c r="J181" s="3"/>
      <c r="K181" s="3"/>
      <c r="L181" s="3"/>
      <c r="M181" s="3"/>
      <c r="N181" s="3"/>
      <c r="O181" s="3"/>
      <c r="P181" s="3"/>
      <c r="Q181" s="3"/>
      <c r="R181" s="3"/>
      <c r="S181" s="3"/>
      <c r="T181" s="3"/>
      <c r="U181" s="3"/>
      <c r="V181" s="3"/>
      <c r="W181" s="3"/>
      <c r="X181" s="3"/>
      <c r="Y181" s="3"/>
      <c r="Z181" s="3"/>
      <c r="AA181" s="3"/>
    </row>
    <row r="182">
      <c r="A182" s="3"/>
      <c r="B182" s="3"/>
      <c r="C182" s="3"/>
      <c r="D182" s="268"/>
      <c r="E182" s="3"/>
      <c r="F182" s="3"/>
      <c r="G182" s="269"/>
      <c r="H182" s="3"/>
      <c r="I182" s="3"/>
      <c r="J182" s="3"/>
      <c r="K182" s="3"/>
      <c r="L182" s="3"/>
      <c r="M182" s="3"/>
      <c r="N182" s="3"/>
      <c r="O182" s="3"/>
      <c r="P182" s="3"/>
      <c r="Q182" s="3"/>
      <c r="R182" s="3"/>
      <c r="S182" s="3"/>
      <c r="T182" s="3"/>
      <c r="U182" s="3"/>
      <c r="V182" s="3"/>
      <c r="W182" s="3"/>
      <c r="X182" s="3"/>
      <c r="Y182" s="3"/>
      <c r="Z182" s="3"/>
      <c r="AA182" s="3"/>
    </row>
    <row r="183">
      <c r="A183" s="3"/>
      <c r="B183" s="3"/>
      <c r="C183" s="3"/>
      <c r="D183" s="268"/>
      <c r="E183" s="3"/>
      <c r="F183" s="3"/>
      <c r="G183" s="269"/>
      <c r="H183" s="3"/>
      <c r="I183" s="3"/>
      <c r="J183" s="3"/>
      <c r="K183" s="3"/>
      <c r="L183" s="3"/>
      <c r="M183" s="3"/>
      <c r="N183" s="3"/>
      <c r="O183" s="3"/>
      <c r="P183" s="3"/>
      <c r="Q183" s="3"/>
      <c r="R183" s="3"/>
      <c r="S183" s="3"/>
      <c r="T183" s="3"/>
      <c r="U183" s="3"/>
      <c r="V183" s="3"/>
      <c r="W183" s="3"/>
      <c r="X183" s="3"/>
      <c r="Y183" s="3"/>
      <c r="Z183" s="3"/>
      <c r="AA183" s="3"/>
    </row>
    <row r="184">
      <c r="A184" s="3"/>
      <c r="B184" s="3"/>
      <c r="C184" s="3"/>
      <c r="D184" s="268"/>
      <c r="E184" s="3"/>
      <c r="F184" s="3"/>
      <c r="G184" s="269"/>
      <c r="H184" s="3"/>
      <c r="I184" s="3"/>
      <c r="J184" s="3"/>
      <c r="K184" s="3"/>
      <c r="L184" s="3"/>
      <c r="M184" s="3"/>
      <c r="N184" s="3"/>
      <c r="O184" s="3"/>
      <c r="P184" s="3"/>
      <c r="Q184" s="3"/>
      <c r="R184" s="3"/>
      <c r="S184" s="3"/>
      <c r="T184" s="3"/>
      <c r="U184" s="3"/>
      <c r="V184" s="3"/>
      <c r="W184" s="3"/>
      <c r="X184" s="3"/>
      <c r="Y184" s="3"/>
      <c r="Z184" s="3"/>
      <c r="AA184" s="3"/>
    </row>
    <row r="185">
      <c r="A185" s="3"/>
      <c r="B185" s="3"/>
      <c r="C185" s="3"/>
      <c r="D185" s="268"/>
      <c r="E185" s="3"/>
      <c r="F185" s="3"/>
      <c r="G185" s="269"/>
      <c r="H185" s="3"/>
      <c r="I185" s="3"/>
      <c r="J185" s="3"/>
      <c r="K185" s="3"/>
      <c r="L185" s="3"/>
      <c r="M185" s="3"/>
      <c r="N185" s="3"/>
      <c r="O185" s="3"/>
      <c r="P185" s="3"/>
      <c r="Q185" s="3"/>
      <c r="R185" s="3"/>
      <c r="S185" s="3"/>
      <c r="T185" s="3"/>
      <c r="U185" s="3"/>
      <c r="V185" s="3"/>
      <c r="W185" s="3"/>
      <c r="X185" s="3"/>
      <c r="Y185" s="3"/>
      <c r="Z185" s="3"/>
      <c r="AA185" s="3"/>
    </row>
    <row r="186">
      <c r="A186" s="3"/>
      <c r="B186" s="3"/>
      <c r="C186" s="3"/>
      <c r="D186" s="268"/>
      <c r="E186" s="3"/>
      <c r="F186" s="3"/>
      <c r="G186" s="269"/>
      <c r="H186" s="3"/>
      <c r="I186" s="3"/>
      <c r="J186" s="3"/>
      <c r="K186" s="3"/>
      <c r="L186" s="3"/>
      <c r="M186" s="3"/>
      <c r="N186" s="3"/>
      <c r="O186" s="3"/>
      <c r="P186" s="3"/>
      <c r="Q186" s="3"/>
      <c r="R186" s="3"/>
      <c r="S186" s="3"/>
      <c r="T186" s="3"/>
      <c r="U186" s="3"/>
      <c r="V186" s="3"/>
      <c r="W186" s="3"/>
      <c r="X186" s="3"/>
      <c r="Y186" s="3"/>
      <c r="Z186" s="3"/>
      <c r="AA186" s="3"/>
    </row>
    <row r="187">
      <c r="A187" s="3"/>
      <c r="B187" s="3"/>
      <c r="C187" s="3"/>
      <c r="D187" s="268"/>
      <c r="E187" s="3"/>
      <c r="F187" s="3"/>
      <c r="G187" s="269"/>
      <c r="H187" s="3"/>
      <c r="I187" s="3"/>
      <c r="J187" s="3"/>
      <c r="K187" s="3"/>
      <c r="L187" s="3"/>
      <c r="M187" s="3"/>
      <c r="N187" s="3"/>
      <c r="O187" s="3"/>
      <c r="P187" s="3"/>
      <c r="Q187" s="3"/>
      <c r="R187" s="3"/>
      <c r="S187" s="3"/>
      <c r="T187" s="3"/>
      <c r="U187" s="3"/>
      <c r="V187" s="3"/>
      <c r="W187" s="3"/>
      <c r="X187" s="3"/>
      <c r="Y187" s="3"/>
      <c r="Z187" s="3"/>
      <c r="AA187" s="3"/>
    </row>
    <row r="188">
      <c r="A188" s="3"/>
      <c r="B188" s="3"/>
      <c r="C188" s="3"/>
      <c r="D188" s="268"/>
      <c r="E188" s="3"/>
      <c r="F188" s="3"/>
      <c r="G188" s="269"/>
      <c r="H188" s="3"/>
      <c r="I188" s="3"/>
      <c r="J188" s="3"/>
      <c r="K188" s="3"/>
      <c r="L188" s="3"/>
      <c r="M188" s="3"/>
      <c r="N188" s="3"/>
      <c r="O188" s="3"/>
      <c r="P188" s="3"/>
      <c r="Q188" s="3"/>
      <c r="R188" s="3"/>
      <c r="S188" s="3"/>
      <c r="T188" s="3"/>
      <c r="U188" s="3"/>
      <c r="V188" s="3"/>
      <c r="W188" s="3"/>
      <c r="X188" s="3"/>
      <c r="Y188" s="3"/>
      <c r="Z188" s="3"/>
      <c r="AA188" s="3"/>
    </row>
    <row r="189">
      <c r="A189" s="3"/>
      <c r="B189" s="3"/>
      <c r="C189" s="3"/>
      <c r="D189" s="268"/>
      <c r="E189" s="3"/>
      <c r="F189" s="3"/>
      <c r="G189" s="269"/>
      <c r="H189" s="3"/>
      <c r="I189" s="3"/>
      <c r="J189" s="3"/>
      <c r="K189" s="3"/>
      <c r="L189" s="3"/>
      <c r="M189" s="3"/>
      <c r="N189" s="3"/>
      <c r="O189" s="3"/>
      <c r="P189" s="3"/>
      <c r="Q189" s="3"/>
      <c r="R189" s="3"/>
      <c r="S189" s="3"/>
      <c r="T189" s="3"/>
      <c r="U189" s="3"/>
      <c r="V189" s="3"/>
      <c r="W189" s="3"/>
      <c r="X189" s="3"/>
      <c r="Y189" s="3"/>
      <c r="Z189" s="3"/>
      <c r="AA189" s="3"/>
    </row>
    <row r="190">
      <c r="A190" s="3"/>
      <c r="B190" s="3"/>
      <c r="C190" s="3"/>
      <c r="D190" s="268"/>
      <c r="E190" s="3"/>
      <c r="F190" s="3"/>
      <c r="G190" s="269"/>
      <c r="H190" s="3"/>
      <c r="I190" s="3"/>
      <c r="J190" s="3"/>
      <c r="K190" s="3"/>
      <c r="L190" s="3"/>
      <c r="M190" s="3"/>
      <c r="N190" s="3"/>
      <c r="O190" s="3"/>
      <c r="P190" s="3"/>
      <c r="Q190" s="3"/>
      <c r="R190" s="3"/>
      <c r="S190" s="3"/>
      <c r="T190" s="3"/>
      <c r="U190" s="3"/>
      <c r="V190" s="3"/>
      <c r="W190" s="3"/>
      <c r="X190" s="3"/>
      <c r="Y190" s="3"/>
      <c r="Z190" s="3"/>
      <c r="AA190" s="3"/>
    </row>
    <row r="191">
      <c r="A191" s="3"/>
      <c r="B191" s="3"/>
      <c r="C191" s="3"/>
      <c r="D191" s="268"/>
      <c r="E191" s="3"/>
      <c r="F191" s="3"/>
      <c r="G191" s="269"/>
      <c r="H191" s="3"/>
      <c r="I191" s="3"/>
      <c r="J191" s="3"/>
      <c r="K191" s="3"/>
      <c r="L191" s="3"/>
      <c r="M191" s="3"/>
      <c r="N191" s="3"/>
      <c r="O191" s="3"/>
      <c r="P191" s="3"/>
      <c r="Q191" s="3"/>
      <c r="R191" s="3"/>
      <c r="S191" s="3"/>
      <c r="T191" s="3"/>
      <c r="U191" s="3"/>
      <c r="V191" s="3"/>
      <c r="W191" s="3"/>
      <c r="X191" s="3"/>
      <c r="Y191" s="3"/>
      <c r="Z191" s="3"/>
      <c r="AA191" s="3"/>
    </row>
    <row r="192">
      <c r="A192" s="3"/>
      <c r="B192" s="3"/>
      <c r="C192" s="3"/>
      <c r="D192" s="268"/>
      <c r="E192" s="3"/>
      <c r="F192" s="3"/>
      <c r="G192" s="269"/>
      <c r="H192" s="3"/>
      <c r="I192" s="3"/>
      <c r="J192" s="3"/>
      <c r="K192" s="3"/>
      <c r="L192" s="3"/>
      <c r="M192" s="3"/>
      <c r="N192" s="3"/>
      <c r="O192" s="3"/>
      <c r="P192" s="3"/>
      <c r="Q192" s="3"/>
      <c r="R192" s="3"/>
      <c r="S192" s="3"/>
      <c r="T192" s="3"/>
      <c r="U192" s="3"/>
      <c r="V192" s="3"/>
      <c r="W192" s="3"/>
      <c r="X192" s="3"/>
      <c r="Y192" s="3"/>
      <c r="Z192" s="3"/>
      <c r="AA192" s="3"/>
    </row>
    <row r="193">
      <c r="A193" s="3"/>
      <c r="B193" s="3"/>
      <c r="C193" s="3"/>
      <c r="D193" s="268"/>
      <c r="E193" s="3"/>
      <c r="F193" s="3"/>
      <c r="G193" s="269"/>
      <c r="H193" s="3"/>
      <c r="I193" s="3"/>
      <c r="J193" s="3"/>
      <c r="K193" s="3"/>
      <c r="L193" s="3"/>
      <c r="M193" s="3"/>
      <c r="N193" s="3"/>
      <c r="O193" s="3"/>
      <c r="P193" s="3"/>
      <c r="Q193" s="3"/>
      <c r="R193" s="3"/>
      <c r="S193" s="3"/>
      <c r="T193" s="3"/>
      <c r="U193" s="3"/>
      <c r="V193" s="3"/>
      <c r="W193" s="3"/>
      <c r="X193" s="3"/>
      <c r="Y193" s="3"/>
      <c r="Z193" s="3"/>
      <c r="AA193" s="3"/>
    </row>
    <row r="194">
      <c r="A194" s="3"/>
      <c r="B194" s="3"/>
      <c r="C194" s="3"/>
      <c r="D194" s="268"/>
      <c r="E194" s="3"/>
      <c r="F194" s="3"/>
      <c r="G194" s="269"/>
      <c r="H194" s="3"/>
      <c r="I194" s="3"/>
      <c r="J194" s="3"/>
      <c r="K194" s="3"/>
      <c r="L194" s="3"/>
      <c r="M194" s="3"/>
      <c r="N194" s="3"/>
      <c r="O194" s="3"/>
      <c r="P194" s="3"/>
      <c r="Q194" s="3"/>
      <c r="R194" s="3"/>
      <c r="S194" s="3"/>
      <c r="T194" s="3"/>
      <c r="U194" s="3"/>
      <c r="V194" s="3"/>
      <c r="W194" s="3"/>
      <c r="X194" s="3"/>
      <c r="Y194" s="3"/>
      <c r="Z194" s="3"/>
      <c r="AA194" s="3"/>
    </row>
    <row r="195">
      <c r="A195" s="3"/>
      <c r="B195" s="3"/>
      <c r="C195" s="3"/>
      <c r="D195" s="268"/>
      <c r="E195" s="3"/>
      <c r="F195" s="3"/>
      <c r="G195" s="269"/>
      <c r="H195" s="3"/>
      <c r="I195" s="3"/>
      <c r="J195" s="3"/>
      <c r="K195" s="3"/>
      <c r="L195" s="3"/>
      <c r="M195" s="3"/>
      <c r="N195" s="3"/>
      <c r="O195" s="3"/>
      <c r="P195" s="3"/>
      <c r="Q195" s="3"/>
      <c r="R195" s="3"/>
      <c r="S195" s="3"/>
      <c r="T195" s="3"/>
      <c r="U195" s="3"/>
      <c r="V195" s="3"/>
      <c r="W195" s="3"/>
      <c r="X195" s="3"/>
      <c r="Y195" s="3"/>
      <c r="Z195" s="3"/>
      <c r="AA195" s="3"/>
    </row>
    <row r="196">
      <c r="A196" s="3"/>
      <c r="B196" s="3"/>
      <c r="C196" s="3"/>
      <c r="D196" s="268"/>
      <c r="E196" s="3"/>
      <c r="F196" s="3"/>
      <c r="G196" s="269"/>
      <c r="H196" s="3"/>
      <c r="I196" s="3"/>
      <c r="J196" s="3"/>
      <c r="K196" s="3"/>
      <c r="L196" s="3"/>
      <c r="M196" s="3"/>
      <c r="N196" s="3"/>
      <c r="O196" s="3"/>
      <c r="P196" s="3"/>
      <c r="Q196" s="3"/>
      <c r="R196" s="3"/>
      <c r="S196" s="3"/>
      <c r="T196" s="3"/>
      <c r="U196" s="3"/>
      <c r="V196" s="3"/>
      <c r="W196" s="3"/>
      <c r="X196" s="3"/>
      <c r="Y196" s="3"/>
      <c r="Z196" s="3"/>
      <c r="AA196" s="3"/>
    </row>
    <row r="197">
      <c r="A197" s="3"/>
      <c r="B197" s="3"/>
      <c r="C197" s="3"/>
      <c r="D197" s="268"/>
      <c r="E197" s="3"/>
      <c r="F197" s="3"/>
      <c r="G197" s="269"/>
      <c r="H197" s="3"/>
      <c r="I197" s="3"/>
      <c r="J197" s="3"/>
      <c r="K197" s="3"/>
      <c r="L197" s="3"/>
      <c r="M197" s="3"/>
      <c r="N197" s="3"/>
      <c r="O197" s="3"/>
      <c r="P197" s="3"/>
      <c r="Q197" s="3"/>
      <c r="R197" s="3"/>
      <c r="S197" s="3"/>
      <c r="T197" s="3"/>
      <c r="U197" s="3"/>
      <c r="V197" s="3"/>
      <c r="W197" s="3"/>
      <c r="X197" s="3"/>
      <c r="Y197" s="3"/>
      <c r="Z197" s="3"/>
      <c r="AA197" s="3"/>
    </row>
    <row r="198">
      <c r="A198" s="3"/>
      <c r="B198" s="3"/>
      <c r="C198" s="3"/>
      <c r="D198" s="268"/>
      <c r="E198" s="3"/>
      <c r="F198" s="3"/>
      <c r="G198" s="269"/>
      <c r="H198" s="3"/>
      <c r="I198" s="3"/>
      <c r="J198" s="3"/>
      <c r="K198" s="3"/>
      <c r="L198" s="3"/>
      <c r="M198" s="3"/>
      <c r="N198" s="3"/>
      <c r="O198" s="3"/>
      <c r="P198" s="3"/>
      <c r="Q198" s="3"/>
      <c r="R198" s="3"/>
      <c r="S198" s="3"/>
      <c r="T198" s="3"/>
      <c r="U198" s="3"/>
      <c r="V198" s="3"/>
      <c r="W198" s="3"/>
      <c r="X198" s="3"/>
      <c r="Y198" s="3"/>
      <c r="Z198" s="3"/>
      <c r="AA198" s="3"/>
    </row>
    <row r="199">
      <c r="A199" s="3"/>
      <c r="B199" s="3"/>
      <c r="C199" s="3"/>
      <c r="D199" s="268"/>
      <c r="E199" s="3"/>
      <c r="F199" s="3"/>
      <c r="G199" s="269"/>
      <c r="H199" s="3"/>
      <c r="I199" s="3"/>
      <c r="J199" s="3"/>
      <c r="K199" s="3"/>
      <c r="L199" s="3"/>
      <c r="M199" s="3"/>
      <c r="N199" s="3"/>
      <c r="O199" s="3"/>
      <c r="P199" s="3"/>
      <c r="Q199" s="3"/>
      <c r="R199" s="3"/>
      <c r="S199" s="3"/>
      <c r="T199" s="3"/>
      <c r="U199" s="3"/>
      <c r="V199" s="3"/>
      <c r="W199" s="3"/>
      <c r="X199" s="3"/>
      <c r="Y199" s="3"/>
      <c r="Z199" s="3"/>
      <c r="AA199" s="3"/>
    </row>
    <row r="200">
      <c r="A200" s="3"/>
      <c r="B200" s="3"/>
      <c r="C200" s="3"/>
      <c r="D200" s="268"/>
      <c r="E200" s="3"/>
      <c r="F200" s="3"/>
      <c r="G200" s="269"/>
      <c r="H200" s="3"/>
      <c r="I200" s="3"/>
      <c r="J200" s="3"/>
      <c r="K200" s="3"/>
      <c r="L200" s="3"/>
      <c r="M200" s="3"/>
      <c r="N200" s="3"/>
      <c r="O200" s="3"/>
      <c r="P200" s="3"/>
      <c r="Q200" s="3"/>
      <c r="R200" s="3"/>
      <c r="S200" s="3"/>
      <c r="T200" s="3"/>
      <c r="U200" s="3"/>
      <c r="V200" s="3"/>
      <c r="W200" s="3"/>
      <c r="X200" s="3"/>
      <c r="Y200" s="3"/>
      <c r="Z200" s="3"/>
      <c r="AA200" s="3"/>
    </row>
    <row r="201">
      <c r="A201" s="3"/>
      <c r="B201" s="3"/>
      <c r="C201" s="3"/>
      <c r="D201" s="268"/>
      <c r="E201" s="3"/>
      <c r="F201" s="3"/>
      <c r="G201" s="269"/>
      <c r="H201" s="3"/>
      <c r="I201" s="3"/>
      <c r="J201" s="3"/>
      <c r="K201" s="3"/>
      <c r="L201" s="3"/>
      <c r="M201" s="3"/>
      <c r="N201" s="3"/>
      <c r="O201" s="3"/>
      <c r="P201" s="3"/>
      <c r="Q201" s="3"/>
      <c r="R201" s="3"/>
      <c r="S201" s="3"/>
      <c r="T201" s="3"/>
      <c r="U201" s="3"/>
      <c r="V201" s="3"/>
      <c r="W201" s="3"/>
      <c r="X201" s="3"/>
      <c r="Y201" s="3"/>
      <c r="Z201" s="3"/>
      <c r="AA201" s="3"/>
    </row>
    <row r="202">
      <c r="A202" s="3"/>
      <c r="B202" s="3"/>
      <c r="C202" s="3"/>
      <c r="D202" s="268"/>
      <c r="E202" s="3"/>
      <c r="F202" s="3"/>
      <c r="G202" s="269"/>
      <c r="H202" s="3"/>
      <c r="I202" s="3"/>
      <c r="J202" s="3"/>
      <c r="K202" s="3"/>
      <c r="L202" s="3"/>
      <c r="M202" s="3"/>
      <c r="N202" s="3"/>
      <c r="O202" s="3"/>
      <c r="P202" s="3"/>
      <c r="Q202" s="3"/>
      <c r="R202" s="3"/>
      <c r="S202" s="3"/>
      <c r="T202" s="3"/>
      <c r="U202" s="3"/>
      <c r="V202" s="3"/>
      <c r="W202" s="3"/>
      <c r="X202" s="3"/>
      <c r="Y202" s="3"/>
      <c r="Z202" s="3"/>
      <c r="AA202" s="3"/>
    </row>
    <row r="203">
      <c r="A203" s="3"/>
      <c r="B203" s="3"/>
      <c r="C203" s="3"/>
      <c r="D203" s="268"/>
      <c r="E203" s="3"/>
      <c r="F203" s="3"/>
      <c r="G203" s="269"/>
      <c r="H203" s="3"/>
      <c r="I203" s="3"/>
      <c r="J203" s="3"/>
      <c r="K203" s="3"/>
      <c r="L203" s="3"/>
      <c r="M203" s="3"/>
      <c r="N203" s="3"/>
      <c r="O203" s="3"/>
      <c r="P203" s="3"/>
      <c r="Q203" s="3"/>
      <c r="R203" s="3"/>
      <c r="S203" s="3"/>
      <c r="T203" s="3"/>
      <c r="U203" s="3"/>
      <c r="V203" s="3"/>
      <c r="W203" s="3"/>
      <c r="X203" s="3"/>
      <c r="Y203" s="3"/>
      <c r="Z203" s="3"/>
      <c r="AA203" s="3"/>
    </row>
    <row r="204">
      <c r="A204" s="3"/>
      <c r="B204" s="3"/>
      <c r="C204" s="3"/>
      <c r="D204" s="268"/>
      <c r="E204" s="3"/>
      <c r="F204" s="3"/>
      <c r="G204" s="269"/>
      <c r="H204" s="3"/>
      <c r="I204" s="3"/>
      <c r="J204" s="3"/>
      <c r="K204" s="3"/>
      <c r="L204" s="3"/>
      <c r="M204" s="3"/>
      <c r="N204" s="3"/>
      <c r="O204" s="3"/>
      <c r="P204" s="3"/>
      <c r="Q204" s="3"/>
      <c r="R204" s="3"/>
      <c r="S204" s="3"/>
      <c r="T204" s="3"/>
      <c r="U204" s="3"/>
      <c r="V204" s="3"/>
      <c r="W204" s="3"/>
      <c r="X204" s="3"/>
      <c r="Y204" s="3"/>
      <c r="Z204" s="3"/>
      <c r="AA204" s="3"/>
    </row>
    <row r="205">
      <c r="A205" s="3"/>
      <c r="B205" s="3"/>
      <c r="C205" s="3"/>
      <c r="D205" s="268"/>
      <c r="E205" s="3"/>
      <c r="F205" s="3"/>
      <c r="G205" s="269"/>
      <c r="H205" s="3"/>
      <c r="I205" s="3"/>
      <c r="J205" s="3"/>
      <c r="K205" s="3"/>
      <c r="L205" s="3"/>
      <c r="M205" s="3"/>
      <c r="N205" s="3"/>
      <c r="O205" s="3"/>
      <c r="P205" s="3"/>
      <c r="Q205" s="3"/>
      <c r="R205" s="3"/>
      <c r="S205" s="3"/>
      <c r="T205" s="3"/>
      <c r="U205" s="3"/>
      <c r="V205" s="3"/>
      <c r="W205" s="3"/>
      <c r="X205" s="3"/>
      <c r="Y205" s="3"/>
      <c r="Z205" s="3"/>
      <c r="AA205" s="3"/>
    </row>
    <row r="206">
      <c r="A206" s="3"/>
      <c r="B206" s="3"/>
      <c r="C206" s="3"/>
      <c r="D206" s="268"/>
      <c r="E206" s="3"/>
      <c r="F206" s="3"/>
      <c r="G206" s="269"/>
      <c r="H206" s="3"/>
      <c r="I206" s="3"/>
      <c r="J206" s="3"/>
      <c r="K206" s="3"/>
      <c r="L206" s="3"/>
      <c r="M206" s="3"/>
      <c r="N206" s="3"/>
      <c r="O206" s="3"/>
      <c r="P206" s="3"/>
      <c r="Q206" s="3"/>
      <c r="R206" s="3"/>
      <c r="S206" s="3"/>
      <c r="T206" s="3"/>
      <c r="U206" s="3"/>
      <c r="V206" s="3"/>
      <c r="W206" s="3"/>
      <c r="X206" s="3"/>
      <c r="Y206" s="3"/>
      <c r="Z206" s="3"/>
      <c r="AA206" s="3"/>
    </row>
    <row r="207">
      <c r="A207" s="3"/>
      <c r="B207" s="3"/>
      <c r="C207" s="3"/>
      <c r="D207" s="268"/>
      <c r="E207" s="3"/>
      <c r="F207" s="3"/>
      <c r="G207" s="269"/>
      <c r="H207" s="3"/>
      <c r="I207" s="3"/>
      <c r="J207" s="3"/>
      <c r="K207" s="3"/>
      <c r="L207" s="3"/>
      <c r="M207" s="3"/>
      <c r="N207" s="3"/>
      <c r="O207" s="3"/>
      <c r="P207" s="3"/>
      <c r="Q207" s="3"/>
      <c r="R207" s="3"/>
      <c r="S207" s="3"/>
      <c r="T207" s="3"/>
      <c r="U207" s="3"/>
      <c r="V207" s="3"/>
      <c r="W207" s="3"/>
      <c r="X207" s="3"/>
      <c r="Y207" s="3"/>
      <c r="Z207" s="3"/>
      <c r="AA207" s="3"/>
    </row>
    <row r="208">
      <c r="A208" s="3"/>
      <c r="B208" s="3"/>
      <c r="C208" s="3"/>
      <c r="D208" s="268"/>
      <c r="E208" s="3"/>
      <c r="F208" s="3"/>
      <c r="G208" s="269"/>
      <c r="H208" s="3"/>
      <c r="I208" s="3"/>
      <c r="J208" s="3"/>
      <c r="K208" s="3"/>
      <c r="L208" s="3"/>
      <c r="M208" s="3"/>
      <c r="N208" s="3"/>
      <c r="O208" s="3"/>
      <c r="P208" s="3"/>
      <c r="Q208" s="3"/>
      <c r="R208" s="3"/>
      <c r="S208" s="3"/>
      <c r="T208" s="3"/>
      <c r="U208" s="3"/>
      <c r="V208" s="3"/>
      <c r="W208" s="3"/>
      <c r="X208" s="3"/>
      <c r="Y208" s="3"/>
      <c r="Z208" s="3"/>
      <c r="AA208" s="3"/>
    </row>
    <row r="209">
      <c r="A209" s="3"/>
      <c r="B209" s="3"/>
      <c r="C209" s="3"/>
      <c r="D209" s="268"/>
      <c r="E209" s="3"/>
      <c r="F209" s="3"/>
      <c r="G209" s="269"/>
      <c r="H209" s="3"/>
      <c r="I209" s="3"/>
      <c r="J209" s="3"/>
      <c r="K209" s="3"/>
      <c r="L209" s="3"/>
      <c r="M209" s="3"/>
      <c r="N209" s="3"/>
      <c r="O209" s="3"/>
      <c r="P209" s="3"/>
      <c r="Q209" s="3"/>
      <c r="R209" s="3"/>
      <c r="S209" s="3"/>
      <c r="T209" s="3"/>
      <c r="U209" s="3"/>
      <c r="V209" s="3"/>
      <c r="W209" s="3"/>
      <c r="X209" s="3"/>
      <c r="Y209" s="3"/>
      <c r="Z209" s="3"/>
      <c r="AA209" s="3"/>
    </row>
    <row r="210">
      <c r="A210" s="3"/>
      <c r="B210" s="3"/>
      <c r="C210" s="3"/>
      <c r="D210" s="268"/>
      <c r="E210" s="3"/>
      <c r="F210" s="3"/>
      <c r="G210" s="269"/>
      <c r="H210" s="3"/>
      <c r="I210" s="3"/>
      <c r="J210" s="3"/>
      <c r="K210" s="3"/>
      <c r="L210" s="3"/>
      <c r="M210" s="3"/>
      <c r="N210" s="3"/>
      <c r="O210" s="3"/>
      <c r="P210" s="3"/>
      <c r="Q210" s="3"/>
      <c r="R210" s="3"/>
      <c r="S210" s="3"/>
      <c r="T210" s="3"/>
      <c r="U210" s="3"/>
      <c r="V210" s="3"/>
      <c r="W210" s="3"/>
      <c r="X210" s="3"/>
      <c r="Y210" s="3"/>
      <c r="Z210" s="3"/>
      <c r="AA210" s="3"/>
    </row>
    <row r="211">
      <c r="A211" s="3"/>
      <c r="B211" s="3"/>
      <c r="C211" s="3"/>
      <c r="D211" s="268"/>
      <c r="E211" s="3"/>
      <c r="F211" s="3"/>
      <c r="G211" s="269"/>
      <c r="H211" s="3"/>
      <c r="I211" s="3"/>
      <c r="J211" s="3"/>
      <c r="K211" s="3"/>
      <c r="L211" s="3"/>
      <c r="M211" s="3"/>
      <c r="N211" s="3"/>
      <c r="O211" s="3"/>
      <c r="P211" s="3"/>
      <c r="Q211" s="3"/>
      <c r="R211" s="3"/>
      <c r="S211" s="3"/>
      <c r="T211" s="3"/>
      <c r="U211" s="3"/>
      <c r="V211" s="3"/>
      <c r="W211" s="3"/>
      <c r="X211" s="3"/>
      <c r="Y211" s="3"/>
      <c r="Z211" s="3"/>
      <c r="AA211" s="3"/>
    </row>
    <row r="212">
      <c r="A212" s="3"/>
      <c r="B212" s="3"/>
      <c r="C212" s="3"/>
      <c r="D212" s="268"/>
      <c r="E212" s="3"/>
      <c r="F212" s="3"/>
      <c r="G212" s="269"/>
      <c r="H212" s="3"/>
      <c r="I212" s="3"/>
      <c r="J212" s="3"/>
      <c r="K212" s="3"/>
      <c r="L212" s="3"/>
      <c r="M212" s="3"/>
      <c r="N212" s="3"/>
      <c r="O212" s="3"/>
      <c r="P212" s="3"/>
      <c r="Q212" s="3"/>
      <c r="R212" s="3"/>
      <c r="S212" s="3"/>
      <c r="T212" s="3"/>
      <c r="U212" s="3"/>
      <c r="V212" s="3"/>
      <c r="W212" s="3"/>
      <c r="X212" s="3"/>
      <c r="Y212" s="3"/>
      <c r="Z212" s="3"/>
      <c r="AA212" s="3"/>
    </row>
    <row r="213">
      <c r="A213" s="3"/>
      <c r="B213" s="3"/>
      <c r="C213" s="3"/>
      <c r="D213" s="268"/>
      <c r="E213" s="3"/>
      <c r="F213" s="3"/>
      <c r="G213" s="269"/>
      <c r="H213" s="3"/>
      <c r="I213" s="3"/>
      <c r="J213" s="3"/>
      <c r="K213" s="3"/>
      <c r="L213" s="3"/>
      <c r="M213" s="3"/>
      <c r="N213" s="3"/>
      <c r="O213" s="3"/>
      <c r="P213" s="3"/>
      <c r="Q213" s="3"/>
      <c r="R213" s="3"/>
      <c r="S213" s="3"/>
      <c r="T213" s="3"/>
      <c r="U213" s="3"/>
      <c r="V213" s="3"/>
      <c r="W213" s="3"/>
      <c r="X213" s="3"/>
      <c r="Y213" s="3"/>
      <c r="Z213" s="3"/>
      <c r="AA213" s="3"/>
    </row>
    <row r="214">
      <c r="A214" s="3"/>
      <c r="B214" s="3"/>
      <c r="C214" s="3"/>
      <c r="D214" s="268"/>
      <c r="E214" s="3"/>
      <c r="F214" s="3"/>
      <c r="G214" s="269"/>
      <c r="H214" s="3"/>
      <c r="I214" s="3"/>
      <c r="J214" s="3"/>
      <c r="K214" s="3"/>
      <c r="L214" s="3"/>
      <c r="M214" s="3"/>
      <c r="N214" s="3"/>
      <c r="O214" s="3"/>
      <c r="P214" s="3"/>
      <c r="Q214" s="3"/>
      <c r="R214" s="3"/>
      <c r="S214" s="3"/>
      <c r="T214" s="3"/>
      <c r="U214" s="3"/>
      <c r="V214" s="3"/>
      <c r="W214" s="3"/>
      <c r="X214" s="3"/>
      <c r="Y214" s="3"/>
      <c r="Z214" s="3"/>
      <c r="AA214" s="3"/>
    </row>
    <row r="215">
      <c r="A215" s="3"/>
      <c r="B215" s="3"/>
      <c r="C215" s="3"/>
      <c r="D215" s="268"/>
      <c r="E215" s="3"/>
      <c r="F215" s="3"/>
      <c r="G215" s="269"/>
      <c r="H215" s="3"/>
      <c r="I215" s="3"/>
      <c r="J215" s="3"/>
      <c r="K215" s="3"/>
      <c r="L215" s="3"/>
      <c r="M215" s="3"/>
      <c r="N215" s="3"/>
      <c r="O215" s="3"/>
      <c r="P215" s="3"/>
      <c r="Q215" s="3"/>
      <c r="R215" s="3"/>
      <c r="S215" s="3"/>
      <c r="T215" s="3"/>
      <c r="U215" s="3"/>
      <c r="V215" s="3"/>
      <c r="W215" s="3"/>
      <c r="X215" s="3"/>
      <c r="Y215" s="3"/>
      <c r="Z215" s="3"/>
      <c r="AA215" s="3"/>
    </row>
    <row r="216">
      <c r="A216" s="3"/>
      <c r="B216" s="3"/>
      <c r="C216" s="3"/>
      <c r="D216" s="268"/>
      <c r="E216" s="3"/>
      <c r="F216" s="3"/>
      <c r="G216" s="269"/>
      <c r="H216" s="3"/>
      <c r="I216" s="3"/>
      <c r="J216" s="3"/>
      <c r="K216" s="3"/>
      <c r="L216" s="3"/>
      <c r="M216" s="3"/>
      <c r="N216" s="3"/>
      <c r="O216" s="3"/>
      <c r="P216" s="3"/>
      <c r="Q216" s="3"/>
      <c r="R216" s="3"/>
      <c r="S216" s="3"/>
      <c r="T216" s="3"/>
      <c r="U216" s="3"/>
      <c r="V216" s="3"/>
      <c r="W216" s="3"/>
      <c r="X216" s="3"/>
      <c r="Y216" s="3"/>
      <c r="Z216" s="3"/>
      <c r="AA216" s="3"/>
    </row>
    <row r="217">
      <c r="A217" s="3"/>
      <c r="B217" s="3"/>
      <c r="C217" s="3"/>
      <c r="D217" s="268"/>
      <c r="E217" s="3"/>
      <c r="F217" s="3"/>
      <c r="G217" s="269"/>
      <c r="H217" s="3"/>
      <c r="I217" s="3"/>
      <c r="J217" s="3"/>
      <c r="K217" s="3"/>
      <c r="L217" s="3"/>
      <c r="M217" s="3"/>
      <c r="N217" s="3"/>
      <c r="O217" s="3"/>
      <c r="P217" s="3"/>
      <c r="Q217" s="3"/>
      <c r="R217" s="3"/>
      <c r="S217" s="3"/>
      <c r="T217" s="3"/>
      <c r="U217" s="3"/>
      <c r="V217" s="3"/>
      <c r="W217" s="3"/>
      <c r="X217" s="3"/>
      <c r="Y217" s="3"/>
      <c r="Z217" s="3"/>
      <c r="AA217" s="3"/>
    </row>
    <row r="218">
      <c r="A218" s="3"/>
      <c r="B218" s="3"/>
      <c r="C218" s="3"/>
      <c r="D218" s="268"/>
      <c r="E218" s="3"/>
      <c r="F218" s="3"/>
      <c r="G218" s="269"/>
      <c r="H218" s="3"/>
      <c r="I218" s="3"/>
      <c r="J218" s="3"/>
      <c r="K218" s="3"/>
      <c r="L218" s="3"/>
      <c r="M218" s="3"/>
      <c r="N218" s="3"/>
      <c r="O218" s="3"/>
      <c r="P218" s="3"/>
      <c r="Q218" s="3"/>
      <c r="R218" s="3"/>
      <c r="S218" s="3"/>
      <c r="T218" s="3"/>
      <c r="U218" s="3"/>
      <c r="V218" s="3"/>
      <c r="W218" s="3"/>
      <c r="X218" s="3"/>
      <c r="Y218" s="3"/>
      <c r="Z218" s="3"/>
      <c r="AA218" s="3"/>
    </row>
    <row r="219">
      <c r="A219" s="3"/>
      <c r="B219" s="3"/>
      <c r="C219" s="3"/>
      <c r="D219" s="268"/>
      <c r="E219" s="3"/>
      <c r="F219" s="3"/>
      <c r="G219" s="269"/>
      <c r="H219" s="3"/>
      <c r="I219" s="3"/>
      <c r="J219" s="3"/>
      <c r="K219" s="3"/>
      <c r="L219" s="3"/>
      <c r="M219" s="3"/>
      <c r="N219" s="3"/>
      <c r="O219" s="3"/>
      <c r="P219" s="3"/>
      <c r="Q219" s="3"/>
      <c r="R219" s="3"/>
      <c r="S219" s="3"/>
      <c r="T219" s="3"/>
      <c r="U219" s="3"/>
      <c r="V219" s="3"/>
      <c r="W219" s="3"/>
      <c r="X219" s="3"/>
      <c r="Y219" s="3"/>
      <c r="Z219" s="3"/>
      <c r="AA219" s="3"/>
    </row>
    <row r="220">
      <c r="A220" s="3"/>
      <c r="B220" s="3"/>
      <c r="C220" s="3"/>
      <c r="D220" s="268"/>
      <c r="E220" s="3"/>
      <c r="F220" s="3"/>
      <c r="G220" s="269"/>
      <c r="H220" s="3"/>
      <c r="I220" s="3"/>
      <c r="J220" s="3"/>
      <c r="K220" s="3"/>
      <c r="L220" s="3"/>
      <c r="M220" s="3"/>
      <c r="N220" s="3"/>
      <c r="O220" s="3"/>
      <c r="P220" s="3"/>
      <c r="Q220" s="3"/>
      <c r="R220" s="3"/>
      <c r="S220" s="3"/>
      <c r="T220" s="3"/>
      <c r="U220" s="3"/>
      <c r="V220" s="3"/>
      <c r="W220" s="3"/>
      <c r="X220" s="3"/>
      <c r="Y220" s="3"/>
      <c r="Z220" s="3"/>
      <c r="AA220" s="3"/>
    </row>
    <row r="221">
      <c r="A221" s="3"/>
      <c r="B221" s="3"/>
      <c r="C221" s="3"/>
      <c r="D221" s="268"/>
      <c r="E221" s="3"/>
      <c r="F221" s="3"/>
      <c r="G221" s="269"/>
      <c r="H221" s="3"/>
      <c r="I221" s="3"/>
      <c r="J221" s="3"/>
      <c r="K221" s="3"/>
      <c r="L221" s="3"/>
      <c r="M221" s="3"/>
      <c r="N221" s="3"/>
      <c r="O221" s="3"/>
      <c r="P221" s="3"/>
      <c r="Q221" s="3"/>
      <c r="R221" s="3"/>
      <c r="S221" s="3"/>
      <c r="T221" s="3"/>
      <c r="U221" s="3"/>
      <c r="V221" s="3"/>
      <c r="W221" s="3"/>
      <c r="X221" s="3"/>
      <c r="Y221" s="3"/>
      <c r="Z221" s="3"/>
      <c r="AA221" s="3"/>
    </row>
    <row r="222">
      <c r="A222" s="3"/>
      <c r="B222" s="3"/>
      <c r="C222" s="3"/>
      <c r="D222" s="268"/>
      <c r="E222" s="3"/>
      <c r="F222" s="3"/>
      <c r="G222" s="269"/>
      <c r="H222" s="3"/>
      <c r="I222" s="3"/>
      <c r="J222" s="3"/>
      <c r="K222" s="3"/>
      <c r="L222" s="3"/>
      <c r="M222" s="3"/>
      <c r="N222" s="3"/>
      <c r="O222" s="3"/>
      <c r="P222" s="3"/>
      <c r="Q222" s="3"/>
      <c r="R222" s="3"/>
      <c r="S222" s="3"/>
      <c r="T222" s="3"/>
      <c r="U222" s="3"/>
      <c r="V222" s="3"/>
      <c r="W222" s="3"/>
      <c r="X222" s="3"/>
      <c r="Y222" s="3"/>
      <c r="Z222" s="3"/>
      <c r="AA222" s="3"/>
    </row>
    <row r="223">
      <c r="A223" s="3"/>
      <c r="B223" s="3"/>
      <c r="C223" s="3"/>
      <c r="D223" s="268"/>
      <c r="E223" s="3"/>
      <c r="F223" s="3"/>
      <c r="G223" s="269"/>
      <c r="H223" s="3"/>
      <c r="I223" s="3"/>
      <c r="J223" s="3"/>
      <c r="K223" s="3"/>
      <c r="L223" s="3"/>
      <c r="M223" s="3"/>
      <c r="N223" s="3"/>
      <c r="O223" s="3"/>
      <c r="P223" s="3"/>
      <c r="Q223" s="3"/>
      <c r="R223" s="3"/>
      <c r="S223" s="3"/>
      <c r="T223" s="3"/>
      <c r="U223" s="3"/>
      <c r="V223" s="3"/>
      <c r="W223" s="3"/>
      <c r="X223" s="3"/>
      <c r="Y223" s="3"/>
      <c r="Z223" s="3"/>
      <c r="AA223" s="3"/>
    </row>
    <row r="224">
      <c r="A224" s="3"/>
      <c r="B224" s="3"/>
      <c r="C224" s="3"/>
      <c r="D224" s="268"/>
      <c r="E224" s="3"/>
      <c r="F224" s="3"/>
      <c r="G224" s="269"/>
      <c r="H224" s="3"/>
      <c r="I224" s="3"/>
      <c r="J224" s="3"/>
      <c r="K224" s="3"/>
      <c r="L224" s="3"/>
      <c r="M224" s="3"/>
      <c r="N224" s="3"/>
      <c r="O224" s="3"/>
      <c r="P224" s="3"/>
      <c r="Q224" s="3"/>
      <c r="R224" s="3"/>
      <c r="S224" s="3"/>
      <c r="T224" s="3"/>
      <c r="U224" s="3"/>
      <c r="V224" s="3"/>
      <c r="W224" s="3"/>
      <c r="X224" s="3"/>
      <c r="Y224" s="3"/>
      <c r="Z224" s="3"/>
      <c r="AA224" s="3"/>
    </row>
    <row r="225">
      <c r="A225" s="3"/>
      <c r="B225" s="3"/>
      <c r="C225" s="3"/>
      <c r="D225" s="268"/>
      <c r="E225" s="3"/>
      <c r="F225" s="3"/>
      <c r="G225" s="269"/>
      <c r="H225" s="3"/>
      <c r="I225" s="3"/>
      <c r="J225" s="3"/>
      <c r="K225" s="3"/>
      <c r="L225" s="3"/>
      <c r="M225" s="3"/>
      <c r="N225" s="3"/>
      <c r="O225" s="3"/>
      <c r="P225" s="3"/>
      <c r="Q225" s="3"/>
      <c r="R225" s="3"/>
      <c r="S225" s="3"/>
      <c r="T225" s="3"/>
      <c r="U225" s="3"/>
      <c r="V225" s="3"/>
      <c r="W225" s="3"/>
      <c r="X225" s="3"/>
      <c r="Y225" s="3"/>
      <c r="Z225" s="3"/>
      <c r="AA225" s="3"/>
    </row>
    <row r="226">
      <c r="A226" s="3"/>
      <c r="B226" s="3"/>
      <c r="C226" s="3"/>
      <c r="D226" s="268"/>
      <c r="E226" s="3"/>
      <c r="F226" s="3"/>
      <c r="G226" s="269"/>
      <c r="H226" s="3"/>
      <c r="I226" s="3"/>
      <c r="J226" s="3"/>
      <c r="K226" s="3"/>
      <c r="L226" s="3"/>
      <c r="M226" s="3"/>
      <c r="N226" s="3"/>
      <c r="O226" s="3"/>
      <c r="P226" s="3"/>
      <c r="Q226" s="3"/>
      <c r="R226" s="3"/>
      <c r="S226" s="3"/>
      <c r="T226" s="3"/>
      <c r="U226" s="3"/>
      <c r="V226" s="3"/>
      <c r="W226" s="3"/>
      <c r="X226" s="3"/>
      <c r="Y226" s="3"/>
      <c r="Z226" s="3"/>
      <c r="AA226" s="3"/>
    </row>
    <row r="227">
      <c r="A227" s="3"/>
      <c r="B227" s="3"/>
      <c r="C227" s="3"/>
      <c r="D227" s="268"/>
      <c r="E227" s="3"/>
      <c r="F227" s="3"/>
      <c r="G227" s="269"/>
      <c r="H227" s="3"/>
      <c r="I227" s="3"/>
      <c r="J227" s="3"/>
      <c r="K227" s="3"/>
      <c r="L227" s="3"/>
      <c r="M227" s="3"/>
      <c r="N227" s="3"/>
      <c r="O227" s="3"/>
      <c r="P227" s="3"/>
      <c r="Q227" s="3"/>
      <c r="R227" s="3"/>
      <c r="S227" s="3"/>
      <c r="T227" s="3"/>
      <c r="U227" s="3"/>
      <c r="V227" s="3"/>
      <c r="W227" s="3"/>
      <c r="X227" s="3"/>
      <c r="Y227" s="3"/>
      <c r="Z227" s="3"/>
      <c r="AA227" s="3"/>
    </row>
    <row r="228">
      <c r="A228" s="3"/>
      <c r="B228" s="3"/>
      <c r="C228" s="3"/>
      <c r="D228" s="268"/>
      <c r="E228" s="3"/>
      <c r="F228" s="3"/>
      <c r="G228" s="269"/>
      <c r="H228" s="3"/>
      <c r="I228" s="3"/>
      <c r="J228" s="3"/>
      <c r="K228" s="3"/>
      <c r="L228" s="3"/>
      <c r="M228" s="3"/>
      <c r="N228" s="3"/>
      <c r="O228" s="3"/>
      <c r="P228" s="3"/>
      <c r="Q228" s="3"/>
      <c r="R228" s="3"/>
      <c r="S228" s="3"/>
      <c r="T228" s="3"/>
      <c r="U228" s="3"/>
      <c r="V228" s="3"/>
      <c r="W228" s="3"/>
      <c r="X228" s="3"/>
      <c r="Y228" s="3"/>
      <c r="Z228" s="3"/>
      <c r="AA228" s="3"/>
    </row>
    <row r="229">
      <c r="A229" s="3"/>
      <c r="B229" s="3"/>
      <c r="C229" s="3"/>
      <c r="D229" s="268"/>
      <c r="E229" s="3"/>
      <c r="F229" s="3"/>
      <c r="G229" s="269"/>
      <c r="H229" s="3"/>
      <c r="I229" s="3"/>
      <c r="J229" s="3"/>
      <c r="K229" s="3"/>
      <c r="L229" s="3"/>
      <c r="M229" s="3"/>
      <c r="N229" s="3"/>
      <c r="O229" s="3"/>
      <c r="P229" s="3"/>
      <c r="Q229" s="3"/>
      <c r="R229" s="3"/>
      <c r="S229" s="3"/>
      <c r="T229" s="3"/>
      <c r="U229" s="3"/>
      <c r="V229" s="3"/>
      <c r="W229" s="3"/>
      <c r="X229" s="3"/>
      <c r="Y229" s="3"/>
      <c r="Z229" s="3"/>
      <c r="AA229" s="3"/>
    </row>
    <row r="230">
      <c r="A230" s="3"/>
      <c r="B230" s="3"/>
      <c r="C230" s="3"/>
      <c r="D230" s="268"/>
      <c r="E230" s="3"/>
      <c r="F230" s="3"/>
      <c r="G230" s="269"/>
      <c r="H230" s="3"/>
      <c r="I230" s="3"/>
      <c r="J230" s="3"/>
      <c r="K230" s="3"/>
      <c r="L230" s="3"/>
      <c r="M230" s="3"/>
      <c r="N230" s="3"/>
      <c r="O230" s="3"/>
      <c r="P230" s="3"/>
      <c r="Q230" s="3"/>
      <c r="R230" s="3"/>
      <c r="S230" s="3"/>
      <c r="T230" s="3"/>
      <c r="U230" s="3"/>
      <c r="V230" s="3"/>
      <c r="W230" s="3"/>
      <c r="X230" s="3"/>
      <c r="Y230" s="3"/>
      <c r="Z230" s="3"/>
      <c r="AA230" s="3"/>
    </row>
    <row r="231">
      <c r="A231" s="3"/>
      <c r="B231" s="3"/>
      <c r="C231" s="3"/>
      <c r="D231" s="268"/>
      <c r="E231" s="3"/>
      <c r="F231" s="3"/>
      <c r="G231" s="269"/>
      <c r="H231" s="3"/>
      <c r="I231" s="3"/>
      <c r="J231" s="3"/>
      <c r="K231" s="3"/>
      <c r="L231" s="3"/>
      <c r="M231" s="3"/>
      <c r="N231" s="3"/>
      <c r="O231" s="3"/>
      <c r="P231" s="3"/>
      <c r="Q231" s="3"/>
      <c r="R231" s="3"/>
      <c r="S231" s="3"/>
      <c r="T231" s="3"/>
      <c r="U231" s="3"/>
      <c r="V231" s="3"/>
      <c r="W231" s="3"/>
      <c r="X231" s="3"/>
      <c r="Y231" s="3"/>
      <c r="Z231" s="3"/>
      <c r="AA231" s="3"/>
    </row>
    <row r="232">
      <c r="A232" s="3"/>
      <c r="B232" s="3"/>
      <c r="C232" s="3"/>
      <c r="D232" s="268"/>
      <c r="E232" s="3"/>
      <c r="F232" s="3"/>
      <c r="G232" s="269"/>
      <c r="H232" s="3"/>
      <c r="I232" s="3"/>
      <c r="J232" s="3"/>
      <c r="K232" s="3"/>
      <c r="L232" s="3"/>
      <c r="M232" s="3"/>
      <c r="N232" s="3"/>
      <c r="O232" s="3"/>
      <c r="P232" s="3"/>
      <c r="Q232" s="3"/>
      <c r="R232" s="3"/>
      <c r="S232" s="3"/>
      <c r="T232" s="3"/>
      <c r="U232" s="3"/>
      <c r="V232" s="3"/>
      <c r="W232" s="3"/>
      <c r="X232" s="3"/>
      <c r="Y232" s="3"/>
      <c r="Z232" s="3"/>
      <c r="AA232" s="3"/>
    </row>
    <row r="233">
      <c r="A233" s="3"/>
      <c r="B233" s="3"/>
      <c r="C233" s="3"/>
      <c r="D233" s="268"/>
      <c r="E233" s="3"/>
      <c r="F233" s="3"/>
      <c r="G233" s="269"/>
      <c r="H233" s="3"/>
      <c r="I233" s="3"/>
      <c r="J233" s="3"/>
      <c r="K233" s="3"/>
      <c r="L233" s="3"/>
      <c r="M233" s="3"/>
      <c r="N233" s="3"/>
      <c r="O233" s="3"/>
      <c r="P233" s="3"/>
      <c r="Q233" s="3"/>
      <c r="R233" s="3"/>
      <c r="S233" s="3"/>
      <c r="T233" s="3"/>
      <c r="U233" s="3"/>
      <c r="V233" s="3"/>
      <c r="W233" s="3"/>
      <c r="X233" s="3"/>
      <c r="Y233" s="3"/>
      <c r="Z233" s="3"/>
      <c r="AA233" s="3"/>
    </row>
    <row r="234">
      <c r="A234" s="3"/>
      <c r="B234" s="3"/>
      <c r="C234" s="3"/>
      <c r="D234" s="268"/>
      <c r="E234" s="3"/>
      <c r="F234" s="3"/>
      <c r="G234" s="269"/>
      <c r="H234" s="3"/>
      <c r="I234" s="3"/>
      <c r="J234" s="3"/>
      <c r="K234" s="3"/>
      <c r="L234" s="3"/>
      <c r="M234" s="3"/>
      <c r="N234" s="3"/>
      <c r="O234" s="3"/>
      <c r="P234" s="3"/>
      <c r="Q234" s="3"/>
      <c r="R234" s="3"/>
      <c r="S234" s="3"/>
      <c r="T234" s="3"/>
      <c r="U234" s="3"/>
      <c r="V234" s="3"/>
      <c r="W234" s="3"/>
      <c r="X234" s="3"/>
      <c r="Y234" s="3"/>
      <c r="Z234" s="3"/>
      <c r="AA234" s="3"/>
    </row>
    <row r="235">
      <c r="A235" s="3"/>
      <c r="B235" s="3"/>
      <c r="C235" s="3"/>
      <c r="D235" s="268"/>
      <c r="E235" s="3"/>
      <c r="F235" s="3"/>
      <c r="G235" s="269"/>
      <c r="H235" s="3"/>
      <c r="I235" s="3"/>
      <c r="J235" s="3"/>
      <c r="K235" s="3"/>
      <c r="L235" s="3"/>
      <c r="M235" s="3"/>
      <c r="N235" s="3"/>
      <c r="O235" s="3"/>
      <c r="P235" s="3"/>
      <c r="Q235" s="3"/>
      <c r="R235" s="3"/>
      <c r="S235" s="3"/>
      <c r="T235" s="3"/>
      <c r="U235" s="3"/>
      <c r="V235" s="3"/>
      <c r="W235" s="3"/>
      <c r="X235" s="3"/>
      <c r="Y235" s="3"/>
      <c r="Z235" s="3"/>
      <c r="AA235" s="3"/>
    </row>
    <row r="236">
      <c r="A236" s="3"/>
      <c r="B236" s="3"/>
      <c r="C236" s="3"/>
      <c r="D236" s="268"/>
      <c r="E236" s="3"/>
      <c r="F236" s="3"/>
      <c r="G236" s="269"/>
      <c r="H236" s="3"/>
      <c r="I236" s="3"/>
      <c r="J236" s="3"/>
      <c r="K236" s="3"/>
      <c r="L236" s="3"/>
      <c r="M236" s="3"/>
      <c r="N236" s="3"/>
      <c r="O236" s="3"/>
      <c r="P236" s="3"/>
      <c r="Q236" s="3"/>
      <c r="R236" s="3"/>
      <c r="S236" s="3"/>
      <c r="T236" s="3"/>
      <c r="U236" s="3"/>
      <c r="V236" s="3"/>
      <c r="W236" s="3"/>
      <c r="X236" s="3"/>
      <c r="Y236" s="3"/>
      <c r="Z236" s="3"/>
      <c r="AA236" s="3"/>
    </row>
    <row r="237">
      <c r="A237" s="3"/>
      <c r="B237" s="3"/>
      <c r="C237" s="3"/>
      <c r="D237" s="268"/>
      <c r="E237" s="3"/>
      <c r="F237" s="3"/>
      <c r="G237" s="269"/>
      <c r="H237" s="3"/>
      <c r="I237" s="3"/>
      <c r="J237" s="3"/>
      <c r="K237" s="3"/>
      <c r="L237" s="3"/>
      <c r="M237" s="3"/>
      <c r="N237" s="3"/>
      <c r="O237" s="3"/>
      <c r="P237" s="3"/>
      <c r="Q237" s="3"/>
      <c r="R237" s="3"/>
      <c r="S237" s="3"/>
      <c r="T237" s="3"/>
      <c r="U237" s="3"/>
      <c r="V237" s="3"/>
      <c r="W237" s="3"/>
      <c r="X237" s="3"/>
      <c r="Y237" s="3"/>
      <c r="Z237" s="3"/>
      <c r="AA237" s="3"/>
    </row>
    <row r="238">
      <c r="A238" s="3"/>
      <c r="B238" s="3"/>
      <c r="C238" s="3"/>
      <c r="D238" s="268"/>
      <c r="E238" s="3"/>
      <c r="F238" s="3"/>
      <c r="G238" s="269"/>
      <c r="H238" s="3"/>
      <c r="I238" s="3"/>
      <c r="J238" s="3"/>
      <c r="K238" s="3"/>
      <c r="L238" s="3"/>
      <c r="M238" s="3"/>
      <c r="N238" s="3"/>
      <c r="O238" s="3"/>
      <c r="P238" s="3"/>
      <c r="Q238" s="3"/>
      <c r="R238" s="3"/>
      <c r="S238" s="3"/>
      <c r="T238" s="3"/>
      <c r="U238" s="3"/>
      <c r="V238" s="3"/>
      <c r="W238" s="3"/>
      <c r="X238" s="3"/>
      <c r="Y238" s="3"/>
      <c r="Z238" s="3"/>
      <c r="AA238" s="3"/>
    </row>
    <row r="239">
      <c r="A239" s="3"/>
      <c r="B239" s="3"/>
      <c r="C239" s="3"/>
      <c r="D239" s="268"/>
      <c r="E239" s="3"/>
      <c r="F239" s="3"/>
      <c r="G239" s="269"/>
      <c r="H239" s="3"/>
      <c r="I239" s="3"/>
      <c r="J239" s="3"/>
      <c r="K239" s="3"/>
      <c r="L239" s="3"/>
      <c r="M239" s="3"/>
      <c r="N239" s="3"/>
      <c r="O239" s="3"/>
      <c r="P239" s="3"/>
      <c r="Q239" s="3"/>
      <c r="R239" s="3"/>
      <c r="S239" s="3"/>
      <c r="T239" s="3"/>
      <c r="U239" s="3"/>
      <c r="V239" s="3"/>
      <c r="W239" s="3"/>
      <c r="X239" s="3"/>
      <c r="Y239" s="3"/>
      <c r="Z239" s="3"/>
      <c r="AA239" s="3"/>
    </row>
    <row r="240">
      <c r="A240" s="3"/>
      <c r="B240" s="3"/>
      <c r="C240" s="3"/>
      <c r="D240" s="268"/>
      <c r="E240" s="3"/>
      <c r="F240" s="3"/>
      <c r="G240" s="269"/>
      <c r="H240" s="3"/>
      <c r="I240" s="3"/>
      <c r="J240" s="3"/>
      <c r="K240" s="3"/>
      <c r="L240" s="3"/>
      <c r="M240" s="3"/>
      <c r="N240" s="3"/>
      <c r="O240" s="3"/>
      <c r="P240" s="3"/>
      <c r="Q240" s="3"/>
      <c r="R240" s="3"/>
      <c r="S240" s="3"/>
      <c r="T240" s="3"/>
      <c r="U240" s="3"/>
      <c r="V240" s="3"/>
      <c r="W240" s="3"/>
      <c r="X240" s="3"/>
      <c r="Y240" s="3"/>
      <c r="Z240" s="3"/>
      <c r="AA240" s="3"/>
    </row>
    <row r="241">
      <c r="A241" s="3"/>
      <c r="B241" s="3"/>
      <c r="C241" s="3"/>
      <c r="D241" s="268"/>
      <c r="E241" s="3"/>
      <c r="F241" s="3"/>
      <c r="G241" s="269"/>
      <c r="H241" s="3"/>
      <c r="I241" s="3"/>
      <c r="J241" s="3"/>
      <c r="K241" s="3"/>
      <c r="L241" s="3"/>
      <c r="M241" s="3"/>
      <c r="N241" s="3"/>
      <c r="O241" s="3"/>
      <c r="P241" s="3"/>
      <c r="Q241" s="3"/>
      <c r="R241" s="3"/>
      <c r="S241" s="3"/>
      <c r="T241" s="3"/>
      <c r="U241" s="3"/>
      <c r="V241" s="3"/>
      <c r="W241" s="3"/>
      <c r="X241" s="3"/>
      <c r="Y241" s="3"/>
      <c r="Z241" s="3"/>
      <c r="AA241" s="3"/>
    </row>
    <row r="242">
      <c r="A242" s="3"/>
      <c r="B242" s="3"/>
      <c r="C242" s="3"/>
      <c r="D242" s="268"/>
      <c r="E242" s="3"/>
      <c r="F242" s="3"/>
      <c r="G242" s="269"/>
      <c r="H242" s="3"/>
      <c r="I242" s="3"/>
      <c r="J242" s="3"/>
      <c r="K242" s="3"/>
      <c r="L242" s="3"/>
      <c r="M242" s="3"/>
      <c r="N242" s="3"/>
      <c r="O242" s="3"/>
      <c r="P242" s="3"/>
      <c r="Q242" s="3"/>
      <c r="R242" s="3"/>
      <c r="S242" s="3"/>
      <c r="T242" s="3"/>
      <c r="U242" s="3"/>
      <c r="V242" s="3"/>
      <c r="W242" s="3"/>
      <c r="X242" s="3"/>
      <c r="Y242" s="3"/>
      <c r="Z242" s="3"/>
      <c r="AA242" s="3"/>
    </row>
    <row r="243">
      <c r="A243" s="3"/>
      <c r="B243" s="3"/>
      <c r="C243" s="3"/>
      <c r="D243" s="268"/>
      <c r="E243" s="3"/>
      <c r="F243" s="3"/>
      <c r="G243" s="269"/>
      <c r="H243" s="3"/>
      <c r="I243" s="3"/>
      <c r="J243" s="3"/>
      <c r="K243" s="3"/>
      <c r="L243" s="3"/>
      <c r="M243" s="3"/>
      <c r="N243" s="3"/>
      <c r="O243" s="3"/>
      <c r="P243" s="3"/>
      <c r="Q243" s="3"/>
      <c r="R243" s="3"/>
      <c r="S243" s="3"/>
      <c r="T243" s="3"/>
      <c r="U243" s="3"/>
      <c r="V243" s="3"/>
      <c r="W243" s="3"/>
      <c r="X243" s="3"/>
      <c r="Y243" s="3"/>
      <c r="Z243" s="3"/>
      <c r="AA243" s="3"/>
    </row>
    <row r="244">
      <c r="A244" s="3"/>
      <c r="B244" s="3"/>
      <c r="C244" s="3"/>
      <c r="D244" s="268"/>
      <c r="E244" s="3"/>
      <c r="F244" s="3"/>
      <c r="G244" s="269"/>
      <c r="H244" s="3"/>
      <c r="I244" s="3"/>
      <c r="J244" s="3"/>
      <c r="K244" s="3"/>
      <c r="L244" s="3"/>
      <c r="M244" s="3"/>
      <c r="N244" s="3"/>
      <c r="O244" s="3"/>
      <c r="P244" s="3"/>
      <c r="Q244" s="3"/>
      <c r="R244" s="3"/>
      <c r="S244" s="3"/>
      <c r="T244" s="3"/>
      <c r="U244" s="3"/>
      <c r="V244" s="3"/>
      <c r="W244" s="3"/>
      <c r="X244" s="3"/>
      <c r="Y244" s="3"/>
      <c r="Z244" s="3"/>
      <c r="AA244" s="3"/>
    </row>
    <row r="245">
      <c r="A245" s="3"/>
      <c r="B245" s="3"/>
      <c r="C245" s="3"/>
      <c r="D245" s="268"/>
      <c r="E245" s="3"/>
      <c r="F245" s="3"/>
      <c r="G245" s="269"/>
      <c r="H245" s="3"/>
      <c r="I245" s="3"/>
      <c r="J245" s="3"/>
      <c r="K245" s="3"/>
      <c r="L245" s="3"/>
      <c r="M245" s="3"/>
      <c r="N245" s="3"/>
      <c r="O245" s="3"/>
      <c r="P245" s="3"/>
      <c r="Q245" s="3"/>
      <c r="R245" s="3"/>
      <c r="S245" s="3"/>
      <c r="T245" s="3"/>
      <c r="U245" s="3"/>
      <c r="V245" s="3"/>
      <c r="W245" s="3"/>
      <c r="X245" s="3"/>
      <c r="Y245" s="3"/>
      <c r="Z245" s="3"/>
      <c r="AA245" s="3"/>
    </row>
    <row r="246">
      <c r="A246" s="3"/>
      <c r="B246" s="3"/>
      <c r="C246" s="3"/>
      <c r="D246" s="268"/>
      <c r="E246" s="3"/>
      <c r="F246" s="3"/>
      <c r="G246" s="269"/>
      <c r="H246" s="3"/>
      <c r="I246" s="3"/>
      <c r="J246" s="3"/>
      <c r="K246" s="3"/>
      <c r="L246" s="3"/>
      <c r="M246" s="3"/>
      <c r="N246" s="3"/>
      <c r="O246" s="3"/>
      <c r="P246" s="3"/>
      <c r="Q246" s="3"/>
      <c r="R246" s="3"/>
      <c r="S246" s="3"/>
      <c r="T246" s="3"/>
      <c r="U246" s="3"/>
      <c r="V246" s="3"/>
      <c r="W246" s="3"/>
      <c r="X246" s="3"/>
      <c r="Y246" s="3"/>
      <c r="Z246" s="3"/>
      <c r="AA246" s="3"/>
    </row>
    <row r="247">
      <c r="A247" s="3"/>
      <c r="B247" s="3"/>
      <c r="C247" s="3"/>
      <c r="D247" s="268"/>
      <c r="E247" s="3"/>
      <c r="F247" s="3"/>
      <c r="G247" s="269"/>
      <c r="H247" s="3"/>
      <c r="I247" s="3"/>
      <c r="J247" s="3"/>
      <c r="K247" s="3"/>
      <c r="L247" s="3"/>
      <c r="M247" s="3"/>
      <c r="N247" s="3"/>
      <c r="O247" s="3"/>
      <c r="P247" s="3"/>
      <c r="Q247" s="3"/>
      <c r="R247" s="3"/>
      <c r="S247" s="3"/>
      <c r="T247" s="3"/>
      <c r="U247" s="3"/>
      <c r="V247" s="3"/>
      <c r="W247" s="3"/>
      <c r="X247" s="3"/>
      <c r="Y247" s="3"/>
      <c r="Z247" s="3"/>
      <c r="AA247" s="3"/>
    </row>
    <row r="248">
      <c r="A248" s="3"/>
      <c r="B248" s="3"/>
      <c r="C248" s="3"/>
      <c r="D248" s="268"/>
      <c r="E248" s="3"/>
      <c r="F248" s="3"/>
      <c r="G248" s="269"/>
      <c r="H248" s="3"/>
      <c r="I248" s="3"/>
      <c r="J248" s="3"/>
      <c r="K248" s="3"/>
      <c r="L248" s="3"/>
      <c r="M248" s="3"/>
      <c r="N248" s="3"/>
      <c r="O248" s="3"/>
      <c r="P248" s="3"/>
      <c r="Q248" s="3"/>
      <c r="R248" s="3"/>
      <c r="S248" s="3"/>
      <c r="T248" s="3"/>
      <c r="U248" s="3"/>
      <c r="V248" s="3"/>
      <c r="W248" s="3"/>
      <c r="X248" s="3"/>
      <c r="Y248" s="3"/>
      <c r="Z248" s="3"/>
      <c r="AA248" s="3"/>
    </row>
    <row r="249">
      <c r="A249" s="3"/>
      <c r="B249" s="3"/>
      <c r="C249" s="3"/>
      <c r="D249" s="268"/>
      <c r="E249" s="3"/>
      <c r="F249" s="3"/>
      <c r="G249" s="269"/>
      <c r="H249" s="3"/>
      <c r="I249" s="3"/>
      <c r="J249" s="3"/>
      <c r="K249" s="3"/>
      <c r="L249" s="3"/>
      <c r="M249" s="3"/>
      <c r="N249" s="3"/>
      <c r="O249" s="3"/>
      <c r="P249" s="3"/>
      <c r="Q249" s="3"/>
      <c r="R249" s="3"/>
      <c r="S249" s="3"/>
      <c r="T249" s="3"/>
      <c r="U249" s="3"/>
      <c r="V249" s="3"/>
      <c r="W249" s="3"/>
      <c r="X249" s="3"/>
      <c r="Y249" s="3"/>
      <c r="Z249" s="3"/>
      <c r="AA249" s="3"/>
    </row>
    <row r="250">
      <c r="A250" s="3"/>
      <c r="B250" s="3"/>
      <c r="C250" s="3"/>
      <c r="D250" s="268"/>
      <c r="E250" s="3"/>
      <c r="F250" s="3"/>
      <c r="G250" s="269"/>
      <c r="H250" s="3"/>
      <c r="I250" s="3"/>
      <c r="J250" s="3"/>
      <c r="K250" s="3"/>
      <c r="L250" s="3"/>
      <c r="M250" s="3"/>
      <c r="N250" s="3"/>
      <c r="O250" s="3"/>
      <c r="P250" s="3"/>
      <c r="Q250" s="3"/>
      <c r="R250" s="3"/>
      <c r="S250" s="3"/>
      <c r="T250" s="3"/>
      <c r="U250" s="3"/>
      <c r="V250" s="3"/>
      <c r="W250" s="3"/>
      <c r="X250" s="3"/>
      <c r="Y250" s="3"/>
      <c r="Z250" s="3"/>
      <c r="AA250" s="3"/>
    </row>
    <row r="251">
      <c r="A251" s="3"/>
      <c r="B251" s="3"/>
      <c r="C251" s="3"/>
      <c r="D251" s="268"/>
      <c r="E251" s="3"/>
      <c r="F251" s="3"/>
      <c r="G251" s="269"/>
      <c r="H251" s="3"/>
      <c r="I251" s="3"/>
      <c r="J251" s="3"/>
      <c r="K251" s="3"/>
      <c r="L251" s="3"/>
      <c r="M251" s="3"/>
      <c r="N251" s="3"/>
      <c r="O251" s="3"/>
      <c r="P251" s="3"/>
      <c r="Q251" s="3"/>
      <c r="R251" s="3"/>
      <c r="S251" s="3"/>
      <c r="T251" s="3"/>
      <c r="U251" s="3"/>
      <c r="V251" s="3"/>
      <c r="W251" s="3"/>
      <c r="X251" s="3"/>
      <c r="Y251" s="3"/>
      <c r="Z251" s="3"/>
      <c r="AA251" s="3"/>
    </row>
    <row r="252">
      <c r="A252" s="3"/>
      <c r="B252" s="3"/>
      <c r="C252" s="3"/>
      <c r="D252" s="268"/>
      <c r="E252" s="3"/>
      <c r="F252" s="3"/>
      <c r="G252" s="269"/>
      <c r="H252" s="3"/>
      <c r="I252" s="3"/>
      <c r="J252" s="3"/>
      <c r="K252" s="3"/>
      <c r="L252" s="3"/>
      <c r="M252" s="3"/>
      <c r="N252" s="3"/>
      <c r="O252" s="3"/>
      <c r="P252" s="3"/>
      <c r="Q252" s="3"/>
      <c r="R252" s="3"/>
      <c r="S252" s="3"/>
      <c r="T252" s="3"/>
      <c r="U252" s="3"/>
      <c r="V252" s="3"/>
      <c r="W252" s="3"/>
      <c r="X252" s="3"/>
      <c r="Y252" s="3"/>
      <c r="Z252" s="3"/>
      <c r="AA252" s="3"/>
    </row>
    <row r="253">
      <c r="A253" s="3"/>
      <c r="B253" s="3"/>
      <c r="C253" s="3"/>
      <c r="D253" s="268"/>
      <c r="E253" s="3"/>
      <c r="F253" s="3"/>
      <c r="G253" s="269"/>
      <c r="H253" s="3"/>
      <c r="I253" s="3"/>
      <c r="J253" s="3"/>
      <c r="K253" s="3"/>
      <c r="L253" s="3"/>
      <c r="M253" s="3"/>
      <c r="N253" s="3"/>
      <c r="O253" s="3"/>
      <c r="P253" s="3"/>
      <c r="Q253" s="3"/>
      <c r="R253" s="3"/>
      <c r="S253" s="3"/>
      <c r="T253" s="3"/>
      <c r="U253" s="3"/>
      <c r="V253" s="3"/>
      <c r="W253" s="3"/>
      <c r="X253" s="3"/>
      <c r="Y253" s="3"/>
      <c r="Z253" s="3"/>
      <c r="AA253" s="3"/>
    </row>
    <row r="254">
      <c r="A254" s="3"/>
      <c r="B254" s="3"/>
      <c r="C254" s="3"/>
      <c r="D254" s="268"/>
      <c r="E254" s="3"/>
      <c r="F254" s="3"/>
      <c r="G254" s="269"/>
      <c r="H254" s="3"/>
      <c r="I254" s="3"/>
      <c r="J254" s="3"/>
      <c r="K254" s="3"/>
      <c r="L254" s="3"/>
      <c r="M254" s="3"/>
      <c r="N254" s="3"/>
      <c r="O254" s="3"/>
      <c r="P254" s="3"/>
      <c r="Q254" s="3"/>
      <c r="R254" s="3"/>
      <c r="S254" s="3"/>
      <c r="T254" s="3"/>
      <c r="U254" s="3"/>
      <c r="V254" s="3"/>
      <c r="W254" s="3"/>
      <c r="X254" s="3"/>
      <c r="Y254" s="3"/>
      <c r="Z254" s="3"/>
      <c r="AA254" s="3"/>
    </row>
    <row r="255">
      <c r="A255" s="3"/>
      <c r="B255" s="3"/>
      <c r="C255" s="3"/>
      <c r="D255" s="268"/>
      <c r="E255" s="3"/>
      <c r="F255" s="3"/>
      <c r="G255" s="269"/>
      <c r="H255" s="3"/>
      <c r="I255" s="3"/>
      <c r="J255" s="3"/>
      <c r="K255" s="3"/>
      <c r="L255" s="3"/>
      <c r="M255" s="3"/>
      <c r="N255" s="3"/>
      <c r="O255" s="3"/>
      <c r="P255" s="3"/>
      <c r="Q255" s="3"/>
      <c r="R255" s="3"/>
      <c r="S255" s="3"/>
      <c r="T255" s="3"/>
      <c r="U255" s="3"/>
      <c r="V255" s="3"/>
      <c r="W255" s="3"/>
      <c r="X255" s="3"/>
      <c r="Y255" s="3"/>
      <c r="Z255" s="3"/>
      <c r="AA255" s="3"/>
    </row>
    <row r="256">
      <c r="A256" s="3"/>
      <c r="B256" s="3"/>
      <c r="C256" s="3"/>
      <c r="D256" s="268"/>
      <c r="E256" s="3"/>
      <c r="F256" s="3"/>
      <c r="G256" s="269"/>
      <c r="H256" s="3"/>
      <c r="I256" s="3"/>
      <c r="J256" s="3"/>
      <c r="K256" s="3"/>
      <c r="L256" s="3"/>
      <c r="M256" s="3"/>
      <c r="N256" s="3"/>
      <c r="O256" s="3"/>
      <c r="P256" s="3"/>
      <c r="Q256" s="3"/>
      <c r="R256" s="3"/>
      <c r="S256" s="3"/>
      <c r="T256" s="3"/>
      <c r="U256" s="3"/>
      <c r="V256" s="3"/>
      <c r="W256" s="3"/>
      <c r="X256" s="3"/>
      <c r="Y256" s="3"/>
      <c r="Z256" s="3"/>
      <c r="AA256" s="3"/>
    </row>
    <row r="257">
      <c r="A257" s="3"/>
      <c r="B257" s="3"/>
      <c r="C257" s="3"/>
      <c r="D257" s="268"/>
      <c r="E257" s="3"/>
      <c r="F257" s="3"/>
      <c r="G257" s="269"/>
      <c r="H257" s="3"/>
      <c r="I257" s="3"/>
      <c r="J257" s="3"/>
      <c r="K257" s="3"/>
      <c r="L257" s="3"/>
      <c r="M257" s="3"/>
      <c r="N257" s="3"/>
      <c r="O257" s="3"/>
      <c r="P257" s="3"/>
      <c r="Q257" s="3"/>
      <c r="R257" s="3"/>
      <c r="S257" s="3"/>
      <c r="T257" s="3"/>
      <c r="U257" s="3"/>
      <c r="V257" s="3"/>
      <c r="W257" s="3"/>
      <c r="X257" s="3"/>
      <c r="Y257" s="3"/>
      <c r="Z257" s="3"/>
      <c r="AA257" s="3"/>
    </row>
    <row r="258">
      <c r="A258" s="3"/>
      <c r="B258" s="3"/>
      <c r="C258" s="3"/>
      <c r="D258" s="268"/>
      <c r="E258" s="3"/>
      <c r="F258" s="3"/>
      <c r="G258" s="269"/>
      <c r="H258" s="3"/>
      <c r="I258" s="3"/>
      <c r="J258" s="3"/>
      <c r="K258" s="3"/>
      <c r="L258" s="3"/>
      <c r="M258" s="3"/>
      <c r="N258" s="3"/>
      <c r="O258" s="3"/>
      <c r="P258" s="3"/>
      <c r="Q258" s="3"/>
      <c r="R258" s="3"/>
      <c r="S258" s="3"/>
      <c r="T258" s="3"/>
      <c r="U258" s="3"/>
      <c r="V258" s="3"/>
      <c r="W258" s="3"/>
      <c r="X258" s="3"/>
      <c r="Y258" s="3"/>
      <c r="Z258" s="3"/>
      <c r="AA258" s="3"/>
    </row>
    <row r="259">
      <c r="A259" s="3"/>
      <c r="B259" s="3"/>
      <c r="C259" s="3"/>
      <c r="D259" s="268"/>
      <c r="E259" s="3"/>
      <c r="F259" s="3"/>
      <c r="G259" s="269"/>
      <c r="H259" s="3"/>
      <c r="I259" s="3"/>
      <c r="J259" s="3"/>
      <c r="K259" s="3"/>
      <c r="L259" s="3"/>
      <c r="M259" s="3"/>
      <c r="N259" s="3"/>
      <c r="O259" s="3"/>
      <c r="P259" s="3"/>
      <c r="Q259" s="3"/>
      <c r="R259" s="3"/>
      <c r="S259" s="3"/>
      <c r="T259" s="3"/>
      <c r="U259" s="3"/>
      <c r="V259" s="3"/>
      <c r="W259" s="3"/>
      <c r="X259" s="3"/>
      <c r="Y259" s="3"/>
      <c r="Z259" s="3"/>
      <c r="AA259" s="3"/>
    </row>
    <row r="260">
      <c r="A260" s="3"/>
      <c r="B260" s="3"/>
      <c r="C260" s="3"/>
      <c r="D260" s="268"/>
      <c r="E260" s="3"/>
      <c r="F260" s="3"/>
      <c r="G260" s="269"/>
      <c r="H260" s="3"/>
      <c r="I260" s="3"/>
      <c r="J260" s="3"/>
      <c r="K260" s="3"/>
      <c r="L260" s="3"/>
      <c r="M260" s="3"/>
      <c r="N260" s="3"/>
      <c r="O260" s="3"/>
      <c r="P260" s="3"/>
      <c r="Q260" s="3"/>
      <c r="R260" s="3"/>
      <c r="S260" s="3"/>
      <c r="T260" s="3"/>
      <c r="U260" s="3"/>
      <c r="V260" s="3"/>
      <c r="W260" s="3"/>
      <c r="X260" s="3"/>
      <c r="Y260" s="3"/>
      <c r="Z260" s="3"/>
      <c r="AA260" s="3"/>
    </row>
    <row r="261">
      <c r="A261" s="3"/>
      <c r="B261" s="3"/>
      <c r="C261" s="3"/>
      <c r="D261" s="268"/>
      <c r="E261" s="3"/>
      <c r="F261" s="3"/>
      <c r="G261" s="269"/>
      <c r="H261" s="3"/>
      <c r="I261" s="3"/>
      <c r="J261" s="3"/>
      <c r="K261" s="3"/>
      <c r="L261" s="3"/>
      <c r="M261" s="3"/>
      <c r="N261" s="3"/>
      <c r="O261" s="3"/>
      <c r="P261" s="3"/>
      <c r="Q261" s="3"/>
      <c r="R261" s="3"/>
      <c r="S261" s="3"/>
      <c r="T261" s="3"/>
      <c r="U261" s="3"/>
      <c r="V261" s="3"/>
      <c r="W261" s="3"/>
      <c r="X261" s="3"/>
      <c r="Y261" s="3"/>
      <c r="Z261" s="3"/>
      <c r="AA261" s="3"/>
    </row>
    <row r="262">
      <c r="A262" s="3"/>
      <c r="B262" s="3"/>
      <c r="C262" s="3"/>
      <c r="D262" s="268"/>
      <c r="E262" s="3"/>
      <c r="F262" s="3"/>
      <c r="G262" s="269"/>
      <c r="H262" s="3"/>
      <c r="I262" s="3"/>
      <c r="J262" s="3"/>
      <c r="K262" s="3"/>
      <c r="L262" s="3"/>
      <c r="M262" s="3"/>
      <c r="N262" s="3"/>
      <c r="O262" s="3"/>
      <c r="P262" s="3"/>
      <c r="Q262" s="3"/>
      <c r="R262" s="3"/>
      <c r="S262" s="3"/>
      <c r="T262" s="3"/>
      <c r="U262" s="3"/>
      <c r="V262" s="3"/>
      <c r="W262" s="3"/>
      <c r="X262" s="3"/>
      <c r="Y262" s="3"/>
      <c r="Z262" s="3"/>
      <c r="AA262" s="3"/>
    </row>
    <row r="263">
      <c r="A263" s="3"/>
      <c r="B263" s="3"/>
      <c r="C263" s="3"/>
      <c r="D263" s="268"/>
      <c r="E263" s="3"/>
      <c r="F263" s="3"/>
      <c r="G263" s="269"/>
      <c r="H263" s="3"/>
      <c r="I263" s="3"/>
      <c r="J263" s="3"/>
      <c r="K263" s="3"/>
      <c r="L263" s="3"/>
      <c r="M263" s="3"/>
      <c r="N263" s="3"/>
      <c r="O263" s="3"/>
      <c r="P263" s="3"/>
      <c r="Q263" s="3"/>
      <c r="R263" s="3"/>
      <c r="S263" s="3"/>
      <c r="T263" s="3"/>
      <c r="U263" s="3"/>
      <c r="V263" s="3"/>
      <c r="W263" s="3"/>
      <c r="X263" s="3"/>
      <c r="Y263" s="3"/>
      <c r="Z263" s="3"/>
      <c r="AA263" s="3"/>
    </row>
    <row r="264">
      <c r="A264" s="3"/>
      <c r="B264" s="3"/>
      <c r="C264" s="3"/>
      <c r="D264" s="268"/>
      <c r="E264" s="3"/>
      <c r="F264" s="3"/>
      <c r="G264" s="269"/>
      <c r="H264" s="3"/>
      <c r="I264" s="3"/>
      <c r="J264" s="3"/>
      <c r="K264" s="3"/>
      <c r="L264" s="3"/>
      <c r="M264" s="3"/>
      <c r="N264" s="3"/>
      <c r="O264" s="3"/>
      <c r="P264" s="3"/>
      <c r="Q264" s="3"/>
      <c r="R264" s="3"/>
      <c r="S264" s="3"/>
      <c r="T264" s="3"/>
      <c r="U264" s="3"/>
      <c r="V264" s="3"/>
      <c r="W264" s="3"/>
      <c r="X264" s="3"/>
      <c r="Y264" s="3"/>
      <c r="Z264" s="3"/>
      <c r="AA264" s="3"/>
    </row>
    <row r="265">
      <c r="A265" s="3"/>
      <c r="B265" s="3"/>
      <c r="C265" s="3"/>
      <c r="D265" s="268"/>
      <c r="E265" s="3"/>
      <c r="F265" s="3"/>
      <c r="G265" s="269"/>
      <c r="H265" s="3"/>
      <c r="I265" s="3"/>
      <c r="J265" s="3"/>
      <c r="K265" s="3"/>
      <c r="L265" s="3"/>
      <c r="M265" s="3"/>
      <c r="N265" s="3"/>
      <c r="O265" s="3"/>
      <c r="P265" s="3"/>
      <c r="Q265" s="3"/>
      <c r="R265" s="3"/>
      <c r="S265" s="3"/>
      <c r="T265" s="3"/>
      <c r="U265" s="3"/>
      <c r="V265" s="3"/>
      <c r="W265" s="3"/>
      <c r="X265" s="3"/>
      <c r="Y265" s="3"/>
      <c r="Z265" s="3"/>
      <c r="AA265" s="3"/>
    </row>
    <row r="266">
      <c r="A266" s="3"/>
      <c r="B266" s="3"/>
      <c r="C266" s="3"/>
      <c r="D266" s="268"/>
      <c r="E266" s="3"/>
      <c r="F266" s="3"/>
      <c r="G266" s="269"/>
      <c r="H266" s="3"/>
      <c r="I266" s="3"/>
      <c r="J266" s="3"/>
      <c r="K266" s="3"/>
      <c r="L266" s="3"/>
      <c r="M266" s="3"/>
      <c r="N266" s="3"/>
      <c r="O266" s="3"/>
      <c r="P266" s="3"/>
      <c r="Q266" s="3"/>
      <c r="R266" s="3"/>
      <c r="S266" s="3"/>
      <c r="T266" s="3"/>
      <c r="U266" s="3"/>
      <c r="V266" s="3"/>
      <c r="W266" s="3"/>
      <c r="X266" s="3"/>
      <c r="Y266" s="3"/>
      <c r="Z266" s="3"/>
      <c r="AA266" s="3"/>
    </row>
    <row r="267">
      <c r="A267" s="3"/>
      <c r="B267" s="3"/>
      <c r="C267" s="3"/>
      <c r="D267" s="268"/>
      <c r="E267" s="3"/>
      <c r="F267" s="3"/>
      <c r="G267" s="269"/>
      <c r="H267" s="3"/>
      <c r="I267" s="3"/>
      <c r="J267" s="3"/>
      <c r="K267" s="3"/>
      <c r="L267" s="3"/>
      <c r="M267" s="3"/>
      <c r="N267" s="3"/>
      <c r="O267" s="3"/>
      <c r="P267" s="3"/>
      <c r="Q267" s="3"/>
      <c r="R267" s="3"/>
      <c r="S267" s="3"/>
      <c r="T267" s="3"/>
      <c r="U267" s="3"/>
      <c r="V267" s="3"/>
      <c r="W267" s="3"/>
      <c r="X267" s="3"/>
      <c r="Y267" s="3"/>
      <c r="Z267" s="3"/>
      <c r="AA267" s="3"/>
    </row>
    <row r="268">
      <c r="A268" s="3"/>
      <c r="B268" s="3"/>
      <c r="C268" s="3"/>
      <c r="D268" s="268"/>
      <c r="E268" s="3"/>
      <c r="F268" s="3"/>
      <c r="G268" s="269"/>
      <c r="H268" s="3"/>
      <c r="I268" s="3"/>
      <c r="J268" s="3"/>
      <c r="K268" s="3"/>
      <c r="L268" s="3"/>
      <c r="M268" s="3"/>
      <c r="N268" s="3"/>
      <c r="O268" s="3"/>
      <c r="P268" s="3"/>
      <c r="Q268" s="3"/>
      <c r="R268" s="3"/>
      <c r="S268" s="3"/>
      <c r="T268" s="3"/>
      <c r="U268" s="3"/>
      <c r="V268" s="3"/>
      <c r="W268" s="3"/>
      <c r="X268" s="3"/>
      <c r="Y268" s="3"/>
      <c r="Z268" s="3"/>
      <c r="AA268" s="3"/>
    </row>
    <row r="269">
      <c r="A269" s="3"/>
      <c r="B269" s="3"/>
      <c r="C269" s="3"/>
      <c r="D269" s="268"/>
      <c r="E269" s="3"/>
      <c r="F269" s="3"/>
      <c r="G269" s="269"/>
      <c r="H269" s="3"/>
      <c r="I269" s="3"/>
      <c r="J269" s="3"/>
      <c r="K269" s="3"/>
      <c r="L269" s="3"/>
      <c r="M269" s="3"/>
      <c r="N269" s="3"/>
      <c r="O269" s="3"/>
      <c r="P269" s="3"/>
      <c r="Q269" s="3"/>
      <c r="R269" s="3"/>
      <c r="S269" s="3"/>
      <c r="T269" s="3"/>
      <c r="U269" s="3"/>
      <c r="V269" s="3"/>
      <c r="W269" s="3"/>
      <c r="X269" s="3"/>
      <c r="Y269" s="3"/>
      <c r="Z269" s="3"/>
      <c r="AA269" s="3"/>
    </row>
    <row r="270">
      <c r="A270" s="3"/>
      <c r="B270" s="3"/>
      <c r="C270" s="3"/>
      <c r="D270" s="268"/>
      <c r="E270" s="3"/>
      <c r="F270" s="3"/>
      <c r="G270" s="269"/>
      <c r="H270" s="3"/>
      <c r="I270" s="3"/>
      <c r="J270" s="3"/>
      <c r="K270" s="3"/>
      <c r="L270" s="3"/>
      <c r="M270" s="3"/>
      <c r="N270" s="3"/>
      <c r="O270" s="3"/>
      <c r="P270" s="3"/>
      <c r="Q270" s="3"/>
      <c r="R270" s="3"/>
      <c r="S270" s="3"/>
      <c r="T270" s="3"/>
      <c r="U270" s="3"/>
      <c r="V270" s="3"/>
      <c r="W270" s="3"/>
      <c r="X270" s="3"/>
      <c r="Y270" s="3"/>
      <c r="Z270" s="3"/>
      <c r="AA270" s="3"/>
    </row>
    <row r="271">
      <c r="A271" s="3"/>
      <c r="B271" s="3"/>
      <c r="C271" s="3"/>
      <c r="D271" s="268"/>
      <c r="E271" s="3"/>
      <c r="F271" s="3"/>
      <c r="G271" s="269"/>
      <c r="H271" s="3"/>
      <c r="I271" s="3"/>
      <c r="J271" s="3"/>
      <c r="K271" s="3"/>
      <c r="L271" s="3"/>
      <c r="M271" s="3"/>
      <c r="N271" s="3"/>
      <c r="O271" s="3"/>
      <c r="P271" s="3"/>
      <c r="Q271" s="3"/>
      <c r="R271" s="3"/>
      <c r="S271" s="3"/>
      <c r="T271" s="3"/>
      <c r="U271" s="3"/>
      <c r="V271" s="3"/>
      <c r="W271" s="3"/>
      <c r="X271" s="3"/>
      <c r="Y271" s="3"/>
      <c r="Z271" s="3"/>
      <c r="AA271" s="3"/>
    </row>
    <row r="272">
      <c r="A272" s="3"/>
      <c r="B272" s="3"/>
      <c r="C272" s="3"/>
      <c r="D272" s="268"/>
      <c r="E272" s="3"/>
      <c r="F272" s="3"/>
      <c r="G272" s="269"/>
      <c r="H272" s="3"/>
      <c r="I272" s="3"/>
      <c r="J272" s="3"/>
      <c r="K272" s="3"/>
      <c r="L272" s="3"/>
      <c r="M272" s="3"/>
      <c r="N272" s="3"/>
      <c r="O272" s="3"/>
      <c r="P272" s="3"/>
      <c r="Q272" s="3"/>
      <c r="R272" s="3"/>
      <c r="S272" s="3"/>
      <c r="T272" s="3"/>
      <c r="U272" s="3"/>
      <c r="V272" s="3"/>
      <c r="W272" s="3"/>
      <c r="X272" s="3"/>
      <c r="Y272" s="3"/>
      <c r="Z272" s="3"/>
      <c r="AA272" s="3"/>
    </row>
    <row r="273">
      <c r="A273" s="3"/>
      <c r="B273" s="3"/>
      <c r="C273" s="3"/>
      <c r="D273" s="268"/>
      <c r="E273" s="3"/>
      <c r="F273" s="3"/>
      <c r="G273" s="269"/>
      <c r="H273" s="3"/>
      <c r="I273" s="3"/>
      <c r="J273" s="3"/>
      <c r="K273" s="3"/>
      <c r="L273" s="3"/>
      <c r="M273" s="3"/>
      <c r="N273" s="3"/>
      <c r="O273" s="3"/>
      <c r="P273" s="3"/>
      <c r="Q273" s="3"/>
      <c r="R273" s="3"/>
      <c r="S273" s="3"/>
      <c r="T273" s="3"/>
      <c r="U273" s="3"/>
      <c r="V273" s="3"/>
      <c r="W273" s="3"/>
      <c r="X273" s="3"/>
      <c r="Y273" s="3"/>
      <c r="Z273" s="3"/>
      <c r="AA273" s="3"/>
    </row>
    <row r="274">
      <c r="A274" s="3"/>
      <c r="B274" s="3"/>
      <c r="C274" s="3"/>
      <c r="D274" s="268"/>
      <c r="E274" s="3"/>
      <c r="F274" s="3"/>
      <c r="G274" s="269"/>
      <c r="H274" s="3"/>
      <c r="I274" s="3"/>
      <c r="J274" s="3"/>
      <c r="K274" s="3"/>
      <c r="L274" s="3"/>
      <c r="M274" s="3"/>
      <c r="N274" s="3"/>
      <c r="O274" s="3"/>
      <c r="P274" s="3"/>
      <c r="Q274" s="3"/>
      <c r="R274" s="3"/>
      <c r="S274" s="3"/>
      <c r="T274" s="3"/>
      <c r="U274" s="3"/>
      <c r="V274" s="3"/>
      <c r="W274" s="3"/>
      <c r="X274" s="3"/>
      <c r="Y274" s="3"/>
      <c r="Z274" s="3"/>
      <c r="AA274" s="3"/>
    </row>
    <row r="275">
      <c r="A275" s="3"/>
      <c r="B275" s="3"/>
      <c r="C275" s="3"/>
      <c r="D275" s="268"/>
      <c r="E275" s="3"/>
      <c r="F275" s="3"/>
      <c r="G275" s="269"/>
      <c r="H275" s="3"/>
      <c r="I275" s="3"/>
      <c r="J275" s="3"/>
      <c r="K275" s="3"/>
      <c r="L275" s="3"/>
      <c r="M275" s="3"/>
      <c r="N275" s="3"/>
      <c r="O275" s="3"/>
      <c r="P275" s="3"/>
      <c r="Q275" s="3"/>
      <c r="R275" s="3"/>
      <c r="S275" s="3"/>
      <c r="T275" s="3"/>
      <c r="U275" s="3"/>
      <c r="V275" s="3"/>
      <c r="W275" s="3"/>
      <c r="X275" s="3"/>
      <c r="Y275" s="3"/>
      <c r="Z275" s="3"/>
      <c r="AA275" s="3"/>
    </row>
    <row r="276">
      <c r="A276" s="3"/>
      <c r="B276" s="3"/>
      <c r="C276" s="3"/>
      <c r="D276" s="268"/>
      <c r="E276" s="3"/>
      <c r="F276" s="3"/>
      <c r="G276" s="269"/>
      <c r="H276" s="3"/>
      <c r="I276" s="3"/>
      <c r="J276" s="3"/>
      <c r="K276" s="3"/>
      <c r="L276" s="3"/>
      <c r="M276" s="3"/>
      <c r="N276" s="3"/>
      <c r="O276" s="3"/>
      <c r="P276" s="3"/>
      <c r="Q276" s="3"/>
      <c r="R276" s="3"/>
      <c r="S276" s="3"/>
      <c r="T276" s="3"/>
      <c r="U276" s="3"/>
      <c r="V276" s="3"/>
      <c r="W276" s="3"/>
      <c r="X276" s="3"/>
      <c r="Y276" s="3"/>
      <c r="Z276" s="3"/>
      <c r="AA276" s="3"/>
    </row>
    <row r="277">
      <c r="A277" s="3"/>
      <c r="B277" s="3"/>
      <c r="C277" s="3"/>
      <c r="D277" s="268"/>
      <c r="E277" s="3"/>
      <c r="F277" s="3"/>
      <c r="G277" s="269"/>
      <c r="H277" s="3"/>
      <c r="I277" s="3"/>
      <c r="J277" s="3"/>
      <c r="K277" s="3"/>
      <c r="L277" s="3"/>
      <c r="M277" s="3"/>
      <c r="N277" s="3"/>
      <c r="O277" s="3"/>
      <c r="P277" s="3"/>
      <c r="Q277" s="3"/>
      <c r="R277" s="3"/>
      <c r="S277" s="3"/>
      <c r="T277" s="3"/>
      <c r="U277" s="3"/>
      <c r="V277" s="3"/>
      <c r="W277" s="3"/>
      <c r="X277" s="3"/>
      <c r="Y277" s="3"/>
      <c r="Z277" s="3"/>
      <c r="AA277" s="3"/>
    </row>
    <row r="278">
      <c r="A278" s="3"/>
      <c r="B278" s="3"/>
      <c r="C278" s="3"/>
      <c r="D278" s="268"/>
      <c r="E278" s="3"/>
      <c r="F278" s="3"/>
      <c r="G278" s="269"/>
      <c r="H278" s="3"/>
      <c r="I278" s="3"/>
      <c r="J278" s="3"/>
      <c r="K278" s="3"/>
      <c r="L278" s="3"/>
      <c r="M278" s="3"/>
      <c r="N278" s="3"/>
      <c r="O278" s="3"/>
      <c r="P278" s="3"/>
      <c r="Q278" s="3"/>
      <c r="R278" s="3"/>
      <c r="S278" s="3"/>
      <c r="T278" s="3"/>
      <c r="U278" s="3"/>
      <c r="V278" s="3"/>
      <c r="W278" s="3"/>
      <c r="X278" s="3"/>
      <c r="Y278" s="3"/>
      <c r="Z278" s="3"/>
      <c r="AA278" s="3"/>
    </row>
    <row r="279">
      <c r="A279" s="3"/>
      <c r="B279" s="3"/>
      <c r="C279" s="3"/>
      <c r="D279" s="268"/>
      <c r="E279" s="3"/>
      <c r="F279" s="3"/>
      <c r="G279" s="269"/>
      <c r="H279" s="3"/>
      <c r="I279" s="3"/>
      <c r="J279" s="3"/>
      <c r="K279" s="3"/>
      <c r="L279" s="3"/>
      <c r="M279" s="3"/>
      <c r="N279" s="3"/>
      <c r="O279" s="3"/>
      <c r="P279" s="3"/>
      <c r="Q279" s="3"/>
      <c r="R279" s="3"/>
      <c r="S279" s="3"/>
      <c r="T279" s="3"/>
      <c r="U279" s="3"/>
      <c r="V279" s="3"/>
      <c r="W279" s="3"/>
      <c r="X279" s="3"/>
      <c r="Y279" s="3"/>
      <c r="Z279" s="3"/>
      <c r="AA279" s="3"/>
    </row>
    <row r="280">
      <c r="A280" s="3"/>
      <c r="B280" s="3"/>
      <c r="C280" s="3"/>
      <c r="D280" s="268"/>
      <c r="E280" s="3"/>
      <c r="F280" s="3"/>
      <c r="G280" s="269"/>
      <c r="H280" s="3"/>
      <c r="I280" s="3"/>
      <c r="J280" s="3"/>
      <c r="K280" s="3"/>
      <c r="L280" s="3"/>
      <c r="M280" s="3"/>
      <c r="N280" s="3"/>
      <c r="O280" s="3"/>
      <c r="P280" s="3"/>
      <c r="Q280" s="3"/>
      <c r="R280" s="3"/>
      <c r="S280" s="3"/>
      <c r="T280" s="3"/>
      <c r="U280" s="3"/>
      <c r="V280" s="3"/>
      <c r="W280" s="3"/>
      <c r="X280" s="3"/>
      <c r="Y280" s="3"/>
      <c r="Z280" s="3"/>
      <c r="AA280" s="3"/>
    </row>
    <row r="281">
      <c r="A281" s="3"/>
      <c r="B281" s="3"/>
      <c r="C281" s="3"/>
      <c r="D281" s="268"/>
      <c r="E281" s="3"/>
      <c r="F281" s="3"/>
      <c r="G281" s="269"/>
      <c r="H281" s="3"/>
      <c r="I281" s="3"/>
      <c r="J281" s="3"/>
      <c r="K281" s="3"/>
      <c r="L281" s="3"/>
      <c r="M281" s="3"/>
      <c r="N281" s="3"/>
      <c r="O281" s="3"/>
      <c r="P281" s="3"/>
      <c r="Q281" s="3"/>
      <c r="R281" s="3"/>
      <c r="S281" s="3"/>
      <c r="T281" s="3"/>
      <c r="U281" s="3"/>
      <c r="V281" s="3"/>
      <c r="W281" s="3"/>
      <c r="X281" s="3"/>
      <c r="Y281" s="3"/>
      <c r="Z281" s="3"/>
      <c r="AA281" s="3"/>
    </row>
    <row r="282">
      <c r="A282" s="3"/>
      <c r="B282" s="3"/>
      <c r="C282" s="3"/>
      <c r="D282" s="268"/>
      <c r="E282" s="3"/>
      <c r="F282" s="3"/>
      <c r="G282" s="269"/>
      <c r="H282" s="3"/>
      <c r="I282" s="3"/>
      <c r="J282" s="3"/>
      <c r="K282" s="3"/>
      <c r="L282" s="3"/>
      <c r="M282" s="3"/>
      <c r="N282" s="3"/>
      <c r="O282" s="3"/>
      <c r="P282" s="3"/>
      <c r="Q282" s="3"/>
      <c r="R282" s="3"/>
      <c r="S282" s="3"/>
      <c r="T282" s="3"/>
      <c r="U282" s="3"/>
      <c r="V282" s="3"/>
      <c r="W282" s="3"/>
      <c r="X282" s="3"/>
      <c r="Y282" s="3"/>
      <c r="Z282" s="3"/>
      <c r="AA282" s="3"/>
    </row>
    <row r="283">
      <c r="A283" s="3"/>
      <c r="B283" s="3"/>
      <c r="C283" s="3"/>
      <c r="D283" s="268"/>
      <c r="E283" s="3"/>
      <c r="F283" s="3"/>
      <c r="G283" s="269"/>
      <c r="H283" s="3"/>
      <c r="I283" s="3"/>
      <c r="J283" s="3"/>
      <c r="K283" s="3"/>
      <c r="L283" s="3"/>
      <c r="M283" s="3"/>
      <c r="N283" s="3"/>
      <c r="O283" s="3"/>
      <c r="P283" s="3"/>
      <c r="Q283" s="3"/>
      <c r="R283" s="3"/>
      <c r="S283" s="3"/>
      <c r="T283" s="3"/>
      <c r="U283" s="3"/>
      <c r="V283" s="3"/>
      <c r="W283" s="3"/>
      <c r="X283" s="3"/>
      <c r="Y283" s="3"/>
      <c r="Z283" s="3"/>
      <c r="AA283" s="3"/>
    </row>
    <row r="284">
      <c r="A284" s="3"/>
      <c r="B284" s="3"/>
      <c r="C284" s="3"/>
      <c r="D284" s="268"/>
      <c r="E284" s="3"/>
      <c r="F284" s="3"/>
      <c r="G284" s="269"/>
      <c r="H284" s="3"/>
      <c r="I284" s="3"/>
      <c r="J284" s="3"/>
      <c r="K284" s="3"/>
      <c r="L284" s="3"/>
      <c r="M284" s="3"/>
      <c r="N284" s="3"/>
      <c r="O284" s="3"/>
      <c r="P284" s="3"/>
      <c r="Q284" s="3"/>
      <c r="R284" s="3"/>
      <c r="S284" s="3"/>
      <c r="T284" s="3"/>
      <c r="U284" s="3"/>
      <c r="V284" s="3"/>
      <c r="W284" s="3"/>
      <c r="X284" s="3"/>
      <c r="Y284" s="3"/>
      <c r="Z284" s="3"/>
      <c r="AA284" s="3"/>
    </row>
    <row r="285">
      <c r="A285" s="3"/>
      <c r="B285" s="3"/>
      <c r="C285" s="3"/>
      <c r="D285" s="268"/>
      <c r="E285" s="3"/>
      <c r="F285" s="3"/>
      <c r="G285" s="269"/>
      <c r="H285" s="3"/>
      <c r="I285" s="3"/>
      <c r="J285" s="3"/>
      <c r="K285" s="3"/>
      <c r="L285" s="3"/>
      <c r="M285" s="3"/>
      <c r="N285" s="3"/>
      <c r="O285" s="3"/>
      <c r="P285" s="3"/>
      <c r="Q285" s="3"/>
      <c r="R285" s="3"/>
      <c r="S285" s="3"/>
      <c r="T285" s="3"/>
      <c r="U285" s="3"/>
      <c r="V285" s="3"/>
      <c r="W285" s="3"/>
      <c r="X285" s="3"/>
      <c r="Y285" s="3"/>
      <c r="Z285" s="3"/>
      <c r="AA285" s="3"/>
    </row>
    <row r="286">
      <c r="A286" s="3"/>
      <c r="B286" s="3"/>
      <c r="C286" s="3"/>
      <c r="D286" s="268"/>
      <c r="E286" s="3"/>
      <c r="F286" s="3"/>
      <c r="G286" s="269"/>
      <c r="H286" s="3"/>
      <c r="I286" s="3"/>
      <c r="J286" s="3"/>
      <c r="K286" s="3"/>
      <c r="L286" s="3"/>
      <c r="M286" s="3"/>
      <c r="N286" s="3"/>
      <c r="O286" s="3"/>
      <c r="P286" s="3"/>
      <c r="Q286" s="3"/>
      <c r="R286" s="3"/>
      <c r="S286" s="3"/>
      <c r="T286" s="3"/>
      <c r="U286" s="3"/>
      <c r="V286" s="3"/>
      <c r="W286" s="3"/>
      <c r="X286" s="3"/>
      <c r="Y286" s="3"/>
      <c r="Z286" s="3"/>
      <c r="AA286" s="3"/>
    </row>
    <row r="287">
      <c r="A287" s="3"/>
      <c r="B287" s="3"/>
      <c r="C287" s="3"/>
      <c r="D287" s="268"/>
      <c r="E287" s="3"/>
      <c r="F287" s="3"/>
      <c r="G287" s="269"/>
      <c r="H287" s="3"/>
      <c r="I287" s="3"/>
      <c r="J287" s="3"/>
      <c r="K287" s="3"/>
      <c r="L287" s="3"/>
      <c r="M287" s="3"/>
      <c r="N287" s="3"/>
      <c r="O287" s="3"/>
      <c r="P287" s="3"/>
      <c r="Q287" s="3"/>
      <c r="R287" s="3"/>
      <c r="S287" s="3"/>
      <c r="T287" s="3"/>
      <c r="U287" s="3"/>
      <c r="V287" s="3"/>
      <c r="W287" s="3"/>
      <c r="X287" s="3"/>
      <c r="Y287" s="3"/>
      <c r="Z287" s="3"/>
      <c r="AA287" s="3"/>
    </row>
    <row r="288">
      <c r="A288" s="3"/>
      <c r="B288" s="3"/>
      <c r="C288" s="3"/>
      <c r="D288" s="268"/>
      <c r="E288" s="3"/>
      <c r="F288" s="3"/>
      <c r="G288" s="269"/>
      <c r="H288" s="3"/>
      <c r="I288" s="3"/>
      <c r="J288" s="3"/>
      <c r="K288" s="3"/>
      <c r="L288" s="3"/>
      <c r="M288" s="3"/>
      <c r="N288" s="3"/>
      <c r="O288" s="3"/>
      <c r="P288" s="3"/>
      <c r="Q288" s="3"/>
      <c r="R288" s="3"/>
      <c r="S288" s="3"/>
      <c r="T288" s="3"/>
      <c r="U288" s="3"/>
      <c r="V288" s="3"/>
      <c r="W288" s="3"/>
      <c r="X288" s="3"/>
      <c r="Y288" s="3"/>
      <c r="Z288" s="3"/>
      <c r="AA288" s="3"/>
    </row>
    <row r="289">
      <c r="A289" s="3"/>
      <c r="B289" s="3"/>
      <c r="C289" s="3"/>
      <c r="D289" s="268"/>
      <c r="E289" s="3"/>
      <c r="F289" s="3"/>
      <c r="G289" s="269"/>
      <c r="H289" s="3"/>
      <c r="I289" s="3"/>
      <c r="J289" s="3"/>
      <c r="K289" s="3"/>
      <c r="L289" s="3"/>
      <c r="M289" s="3"/>
      <c r="N289" s="3"/>
      <c r="O289" s="3"/>
      <c r="P289" s="3"/>
      <c r="Q289" s="3"/>
      <c r="R289" s="3"/>
      <c r="S289" s="3"/>
      <c r="T289" s="3"/>
      <c r="U289" s="3"/>
      <c r="V289" s="3"/>
      <c r="W289" s="3"/>
      <c r="X289" s="3"/>
      <c r="Y289" s="3"/>
      <c r="Z289" s="3"/>
      <c r="AA289" s="3"/>
    </row>
    <row r="290">
      <c r="A290" s="3"/>
      <c r="B290" s="3"/>
      <c r="C290" s="3"/>
      <c r="D290" s="268"/>
      <c r="E290" s="3"/>
      <c r="F290" s="3"/>
      <c r="G290" s="269"/>
      <c r="H290" s="3"/>
      <c r="I290" s="3"/>
      <c r="J290" s="3"/>
      <c r="K290" s="3"/>
      <c r="L290" s="3"/>
      <c r="M290" s="3"/>
      <c r="N290" s="3"/>
      <c r="O290" s="3"/>
      <c r="P290" s="3"/>
      <c r="Q290" s="3"/>
      <c r="R290" s="3"/>
      <c r="S290" s="3"/>
      <c r="T290" s="3"/>
      <c r="U290" s="3"/>
      <c r="V290" s="3"/>
      <c r="W290" s="3"/>
      <c r="X290" s="3"/>
      <c r="Y290" s="3"/>
      <c r="Z290" s="3"/>
      <c r="AA290" s="3"/>
    </row>
    <row r="291">
      <c r="A291" s="3"/>
      <c r="B291" s="3"/>
      <c r="C291" s="3"/>
      <c r="D291" s="268"/>
      <c r="E291" s="3"/>
      <c r="F291" s="3"/>
      <c r="G291" s="269"/>
      <c r="H291" s="3"/>
      <c r="I291" s="3"/>
      <c r="J291" s="3"/>
      <c r="K291" s="3"/>
      <c r="L291" s="3"/>
      <c r="M291" s="3"/>
      <c r="N291" s="3"/>
      <c r="O291" s="3"/>
      <c r="P291" s="3"/>
      <c r="Q291" s="3"/>
      <c r="R291" s="3"/>
      <c r="S291" s="3"/>
      <c r="T291" s="3"/>
      <c r="U291" s="3"/>
      <c r="V291" s="3"/>
      <c r="W291" s="3"/>
      <c r="X291" s="3"/>
      <c r="Y291" s="3"/>
      <c r="Z291" s="3"/>
      <c r="AA291" s="3"/>
    </row>
    <row r="292">
      <c r="A292" s="3"/>
      <c r="B292" s="3"/>
      <c r="C292" s="3"/>
      <c r="D292" s="268"/>
      <c r="E292" s="3"/>
      <c r="F292" s="3"/>
      <c r="G292" s="269"/>
      <c r="H292" s="3"/>
      <c r="I292" s="3"/>
      <c r="J292" s="3"/>
      <c r="K292" s="3"/>
      <c r="L292" s="3"/>
      <c r="M292" s="3"/>
      <c r="N292" s="3"/>
      <c r="O292" s="3"/>
      <c r="P292" s="3"/>
      <c r="Q292" s="3"/>
      <c r="R292" s="3"/>
      <c r="S292" s="3"/>
      <c r="T292" s="3"/>
      <c r="U292" s="3"/>
      <c r="V292" s="3"/>
      <c r="W292" s="3"/>
      <c r="X292" s="3"/>
      <c r="Y292" s="3"/>
      <c r="Z292" s="3"/>
      <c r="AA292" s="3"/>
    </row>
    <row r="293">
      <c r="A293" s="3"/>
      <c r="B293" s="3"/>
      <c r="C293" s="3"/>
      <c r="D293" s="268"/>
      <c r="E293" s="3"/>
      <c r="F293" s="3"/>
      <c r="G293" s="269"/>
      <c r="H293" s="3"/>
      <c r="I293" s="3"/>
      <c r="J293" s="3"/>
      <c r="K293" s="3"/>
      <c r="L293" s="3"/>
      <c r="M293" s="3"/>
      <c r="N293" s="3"/>
      <c r="O293" s="3"/>
      <c r="P293" s="3"/>
      <c r="Q293" s="3"/>
      <c r="R293" s="3"/>
      <c r="S293" s="3"/>
      <c r="T293" s="3"/>
      <c r="U293" s="3"/>
      <c r="V293" s="3"/>
      <c r="W293" s="3"/>
      <c r="X293" s="3"/>
      <c r="Y293" s="3"/>
      <c r="Z293" s="3"/>
      <c r="AA293" s="3"/>
    </row>
    <row r="294">
      <c r="A294" s="3"/>
      <c r="B294" s="3"/>
      <c r="C294" s="3"/>
      <c r="D294" s="268"/>
      <c r="E294" s="3"/>
      <c r="F294" s="3"/>
      <c r="G294" s="269"/>
      <c r="H294" s="3"/>
      <c r="I294" s="3"/>
      <c r="J294" s="3"/>
      <c r="K294" s="3"/>
      <c r="L294" s="3"/>
      <c r="M294" s="3"/>
      <c r="N294" s="3"/>
      <c r="O294" s="3"/>
      <c r="P294" s="3"/>
      <c r="Q294" s="3"/>
      <c r="R294" s="3"/>
      <c r="S294" s="3"/>
      <c r="T294" s="3"/>
      <c r="U294" s="3"/>
      <c r="V294" s="3"/>
      <c r="W294" s="3"/>
      <c r="X294" s="3"/>
      <c r="Y294" s="3"/>
      <c r="Z294" s="3"/>
      <c r="AA294" s="3"/>
    </row>
    <row r="295">
      <c r="A295" s="3"/>
      <c r="B295" s="3"/>
      <c r="C295" s="3"/>
      <c r="D295" s="268"/>
      <c r="E295" s="3"/>
      <c r="F295" s="3"/>
      <c r="G295" s="269"/>
      <c r="H295" s="3"/>
      <c r="I295" s="3"/>
      <c r="J295" s="3"/>
      <c r="K295" s="3"/>
      <c r="L295" s="3"/>
      <c r="M295" s="3"/>
      <c r="N295" s="3"/>
      <c r="O295" s="3"/>
      <c r="P295" s="3"/>
      <c r="Q295" s="3"/>
      <c r="R295" s="3"/>
      <c r="S295" s="3"/>
      <c r="T295" s="3"/>
      <c r="U295" s="3"/>
      <c r="V295" s="3"/>
      <c r="W295" s="3"/>
      <c r="X295" s="3"/>
      <c r="Y295" s="3"/>
      <c r="Z295" s="3"/>
      <c r="AA295" s="3"/>
    </row>
    <row r="296">
      <c r="A296" s="3"/>
      <c r="B296" s="3"/>
      <c r="C296" s="3"/>
      <c r="D296" s="268"/>
      <c r="E296" s="3"/>
      <c r="F296" s="3"/>
      <c r="G296" s="269"/>
      <c r="H296" s="3"/>
      <c r="I296" s="3"/>
      <c r="J296" s="3"/>
      <c r="K296" s="3"/>
      <c r="L296" s="3"/>
      <c r="M296" s="3"/>
      <c r="N296" s="3"/>
      <c r="O296" s="3"/>
      <c r="P296" s="3"/>
      <c r="Q296" s="3"/>
      <c r="R296" s="3"/>
      <c r="S296" s="3"/>
      <c r="T296" s="3"/>
      <c r="U296" s="3"/>
      <c r="V296" s="3"/>
      <c r="W296" s="3"/>
      <c r="X296" s="3"/>
      <c r="Y296" s="3"/>
      <c r="Z296" s="3"/>
      <c r="AA296" s="3"/>
    </row>
    <row r="297">
      <c r="A297" s="3"/>
      <c r="B297" s="3"/>
      <c r="C297" s="3"/>
      <c r="D297" s="268"/>
      <c r="E297" s="3"/>
      <c r="F297" s="3"/>
      <c r="G297" s="269"/>
      <c r="H297" s="3"/>
      <c r="I297" s="3"/>
      <c r="J297" s="3"/>
      <c r="K297" s="3"/>
      <c r="L297" s="3"/>
      <c r="M297" s="3"/>
      <c r="N297" s="3"/>
      <c r="O297" s="3"/>
      <c r="P297" s="3"/>
      <c r="Q297" s="3"/>
      <c r="R297" s="3"/>
      <c r="S297" s="3"/>
      <c r="T297" s="3"/>
      <c r="U297" s="3"/>
      <c r="V297" s="3"/>
      <c r="W297" s="3"/>
      <c r="X297" s="3"/>
      <c r="Y297" s="3"/>
      <c r="Z297" s="3"/>
      <c r="AA297" s="3"/>
    </row>
    <row r="298">
      <c r="A298" s="3"/>
      <c r="B298" s="3"/>
      <c r="C298" s="3"/>
      <c r="D298" s="268"/>
      <c r="E298" s="3"/>
      <c r="F298" s="3"/>
      <c r="G298" s="269"/>
      <c r="H298" s="3"/>
      <c r="I298" s="3"/>
      <c r="J298" s="3"/>
      <c r="K298" s="3"/>
      <c r="L298" s="3"/>
      <c r="M298" s="3"/>
      <c r="N298" s="3"/>
      <c r="O298" s="3"/>
      <c r="P298" s="3"/>
      <c r="Q298" s="3"/>
      <c r="R298" s="3"/>
      <c r="S298" s="3"/>
      <c r="T298" s="3"/>
      <c r="U298" s="3"/>
      <c r="V298" s="3"/>
      <c r="W298" s="3"/>
      <c r="X298" s="3"/>
      <c r="Y298" s="3"/>
      <c r="Z298" s="3"/>
      <c r="AA298" s="3"/>
    </row>
    <row r="299">
      <c r="A299" s="3"/>
      <c r="B299" s="3"/>
      <c r="C299" s="3"/>
      <c r="D299" s="268"/>
      <c r="E299" s="3"/>
      <c r="F299" s="3"/>
      <c r="G299" s="269"/>
      <c r="H299" s="3"/>
      <c r="I299" s="3"/>
      <c r="J299" s="3"/>
      <c r="K299" s="3"/>
      <c r="L299" s="3"/>
      <c r="M299" s="3"/>
      <c r="N299" s="3"/>
      <c r="O299" s="3"/>
      <c r="P299" s="3"/>
      <c r="Q299" s="3"/>
      <c r="R299" s="3"/>
      <c r="S299" s="3"/>
      <c r="T299" s="3"/>
      <c r="U299" s="3"/>
      <c r="V299" s="3"/>
      <c r="W299" s="3"/>
      <c r="X299" s="3"/>
      <c r="Y299" s="3"/>
      <c r="Z299" s="3"/>
      <c r="AA299" s="3"/>
    </row>
    <row r="300">
      <c r="A300" s="3"/>
      <c r="B300" s="3"/>
      <c r="C300" s="3"/>
      <c r="D300" s="268"/>
      <c r="E300" s="3"/>
      <c r="F300" s="3"/>
      <c r="G300" s="269"/>
      <c r="H300" s="3"/>
      <c r="I300" s="3"/>
      <c r="J300" s="3"/>
      <c r="K300" s="3"/>
      <c r="L300" s="3"/>
      <c r="M300" s="3"/>
      <c r="N300" s="3"/>
      <c r="O300" s="3"/>
      <c r="P300" s="3"/>
      <c r="Q300" s="3"/>
      <c r="R300" s="3"/>
      <c r="S300" s="3"/>
      <c r="T300" s="3"/>
      <c r="U300" s="3"/>
      <c r="V300" s="3"/>
      <c r="W300" s="3"/>
      <c r="X300" s="3"/>
      <c r="Y300" s="3"/>
      <c r="Z300" s="3"/>
      <c r="AA300" s="3"/>
    </row>
    <row r="301">
      <c r="A301" s="3"/>
      <c r="B301" s="3"/>
      <c r="C301" s="3"/>
      <c r="D301" s="268"/>
      <c r="E301" s="3"/>
      <c r="F301" s="3"/>
      <c r="G301" s="269"/>
      <c r="H301" s="3"/>
      <c r="I301" s="3"/>
      <c r="J301" s="3"/>
      <c r="K301" s="3"/>
      <c r="L301" s="3"/>
      <c r="M301" s="3"/>
      <c r="N301" s="3"/>
      <c r="O301" s="3"/>
      <c r="P301" s="3"/>
      <c r="Q301" s="3"/>
      <c r="R301" s="3"/>
      <c r="S301" s="3"/>
      <c r="T301" s="3"/>
      <c r="U301" s="3"/>
      <c r="V301" s="3"/>
      <c r="W301" s="3"/>
      <c r="X301" s="3"/>
      <c r="Y301" s="3"/>
      <c r="Z301" s="3"/>
      <c r="AA301" s="3"/>
    </row>
    <row r="302">
      <c r="A302" s="3"/>
      <c r="B302" s="3"/>
      <c r="C302" s="3"/>
      <c r="D302" s="268"/>
      <c r="E302" s="3"/>
      <c r="F302" s="3"/>
      <c r="G302" s="269"/>
      <c r="H302" s="3"/>
      <c r="I302" s="3"/>
      <c r="J302" s="3"/>
      <c r="K302" s="3"/>
      <c r="L302" s="3"/>
      <c r="M302" s="3"/>
      <c r="N302" s="3"/>
      <c r="O302" s="3"/>
      <c r="P302" s="3"/>
      <c r="Q302" s="3"/>
      <c r="R302" s="3"/>
      <c r="S302" s="3"/>
      <c r="T302" s="3"/>
      <c r="U302" s="3"/>
      <c r="V302" s="3"/>
      <c r="W302" s="3"/>
      <c r="X302" s="3"/>
      <c r="Y302" s="3"/>
      <c r="Z302" s="3"/>
      <c r="AA302" s="3"/>
    </row>
    <row r="303">
      <c r="A303" s="3"/>
      <c r="B303" s="3"/>
      <c r="C303" s="3"/>
      <c r="D303" s="268"/>
      <c r="E303" s="3"/>
      <c r="F303" s="3"/>
      <c r="G303" s="269"/>
      <c r="H303" s="3"/>
      <c r="I303" s="3"/>
      <c r="J303" s="3"/>
      <c r="K303" s="3"/>
      <c r="L303" s="3"/>
      <c r="M303" s="3"/>
      <c r="N303" s="3"/>
      <c r="O303" s="3"/>
      <c r="P303" s="3"/>
      <c r="Q303" s="3"/>
      <c r="R303" s="3"/>
      <c r="S303" s="3"/>
      <c r="T303" s="3"/>
      <c r="U303" s="3"/>
      <c r="V303" s="3"/>
      <c r="W303" s="3"/>
      <c r="X303" s="3"/>
      <c r="Y303" s="3"/>
      <c r="Z303" s="3"/>
      <c r="AA303" s="3"/>
    </row>
    <row r="304">
      <c r="A304" s="3"/>
      <c r="B304" s="3"/>
      <c r="C304" s="3"/>
      <c r="D304" s="268"/>
      <c r="E304" s="3"/>
      <c r="F304" s="3"/>
      <c r="G304" s="269"/>
      <c r="H304" s="3"/>
      <c r="I304" s="3"/>
      <c r="J304" s="3"/>
      <c r="K304" s="3"/>
      <c r="L304" s="3"/>
      <c r="M304" s="3"/>
      <c r="N304" s="3"/>
      <c r="O304" s="3"/>
      <c r="P304" s="3"/>
      <c r="Q304" s="3"/>
      <c r="R304" s="3"/>
      <c r="S304" s="3"/>
      <c r="T304" s="3"/>
      <c r="U304" s="3"/>
      <c r="V304" s="3"/>
      <c r="W304" s="3"/>
      <c r="X304" s="3"/>
      <c r="Y304" s="3"/>
      <c r="Z304" s="3"/>
      <c r="AA304" s="3"/>
    </row>
    <row r="305">
      <c r="A305" s="3"/>
      <c r="B305" s="3"/>
      <c r="C305" s="3"/>
      <c r="D305" s="268"/>
      <c r="E305" s="3"/>
      <c r="F305" s="3"/>
      <c r="G305" s="269"/>
      <c r="H305" s="3"/>
      <c r="I305" s="3"/>
      <c r="J305" s="3"/>
      <c r="K305" s="3"/>
      <c r="L305" s="3"/>
      <c r="M305" s="3"/>
      <c r="N305" s="3"/>
      <c r="O305" s="3"/>
      <c r="P305" s="3"/>
      <c r="Q305" s="3"/>
      <c r="R305" s="3"/>
      <c r="S305" s="3"/>
      <c r="T305" s="3"/>
      <c r="U305" s="3"/>
      <c r="V305" s="3"/>
      <c r="W305" s="3"/>
      <c r="X305" s="3"/>
      <c r="Y305" s="3"/>
      <c r="Z305" s="3"/>
      <c r="AA305" s="3"/>
    </row>
    <row r="306">
      <c r="A306" s="3"/>
      <c r="B306" s="3"/>
      <c r="C306" s="3"/>
      <c r="D306" s="268"/>
      <c r="E306" s="3"/>
      <c r="F306" s="3"/>
      <c r="G306" s="269"/>
      <c r="H306" s="3"/>
      <c r="I306" s="3"/>
      <c r="J306" s="3"/>
      <c r="K306" s="3"/>
      <c r="L306" s="3"/>
      <c r="M306" s="3"/>
      <c r="N306" s="3"/>
      <c r="O306" s="3"/>
      <c r="P306" s="3"/>
      <c r="Q306" s="3"/>
      <c r="R306" s="3"/>
      <c r="S306" s="3"/>
      <c r="T306" s="3"/>
      <c r="U306" s="3"/>
      <c r="V306" s="3"/>
      <c r="W306" s="3"/>
      <c r="X306" s="3"/>
      <c r="Y306" s="3"/>
      <c r="Z306" s="3"/>
      <c r="AA306" s="3"/>
    </row>
    <row r="307">
      <c r="A307" s="3"/>
      <c r="B307" s="3"/>
      <c r="C307" s="3"/>
      <c r="D307" s="268"/>
      <c r="E307" s="3"/>
      <c r="F307" s="3"/>
      <c r="G307" s="269"/>
      <c r="H307" s="3"/>
      <c r="I307" s="3"/>
      <c r="J307" s="3"/>
      <c r="K307" s="3"/>
      <c r="L307" s="3"/>
      <c r="M307" s="3"/>
      <c r="N307" s="3"/>
      <c r="O307" s="3"/>
      <c r="P307" s="3"/>
      <c r="Q307" s="3"/>
      <c r="R307" s="3"/>
      <c r="S307" s="3"/>
      <c r="T307" s="3"/>
      <c r="U307" s="3"/>
      <c r="V307" s="3"/>
      <c r="W307" s="3"/>
      <c r="X307" s="3"/>
      <c r="Y307" s="3"/>
      <c r="Z307" s="3"/>
      <c r="AA307" s="3"/>
    </row>
    <row r="308">
      <c r="A308" s="3"/>
      <c r="B308" s="3"/>
      <c r="C308" s="3"/>
      <c r="D308" s="268"/>
      <c r="E308" s="3"/>
      <c r="F308" s="3"/>
      <c r="G308" s="269"/>
      <c r="H308" s="3"/>
      <c r="I308" s="3"/>
      <c r="J308" s="3"/>
      <c r="K308" s="3"/>
      <c r="L308" s="3"/>
      <c r="M308" s="3"/>
      <c r="N308" s="3"/>
      <c r="O308" s="3"/>
      <c r="P308" s="3"/>
      <c r="Q308" s="3"/>
      <c r="R308" s="3"/>
      <c r="S308" s="3"/>
      <c r="T308" s="3"/>
      <c r="U308" s="3"/>
      <c r="V308" s="3"/>
      <c r="W308" s="3"/>
      <c r="X308" s="3"/>
      <c r="Y308" s="3"/>
      <c r="Z308" s="3"/>
      <c r="AA308" s="3"/>
    </row>
    <row r="309">
      <c r="A309" s="3"/>
      <c r="B309" s="3"/>
      <c r="C309" s="3"/>
      <c r="D309" s="268"/>
      <c r="E309" s="3"/>
      <c r="F309" s="3"/>
      <c r="G309" s="269"/>
      <c r="H309" s="3"/>
      <c r="I309" s="3"/>
      <c r="J309" s="3"/>
      <c r="K309" s="3"/>
      <c r="L309" s="3"/>
      <c r="M309" s="3"/>
      <c r="N309" s="3"/>
      <c r="O309" s="3"/>
      <c r="P309" s="3"/>
      <c r="Q309" s="3"/>
      <c r="R309" s="3"/>
      <c r="S309" s="3"/>
      <c r="T309" s="3"/>
      <c r="U309" s="3"/>
      <c r="V309" s="3"/>
      <c r="W309" s="3"/>
      <c r="X309" s="3"/>
      <c r="Y309" s="3"/>
      <c r="Z309" s="3"/>
      <c r="AA309" s="3"/>
    </row>
    <row r="310">
      <c r="A310" s="3"/>
      <c r="B310" s="3"/>
      <c r="C310" s="3"/>
      <c r="D310" s="268"/>
      <c r="E310" s="3"/>
      <c r="F310" s="3"/>
      <c r="G310" s="269"/>
      <c r="H310" s="3"/>
      <c r="I310" s="3"/>
      <c r="J310" s="3"/>
      <c r="K310" s="3"/>
      <c r="L310" s="3"/>
      <c r="M310" s="3"/>
      <c r="N310" s="3"/>
      <c r="O310" s="3"/>
      <c r="P310" s="3"/>
      <c r="Q310" s="3"/>
      <c r="R310" s="3"/>
      <c r="S310" s="3"/>
      <c r="T310" s="3"/>
      <c r="U310" s="3"/>
      <c r="V310" s="3"/>
      <c r="W310" s="3"/>
      <c r="X310" s="3"/>
      <c r="Y310" s="3"/>
      <c r="Z310" s="3"/>
      <c r="AA310" s="3"/>
    </row>
    <row r="311">
      <c r="A311" s="3"/>
      <c r="B311" s="3"/>
      <c r="C311" s="3"/>
      <c r="D311" s="268"/>
      <c r="E311" s="3"/>
      <c r="F311" s="3"/>
      <c r="G311" s="269"/>
      <c r="H311" s="3"/>
      <c r="I311" s="3"/>
      <c r="J311" s="3"/>
      <c r="K311" s="3"/>
      <c r="L311" s="3"/>
      <c r="M311" s="3"/>
      <c r="N311" s="3"/>
      <c r="O311" s="3"/>
      <c r="P311" s="3"/>
      <c r="Q311" s="3"/>
      <c r="R311" s="3"/>
      <c r="S311" s="3"/>
      <c r="T311" s="3"/>
      <c r="U311" s="3"/>
      <c r="V311" s="3"/>
      <c r="W311" s="3"/>
      <c r="X311" s="3"/>
      <c r="Y311" s="3"/>
      <c r="Z311" s="3"/>
      <c r="AA311" s="3"/>
    </row>
    <row r="312">
      <c r="A312" s="3"/>
      <c r="B312" s="3"/>
      <c r="C312" s="3"/>
      <c r="D312" s="268"/>
      <c r="E312" s="3"/>
      <c r="F312" s="3"/>
      <c r="G312" s="269"/>
      <c r="H312" s="3"/>
      <c r="I312" s="3"/>
      <c r="J312" s="3"/>
      <c r="K312" s="3"/>
      <c r="L312" s="3"/>
      <c r="M312" s="3"/>
      <c r="N312" s="3"/>
      <c r="O312" s="3"/>
      <c r="P312" s="3"/>
      <c r="Q312" s="3"/>
      <c r="R312" s="3"/>
      <c r="S312" s="3"/>
      <c r="T312" s="3"/>
      <c r="U312" s="3"/>
      <c r="V312" s="3"/>
      <c r="W312" s="3"/>
      <c r="X312" s="3"/>
      <c r="Y312" s="3"/>
      <c r="Z312" s="3"/>
      <c r="AA312" s="3"/>
    </row>
    <row r="313">
      <c r="A313" s="3"/>
      <c r="B313" s="3"/>
      <c r="C313" s="3"/>
      <c r="D313" s="268"/>
      <c r="E313" s="3"/>
      <c r="F313" s="3"/>
      <c r="G313" s="269"/>
      <c r="H313" s="3"/>
      <c r="I313" s="3"/>
      <c r="J313" s="3"/>
      <c r="K313" s="3"/>
      <c r="L313" s="3"/>
      <c r="M313" s="3"/>
      <c r="N313" s="3"/>
      <c r="O313" s="3"/>
      <c r="P313" s="3"/>
      <c r="Q313" s="3"/>
      <c r="R313" s="3"/>
      <c r="S313" s="3"/>
      <c r="T313" s="3"/>
      <c r="U313" s="3"/>
      <c r="V313" s="3"/>
      <c r="W313" s="3"/>
      <c r="X313" s="3"/>
      <c r="Y313" s="3"/>
      <c r="Z313" s="3"/>
      <c r="AA313" s="3"/>
    </row>
    <row r="314">
      <c r="A314" s="3"/>
      <c r="B314" s="3"/>
      <c r="C314" s="3"/>
      <c r="D314" s="268"/>
      <c r="E314" s="3"/>
      <c r="F314" s="3"/>
      <c r="G314" s="269"/>
      <c r="H314" s="3"/>
      <c r="I314" s="3"/>
      <c r="J314" s="3"/>
      <c r="K314" s="3"/>
      <c r="L314" s="3"/>
      <c r="M314" s="3"/>
      <c r="N314" s="3"/>
      <c r="O314" s="3"/>
      <c r="P314" s="3"/>
      <c r="Q314" s="3"/>
      <c r="R314" s="3"/>
      <c r="S314" s="3"/>
      <c r="T314" s="3"/>
      <c r="U314" s="3"/>
      <c r="V314" s="3"/>
      <c r="W314" s="3"/>
      <c r="X314" s="3"/>
      <c r="Y314" s="3"/>
      <c r="Z314" s="3"/>
      <c r="AA314" s="3"/>
    </row>
    <row r="315">
      <c r="A315" s="3"/>
      <c r="B315" s="3"/>
      <c r="C315" s="3"/>
      <c r="D315" s="268"/>
      <c r="E315" s="3"/>
      <c r="F315" s="3"/>
      <c r="G315" s="269"/>
      <c r="H315" s="3"/>
      <c r="I315" s="3"/>
      <c r="J315" s="3"/>
      <c r="K315" s="3"/>
      <c r="L315" s="3"/>
      <c r="M315" s="3"/>
      <c r="N315" s="3"/>
      <c r="O315" s="3"/>
      <c r="P315" s="3"/>
      <c r="Q315" s="3"/>
      <c r="R315" s="3"/>
      <c r="S315" s="3"/>
      <c r="T315" s="3"/>
      <c r="U315" s="3"/>
      <c r="V315" s="3"/>
      <c r="W315" s="3"/>
      <c r="X315" s="3"/>
      <c r="Y315" s="3"/>
      <c r="Z315" s="3"/>
      <c r="AA315" s="3"/>
    </row>
    <row r="316">
      <c r="A316" s="3"/>
      <c r="B316" s="3"/>
      <c r="C316" s="3"/>
      <c r="D316" s="268"/>
      <c r="E316" s="3"/>
      <c r="F316" s="3"/>
      <c r="G316" s="269"/>
      <c r="H316" s="3"/>
      <c r="I316" s="3"/>
      <c r="J316" s="3"/>
      <c r="K316" s="3"/>
      <c r="L316" s="3"/>
      <c r="M316" s="3"/>
      <c r="N316" s="3"/>
      <c r="O316" s="3"/>
      <c r="P316" s="3"/>
      <c r="Q316" s="3"/>
      <c r="R316" s="3"/>
      <c r="S316" s="3"/>
      <c r="T316" s="3"/>
      <c r="U316" s="3"/>
      <c r="V316" s="3"/>
      <c r="W316" s="3"/>
      <c r="X316" s="3"/>
      <c r="Y316" s="3"/>
      <c r="Z316" s="3"/>
      <c r="AA316" s="3"/>
    </row>
    <row r="317">
      <c r="A317" s="3"/>
      <c r="B317" s="3"/>
      <c r="C317" s="3"/>
      <c r="D317" s="268"/>
      <c r="E317" s="3"/>
      <c r="F317" s="3"/>
      <c r="G317" s="269"/>
      <c r="H317" s="3"/>
      <c r="I317" s="3"/>
      <c r="J317" s="3"/>
      <c r="K317" s="3"/>
      <c r="L317" s="3"/>
      <c r="M317" s="3"/>
      <c r="N317" s="3"/>
      <c r="O317" s="3"/>
      <c r="P317" s="3"/>
      <c r="Q317" s="3"/>
      <c r="R317" s="3"/>
      <c r="S317" s="3"/>
      <c r="T317" s="3"/>
      <c r="U317" s="3"/>
      <c r="V317" s="3"/>
      <c r="W317" s="3"/>
      <c r="X317" s="3"/>
      <c r="Y317" s="3"/>
      <c r="Z317" s="3"/>
      <c r="AA317" s="3"/>
    </row>
    <row r="318">
      <c r="A318" s="3"/>
      <c r="B318" s="3"/>
      <c r="C318" s="3"/>
      <c r="D318" s="268"/>
      <c r="E318" s="3"/>
      <c r="F318" s="3"/>
      <c r="G318" s="269"/>
      <c r="H318" s="3"/>
      <c r="I318" s="3"/>
      <c r="J318" s="3"/>
      <c r="K318" s="3"/>
      <c r="L318" s="3"/>
      <c r="M318" s="3"/>
      <c r="N318" s="3"/>
      <c r="O318" s="3"/>
      <c r="P318" s="3"/>
      <c r="Q318" s="3"/>
      <c r="R318" s="3"/>
      <c r="S318" s="3"/>
      <c r="T318" s="3"/>
      <c r="U318" s="3"/>
      <c r="V318" s="3"/>
      <c r="W318" s="3"/>
      <c r="X318" s="3"/>
      <c r="Y318" s="3"/>
      <c r="Z318" s="3"/>
      <c r="AA318" s="3"/>
    </row>
    <row r="319">
      <c r="A319" s="3"/>
      <c r="B319" s="3"/>
      <c r="C319" s="3"/>
      <c r="D319" s="268"/>
      <c r="E319" s="3"/>
      <c r="F319" s="3"/>
      <c r="G319" s="269"/>
      <c r="H319" s="3"/>
      <c r="I319" s="3"/>
      <c r="J319" s="3"/>
      <c r="K319" s="3"/>
      <c r="L319" s="3"/>
      <c r="M319" s="3"/>
      <c r="N319" s="3"/>
      <c r="O319" s="3"/>
      <c r="P319" s="3"/>
      <c r="Q319" s="3"/>
      <c r="R319" s="3"/>
      <c r="S319" s="3"/>
      <c r="T319" s="3"/>
      <c r="U319" s="3"/>
      <c r="V319" s="3"/>
      <c r="W319" s="3"/>
      <c r="X319" s="3"/>
      <c r="Y319" s="3"/>
      <c r="Z319" s="3"/>
      <c r="AA319" s="3"/>
    </row>
    <row r="320">
      <c r="A320" s="3"/>
      <c r="B320" s="3"/>
      <c r="C320" s="3"/>
      <c r="D320" s="268"/>
      <c r="E320" s="3"/>
      <c r="F320" s="3"/>
      <c r="G320" s="269"/>
      <c r="H320" s="3"/>
      <c r="I320" s="3"/>
      <c r="J320" s="3"/>
      <c r="K320" s="3"/>
      <c r="L320" s="3"/>
      <c r="M320" s="3"/>
      <c r="N320" s="3"/>
      <c r="O320" s="3"/>
      <c r="P320" s="3"/>
      <c r="Q320" s="3"/>
      <c r="R320" s="3"/>
      <c r="S320" s="3"/>
      <c r="T320" s="3"/>
      <c r="U320" s="3"/>
      <c r="V320" s="3"/>
      <c r="W320" s="3"/>
      <c r="X320" s="3"/>
      <c r="Y320" s="3"/>
      <c r="Z320" s="3"/>
      <c r="AA320" s="3"/>
    </row>
    <row r="321">
      <c r="A321" s="3"/>
      <c r="B321" s="3"/>
      <c r="C321" s="3"/>
      <c r="D321" s="268"/>
      <c r="E321" s="3"/>
      <c r="F321" s="3"/>
      <c r="G321" s="269"/>
      <c r="H321" s="3"/>
      <c r="I321" s="3"/>
      <c r="J321" s="3"/>
      <c r="K321" s="3"/>
      <c r="L321" s="3"/>
      <c r="M321" s="3"/>
      <c r="N321" s="3"/>
      <c r="O321" s="3"/>
      <c r="P321" s="3"/>
      <c r="Q321" s="3"/>
      <c r="R321" s="3"/>
      <c r="S321" s="3"/>
      <c r="T321" s="3"/>
      <c r="U321" s="3"/>
      <c r="V321" s="3"/>
      <c r="W321" s="3"/>
      <c r="X321" s="3"/>
      <c r="Y321" s="3"/>
      <c r="Z321" s="3"/>
      <c r="AA321" s="3"/>
    </row>
    <row r="322">
      <c r="A322" s="3"/>
      <c r="B322" s="3"/>
      <c r="C322" s="3"/>
      <c r="D322" s="268"/>
      <c r="E322" s="3"/>
      <c r="F322" s="3"/>
      <c r="G322" s="269"/>
      <c r="H322" s="3"/>
      <c r="I322" s="3"/>
      <c r="J322" s="3"/>
      <c r="K322" s="3"/>
      <c r="L322" s="3"/>
      <c r="M322" s="3"/>
      <c r="N322" s="3"/>
      <c r="O322" s="3"/>
      <c r="P322" s="3"/>
      <c r="Q322" s="3"/>
      <c r="R322" s="3"/>
      <c r="S322" s="3"/>
      <c r="T322" s="3"/>
      <c r="U322" s="3"/>
      <c r="V322" s="3"/>
      <c r="W322" s="3"/>
      <c r="X322" s="3"/>
      <c r="Y322" s="3"/>
      <c r="Z322" s="3"/>
      <c r="AA322" s="3"/>
    </row>
    <row r="323">
      <c r="A323" s="3"/>
      <c r="B323" s="3"/>
      <c r="C323" s="3"/>
      <c r="D323" s="268"/>
      <c r="E323" s="3"/>
      <c r="F323" s="3"/>
      <c r="G323" s="269"/>
      <c r="H323" s="3"/>
      <c r="I323" s="3"/>
      <c r="J323" s="3"/>
      <c r="K323" s="3"/>
      <c r="L323" s="3"/>
      <c r="M323" s="3"/>
      <c r="N323" s="3"/>
      <c r="O323" s="3"/>
      <c r="P323" s="3"/>
      <c r="Q323" s="3"/>
      <c r="R323" s="3"/>
      <c r="S323" s="3"/>
      <c r="T323" s="3"/>
      <c r="U323" s="3"/>
      <c r="V323" s="3"/>
      <c r="W323" s="3"/>
      <c r="X323" s="3"/>
      <c r="Y323" s="3"/>
      <c r="Z323" s="3"/>
      <c r="AA323" s="3"/>
    </row>
    <row r="324">
      <c r="A324" s="3"/>
      <c r="B324" s="3"/>
      <c r="C324" s="3"/>
      <c r="D324" s="268"/>
      <c r="E324" s="3"/>
      <c r="F324" s="3"/>
      <c r="G324" s="269"/>
      <c r="H324" s="3"/>
      <c r="I324" s="3"/>
      <c r="J324" s="3"/>
      <c r="K324" s="3"/>
      <c r="L324" s="3"/>
      <c r="M324" s="3"/>
      <c r="N324" s="3"/>
      <c r="O324" s="3"/>
      <c r="P324" s="3"/>
      <c r="Q324" s="3"/>
      <c r="R324" s="3"/>
      <c r="S324" s="3"/>
      <c r="T324" s="3"/>
      <c r="U324" s="3"/>
      <c r="V324" s="3"/>
      <c r="W324" s="3"/>
      <c r="X324" s="3"/>
      <c r="Y324" s="3"/>
      <c r="Z324" s="3"/>
      <c r="AA324" s="3"/>
    </row>
    <row r="325">
      <c r="A325" s="3"/>
      <c r="B325" s="3"/>
      <c r="C325" s="3"/>
      <c r="D325" s="268"/>
      <c r="E325" s="3"/>
      <c r="F325" s="3"/>
      <c r="G325" s="269"/>
      <c r="H325" s="3"/>
      <c r="I325" s="3"/>
      <c r="J325" s="3"/>
      <c r="K325" s="3"/>
      <c r="L325" s="3"/>
      <c r="M325" s="3"/>
      <c r="N325" s="3"/>
      <c r="O325" s="3"/>
      <c r="P325" s="3"/>
      <c r="Q325" s="3"/>
      <c r="R325" s="3"/>
      <c r="S325" s="3"/>
      <c r="T325" s="3"/>
      <c r="U325" s="3"/>
      <c r="V325" s="3"/>
      <c r="W325" s="3"/>
      <c r="X325" s="3"/>
      <c r="Y325" s="3"/>
      <c r="Z325" s="3"/>
      <c r="AA325" s="3"/>
    </row>
    <row r="326">
      <c r="A326" s="3"/>
      <c r="B326" s="3"/>
      <c r="C326" s="3"/>
      <c r="D326" s="268"/>
      <c r="E326" s="3"/>
      <c r="F326" s="3"/>
      <c r="G326" s="269"/>
      <c r="H326" s="3"/>
      <c r="I326" s="3"/>
      <c r="J326" s="3"/>
      <c r="K326" s="3"/>
      <c r="L326" s="3"/>
      <c r="M326" s="3"/>
      <c r="N326" s="3"/>
      <c r="O326" s="3"/>
      <c r="P326" s="3"/>
      <c r="Q326" s="3"/>
      <c r="R326" s="3"/>
      <c r="S326" s="3"/>
      <c r="T326" s="3"/>
      <c r="U326" s="3"/>
      <c r="V326" s="3"/>
      <c r="W326" s="3"/>
      <c r="X326" s="3"/>
      <c r="Y326" s="3"/>
      <c r="Z326" s="3"/>
      <c r="AA326" s="3"/>
    </row>
    <row r="327">
      <c r="A327" s="3"/>
      <c r="B327" s="3"/>
      <c r="C327" s="3"/>
      <c r="D327" s="268"/>
      <c r="E327" s="3"/>
      <c r="F327" s="3"/>
      <c r="G327" s="269"/>
      <c r="H327" s="3"/>
      <c r="I327" s="3"/>
      <c r="J327" s="3"/>
      <c r="K327" s="3"/>
      <c r="L327" s="3"/>
      <c r="M327" s="3"/>
      <c r="N327" s="3"/>
      <c r="O327" s="3"/>
      <c r="P327" s="3"/>
      <c r="Q327" s="3"/>
      <c r="R327" s="3"/>
      <c r="S327" s="3"/>
      <c r="T327" s="3"/>
      <c r="U327" s="3"/>
      <c r="V327" s="3"/>
      <c r="W327" s="3"/>
      <c r="X327" s="3"/>
      <c r="Y327" s="3"/>
      <c r="Z327" s="3"/>
      <c r="AA327" s="3"/>
    </row>
    <row r="328">
      <c r="A328" s="3"/>
      <c r="B328" s="3"/>
      <c r="C328" s="3"/>
      <c r="D328" s="268"/>
      <c r="E328" s="3"/>
      <c r="F328" s="3"/>
      <c r="G328" s="269"/>
      <c r="H328" s="3"/>
      <c r="I328" s="3"/>
      <c r="J328" s="3"/>
      <c r="K328" s="3"/>
      <c r="L328" s="3"/>
      <c r="M328" s="3"/>
      <c r="N328" s="3"/>
      <c r="O328" s="3"/>
      <c r="P328" s="3"/>
      <c r="Q328" s="3"/>
      <c r="R328" s="3"/>
      <c r="S328" s="3"/>
      <c r="T328" s="3"/>
      <c r="U328" s="3"/>
      <c r="V328" s="3"/>
      <c r="W328" s="3"/>
      <c r="X328" s="3"/>
      <c r="Y328" s="3"/>
      <c r="Z328" s="3"/>
      <c r="AA328" s="3"/>
    </row>
    <row r="329">
      <c r="A329" s="314"/>
      <c r="B329" s="314"/>
      <c r="C329" s="314"/>
      <c r="D329" s="317"/>
      <c r="E329" s="314"/>
      <c r="F329" s="314"/>
      <c r="G329" s="318"/>
      <c r="H329" s="314"/>
      <c r="I329" s="314"/>
      <c r="J329" s="314"/>
      <c r="K329" s="314"/>
      <c r="L329" s="314"/>
      <c r="M329" s="314"/>
      <c r="N329" s="314"/>
      <c r="O329" s="314"/>
      <c r="P329" s="314"/>
      <c r="Q329" s="314"/>
      <c r="R329" s="314"/>
      <c r="S329" s="314"/>
      <c r="T329" s="314"/>
      <c r="U329" s="314"/>
      <c r="V329" s="314"/>
      <c r="W329" s="314"/>
      <c r="X329" s="314"/>
      <c r="Y329" s="314"/>
      <c r="Z329" s="314"/>
      <c r="AA329" s="314"/>
    </row>
    <row r="330">
      <c r="A330" s="314"/>
      <c r="B330" s="314"/>
      <c r="C330" s="314"/>
      <c r="D330" s="317"/>
      <c r="E330" s="314"/>
      <c r="F330" s="314"/>
      <c r="G330" s="318"/>
      <c r="H330" s="314"/>
      <c r="I330" s="314"/>
      <c r="J330" s="314"/>
      <c r="K330" s="314"/>
      <c r="L330" s="314"/>
      <c r="M330" s="314"/>
      <c r="N330" s="314"/>
      <c r="O330" s="314"/>
      <c r="P330" s="314"/>
      <c r="Q330" s="314"/>
      <c r="R330" s="314"/>
      <c r="S330" s="314"/>
      <c r="T330" s="314"/>
      <c r="U330" s="314"/>
      <c r="V330" s="314"/>
      <c r="W330" s="314"/>
      <c r="X330" s="314"/>
      <c r="Y330" s="314"/>
      <c r="Z330" s="314"/>
      <c r="AA330" s="314"/>
    </row>
    <row r="331">
      <c r="A331" s="314"/>
      <c r="B331" s="314"/>
      <c r="C331" s="314"/>
      <c r="D331" s="317"/>
      <c r="E331" s="314"/>
      <c r="F331" s="314"/>
      <c r="G331" s="318"/>
      <c r="H331" s="314"/>
      <c r="I331" s="314"/>
      <c r="J331" s="314"/>
      <c r="K331" s="314"/>
      <c r="L331" s="314"/>
      <c r="M331" s="314"/>
      <c r="N331" s="314"/>
      <c r="O331" s="314"/>
      <c r="P331" s="314"/>
      <c r="Q331" s="314"/>
      <c r="R331" s="314"/>
      <c r="S331" s="314"/>
      <c r="T331" s="314"/>
      <c r="U331" s="314"/>
      <c r="V331" s="314"/>
      <c r="W331" s="314"/>
      <c r="X331" s="314"/>
      <c r="Y331" s="314"/>
      <c r="Z331" s="314"/>
      <c r="AA331" s="314"/>
    </row>
    <row r="332">
      <c r="A332" s="314"/>
      <c r="B332" s="314"/>
      <c r="C332" s="314"/>
      <c r="D332" s="317"/>
      <c r="E332" s="314"/>
      <c r="F332" s="314"/>
      <c r="G332" s="318"/>
      <c r="H332" s="314"/>
      <c r="I332" s="314"/>
      <c r="J332" s="314"/>
      <c r="K332" s="314"/>
      <c r="L332" s="314"/>
      <c r="M332" s="314"/>
      <c r="N332" s="314"/>
      <c r="O332" s="314"/>
      <c r="P332" s="314"/>
      <c r="Q332" s="314"/>
      <c r="R332" s="314"/>
      <c r="S332" s="314"/>
      <c r="T332" s="314"/>
      <c r="U332" s="314"/>
      <c r="V332" s="314"/>
      <c r="W332" s="314"/>
      <c r="X332" s="314"/>
      <c r="Y332" s="314"/>
      <c r="Z332" s="314"/>
      <c r="AA332" s="314"/>
    </row>
    <row r="333">
      <c r="A333" s="314"/>
      <c r="B333" s="314"/>
      <c r="C333" s="314"/>
      <c r="D333" s="317"/>
      <c r="E333" s="314"/>
      <c r="F333" s="314"/>
      <c r="G333" s="318"/>
      <c r="H333" s="314"/>
      <c r="I333" s="314"/>
      <c r="J333" s="314"/>
      <c r="K333" s="314"/>
      <c r="L333" s="314"/>
      <c r="M333" s="314"/>
      <c r="N333" s="314"/>
      <c r="O333" s="314"/>
      <c r="P333" s="314"/>
      <c r="Q333" s="314"/>
      <c r="R333" s="314"/>
      <c r="S333" s="314"/>
      <c r="T333" s="314"/>
      <c r="U333" s="314"/>
      <c r="V333" s="314"/>
      <c r="W333" s="314"/>
      <c r="X333" s="314"/>
      <c r="Y333" s="314"/>
      <c r="Z333" s="314"/>
      <c r="AA333" s="314"/>
    </row>
    <row r="334">
      <c r="A334" s="314"/>
      <c r="B334" s="314"/>
      <c r="C334" s="314"/>
      <c r="D334" s="317"/>
      <c r="E334" s="314"/>
      <c r="F334" s="314"/>
      <c r="G334" s="318"/>
      <c r="H334" s="314"/>
      <c r="I334" s="314"/>
      <c r="J334" s="314"/>
      <c r="K334" s="314"/>
      <c r="L334" s="314"/>
      <c r="M334" s="314"/>
      <c r="N334" s="314"/>
      <c r="O334" s="314"/>
      <c r="P334" s="314"/>
      <c r="Q334" s="314"/>
      <c r="R334" s="314"/>
      <c r="S334" s="314"/>
      <c r="T334" s="314"/>
      <c r="U334" s="314"/>
      <c r="V334" s="314"/>
      <c r="W334" s="314"/>
      <c r="X334" s="314"/>
      <c r="Y334" s="314"/>
      <c r="Z334" s="314"/>
      <c r="AA334" s="314"/>
    </row>
    <row r="335">
      <c r="A335" s="314"/>
      <c r="B335" s="314"/>
      <c r="C335" s="314"/>
      <c r="D335" s="317"/>
      <c r="E335" s="314"/>
      <c r="F335" s="314"/>
      <c r="G335" s="318"/>
      <c r="H335" s="314"/>
      <c r="I335" s="314"/>
      <c r="J335" s="314"/>
      <c r="K335" s="314"/>
      <c r="L335" s="314"/>
      <c r="M335" s="314"/>
      <c r="N335" s="314"/>
      <c r="O335" s="314"/>
      <c r="P335" s="314"/>
      <c r="Q335" s="314"/>
      <c r="R335" s="314"/>
      <c r="S335" s="314"/>
      <c r="T335" s="314"/>
      <c r="U335" s="314"/>
      <c r="V335" s="314"/>
      <c r="W335" s="314"/>
      <c r="X335" s="314"/>
      <c r="Y335" s="314"/>
      <c r="Z335" s="314"/>
      <c r="AA335" s="314"/>
    </row>
    <row r="336">
      <c r="A336" s="314"/>
      <c r="B336" s="314"/>
      <c r="C336" s="314"/>
      <c r="D336" s="317"/>
      <c r="E336" s="314"/>
      <c r="F336" s="314"/>
      <c r="G336" s="318"/>
      <c r="H336" s="314"/>
      <c r="I336" s="314"/>
      <c r="J336" s="314"/>
      <c r="K336" s="314"/>
      <c r="L336" s="314"/>
      <c r="M336" s="314"/>
      <c r="N336" s="314"/>
      <c r="O336" s="314"/>
      <c r="P336" s="314"/>
      <c r="Q336" s="314"/>
      <c r="R336" s="314"/>
      <c r="S336" s="314"/>
      <c r="T336" s="314"/>
      <c r="U336" s="314"/>
      <c r="V336" s="314"/>
      <c r="W336" s="314"/>
      <c r="X336" s="314"/>
      <c r="Y336" s="314"/>
      <c r="Z336" s="314"/>
      <c r="AA336" s="314"/>
    </row>
    <row r="337">
      <c r="A337" s="314"/>
      <c r="B337" s="314"/>
      <c r="C337" s="314"/>
      <c r="D337" s="317"/>
      <c r="E337" s="314"/>
      <c r="F337" s="314"/>
      <c r="G337" s="318"/>
      <c r="H337" s="314"/>
      <c r="I337" s="314"/>
      <c r="J337" s="314"/>
      <c r="K337" s="314"/>
      <c r="L337" s="314"/>
      <c r="M337" s="314"/>
      <c r="N337" s="314"/>
      <c r="O337" s="314"/>
      <c r="P337" s="314"/>
      <c r="Q337" s="314"/>
      <c r="R337" s="314"/>
      <c r="S337" s="314"/>
      <c r="T337" s="314"/>
      <c r="U337" s="314"/>
      <c r="V337" s="314"/>
      <c r="W337" s="314"/>
      <c r="X337" s="314"/>
      <c r="Y337" s="314"/>
      <c r="Z337" s="314"/>
      <c r="AA337" s="314"/>
    </row>
    <row r="338">
      <c r="A338" s="314"/>
      <c r="B338" s="314"/>
      <c r="C338" s="314"/>
      <c r="D338" s="317"/>
      <c r="E338" s="314"/>
      <c r="F338" s="314"/>
      <c r="G338" s="318"/>
      <c r="H338" s="314"/>
      <c r="I338" s="314"/>
      <c r="J338" s="314"/>
      <c r="K338" s="314"/>
      <c r="L338" s="314"/>
      <c r="M338" s="314"/>
      <c r="N338" s="314"/>
      <c r="O338" s="314"/>
      <c r="P338" s="314"/>
      <c r="Q338" s="314"/>
      <c r="R338" s="314"/>
      <c r="S338" s="314"/>
      <c r="T338" s="314"/>
      <c r="U338" s="314"/>
      <c r="V338" s="314"/>
      <c r="W338" s="314"/>
      <c r="X338" s="314"/>
      <c r="Y338" s="314"/>
      <c r="Z338" s="314"/>
      <c r="AA338" s="314"/>
    </row>
    <row r="339">
      <c r="A339" s="314"/>
      <c r="B339" s="314"/>
      <c r="C339" s="314"/>
      <c r="D339" s="317"/>
      <c r="E339" s="314"/>
      <c r="F339" s="314"/>
      <c r="G339" s="318"/>
      <c r="H339" s="314"/>
      <c r="I339" s="314"/>
      <c r="J339" s="314"/>
      <c r="K339" s="314"/>
      <c r="L339" s="314"/>
      <c r="M339" s="314"/>
      <c r="N339" s="314"/>
      <c r="O339" s="314"/>
      <c r="P339" s="314"/>
      <c r="Q339" s="314"/>
      <c r="R339" s="314"/>
      <c r="S339" s="314"/>
      <c r="T339" s="314"/>
      <c r="U339" s="314"/>
      <c r="V339" s="314"/>
      <c r="W339" s="314"/>
      <c r="X339" s="314"/>
      <c r="Y339" s="314"/>
      <c r="Z339" s="314"/>
      <c r="AA339" s="314"/>
    </row>
    <row r="340">
      <c r="A340" s="314"/>
      <c r="B340" s="314"/>
      <c r="C340" s="314"/>
      <c r="D340" s="317"/>
      <c r="E340" s="314"/>
      <c r="F340" s="314"/>
      <c r="G340" s="318"/>
      <c r="H340" s="314"/>
      <c r="I340" s="314"/>
      <c r="J340" s="314"/>
      <c r="K340" s="314"/>
      <c r="L340" s="314"/>
      <c r="M340" s="314"/>
      <c r="N340" s="314"/>
      <c r="O340" s="314"/>
      <c r="P340" s="314"/>
      <c r="Q340" s="314"/>
      <c r="R340" s="314"/>
      <c r="S340" s="314"/>
      <c r="T340" s="314"/>
      <c r="U340" s="314"/>
      <c r="V340" s="314"/>
      <c r="W340" s="314"/>
      <c r="X340" s="314"/>
      <c r="Y340" s="314"/>
      <c r="Z340" s="314"/>
      <c r="AA340" s="314"/>
    </row>
    <row r="341">
      <c r="A341" s="314"/>
      <c r="B341" s="314"/>
      <c r="C341" s="314"/>
      <c r="D341" s="317"/>
      <c r="E341" s="314"/>
      <c r="F341" s="314"/>
      <c r="G341" s="318"/>
      <c r="H341" s="314"/>
      <c r="I341" s="314"/>
      <c r="J341" s="314"/>
      <c r="K341" s="314"/>
      <c r="L341" s="314"/>
      <c r="M341" s="314"/>
      <c r="N341" s="314"/>
      <c r="O341" s="314"/>
      <c r="P341" s="314"/>
      <c r="Q341" s="314"/>
      <c r="R341" s="314"/>
      <c r="S341" s="314"/>
      <c r="T341" s="314"/>
      <c r="U341" s="314"/>
      <c r="V341" s="314"/>
      <c r="W341" s="314"/>
      <c r="X341" s="314"/>
      <c r="Y341" s="314"/>
      <c r="Z341" s="314"/>
      <c r="AA341" s="314"/>
    </row>
    <row r="342">
      <c r="A342" s="314"/>
      <c r="B342" s="314"/>
      <c r="C342" s="314"/>
      <c r="D342" s="317"/>
      <c r="E342" s="314"/>
      <c r="F342" s="314"/>
      <c r="G342" s="318"/>
      <c r="H342" s="314"/>
      <c r="I342" s="314"/>
      <c r="J342" s="314"/>
      <c r="K342" s="314"/>
      <c r="L342" s="314"/>
      <c r="M342" s="314"/>
      <c r="N342" s="314"/>
      <c r="O342" s="314"/>
      <c r="P342" s="314"/>
      <c r="Q342" s="314"/>
      <c r="R342" s="314"/>
      <c r="S342" s="314"/>
      <c r="T342" s="314"/>
      <c r="U342" s="314"/>
      <c r="V342" s="314"/>
      <c r="W342" s="314"/>
      <c r="X342" s="314"/>
      <c r="Y342" s="314"/>
      <c r="Z342" s="314"/>
      <c r="AA342" s="314"/>
    </row>
    <row r="343">
      <c r="A343" s="314"/>
      <c r="B343" s="314"/>
      <c r="C343" s="314"/>
      <c r="D343" s="317"/>
      <c r="E343" s="314"/>
      <c r="F343" s="314"/>
      <c r="G343" s="318"/>
      <c r="H343" s="314"/>
      <c r="I343" s="314"/>
      <c r="J343" s="314"/>
      <c r="K343" s="314"/>
      <c r="L343" s="314"/>
      <c r="M343" s="314"/>
      <c r="N343" s="314"/>
      <c r="O343" s="314"/>
      <c r="P343" s="314"/>
      <c r="Q343" s="314"/>
      <c r="R343" s="314"/>
      <c r="S343" s="314"/>
      <c r="T343" s="314"/>
      <c r="U343" s="314"/>
      <c r="V343" s="314"/>
      <c r="W343" s="314"/>
      <c r="X343" s="314"/>
      <c r="Y343" s="314"/>
      <c r="Z343" s="314"/>
      <c r="AA343" s="314"/>
    </row>
    <row r="344">
      <c r="A344" s="314"/>
      <c r="B344" s="314"/>
      <c r="C344" s="314"/>
      <c r="D344" s="317"/>
      <c r="E344" s="314"/>
      <c r="F344" s="314"/>
      <c r="G344" s="318"/>
      <c r="H344" s="314"/>
      <c r="I344" s="314"/>
      <c r="J344" s="314"/>
      <c r="K344" s="314"/>
      <c r="L344" s="314"/>
      <c r="M344" s="314"/>
      <c r="N344" s="314"/>
      <c r="O344" s="314"/>
      <c r="P344" s="314"/>
      <c r="Q344" s="314"/>
      <c r="R344" s="314"/>
      <c r="S344" s="314"/>
      <c r="T344" s="314"/>
      <c r="U344" s="314"/>
      <c r="V344" s="314"/>
      <c r="W344" s="314"/>
      <c r="X344" s="314"/>
      <c r="Y344" s="314"/>
      <c r="Z344" s="314"/>
      <c r="AA344" s="314"/>
    </row>
    <row r="345">
      <c r="A345" s="314"/>
      <c r="B345" s="314"/>
      <c r="C345" s="314"/>
      <c r="D345" s="317"/>
      <c r="E345" s="314"/>
      <c r="F345" s="314"/>
      <c r="G345" s="318"/>
      <c r="H345" s="314"/>
      <c r="I345" s="314"/>
      <c r="J345" s="314"/>
      <c r="K345" s="314"/>
      <c r="L345" s="314"/>
      <c r="M345" s="314"/>
      <c r="N345" s="314"/>
      <c r="O345" s="314"/>
      <c r="P345" s="314"/>
      <c r="Q345" s="314"/>
      <c r="R345" s="314"/>
      <c r="S345" s="314"/>
      <c r="T345" s="314"/>
      <c r="U345" s="314"/>
      <c r="V345" s="314"/>
      <c r="W345" s="314"/>
      <c r="X345" s="314"/>
      <c r="Y345" s="314"/>
      <c r="Z345" s="314"/>
      <c r="AA345" s="314"/>
    </row>
    <row r="346">
      <c r="A346" s="314"/>
      <c r="B346" s="314"/>
      <c r="C346" s="314"/>
      <c r="D346" s="317"/>
      <c r="E346" s="314"/>
      <c r="F346" s="314"/>
      <c r="G346" s="318"/>
      <c r="H346" s="314"/>
      <c r="I346" s="314"/>
      <c r="J346" s="314"/>
      <c r="K346" s="314"/>
      <c r="L346" s="314"/>
      <c r="M346" s="314"/>
      <c r="N346" s="314"/>
      <c r="O346" s="314"/>
      <c r="P346" s="314"/>
      <c r="Q346" s="314"/>
      <c r="R346" s="314"/>
      <c r="S346" s="314"/>
      <c r="T346" s="314"/>
      <c r="U346" s="314"/>
      <c r="V346" s="314"/>
      <c r="W346" s="314"/>
      <c r="X346" s="314"/>
      <c r="Y346" s="314"/>
      <c r="Z346" s="314"/>
      <c r="AA346" s="314"/>
    </row>
    <row r="347">
      <c r="A347" s="314"/>
      <c r="B347" s="314"/>
      <c r="C347" s="314"/>
      <c r="D347" s="317"/>
      <c r="E347" s="314"/>
      <c r="F347" s="314"/>
      <c r="G347" s="318"/>
      <c r="H347" s="314"/>
      <c r="I347" s="314"/>
      <c r="J347" s="314"/>
      <c r="K347" s="314"/>
      <c r="L347" s="314"/>
      <c r="M347" s="314"/>
      <c r="N347" s="314"/>
      <c r="O347" s="314"/>
      <c r="P347" s="314"/>
      <c r="Q347" s="314"/>
      <c r="R347" s="314"/>
      <c r="S347" s="314"/>
      <c r="T347" s="314"/>
      <c r="U347" s="314"/>
      <c r="V347" s="314"/>
      <c r="W347" s="314"/>
      <c r="X347" s="314"/>
      <c r="Y347" s="314"/>
      <c r="Z347" s="314"/>
      <c r="AA347" s="314"/>
    </row>
    <row r="348">
      <c r="A348" s="314"/>
      <c r="B348" s="314"/>
      <c r="C348" s="314"/>
      <c r="D348" s="317"/>
      <c r="E348" s="314"/>
      <c r="F348" s="314"/>
      <c r="G348" s="318"/>
      <c r="H348" s="314"/>
      <c r="I348" s="314"/>
      <c r="J348" s="314"/>
      <c r="K348" s="314"/>
      <c r="L348" s="314"/>
      <c r="M348" s="314"/>
      <c r="N348" s="314"/>
      <c r="O348" s="314"/>
      <c r="P348" s="314"/>
      <c r="Q348" s="314"/>
      <c r="R348" s="314"/>
      <c r="S348" s="314"/>
      <c r="T348" s="314"/>
      <c r="U348" s="314"/>
      <c r="V348" s="314"/>
      <c r="W348" s="314"/>
      <c r="X348" s="314"/>
      <c r="Y348" s="314"/>
      <c r="Z348" s="314"/>
      <c r="AA348" s="314"/>
    </row>
    <row r="349">
      <c r="A349" s="314"/>
      <c r="B349" s="314"/>
      <c r="C349" s="314"/>
      <c r="D349" s="317"/>
      <c r="E349" s="314"/>
      <c r="F349" s="314"/>
      <c r="G349" s="318"/>
      <c r="H349" s="314"/>
      <c r="I349" s="314"/>
      <c r="J349" s="314"/>
      <c r="K349" s="314"/>
      <c r="L349" s="314"/>
      <c r="M349" s="314"/>
      <c r="N349" s="314"/>
      <c r="O349" s="314"/>
      <c r="P349" s="314"/>
      <c r="Q349" s="314"/>
      <c r="R349" s="314"/>
      <c r="S349" s="314"/>
      <c r="T349" s="314"/>
      <c r="U349" s="314"/>
      <c r="V349" s="314"/>
      <c r="W349" s="314"/>
      <c r="X349" s="314"/>
      <c r="Y349" s="314"/>
      <c r="Z349" s="314"/>
      <c r="AA349" s="314"/>
    </row>
    <row r="350">
      <c r="A350" s="314"/>
      <c r="B350" s="314"/>
      <c r="C350" s="314"/>
      <c r="D350" s="317"/>
      <c r="E350" s="314"/>
      <c r="F350" s="314"/>
      <c r="G350" s="318"/>
      <c r="H350" s="314"/>
      <c r="I350" s="314"/>
      <c r="J350" s="314"/>
      <c r="K350" s="314"/>
      <c r="L350" s="314"/>
      <c r="M350" s="314"/>
      <c r="N350" s="314"/>
      <c r="O350" s="314"/>
      <c r="P350" s="314"/>
      <c r="Q350" s="314"/>
      <c r="R350" s="314"/>
      <c r="S350" s="314"/>
      <c r="T350" s="314"/>
      <c r="U350" s="314"/>
      <c r="V350" s="314"/>
      <c r="W350" s="314"/>
      <c r="X350" s="314"/>
      <c r="Y350" s="314"/>
      <c r="Z350" s="314"/>
      <c r="AA350" s="314"/>
    </row>
    <row r="351">
      <c r="A351" s="314"/>
      <c r="B351" s="314"/>
      <c r="C351" s="314"/>
      <c r="D351" s="317"/>
      <c r="E351" s="314"/>
      <c r="F351" s="314"/>
      <c r="G351" s="318"/>
      <c r="H351" s="314"/>
      <c r="I351" s="314"/>
      <c r="J351" s="314"/>
      <c r="K351" s="314"/>
      <c r="L351" s="314"/>
      <c r="M351" s="314"/>
      <c r="N351" s="314"/>
      <c r="O351" s="314"/>
      <c r="P351" s="314"/>
      <c r="Q351" s="314"/>
      <c r="R351" s="314"/>
      <c r="S351" s="314"/>
      <c r="T351" s="314"/>
      <c r="U351" s="314"/>
      <c r="V351" s="314"/>
      <c r="W351" s="314"/>
      <c r="X351" s="314"/>
      <c r="Y351" s="314"/>
      <c r="Z351" s="314"/>
      <c r="AA351" s="314"/>
    </row>
    <row r="352">
      <c r="A352" s="314"/>
      <c r="B352" s="314"/>
      <c r="C352" s="314"/>
      <c r="D352" s="317"/>
      <c r="E352" s="314"/>
      <c r="F352" s="314"/>
      <c r="G352" s="318"/>
      <c r="H352" s="314"/>
      <c r="I352" s="314"/>
      <c r="J352" s="314"/>
      <c r="K352" s="314"/>
      <c r="L352" s="314"/>
      <c r="M352" s="314"/>
      <c r="N352" s="314"/>
      <c r="O352" s="314"/>
      <c r="P352" s="314"/>
      <c r="Q352" s="314"/>
      <c r="R352" s="314"/>
      <c r="S352" s="314"/>
      <c r="T352" s="314"/>
      <c r="U352" s="314"/>
      <c r="V352" s="314"/>
      <c r="W352" s="314"/>
      <c r="X352" s="314"/>
      <c r="Y352" s="314"/>
      <c r="Z352" s="314"/>
      <c r="AA352" s="314"/>
    </row>
    <row r="353">
      <c r="A353" s="314"/>
      <c r="B353" s="314"/>
      <c r="C353" s="314"/>
      <c r="D353" s="317"/>
      <c r="E353" s="314"/>
      <c r="F353" s="314"/>
      <c r="G353" s="318"/>
      <c r="H353" s="314"/>
      <c r="I353" s="314"/>
      <c r="J353" s="314"/>
      <c r="K353" s="314"/>
      <c r="L353" s="314"/>
      <c r="M353" s="314"/>
      <c r="N353" s="314"/>
      <c r="O353" s="314"/>
      <c r="P353" s="314"/>
      <c r="Q353" s="314"/>
      <c r="R353" s="314"/>
      <c r="S353" s="314"/>
      <c r="T353" s="314"/>
      <c r="U353" s="314"/>
      <c r="V353" s="314"/>
      <c r="W353" s="314"/>
      <c r="X353" s="314"/>
      <c r="Y353" s="314"/>
      <c r="Z353" s="314"/>
      <c r="AA353" s="314"/>
    </row>
    <row r="354">
      <c r="A354" s="314"/>
      <c r="B354" s="314"/>
      <c r="C354" s="314"/>
      <c r="D354" s="317"/>
      <c r="E354" s="314"/>
      <c r="F354" s="314"/>
      <c r="G354" s="318"/>
      <c r="H354" s="314"/>
      <c r="I354" s="314"/>
      <c r="J354" s="314"/>
      <c r="K354" s="314"/>
      <c r="L354" s="314"/>
      <c r="M354" s="314"/>
      <c r="N354" s="314"/>
      <c r="O354" s="314"/>
      <c r="P354" s="314"/>
      <c r="Q354" s="314"/>
      <c r="R354" s="314"/>
      <c r="S354" s="314"/>
      <c r="T354" s="314"/>
      <c r="U354" s="314"/>
      <c r="V354" s="314"/>
      <c r="W354" s="314"/>
      <c r="X354" s="314"/>
      <c r="Y354" s="314"/>
      <c r="Z354" s="314"/>
      <c r="AA354" s="314"/>
    </row>
    <row r="355">
      <c r="A355" s="314"/>
      <c r="B355" s="314"/>
      <c r="C355" s="314"/>
      <c r="D355" s="317"/>
      <c r="E355" s="314"/>
      <c r="F355" s="314"/>
      <c r="G355" s="318"/>
      <c r="H355" s="314"/>
      <c r="I355" s="314"/>
      <c r="J355" s="314"/>
      <c r="K355" s="314"/>
      <c r="L355" s="314"/>
      <c r="M355" s="314"/>
      <c r="N355" s="314"/>
      <c r="O355" s="314"/>
      <c r="P355" s="314"/>
      <c r="Q355" s="314"/>
      <c r="R355" s="314"/>
      <c r="S355" s="314"/>
      <c r="T355" s="314"/>
      <c r="U355" s="314"/>
      <c r="V355" s="314"/>
      <c r="W355" s="314"/>
      <c r="X355" s="314"/>
      <c r="Y355" s="314"/>
      <c r="Z355" s="314"/>
      <c r="AA355" s="314"/>
    </row>
    <row r="356">
      <c r="A356" s="314"/>
      <c r="B356" s="314"/>
      <c r="C356" s="314"/>
      <c r="D356" s="317"/>
      <c r="E356" s="314"/>
      <c r="F356" s="314"/>
      <c r="G356" s="318"/>
      <c r="H356" s="314"/>
      <c r="I356" s="314"/>
      <c r="J356" s="314"/>
      <c r="K356" s="314"/>
      <c r="L356" s="314"/>
      <c r="M356" s="314"/>
      <c r="N356" s="314"/>
      <c r="O356" s="314"/>
      <c r="P356" s="314"/>
      <c r="Q356" s="314"/>
      <c r="R356" s="314"/>
      <c r="S356" s="314"/>
      <c r="T356" s="314"/>
      <c r="U356" s="314"/>
      <c r="V356" s="314"/>
      <c r="W356" s="314"/>
      <c r="X356" s="314"/>
      <c r="Y356" s="314"/>
      <c r="Z356" s="314"/>
      <c r="AA356" s="314"/>
    </row>
    <row r="357">
      <c r="A357" s="314"/>
      <c r="B357" s="314"/>
      <c r="C357" s="314"/>
      <c r="D357" s="317"/>
      <c r="E357" s="314"/>
      <c r="F357" s="314"/>
      <c r="G357" s="318"/>
      <c r="H357" s="314"/>
      <c r="I357" s="314"/>
      <c r="J357" s="314"/>
      <c r="K357" s="314"/>
      <c r="L357" s="314"/>
      <c r="M357" s="314"/>
      <c r="N357" s="314"/>
      <c r="O357" s="314"/>
      <c r="P357" s="314"/>
      <c r="Q357" s="314"/>
      <c r="R357" s="314"/>
      <c r="S357" s="314"/>
      <c r="T357" s="314"/>
      <c r="U357" s="314"/>
      <c r="V357" s="314"/>
      <c r="W357" s="314"/>
      <c r="X357" s="314"/>
      <c r="Y357" s="314"/>
      <c r="Z357" s="314"/>
      <c r="AA357" s="314"/>
    </row>
    <row r="358">
      <c r="A358" s="314"/>
      <c r="B358" s="314"/>
      <c r="C358" s="314"/>
      <c r="D358" s="317"/>
      <c r="E358" s="314"/>
      <c r="F358" s="314"/>
      <c r="G358" s="318"/>
      <c r="H358" s="314"/>
      <c r="I358" s="314"/>
      <c r="J358" s="314"/>
      <c r="K358" s="314"/>
      <c r="L358" s="314"/>
      <c r="M358" s="314"/>
      <c r="N358" s="314"/>
      <c r="O358" s="314"/>
      <c r="P358" s="314"/>
      <c r="Q358" s="314"/>
      <c r="R358" s="314"/>
      <c r="S358" s="314"/>
      <c r="T358" s="314"/>
      <c r="U358" s="314"/>
      <c r="V358" s="314"/>
      <c r="W358" s="314"/>
      <c r="X358" s="314"/>
      <c r="Y358" s="314"/>
      <c r="Z358" s="314"/>
      <c r="AA358" s="314"/>
    </row>
    <row r="359">
      <c r="A359" s="314"/>
      <c r="B359" s="314"/>
      <c r="C359" s="314"/>
      <c r="D359" s="317"/>
      <c r="E359" s="314"/>
      <c r="F359" s="314"/>
      <c r="G359" s="318"/>
      <c r="H359" s="314"/>
      <c r="I359" s="314"/>
      <c r="J359" s="314"/>
      <c r="K359" s="314"/>
      <c r="L359" s="314"/>
      <c r="M359" s="314"/>
      <c r="N359" s="314"/>
      <c r="O359" s="314"/>
      <c r="P359" s="314"/>
      <c r="Q359" s="314"/>
      <c r="R359" s="314"/>
      <c r="S359" s="314"/>
      <c r="T359" s="314"/>
      <c r="U359" s="314"/>
      <c r="V359" s="314"/>
      <c r="W359" s="314"/>
      <c r="X359" s="314"/>
      <c r="Y359" s="314"/>
      <c r="Z359" s="314"/>
      <c r="AA359" s="314"/>
    </row>
    <row r="360">
      <c r="A360" s="314"/>
      <c r="B360" s="314"/>
      <c r="C360" s="314"/>
      <c r="D360" s="317"/>
      <c r="E360" s="314"/>
      <c r="F360" s="314"/>
      <c r="G360" s="318"/>
      <c r="H360" s="314"/>
      <c r="I360" s="314"/>
      <c r="J360" s="314"/>
      <c r="K360" s="314"/>
      <c r="L360" s="314"/>
      <c r="M360" s="314"/>
      <c r="N360" s="314"/>
      <c r="O360" s="314"/>
      <c r="P360" s="314"/>
      <c r="Q360" s="314"/>
      <c r="R360" s="314"/>
      <c r="S360" s="314"/>
      <c r="T360" s="314"/>
      <c r="U360" s="314"/>
      <c r="V360" s="314"/>
      <c r="W360" s="314"/>
      <c r="X360" s="314"/>
      <c r="Y360" s="314"/>
      <c r="Z360" s="314"/>
      <c r="AA360" s="314"/>
    </row>
    <row r="361">
      <c r="A361" s="314"/>
      <c r="B361" s="314"/>
      <c r="C361" s="314"/>
      <c r="D361" s="317"/>
      <c r="E361" s="314"/>
      <c r="F361" s="314"/>
      <c r="G361" s="318"/>
      <c r="H361" s="314"/>
      <c r="I361" s="314"/>
      <c r="J361" s="314"/>
      <c r="K361" s="314"/>
      <c r="L361" s="314"/>
      <c r="M361" s="314"/>
      <c r="N361" s="314"/>
      <c r="O361" s="314"/>
      <c r="P361" s="314"/>
      <c r="Q361" s="314"/>
      <c r="R361" s="314"/>
      <c r="S361" s="314"/>
      <c r="T361" s="314"/>
      <c r="U361" s="314"/>
      <c r="V361" s="314"/>
      <c r="W361" s="314"/>
      <c r="X361" s="314"/>
      <c r="Y361" s="314"/>
      <c r="Z361" s="314"/>
      <c r="AA361" s="314"/>
    </row>
    <row r="362">
      <c r="A362" s="314"/>
      <c r="B362" s="314"/>
      <c r="C362" s="314"/>
      <c r="D362" s="317"/>
      <c r="E362" s="314"/>
      <c r="F362" s="314"/>
      <c r="G362" s="318"/>
      <c r="H362" s="314"/>
      <c r="I362" s="314"/>
      <c r="J362" s="314"/>
      <c r="K362" s="314"/>
      <c r="L362" s="314"/>
      <c r="M362" s="314"/>
      <c r="N362" s="314"/>
      <c r="O362" s="314"/>
      <c r="P362" s="314"/>
      <c r="Q362" s="314"/>
      <c r="R362" s="314"/>
      <c r="S362" s="314"/>
      <c r="T362" s="314"/>
      <c r="U362" s="314"/>
      <c r="V362" s="314"/>
      <c r="W362" s="314"/>
      <c r="X362" s="314"/>
      <c r="Y362" s="314"/>
      <c r="Z362" s="314"/>
      <c r="AA362" s="314"/>
    </row>
    <row r="363">
      <c r="A363" s="314"/>
      <c r="B363" s="314"/>
      <c r="C363" s="314"/>
      <c r="D363" s="317"/>
      <c r="E363" s="314"/>
      <c r="F363" s="314"/>
      <c r="G363" s="318"/>
      <c r="H363" s="314"/>
      <c r="I363" s="314"/>
      <c r="J363" s="314"/>
      <c r="K363" s="314"/>
      <c r="L363" s="314"/>
      <c r="M363" s="314"/>
      <c r="N363" s="314"/>
      <c r="O363" s="314"/>
      <c r="P363" s="314"/>
      <c r="Q363" s="314"/>
      <c r="R363" s="314"/>
      <c r="S363" s="314"/>
      <c r="T363" s="314"/>
      <c r="U363" s="314"/>
      <c r="V363" s="314"/>
      <c r="W363" s="314"/>
      <c r="X363" s="314"/>
      <c r="Y363" s="314"/>
      <c r="Z363" s="314"/>
      <c r="AA363" s="314"/>
    </row>
    <row r="364">
      <c r="A364" s="314"/>
      <c r="B364" s="314"/>
      <c r="C364" s="314"/>
      <c r="D364" s="317"/>
      <c r="E364" s="314"/>
      <c r="F364" s="314"/>
      <c r="G364" s="318"/>
      <c r="H364" s="314"/>
      <c r="I364" s="314"/>
      <c r="J364" s="314"/>
      <c r="K364" s="314"/>
      <c r="L364" s="314"/>
      <c r="M364" s="314"/>
      <c r="N364" s="314"/>
      <c r="O364" s="314"/>
      <c r="P364" s="314"/>
      <c r="Q364" s="314"/>
      <c r="R364" s="314"/>
      <c r="S364" s="314"/>
      <c r="T364" s="314"/>
      <c r="U364" s="314"/>
      <c r="V364" s="314"/>
      <c r="W364" s="314"/>
      <c r="X364" s="314"/>
      <c r="Y364" s="314"/>
      <c r="Z364" s="314"/>
      <c r="AA364" s="314"/>
    </row>
    <row r="365">
      <c r="A365" s="314"/>
      <c r="B365" s="314"/>
      <c r="C365" s="314"/>
      <c r="D365" s="317"/>
      <c r="E365" s="314"/>
      <c r="F365" s="314"/>
      <c r="G365" s="318"/>
      <c r="H365" s="314"/>
      <c r="I365" s="314"/>
      <c r="J365" s="314"/>
      <c r="K365" s="314"/>
      <c r="L365" s="314"/>
      <c r="M365" s="314"/>
      <c r="N365" s="314"/>
      <c r="O365" s="314"/>
      <c r="P365" s="314"/>
      <c r="Q365" s="314"/>
      <c r="R365" s="314"/>
      <c r="S365" s="314"/>
      <c r="T365" s="314"/>
      <c r="U365" s="314"/>
      <c r="V365" s="314"/>
      <c r="W365" s="314"/>
      <c r="X365" s="314"/>
      <c r="Y365" s="314"/>
      <c r="Z365" s="314"/>
      <c r="AA365" s="314"/>
    </row>
    <row r="366">
      <c r="A366" s="314"/>
      <c r="B366" s="314"/>
      <c r="C366" s="314"/>
      <c r="D366" s="317"/>
      <c r="E366" s="314"/>
      <c r="F366" s="314"/>
      <c r="G366" s="318"/>
      <c r="H366" s="314"/>
      <c r="I366" s="314"/>
      <c r="J366" s="314"/>
      <c r="K366" s="314"/>
      <c r="L366" s="314"/>
      <c r="M366" s="314"/>
      <c r="N366" s="314"/>
      <c r="O366" s="314"/>
      <c r="P366" s="314"/>
      <c r="Q366" s="314"/>
      <c r="R366" s="314"/>
      <c r="S366" s="314"/>
      <c r="T366" s="314"/>
      <c r="U366" s="314"/>
      <c r="V366" s="314"/>
      <c r="W366" s="314"/>
      <c r="X366" s="314"/>
      <c r="Y366" s="314"/>
      <c r="Z366" s="314"/>
      <c r="AA366" s="314"/>
    </row>
    <row r="367">
      <c r="A367" s="314"/>
      <c r="B367" s="314"/>
      <c r="C367" s="314"/>
      <c r="D367" s="317"/>
      <c r="E367" s="314"/>
      <c r="F367" s="314"/>
      <c r="G367" s="318"/>
      <c r="H367" s="314"/>
      <c r="I367" s="314"/>
      <c r="J367" s="314"/>
      <c r="K367" s="314"/>
      <c r="L367" s="314"/>
      <c r="M367" s="314"/>
      <c r="N367" s="314"/>
      <c r="O367" s="314"/>
      <c r="P367" s="314"/>
      <c r="Q367" s="314"/>
      <c r="R367" s="314"/>
      <c r="S367" s="314"/>
      <c r="T367" s="314"/>
      <c r="U367" s="314"/>
      <c r="V367" s="314"/>
      <c r="W367" s="314"/>
      <c r="X367" s="314"/>
      <c r="Y367" s="314"/>
      <c r="Z367" s="314"/>
      <c r="AA367" s="314"/>
    </row>
    <row r="368">
      <c r="A368" s="314"/>
      <c r="B368" s="314"/>
      <c r="C368" s="314"/>
      <c r="D368" s="317"/>
      <c r="E368" s="314"/>
      <c r="F368" s="314"/>
      <c r="G368" s="318"/>
      <c r="H368" s="314"/>
      <c r="I368" s="314"/>
      <c r="J368" s="314"/>
      <c r="K368" s="314"/>
      <c r="L368" s="314"/>
      <c r="M368" s="314"/>
      <c r="N368" s="314"/>
      <c r="O368" s="314"/>
      <c r="P368" s="314"/>
      <c r="Q368" s="314"/>
      <c r="R368" s="314"/>
      <c r="S368" s="314"/>
      <c r="T368" s="314"/>
      <c r="U368" s="314"/>
      <c r="V368" s="314"/>
      <c r="W368" s="314"/>
      <c r="X368" s="314"/>
      <c r="Y368" s="314"/>
      <c r="Z368" s="314"/>
      <c r="AA368" s="314"/>
    </row>
    <row r="369">
      <c r="A369" s="314"/>
      <c r="B369" s="314"/>
      <c r="C369" s="314"/>
      <c r="D369" s="317"/>
      <c r="E369" s="314"/>
      <c r="F369" s="314"/>
      <c r="G369" s="318"/>
      <c r="H369" s="314"/>
      <c r="I369" s="314"/>
      <c r="J369" s="314"/>
      <c r="K369" s="314"/>
      <c r="L369" s="314"/>
      <c r="M369" s="314"/>
      <c r="N369" s="314"/>
      <c r="O369" s="314"/>
      <c r="P369" s="314"/>
      <c r="Q369" s="314"/>
      <c r="R369" s="314"/>
      <c r="S369" s="314"/>
      <c r="T369" s="314"/>
      <c r="U369" s="314"/>
      <c r="V369" s="314"/>
      <c r="W369" s="314"/>
      <c r="X369" s="314"/>
      <c r="Y369" s="314"/>
      <c r="Z369" s="314"/>
      <c r="AA369" s="314"/>
    </row>
    <row r="370">
      <c r="A370" s="314"/>
      <c r="B370" s="314"/>
      <c r="C370" s="314"/>
      <c r="D370" s="317"/>
      <c r="E370" s="314"/>
      <c r="F370" s="314"/>
      <c r="G370" s="318"/>
      <c r="H370" s="314"/>
      <c r="I370" s="314"/>
      <c r="J370" s="314"/>
      <c r="K370" s="314"/>
      <c r="L370" s="314"/>
      <c r="M370" s="314"/>
      <c r="N370" s="314"/>
      <c r="O370" s="314"/>
      <c r="P370" s="314"/>
      <c r="Q370" s="314"/>
      <c r="R370" s="314"/>
      <c r="S370" s="314"/>
      <c r="T370" s="314"/>
      <c r="U370" s="314"/>
      <c r="V370" s="314"/>
      <c r="W370" s="314"/>
      <c r="X370" s="314"/>
      <c r="Y370" s="314"/>
      <c r="Z370" s="314"/>
      <c r="AA370" s="314"/>
    </row>
    <row r="371">
      <c r="A371" s="314"/>
      <c r="B371" s="314"/>
      <c r="C371" s="314"/>
      <c r="D371" s="317"/>
      <c r="E371" s="314"/>
      <c r="F371" s="314"/>
      <c r="G371" s="318"/>
      <c r="H371" s="314"/>
      <c r="I371" s="314"/>
      <c r="J371" s="314"/>
      <c r="K371" s="314"/>
      <c r="L371" s="314"/>
      <c r="M371" s="314"/>
      <c r="N371" s="314"/>
      <c r="O371" s="314"/>
      <c r="P371" s="314"/>
      <c r="Q371" s="314"/>
      <c r="R371" s="314"/>
      <c r="S371" s="314"/>
      <c r="T371" s="314"/>
      <c r="U371" s="314"/>
      <c r="V371" s="314"/>
      <c r="W371" s="314"/>
      <c r="X371" s="314"/>
      <c r="Y371" s="314"/>
      <c r="Z371" s="314"/>
      <c r="AA371" s="314"/>
    </row>
    <row r="372">
      <c r="A372" s="314"/>
      <c r="B372" s="314"/>
      <c r="C372" s="314"/>
      <c r="D372" s="317"/>
      <c r="E372" s="314"/>
      <c r="F372" s="314"/>
      <c r="G372" s="318"/>
      <c r="H372" s="314"/>
      <c r="I372" s="314"/>
      <c r="J372" s="314"/>
      <c r="K372" s="314"/>
      <c r="L372" s="314"/>
      <c r="M372" s="314"/>
      <c r="N372" s="314"/>
      <c r="O372" s="314"/>
      <c r="P372" s="314"/>
      <c r="Q372" s="314"/>
      <c r="R372" s="314"/>
      <c r="S372" s="314"/>
      <c r="T372" s="314"/>
      <c r="U372" s="314"/>
      <c r="V372" s="314"/>
      <c r="W372" s="314"/>
      <c r="X372" s="314"/>
      <c r="Y372" s="314"/>
      <c r="Z372" s="314"/>
      <c r="AA372" s="314"/>
    </row>
    <row r="373">
      <c r="A373" s="314"/>
      <c r="B373" s="314"/>
      <c r="C373" s="314"/>
      <c r="D373" s="317"/>
      <c r="E373" s="314"/>
      <c r="F373" s="314"/>
      <c r="G373" s="318"/>
      <c r="H373" s="314"/>
      <c r="I373" s="314"/>
      <c r="J373" s="314"/>
      <c r="K373" s="314"/>
      <c r="L373" s="314"/>
      <c r="M373" s="314"/>
      <c r="N373" s="314"/>
      <c r="O373" s="314"/>
      <c r="P373" s="314"/>
      <c r="Q373" s="314"/>
      <c r="R373" s="314"/>
      <c r="S373" s="314"/>
      <c r="T373" s="314"/>
      <c r="U373" s="314"/>
      <c r="V373" s="314"/>
      <c r="W373" s="314"/>
      <c r="X373" s="314"/>
      <c r="Y373" s="314"/>
      <c r="Z373" s="314"/>
      <c r="AA373" s="314"/>
    </row>
    <row r="374">
      <c r="A374" s="314"/>
      <c r="B374" s="314"/>
      <c r="C374" s="314"/>
      <c r="D374" s="317"/>
      <c r="E374" s="314"/>
      <c r="F374" s="314"/>
      <c r="G374" s="318"/>
      <c r="H374" s="314"/>
      <c r="I374" s="314"/>
      <c r="J374" s="314"/>
      <c r="K374" s="314"/>
      <c r="L374" s="314"/>
      <c r="M374" s="314"/>
      <c r="N374" s="314"/>
      <c r="O374" s="314"/>
      <c r="P374" s="314"/>
      <c r="Q374" s="314"/>
      <c r="R374" s="314"/>
      <c r="S374" s="314"/>
      <c r="T374" s="314"/>
      <c r="U374" s="314"/>
      <c r="V374" s="314"/>
      <c r="W374" s="314"/>
      <c r="X374" s="314"/>
      <c r="Y374" s="314"/>
      <c r="Z374" s="314"/>
      <c r="AA374" s="314"/>
    </row>
    <row r="375">
      <c r="A375" s="314"/>
      <c r="B375" s="314"/>
      <c r="C375" s="314"/>
      <c r="D375" s="317"/>
      <c r="E375" s="314"/>
      <c r="F375" s="314"/>
      <c r="G375" s="318"/>
      <c r="H375" s="314"/>
      <c r="I375" s="314"/>
      <c r="J375" s="314"/>
      <c r="K375" s="314"/>
      <c r="L375" s="314"/>
      <c r="M375" s="314"/>
      <c r="N375" s="314"/>
      <c r="O375" s="314"/>
      <c r="P375" s="314"/>
      <c r="Q375" s="314"/>
      <c r="R375" s="314"/>
      <c r="S375" s="314"/>
      <c r="T375" s="314"/>
      <c r="U375" s="314"/>
      <c r="V375" s="314"/>
      <c r="W375" s="314"/>
      <c r="X375" s="314"/>
      <c r="Y375" s="314"/>
      <c r="Z375" s="314"/>
      <c r="AA375" s="314"/>
    </row>
    <row r="376">
      <c r="A376" s="314"/>
      <c r="B376" s="314"/>
      <c r="C376" s="314"/>
      <c r="D376" s="317"/>
      <c r="E376" s="314"/>
      <c r="F376" s="314"/>
      <c r="G376" s="318"/>
      <c r="H376" s="314"/>
      <c r="I376" s="314"/>
      <c r="J376" s="314"/>
      <c r="K376" s="314"/>
      <c r="L376" s="314"/>
      <c r="M376" s="314"/>
      <c r="N376" s="314"/>
      <c r="O376" s="314"/>
      <c r="P376" s="314"/>
      <c r="Q376" s="314"/>
      <c r="R376" s="314"/>
      <c r="S376" s="314"/>
      <c r="T376" s="314"/>
      <c r="U376" s="314"/>
      <c r="V376" s="314"/>
      <c r="W376" s="314"/>
      <c r="X376" s="314"/>
      <c r="Y376" s="314"/>
      <c r="Z376" s="314"/>
      <c r="AA376" s="314"/>
    </row>
    <row r="377">
      <c r="A377" s="314"/>
      <c r="B377" s="314"/>
      <c r="C377" s="314"/>
      <c r="D377" s="317"/>
      <c r="E377" s="314"/>
      <c r="F377" s="314"/>
      <c r="G377" s="318"/>
      <c r="H377" s="314"/>
      <c r="I377" s="314"/>
      <c r="J377" s="314"/>
      <c r="K377" s="314"/>
      <c r="L377" s="314"/>
      <c r="M377" s="314"/>
      <c r="N377" s="314"/>
      <c r="O377" s="314"/>
      <c r="P377" s="314"/>
      <c r="Q377" s="314"/>
      <c r="R377" s="314"/>
      <c r="S377" s="314"/>
      <c r="T377" s="314"/>
      <c r="U377" s="314"/>
      <c r="V377" s="314"/>
      <c r="W377" s="314"/>
      <c r="X377" s="314"/>
      <c r="Y377" s="314"/>
      <c r="Z377" s="314"/>
      <c r="AA377" s="314"/>
    </row>
    <row r="378">
      <c r="A378" s="314"/>
      <c r="B378" s="314"/>
      <c r="C378" s="314"/>
      <c r="D378" s="317"/>
      <c r="E378" s="314"/>
      <c r="F378" s="314"/>
      <c r="G378" s="318"/>
      <c r="H378" s="314"/>
      <c r="I378" s="314"/>
      <c r="J378" s="314"/>
      <c r="K378" s="314"/>
      <c r="L378" s="314"/>
      <c r="M378" s="314"/>
      <c r="N378" s="314"/>
      <c r="O378" s="314"/>
      <c r="P378" s="314"/>
      <c r="Q378" s="314"/>
      <c r="R378" s="314"/>
      <c r="S378" s="314"/>
      <c r="T378" s="314"/>
      <c r="U378" s="314"/>
      <c r="V378" s="314"/>
      <c r="W378" s="314"/>
      <c r="X378" s="314"/>
      <c r="Y378" s="314"/>
      <c r="Z378" s="314"/>
      <c r="AA378" s="314"/>
    </row>
    <row r="379">
      <c r="A379" s="314"/>
      <c r="B379" s="314"/>
      <c r="C379" s="314"/>
      <c r="D379" s="317"/>
      <c r="E379" s="314"/>
      <c r="F379" s="314"/>
      <c r="G379" s="318"/>
      <c r="H379" s="314"/>
      <c r="I379" s="314"/>
      <c r="J379" s="314"/>
      <c r="K379" s="314"/>
      <c r="L379" s="314"/>
      <c r="M379" s="314"/>
      <c r="N379" s="314"/>
      <c r="O379" s="314"/>
      <c r="P379" s="314"/>
      <c r="Q379" s="314"/>
      <c r="R379" s="314"/>
      <c r="S379" s="314"/>
      <c r="T379" s="314"/>
      <c r="U379" s="314"/>
      <c r="V379" s="314"/>
      <c r="W379" s="314"/>
      <c r="X379" s="314"/>
      <c r="Y379" s="314"/>
      <c r="Z379" s="314"/>
      <c r="AA379" s="314"/>
    </row>
    <row r="380">
      <c r="A380" s="314"/>
      <c r="B380" s="314"/>
      <c r="C380" s="314"/>
      <c r="D380" s="317"/>
      <c r="E380" s="314"/>
      <c r="F380" s="314"/>
      <c r="G380" s="318"/>
      <c r="H380" s="314"/>
      <c r="I380" s="314"/>
      <c r="J380" s="314"/>
      <c r="K380" s="314"/>
      <c r="L380" s="314"/>
      <c r="M380" s="314"/>
      <c r="N380" s="314"/>
      <c r="O380" s="314"/>
      <c r="P380" s="314"/>
      <c r="Q380" s="314"/>
      <c r="R380" s="314"/>
      <c r="S380" s="314"/>
      <c r="T380" s="314"/>
      <c r="U380" s="314"/>
      <c r="V380" s="314"/>
      <c r="W380" s="314"/>
      <c r="X380" s="314"/>
      <c r="Y380" s="314"/>
      <c r="Z380" s="314"/>
      <c r="AA380" s="314"/>
    </row>
    <row r="381">
      <c r="A381" s="314"/>
      <c r="B381" s="314"/>
      <c r="C381" s="314"/>
      <c r="D381" s="317"/>
      <c r="E381" s="314"/>
      <c r="F381" s="314"/>
      <c r="G381" s="318"/>
      <c r="H381" s="314"/>
      <c r="I381" s="314"/>
      <c r="J381" s="314"/>
      <c r="K381" s="314"/>
      <c r="L381" s="314"/>
      <c r="M381" s="314"/>
      <c r="N381" s="314"/>
      <c r="O381" s="314"/>
      <c r="P381" s="314"/>
      <c r="Q381" s="314"/>
      <c r="R381" s="314"/>
      <c r="S381" s="314"/>
      <c r="T381" s="314"/>
      <c r="U381" s="314"/>
      <c r="V381" s="314"/>
      <c r="W381" s="314"/>
      <c r="X381" s="314"/>
      <c r="Y381" s="314"/>
      <c r="Z381" s="314"/>
      <c r="AA381" s="314"/>
    </row>
    <row r="382">
      <c r="A382" s="314"/>
      <c r="B382" s="314"/>
      <c r="C382" s="314"/>
      <c r="D382" s="317"/>
      <c r="E382" s="314"/>
      <c r="F382" s="314"/>
      <c r="G382" s="318"/>
      <c r="H382" s="314"/>
      <c r="I382" s="314"/>
      <c r="J382" s="314"/>
      <c r="K382" s="314"/>
      <c r="L382" s="314"/>
      <c r="M382" s="314"/>
      <c r="N382" s="314"/>
      <c r="O382" s="314"/>
      <c r="P382" s="314"/>
      <c r="Q382" s="314"/>
      <c r="R382" s="314"/>
      <c r="S382" s="314"/>
      <c r="T382" s="314"/>
      <c r="U382" s="314"/>
      <c r="V382" s="314"/>
      <c r="W382" s="314"/>
      <c r="X382" s="314"/>
      <c r="Y382" s="314"/>
      <c r="Z382" s="314"/>
      <c r="AA382" s="314"/>
    </row>
    <row r="383">
      <c r="A383" s="314"/>
      <c r="B383" s="314"/>
      <c r="C383" s="314"/>
      <c r="D383" s="317"/>
      <c r="E383" s="314"/>
      <c r="F383" s="314"/>
      <c r="G383" s="318"/>
      <c r="H383" s="314"/>
      <c r="I383" s="314"/>
      <c r="J383" s="314"/>
      <c r="K383" s="314"/>
      <c r="L383" s="314"/>
      <c r="M383" s="314"/>
      <c r="N383" s="314"/>
      <c r="O383" s="314"/>
      <c r="P383" s="314"/>
      <c r="Q383" s="314"/>
      <c r="R383" s="314"/>
      <c r="S383" s="314"/>
      <c r="T383" s="314"/>
      <c r="U383" s="314"/>
      <c r="V383" s="314"/>
      <c r="W383" s="314"/>
      <c r="X383" s="314"/>
      <c r="Y383" s="314"/>
      <c r="Z383" s="314"/>
      <c r="AA383" s="314"/>
    </row>
    <row r="384">
      <c r="A384" s="314"/>
      <c r="B384" s="314"/>
      <c r="C384" s="314"/>
      <c r="D384" s="317"/>
      <c r="E384" s="314"/>
      <c r="F384" s="314"/>
      <c r="G384" s="318"/>
      <c r="H384" s="314"/>
      <c r="I384" s="314"/>
      <c r="J384" s="314"/>
      <c r="K384" s="314"/>
      <c r="L384" s="314"/>
      <c r="M384" s="314"/>
      <c r="N384" s="314"/>
      <c r="O384" s="314"/>
      <c r="P384" s="314"/>
      <c r="Q384" s="314"/>
      <c r="R384" s="314"/>
      <c r="S384" s="314"/>
      <c r="T384" s="314"/>
      <c r="U384" s="314"/>
      <c r="V384" s="314"/>
      <c r="W384" s="314"/>
      <c r="X384" s="314"/>
      <c r="Y384" s="314"/>
      <c r="Z384" s="314"/>
      <c r="AA384" s="314"/>
    </row>
    <row r="385">
      <c r="A385" s="314"/>
      <c r="B385" s="314"/>
      <c r="C385" s="314"/>
      <c r="D385" s="317"/>
      <c r="E385" s="314"/>
      <c r="F385" s="314"/>
      <c r="G385" s="318"/>
      <c r="H385" s="314"/>
      <c r="I385" s="314"/>
      <c r="J385" s="314"/>
      <c r="K385" s="314"/>
      <c r="L385" s="314"/>
      <c r="M385" s="314"/>
      <c r="N385" s="314"/>
      <c r="O385" s="314"/>
      <c r="P385" s="314"/>
      <c r="Q385" s="314"/>
      <c r="R385" s="314"/>
      <c r="S385" s="314"/>
      <c r="T385" s="314"/>
      <c r="U385" s="314"/>
      <c r="V385" s="314"/>
      <c r="W385" s="314"/>
      <c r="X385" s="314"/>
      <c r="Y385" s="314"/>
      <c r="Z385" s="314"/>
      <c r="AA385" s="314"/>
    </row>
    <row r="386">
      <c r="A386" s="314"/>
      <c r="B386" s="314"/>
      <c r="C386" s="314"/>
      <c r="D386" s="317"/>
      <c r="E386" s="314"/>
      <c r="F386" s="314"/>
      <c r="G386" s="318"/>
      <c r="H386" s="314"/>
      <c r="I386" s="314"/>
      <c r="J386" s="314"/>
      <c r="K386" s="314"/>
      <c r="L386" s="314"/>
      <c r="M386" s="314"/>
      <c r="N386" s="314"/>
      <c r="O386" s="314"/>
      <c r="P386" s="314"/>
      <c r="Q386" s="314"/>
      <c r="R386" s="314"/>
      <c r="S386" s="314"/>
      <c r="T386" s="314"/>
      <c r="U386" s="314"/>
      <c r="V386" s="314"/>
      <c r="W386" s="314"/>
      <c r="X386" s="314"/>
      <c r="Y386" s="314"/>
      <c r="Z386" s="314"/>
      <c r="AA386" s="314"/>
    </row>
    <row r="387">
      <c r="A387" s="314"/>
      <c r="B387" s="314"/>
      <c r="C387" s="314"/>
      <c r="D387" s="317"/>
      <c r="E387" s="314"/>
      <c r="F387" s="314"/>
      <c r="G387" s="318"/>
      <c r="H387" s="314"/>
      <c r="I387" s="314"/>
      <c r="J387" s="314"/>
      <c r="K387" s="314"/>
      <c r="L387" s="314"/>
      <c r="M387" s="314"/>
      <c r="N387" s="314"/>
      <c r="O387" s="314"/>
      <c r="P387" s="314"/>
      <c r="Q387" s="314"/>
      <c r="R387" s="314"/>
      <c r="S387" s="314"/>
      <c r="T387" s="314"/>
      <c r="U387" s="314"/>
      <c r="V387" s="314"/>
      <c r="W387" s="314"/>
      <c r="X387" s="314"/>
      <c r="Y387" s="314"/>
      <c r="Z387" s="314"/>
      <c r="AA387" s="314"/>
    </row>
    <row r="388">
      <c r="A388" s="314"/>
      <c r="B388" s="314"/>
      <c r="C388" s="314"/>
      <c r="D388" s="317"/>
      <c r="E388" s="314"/>
      <c r="F388" s="314"/>
      <c r="G388" s="318"/>
      <c r="H388" s="314"/>
      <c r="I388" s="314"/>
      <c r="J388" s="314"/>
      <c r="K388" s="314"/>
      <c r="L388" s="314"/>
      <c r="M388" s="314"/>
      <c r="N388" s="314"/>
      <c r="O388" s="314"/>
      <c r="P388" s="314"/>
      <c r="Q388" s="314"/>
      <c r="R388" s="314"/>
      <c r="S388" s="314"/>
      <c r="T388" s="314"/>
      <c r="U388" s="314"/>
      <c r="V388" s="314"/>
      <c r="W388" s="314"/>
      <c r="X388" s="314"/>
      <c r="Y388" s="314"/>
      <c r="Z388" s="314"/>
      <c r="AA388" s="314"/>
    </row>
    <row r="389">
      <c r="A389" s="314"/>
      <c r="B389" s="314"/>
      <c r="C389" s="314"/>
      <c r="D389" s="317"/>
      <c r="E389" s="314"/>
      <c r="F389" s="314"/>
      <c r="G389" s="318"/>
      <c r="H389" s="314"/>
      <c r="I389" s="314"/>
      <c r="J389" s="314"/>
      <c r="K389" s="314"/>
      <c r="L389" s="314"/>
      <c r="M389" s="314"/>
      <c r="N389" s="314"/>
      <c r="O389" s="314"/>
      <c r="P389" s="314"/>
      <c r="Q389" s="314"/>
      <c r="R389" s="314"/>
      <c r="S389" s="314"/>
      <c r="T389" s="314"/>
      <c r="U389" s="314"/>
      <c r="V389" s="314"/>
      <c r="W389" s="314"/>
      <c r="X389" s="314"/>
      <c r="Y389" s="314"/>
      <c r="Z389" s="314"/>
      <c r="AA389" s="314"/>
    </row>
    <row r="390">
      <c r="A390" s="314"/>
      <c r="B390" s="314"/>
      <c r="C390" s="314"/>
      <c r="D390" s="317"/>
      <c r="E390" s="314"/>
      <c r="F390" s="314"/>
      <c r="G390" s="318"/>
      <c r="H390" s="314"/>
      <c r="I390" s="314"/>
      <c r="J390" s="314"/>
      <c r="K390" s="314"/>
      <c r="L390" s="314"/>
      <c r="M390" s="314"/>
      <c r="N390" s="314"/>
      <c r="O390" s="314"/>
      <c r="P390" s="314"/>
      <c r="Q390" s="314"/>
      <c r="R390" s="314"/>
      <c r="S390" s="314"/>
      <c r="T390" s="314"/>
      <c r="U390" s="314"/>
      <c r="V390" s="314"/>
      <c r="W390" s="314"/>
      <c r="X390" s="314"/>
      <c r="Y390" s="314"/>
      <c r="Z390" s="314"/>
      <c r="AA390" s="314"/>
    </row>
    <row r="391">
      <c r="A391" s="314"/>
      <c r="B391" s="314"/>
      <c r="C391" s="314"/>
      <c r="D391" s="317"/>
      <c r="E391" s="314"/>
      <c r="F391" s="314"/>
      <c r="G391" s="318"/>
      <c r="H391" s="314"/>
      <c r="I391" s="314"/>
      <c r="J391" s="314"/>
      <c r="K391" s="314"/>
      <c r="L391" s="314"/>
      <c r="M391" s="314"/>
      <c r="N391" s="314"/>
      <c r="O391" s="314"/>
      <c r="P391" s="314"/>
      <c r="Q391" s="314"/>
      <c r="R391" s="314"/>
      <c r="S391" s="314"/>
      <c r="T391" s="314"/>
      <c r="U391" s="314"/>
      <c r="V391" s="314"/>
      <c r="W391" s="314"/>
      <c r="X391" s="314"/>
      <c r="Y391" s="314"/>
      <c r="Z391" s="314"/>
      <c r="AA391" s="314"/>
    </row>
    <row r="392">
      <c r="A392" s="314"/>
      <c r="B392" s="314"/>
      <c r="C392" s="314"/>
      <c r="D392" s="317"/>
      <c r="E392" s="314"/>
      <c r="F392" s="314"/>
      <c r="G392" s="318"/>
      <c r="H392" s="314"/>
      <c r="I392" s="314"/>
      <c r="J392" s="314"/>
      <c r="K392" s="314"/>
      <c r="L392" s="314"/>
      <c r="M392" s="314"/>
      <c r="N392" s="314"/>
      <c r="O392" s="314"/>
      <c r="P392" s="314"/>
      <c r="Q392" s="314"/>
      <c r="R392" s="314"/>
      <c r="S392" s="314"/>
      <c r="T392" s="314"/>
      <c r="U392" s="314"/>
      <c r="V392" s="314"/>
      <c r="W392" s="314"/>
      <c r="X392" s="314"/>
      <c r="Y392" s="314"/>
      <c r="Z392" s="314"/>
      <c r="AA392" s="314"/>
    </row>
    <row r="393">
      <c r="A393" s="314"/>
      <c r="B393" s="314"/>
      <c r="C393" s="314"/>
      <c r="D393" s="317"/>
      <c r="E393" s="314"/>
      <c r="F393" s="314"/>
      <c r="G393" s="318"/>
      <c r="H393" s="314"/>
      <c r="I393" s="314"/>
      <c r="J393" s="314"/>
      <c r="K393" s="314"/>
      <c r="L393" s="314"/>
      <c r="M393" s="314"/>
      <c r="N393" s="314"/>
      <c r="O393" s="314"/>
      <c r="P393" s="314"/>
      <c r="Q393" s="314"/>
      <c r="R393" s="314"/>
      <c r="S393" s="314"/>
      <c r="T393" s="314"/>
      <c r="U393" s="314"/>
      <c r="V393" s="314"/>
      <c r="W393" s="314"/>
      <c r="X393" s="314"/>
      <c r="Y393" s="314"/>
      <c r="Z393" s="314"/>
      <c r="AA393" s="314"/>
    </row>
    <row r="394">
      <c r="A394" s="314"/>
      <c r="B394" s="314"/>
      <c r="C394" s="314"/>
      <c r="D394" s="317"/>
      <c r="E394" s="314"/>
      <c r="F394" s="314"/>
      <c r="G394" s="318"/>
      <c r="H394" s="314"/>
      <c r="I394" s="314"/>
      <c r="J394" s="314"/>
      <c r="K394" s="314"/>
      <c r="L394" s="314"/>
      <c r="M394" s="314"/>
      <c r="N394" s="314"/>
      <c r="O394" s="314"/>
      <c r="P394" s="314"/>
      <c r="Q394" s="314"/>
      <c r="R394" s="314"/>
      <c r="S394" s="314"/>
      <c r="T394" s="314"/>
      <c r="U394" s="314"/>
      <c r="V394" s="314"/>
      <c r="W394" s="314"/>
      <c r="X394" s="314"/>
      <c r="Y394" s="314"/>
      <c r="Z394" s="314"/>
      <c r="AA394" s="314"/>
    </row>
    <row r="395">
      <c r="A395" s="314"/>
      <c r="B395" s="314"/>
      <c r="C395" s="314"/>
      <c r="D395" s="317"/>
      <c r="E395" s="314"/>
      <c r="F395" s="314"/>
      <c r="G395" s="318"/>
      <c r="H395" s="314"/>
      <c r="I395" s="314"/>
      <c r="J395" s="314"/>
      <c r="K395" s="314"/>
      <c r="L395" s="314"/>
      <c r="M395" s="314"/>
      <c r="N395" s="314"/>
      <c r="O395" s="314"/>
      <c r="P395" s="314"/>
      <c r="Q395" s="314"/>
      <c r="R395" s="314"/>
      <c r="S395" s="314"/>
      <c r="T395" s="314"/>
      <c r="U395" s="314"/>
      <c r="V395" s="314"/>
      <c r="W395" s="314"/>
      <c r="X395" s="314"/>
      <c r="Y395" s="314"/>
      <c r="Z395" s="314"/>
      <c r="AA395" s="314"/>
    </row>
    <row r="396">
      <c r="A396" s="314"/>
      <c r="B396" s="314"/>
      <c r="C396" s="314"/>
      <c r="D396" s="317"/>
      <c r="E396" s="314"/>
      <c r="F396" s="314"/>
      <c r="G396" s="318"/>
      <c r="H396" s="314"/>
      <c r="I396" s="314"/>
      <c r="J396" s="314"/>
      <c r="K396" s="314"/>
      <c r="L396" s="314"/>
      <c r="M396" s="314"/>
      <c r="N396" s="314"/>
      <c r="O396" s="314"/>
      <c r="P396" s="314"/>
      <c r="Q396" s="314"/>
      <c r="R396" s="314"/>
      <c r="S396" s="314"/>
      <c r="T396" s="314"/>
      <c r="U396" s="314"/>
      <c r="V396" s="314"/>
      <c r="W396" s="314"/>
      <c r="X396" s="314"/>
      <c r="Y396" s="314"/>
      <c r="Z396" s="314"/>
      <c r="AA396" s="314"/>
    </row>
    <row r="397">
      <c r="A397" s="314"/>
      <c r="B397" s="314"/>
      <c r="C397" s="314"/>
      <c r="D397" s="317"/>
      <c r="E397" s="314"/>
      <c r="F397" s="314"/>
      <c r="G397" s="318"/>
      <c r="H397" s="314"/>
      <c r="I397" s="314"/>
      <c r="J397" s="314"/>
      <c r="K397" s="314"/>
      <c r="L397" s="314"/>
      <c r="M397" s="314"/>
      <c r="N397" s="314"/>
      <c r="O397" s="314"/>
      <c r="P397" s="314"/>
      <c r="Q397" s="314"/>
      <c r="R397" s="314"/>
      <c r="S397" s="314"/>
      <c r="T397" s="314"/>
      <c r="U397" s="314"/>
      <c r="V397" s="314"/>
      <c r="W397" s="314"/>
      <c r="X397" s="314"/>
      <c r="Y397" s="314"/>
      <c r="Z397" s="314"/>
      <c r="AA397" s="314"/>
    </row>
    <row r="398">
      <c r="A398" s="314"/>
      <c r="B398" s="314"/>
      <c r="C398" s="314"/>
      <c r="D398" s="317"/>
      <c r="E398" s="314"/>
      <c r="F398" s="314"/>
      <c r="G398" s="318"/>
      <c r="H398" s="314"/>
      <c r="I398" s="314"/>
      <c r="J398" s="314"/>
      <c r="K398" s="314"/>
      <c r="L398" s="314"/>
      <c r="M398" s="314"/>
      <c r="N398" s="314"/>
      <c r="O398" s="314"/>
      <c r="P398" s="314"/>
      <c r="Q398" s="314"/>
      <c r="R398" s="314"/>
      <c r="S398" s="314"/>
      <c r="T398" s="314"/>
      <c r="U398" s="314"/>
      <c r="V398" s="314"/>
      <c r="W398" s="314"/>
      <c r="X398" s="314"/>
      <c r="Y398" s="314"/>
      <c r="Z398" s="314"/>
      <c r="AA398" s="314"/>
    </row>
    <row r="399">
      <c r="A399" s="314"/>
      <c r="B399" s="314"/>
      <c r="C399" s="314"/>
      <c r="D399" s="317"/>
      <c r="E399" s="314"/>
      <c r="F399" s="314"/>
      <c r="G399" s="318"/>
      <c r="H399" s="314"/>
      <c r="I399" s="314"/>
      <c r="J399" s="314"/>
      <c r="K399" s="314"/>
      <c r="L399" s="314"/>
      <c r="M399" s="314"/>
      <c r="N399" s="314"/>
      <c r="O399" s="314"/>
      <c r="P399" s="314"/>
      <c r="Q399" s="314"/>
      <c r="R399" s="314"/>
      <c r="S399" s="314"/>
      <c r="T399" s="314"/>
      <c r="U399" s="314"/>
      <c r="V399" s="314"/>
      <c r="W399" s="314"/>
      <c r="X399" s="314"/>
      <c r="Y399" s="314"/>
      <c r="Z399" s="314"/>
      <c r="AA399" s="314"/>
    </row>
    <row r="400">
      <c r="A400" s="314"/>
      <c r="B400" s="314"/>
      <c r="C400" s="314"/>
      <c r="D400" s="317"/>
      <c r="E400" s="314"/>
      <c r="F400" s="314"/>
      <c r="G400" s="318"/>
      <c r="H400" s="314"/>
      <c r="I400" s="314"/>
      <c r="J400" s="314"/>
      <c r="K400" s="314"/>
      <c r="L400" s="314"/>
      <c r="M400" s="314"/>
      <c r="N400" s="314"/>
      <c r="O400" s="314"/>
      <c r="P400" s="314"/>
      <c r="Q400" s="314"/>
      <c r="R400" s="314"/>
      <c r="S400" s="314"/>
      <c r="T400" s="314"/>
      <c r="U400" s="314"/>
      <c r="V400" s="314"/>
      <c r="W400" s="314"/>
      <c r="X400" s="314"/>
      <c r="Y400" s="314"/>
      <c r="Z400" s="314"/>
      <c r="AA400" s="314"/>
    </row>
    <row r="401">
      <c r="A401" s="314"/>
      <c r="B401" s="314"/>
      <c r="C401" s="314"/>
      <c r="D401" s="317"/>
      <c r="E401" s="314"/>
      <c r="F401" s="314"/>
      <c r="G401" s="318"/>
      <c r="H401" s="314"/>
      <c r="I401" s="314"/>
      <c r="J401" s="314"/>
      <c r="K401" s="314"/>
      <c r="L401" s="314"/>
      <c r="M401" s="314"/>
      <c r="N401" s="314"/>
      <c r="O401" s="314"/>
      <c r="P401" s="314"/>
      <c r="Q401" s="314"/>
      <c r="R401" s="314"/>
      <c r="S401" s="314"/>
      <c r="T401" s="314"/>
      <c r="U401" s="314"/>
      <c r="V401" s="314"/>
      <c r="W401" s="314"/>
      <c r="X401" s="314"/>
      <c r="Y401" s="314"/>
      <c r="Z401" s="314"/>
      <c r="AA401" s="314"/>
    </row>
    <row r="402">
      <c r="A402" s="314"/>
      <c r="B402" s="314"/>
      <c r="C402" s="314"/>
      <c r="D402" s="317"/>
      <c r="E402" s="314"/>
      <c r="F402" s="314"/>
      <c r="G402" s="318"/>
      <c r="H402" s="314"/>
      <c r="I402" s="314"/>
      <c r="J402" s="314"/>
      <c r="K402" s="314"/>
      <c r="L402" s="314"/>
      <c r="M402" s="314"/>
      <c r="N402" s="314"/>
      <c r="O402" s="314"/>
      <c r="P402" s="314"/>
      <c r="Q402" s="314"/>
      <c r="R402" s="314"/>
      <c r="S402" s="314"/>
      <c r="T402" s="314"/>
      <c r="U402" s="314"/>
      <c r="V402" s="314"/>
      <c r="W402" s="314"/>
      <c r="X402" s="314"/>
      <c r="Y402" s="314"/>
      <c r="Z402" s="314"/>
      <c r="AA402" s="314"/>
    </row>
    <row r="403">
      <c r="A403" s="314"/>
      <c r="B403" s="314"/>
      <c r="C403" s="314"/>
      <c r="D403" s="317"/>
      <c r="E403" s="314"/>
      <c r="F403" s="314"/>
      <c r="G403" s="318"/>
      <c r="H403" s="314"/>
      <c r="I403" s="314"/>
      <c r="J403" s="314"/>
      <c r="K403" s="314"/>
      <c r="L403" s="314"/>
      <c r="M403" s="314"/>
      <c r="N403" s="314"/>
      <c r="O403" s="314"/>
      <c r="P403" s="314"/>
      <c r="Q403" s="314"/>
      <c r="R403" s="314"/>
      <c r="S403" s="314"/>
      <c r="T403" s="314"/>
      <c r="U403" s="314"/>
      <c r="V403" s="314"/>
      <c r="W403" s="314"/>
      <c r="X403" s="314"/>
      <c r="Y403" s="314"/>
      <c r="Z403" s="314"/>
      <c r="AA403" s="314"/>
    </row>
    <row r="404">
      <c r="A404" s="314"/>
      <c r="B404" s="314"/>
      <c r="C404" s="314"/>
      <c r="D404" s="317"/>
      <c r="E404" s="314"/>
      <c r="F404" s="314"/>
      <c r="G404" s="318"/>
      <c r="H404" s="314"/>
      <c r="I404" s="314"/>
      <c r="J404" s="314"/>
      <c r="K404" s="314"/>
      <c r="L404" s="314"/>
      <c r="M404" s="314"/>
      <c r="N404" s="314"/>
      <c r="O404" s="314"/>
      <c r="P404" s="314"/>
      <c r="Q404" s="314"/>
      <c r="R404" s="314"/>
      <c r="S404" s="314"/>
      <c r="T404" s="314"/>
      <c r="U404" s="314"/>
      <c r="V404" s="314"/>
      <c r="W404" s="314"/>
      <c r="X404" s="314"/>
      <c r="Y404" s="314"/>
      <c r="Z404" s="314"/>
      <c r="AA404" s="314"/>
    </row>
    <row r="405">
      <c r="A405" s="314"/>
      <c r="B405" s="314"/>
      <c r="C405" s="314"/>
      <c r="D405" s="317"/>
      <c r="E405" s="314"/>
      <c r="F405" s="314"/>
      <c r="G405" s="318"/>
      <c r="H405" s="314"/>
      <c r="I405" s="314"/>
      <c r="J405" s="314"/>
      <c r="K405" s="314"/>
      <c r="L405" s="314"/>
      <c r="M405" s="314"/>
      <c r="N405" s="314"/>
      <c r="O405" s="314"/>
      <c r="P405" s="314"/>
      <c r="Q405" s="314"/>
      <c r="R405" s="314"/>
      <c r="S405" s="314"/>
      <c r="T405" s="314"/>
      <c r="U405" s="314"/>
      <c r="V405" s="314"/>
      <c r="W405" s="314"/>
      <c r="X405" s="314"/>
      <c r="Y405" s="314"/>
      <c r="Z405" s="314"/>
      <c r="AA405" s="314"/>
    </row>
    <row r="406">
      <c r="A406" s="314"/>
      <c r="B406" s="314"/>
      <c r="C406" s="314"/>
      <c r="D406" s="317"/>
      <c r="E406" s="314"/>
      <c r="F406" s="314"/>
      <c r="G406" s="318"/>
      <c r="H406" s="314"/>
      <c r="I406" s="314"/>
      <c r="J406" s="314"/>
      <c r="K406" s="314"/>
      <c r="L406" s="314"/>
      <c r="M406" s="314"/>
      <c r="N406" s="314"/>
      <c r="O406" s="314"/>
      <c r="P406" s="314"/>
      <c r="Q406" s="314"/>
      <c r="R406" s="314"/>
      <c r="S406" s="314"/>
      <c r="T406" s="314"/>
      <c r="U406" s="314"/>
      <c r="V406" s="314"/>
      <c r="W406" s="314"/>
      <c r="X406" s="314"/>
      <c r="Y406" s="314"/>
      <c r="Z406" s="314"/>
      <c r="AA406" s="314"/>
    </row>
    <row r="407">
      <c r="A407" s="314"/>
      <c r="B407" s="314"/>
      <c r="C407" s="314"/>
      <c r="D407" s="317"/>
      <c r="E407" s="314"/>
      <c r="F407" s="314"/>
      <c r="G407" s="318"/>
      <c r="H407" s="314"/>
      <c r="I407" s="314"/>
      <c r="J407" s="314"/>
      <c r="K407" s="314"/>
      <c r="L407" s="314"/>
      <c r="M407" s="314"/>
      <c r="N407" s="314"/>
      <c r="O407" s="314"/>
      <c r="P407" s="314"/>
      <c r="Q407" s="314"/>
      <c r="R407" s="314"/>
      <c r="S407" s="314"/>
      <c r="T407" s="314"/>
      <c r="U407" s="314"/>
      <c r="V407" s="314"/>
      <c r="W407" s="314"/>
      <c r="X407" s="314"/>
      <c r="Y407" s="314"/>
      <c r="Z407" s="314"/>
      <c r="AA407" s="314"/>
    </row>
    <row r="408">
      <c r="A408" s="314"/>
      <c r="B408" s="314"/>
      <c r="C408" s="314"/>
      <c r="D408" s="317"/>
      <c r="E408" s="314"/>
      <c r="F408" s="314"/>
      <c r="G408" s="318"/>
      <c r="H408" s="314"/>
      <c r="I408" s="314"/>
      <c r="J408" s="314"/>
      <c r="K408" s="314"/>
      <c r="L408" s="314"/>
      <c r="M408" s="314"/>
      <c r="N408" s="314"/>
      <c r="O408" s="314"/>
      <c r="P408" s="314"/>
      <c r="Q408" s="314"/>
      <c r="R408" s="314"/>
      <c r="S408" s="314"/>
      <c r="T408" s="314"/>
      <c r="U408" s="314"/>
      <c r="V408" s="314"/>
      <c r="W408" s="314"/>
      <c r="X408" s="314"/>
      <c r="Y408" s="314"/>
      <c r="Z408" s="314"/>
      <c r="AA408" s="314"/>
    </row>
    <row r="409">
      <c r="A409" s="314"/>
      <c r="B409" s="314"/>
      <c r="C409" s="314"/>
      <c r="D409" s="317"/>
      <c r="E409" s="314"/>
      <c r="F409" s="314"/>
      <c r="G409" s="318"/>
      <c r="H409" s="314"/>
      <c r="I409" s="314"/>
      <c r="J409" s="314"/>
      <c r="K409" s="314"/>
      <c r="L409" s="314"/>
      <c r="M409" s="314"/>
      <c r="N409" s="314"/>
      <c r="O409" s="314"/>
      <c r="P409" s="314"/>
      <c r="Q409" s="314"/>
      <c r="R409" s="314"/>
      <c r="S409" s="314"/>
      <c r="T409" s="314"/>
      <c r="U409" s="314"/>
      <c r="V409" s="314"/>
      <c r="W409" s="314"/>
      <c r="X409" s="314"/>
      <c r="Y409" s="314"/>
      <c r="Z409" s="314"/>
      <c r="AA409" s="314"/>
    </row>
    <row r="410">
      <c r="A410" s="314"/>
      <c r="B410" s="314"/>
      <c r="C410" s="314"/>
      <c r="D410" s="317"/>
      <c r="E410" s="314"/>
      <c r="F410" s="314"/>
      <c r="G410" s="318"/>
      <c r="H410" s="314"/>
      <c r="I410" s="314"/>
      <c r="J410" s="314"/>
      <c r="K410" s="314"/>
      <c r="L410" s="314"/>
      <c r="M410" s="314"/>
      <c r="N410" s="314"/>
      <c r="O410" s="314"/>
      <c r="P410" s="314"/>
      <c r="Q410" s="314"/>
      <c r="R410" s="314"/>
      <c r="S410" s="314"/>
      <c r="T410" s="314"/>
      <c r="U410" s="314"/>
      <c r="V410" s="314"/>
      <c r="W410" s="314"/>
      <c r="X410" s="314"/>
      <c r="Y410" s="314"/>
      <c r="Z410" s="314"/>
      <c r="AA410" s="314"/>
    </row>
    <row r="411">
      <c r="A411" s="314"/>
      <c r="B411" s="314"/>
      <c r="C411" s="314"/>
      <c r="D411" s="317"/>
      <c r="E411" s="314"/>
      <c r="F411" s="314"/>
      <c r="G411" s="318"/>
      <c r="H411" s="314"/>
      <c r="I411" s="314"/>
      <c r="J411" s="314"/>
      <c r="K411" s="314"/>
      <c r="L411" s="314"/>
      <c r="M411" s="314"/>
      <c r="N411" s="314"/>
      <c r="O411" s="314"/>
      <c r="P411" s="314"/>
      <c r="Q411" s="314"/>
      <c r="R411" s="314"/>
      <c r="S411" s="314"/>
      <c r="T411" s="314"/>
      <c r="U411" s="314"/>
      <c r="V411" s="314"/>
      <c r="W411" s="314"/>
      <c r="X411" s="314"/>
      <c r="Y411" s="314"/>
      <c r="Z411" s="314"/>
      <c r="AA411" s="314"/>
    </row>
    <row r="412">
      <c r="A412" s="314"/>
      <c r="B412" s="314"/>
      <c r="C412" s="314"/>
      <c r="D412" s="317"/>
      <c r="E412" s="314"/>
      <c r="F412" s="314"/>
      <c r="G412" s="318"/>
      <c r="H412" s="314"/>
      <c r="I412" s="314"/>
      <c r="J412" s="314"/>
      <c r="K412" s="314"/>
      <c r="L412" s="314"/>
      <c r="M412" s="314"/>
      <c r="N412" s="314"/>
      <c r="O412" s="314"/>
      <c r="P412" s="314"/>
      <c r="Q412" s="314"/>
      <c r="R412" s="314"/>
      <c r="S412" s="314"/>
      <c r="T412" s="314"/>
      <c r="U412" s="314"/>
      <c r="V412" s="314"/>
      <c r="W412" s="314"/>
      <c r="X412" s="314"/>
      <c r="Y412" s="314"/>
      <c r="Z412" s="314"/>
      <c r="AA412" s="314"/>
    </row>
    <row r="413">
      <c r="A413" s="314"/>
      <c r="B413" s="314"/>
      <c r="C413" s="314"/>
      <c r="D413" s="317"/>
      <c r="E413" s="314"/>
      <c r="F413" s="314"/>
      <c r="G413" s="318"/>
      <c r="H413" s="314"/>
      <c r="I413" s="314"/>
      <c r="J413" s="314"/>
      <c r="K413" s="314"/>
      <c r="L413" s="314"/>
      <c r="M413" s="314"/>
      <c r="N413" s="314"/>
      <c r="O413" s="314"/>
      <c r="P413" s="314"/>
      <c r="Q413" s="314"/>
      <c r="R413" s="314"/>
      <c r="S413" s="314"/>
      <c r="T413" s="314"/>
      <c r="U413" s="314"/>
      <c r="V413" s="314"/>
      <c r="W413" s="314"/>
      <c r="X413" s="314"/>
      <c r="Y413" s="314"/>
      <c r="Z413" s="314"/>
      <c r="AA413" s="314"/>
    </row>
    <row r="414">
      <c r="A414" s="314"/>
      <c r="B414" s="314"/>
      <c r="C414" s="314"/>
      <c r="D414" s="317"/>
      <c r="E414" s="314"/>
      <c r="F414" s="314"/>
      <c r="G414" s="318"/>
      <c r="H414" s="314"/>
      <c r="I414" s="314"/>
      <c r="J414" s="314"/>
      <c r="K414" s="314"/>
      <c r="L414" s="314"/>
      <c r="M414" s="314"/>
      <c r="N414" s="314"/>
      <c r="O414" s="314"/>
      <c r="P414" s="314"/>
      <c r="Q414" s="314"/>
      <c r="R414" s="314"/>
      <c r="S414" s="314"/>
      <c r="T414" s="314"/>
      <c r="U414" s="314"/>
      <c r="V414" s="314"/>
      <c r="W414" s="314"/>
      <c r="X414" s="314"/>
      <c r="Y414" s="314"/>
      <c r="Z414" s="314"/>
      <c r="AA414" s="314"/>
    </row>
    <row r="415">
      <c r="A415" s="314"/>
      <c r="B415" s="314"/>
      <c r="C415" s="314"/>
      <c r="D415" s="317"/>
      <c r="E415" s="314"/>
      <c r="F415" s="314"/>
      <c r="G415" s="318"/>
      <c r="H415" s="314"/>
      <c r="I415" s="314"/>
      <c r="J415" s="314"/>
      <c r="K415" s="314"/>
      <c r="L415" s="314"/>
      <c r="M415" s="314"/>
      <c r="N415" s="314"/>
      <c r="O415" s="314"/>
      <c r="P415" s="314"/>
      <c r="Q415" s="314"/>
      <c r="R415" s="314"/>
      <c r="S415" s="314"/>
      <c r="T415" s="314"/>
      <c r="U415" s="314"/>
      <c r="V415" s="314"/>
      <c r="W415" s="314"/>
      <c r="X415" s="314"/>
      <c r="Y415" s="314"/>
      <c r="Z415" s="314"/>
      <c r="AA415" s="314"/>
    </row>
    <row r="416">
      <c r="A416" s="314"/>
      <c r="B416" s="314"/>
      <c r="C416" s="314"/>
      <c r="D416" s="317"/>
      <c r="E416" s="314"/>
      <c r="F416" s="314"/>
      <c r="G416" s="318"/>
      <c r="H416" s="314"/>
      <c r="I416" s="314"/>
      <c r="J416" s="314"/>
      <c r="K416" s="314"/>
      <c r="L416" s="314"/>
      <c r="M416" s="314"/>
      <c r="N416" s="314"/>
      <c r="O416" s="314"/>
      <c r="P416" s="314"/>
      <c r="Q416" s="314"/>
      <c r="R416" s="314"/>
      <c r="S416" s="314"/>
      <c r="T416" s="314"/>
      <c r="U416" s="314"/>
      <c r="V416" s="314"/>
      <c r="W416" s="314"/>
      <c r="X416" s="314"/>
      <c r="Y416" s="314"/>
      <c r="Z416" s="314"/>
      <c r="AA416" s="314"/>
    </row>
    <row r="417">
      <c r="A417" s="314"/>
      <c r="B417" s="314"/>
      <c r="C417" s="314"/>
      <c r="D417" s="317"/>
      <c r="E417" s="314"/>
      <c r="F417" s="314"/>
      <c r="G417" s="318"/>
      <c r="H417" s="314"/>
      <c r="I417" s="314"/>
      <c r="J417" s="314"/>
      <c r="K417" s="314"/>
      <c r="L417" s="314"/>
      <c r="M417" s="314"/>
      <c r="N417" s="314"/>
      <c r="O417" s="314"/>
      <c r="P417" s="314"/>
      <c r="Q417" s="314"/>
      <c r="R417" s="314"/>
      <c r="S417" s="314"/>
      <c r="T417" s="314"/>
      <c r="U417" s="314"/>
      <c r="V417" s="314"/>
      <c r="W417" s="314"/>
      <c r="X417" s="314"/>
      <c r="Y417" s="314"/>
      <c r="Z417" s="314"/>
      <c r="AA417" s="314"/>
    </row>
    <row r="418">
      <c r="A418" s="314"/>
      <c r="B418" s="314"/>
      <c r="C418" s="314"/>
      <c r="D418" s="317"/>
      <c r="E418" s="314"/>
      <c r="F418" s="314"/>
      <c r="G418" s="318"/>
      <c r="H418" s="314"/>
      <c r="I418" s="314"/>
      <c r="J418" s="314"/>
      <c r="K418" s="314"/>
      <c r="L418" s="314"/>
      <c r="M418" s="314"/>
      <c r="N418" s="314"/>
      <c r="O418" s="314"/>
      <c r="P418" s="314"/>
      <c r="Q418" s="314"/>
      <c r="R418" s="314"/>
      <c r="S418" s="314"/>
      <c r="T418" s="314"/>
      <c r="U418" s="314"/>
      <c r="V418" s="314"/>
      <c r="W418" s="314"/>
      <c r="X418" s="314"/>
      <c r="Y418" s="314"/>
      <c r="Z418" s="314"/>
      <c r="AA418" s="314"/>
    </row>
    <row r="419">
      <c r="A419" s="314"/>
      <c r="B419" s="314"/>
      <c r="C419" s="314"/>
      <c r="D419" s="317"/>
      <c r="E419" s="314"/>
      <c r="F419" s="314"/>
      <c r="G419" s="318"/>
      <c r="H419" s="314"/>
      <c r="I419" s="314"/>
      <c r="J419" s="314"/>
      <c r="K419" s="314"/>
      <c r="L419" s="314"/>
      <c r="M419" s="314"/>
      <c r="N419" s="314"/>
      <c r="O419" s="314"/>
      <c r="P419" s="314"/>
      <c r="Q419" s="314"/>
      <c r="R419" s="314"/>
      <c r="S419" s="314"/>
      <c r="T419" s="314"/>
      <c r="U419" s="314"/>
      <c r="V419" s="314"/>
      <c r="W419" s="314"/>
      <c r="X419" s="314"/>
      <c r="Y419" s="314"/>
      <c r="Z419" s="314"/>
      <c r="AA419" s="314"/>
    </row>
    <row r="420">
      <c r="A420" s="314"/>
      <c r="B420" s="314"/>
      <c r="C420" s="314"/>
      <c r="D420" s="317"/>
      <c r="E420" s="314"/>
      <c r="F420" s="314"/>
      <c r="G420" s="318"/>
      <c r="H420" s="314"/>
      <c r="I420" s="314"/>
      <c r="J420" s="314"/>
      <c r="K420" s="314"/>
      <c r="L420" s="314"/>
      <c r="M420" s="314"/>
      <c r="N420" s="314"/>
      <c r="O420" s="314"/>
      <c r="P420" s="314"/>
      <c r="Q420" s="314"/>
      <c r="R420" s="314"/>
      <c r="S420" s="314"/>
      <c r="T420" s="314"/>
      <c r="U420" s="314"/>
      <c r="V420" s="314"/>
      <c r="W420" s="314"/>
      <c r="X420" s="314"/>
      <c r="Y420" s="314"/>
      <c r="Z420" s="314"/>
      <c r="AA420" s="314"/>
    </row>
    <row r="421">
      <c r="A421" s="314"/>
      <c r="B421" s="314"/>
      <c r="C421" s="314"/>
      <c r="D421" s="317"/>
      <c r="E421" s="314"/>
      <c r="F421" s="314"/>
      <c r="G421" s="318"/>
      <c r="H421" s="314"/>
      <c r="I421" s="314"/>
      <c r="J421" s="314"/>
      <c r="K421" s="314"/>
      <c r="L421" s="314"/>
      <c r="M421" s="314"/>
      <c r="N421" s="314"/>
      <c r="O421" s="314"/>
      <c r="P421" s="314"/>
      <c r="Q421" s="314"/>
      <c r="R421" s="314"/>
      <c r="S421" s="314"/>
      <c r="T421" s="314"/>
      <c r="U421" s="314"/>
      <c r="V421" s="314"/>
      <c r="W421" s="314"/>
      <c r="X421" s="314"/>
      <c r="Y421" s="314"/>
      <c r="Z421" s="314"/>
      <c r="AA421" s="314"/>
    </row>
    <row r="422">
      <c r="A422" s="314"/>
      <c r="B422" s="314"/>
      <c r="C422" s="314"/>
      <c r="D422" s="317"/>
      <c r="E422" s="314"/>
      <c r="F422" s="314"/>
      <c r="G422" s="318"/>
      <c r="H422" s="314"/>
      <c r="I422" s="314"/>
      <c r="J422" s="314"/>
      <c r="K422" s="314"/>
      <c r="L422" s="314"/>
      <c r="M422" s="314"/>
      <c r="N422" s="314"/>
      <c r="O422" s="314"/>
      <c r="P422" s="314"/>
      <c r="Q422" s="314"/>
      <c r="R422" s="314"/>
      <c r="S422" s="314"/>
      <c r="T422" s="314"/>
      <c r="U422" s="314"/>
      <c r="V422" s="314"/>
      <c r="W422" s="314"/>
      <c r="X422" s="314"/>
      <c r="Y422" s="314"/>
      <c r="Z422" s="314"/>
      <c r="AA422" s="314"/>
    </row>
    <row r="423">
      <c r="A423" s="314"/>
      <c r="B423" s="314"/>
      <c r="C423" s="314"/>
      <c r="D423" s="317"/>
      <c r="E423" s="314"/>
      <c r="F423" s="314"/>
      <c r="G423" s="318"/>
      <c r="H423" s="314"/>
      <c r="I423" s="314"/>
      <c r="J423" s="314"/>
      <c r="K423" s="314"/>
      <c r="L423" s="314"/>
      <c r="M423" s="314"/>
      <c r="N423" s="314"/>
      <c r="O423" s="314"/>
      <c r="P423" s="314"/>
      <c r="Q423" s="314"/>
      <c r="R423" s="314"/>
      <c r="S423" s="314"/>
      <c r="T423" s="314"/>
      <c r="U423" s="314"/>
      <c r="V423" s="314"/>
      <c r="W423" s="314"/>
      <c r="X423" s="314"/>
      <c r="Y423" s="314"/>
      <c r="Z423" s="314"/>
      <c r="AA423" s="314"/>
    </row>
    <row r="424">
      <c r="A424" s="314"/>
      <c r="B424" s="314"/>
      <c r="C424" s="314"/>
      <c r="D424" s="317"/>
      <c r="E424" s="314"/>
      <c r="F424" s="314"/>
      <c r="G424" s="318"/>
      <c r="H424" s="314"/>
      <c r="I424" s="314"/>
      <c r="J424" s="314"/>
      <c r="K424" s="314"/>
      <c r="L424" s="314"/>
      <c r="M424" s="314"/>
      <c r="N424" s="314"/>
      <c r="O424" s="314"/>
      <c r="P424" s="314"/>
      <c r="Q424" s="314"/>
      <c r="R424" s="314"/>
      <c r="S424" s="314"/>
      <c r="T424" s="314"/>
      <c r="U424" s="314"/>
      <c r="V424" s="314"/>
      <c r="W424" s="314"/>
      <c r="X424" s="314"/>
      <c r="Y424" s="314"/>
      <c r="Z424" s="314"/>
      <c r="AA424" s="314"/>
    </row>
    <row r="425">
      <c r="A425" s="314"/>
      <c r="B425" s="314"/>
      <c r="C425" s="314"/>
      <c r="D425" s="317"/>
      <c r="E425" s="314"/>
      <c r="F425" s="314"/>
      <c r="G425" s="318"/>
      <c r="H425" s="314"/>
      <c r="I425" s="314"/>
      <c r="J425" s="314"/>
      <c r="K425" s="314"/>
      <c r="L425" s="314"/>
      <c r="M425" s="314"/>
      <c r="N425" s="314"/>
      <c r="O425" s="314"/>
      <c r="P425" s="314"/>
      <c r="Q425" s="314"/>
      <c r="R425" s="314"/>
      <c r="S425" s="314"/>
      <c r="T425" s="314"/>
      <c r="U425" s="314"/>
      <c r="V425" s="314"/>
      <c r="W425" s="314"/>
      <c r="X425" s="314"/>
      <c r="Y425" s="314"/>
      <c r="Z425" s="314"/>
      <c r="AA425" s="314"/>
    </row>
    <row r="426">
      <c r="A426" s="314"/>
      <c r="B426" s="314"/>
      <c r="C426" s="314"/>
      <c r="D426" s="317"/>
      <c r="E426" s="314"/>
      <c r="F426" s="314"/>
      <c r="G426" s="318"/>
      <c r="H426" s="314"/>
      <c r="I426" s="314"/>
      <c r="J426" s="314"/>
      <c r="K426" s="314"/>
      <c r="L426" s="314"/>
      <c r="M426" s="314"/>
      <c r="N426" s="314"/>
      <c r="O426" s="314"/>
      <c r="P426" s="314"/>
      <c r="Q426" s="314"/>
      <c r="R426" s="314"/>
      <c r="S426" s="314"/>
      <c r="T426" s="314"/>
      <c r="U426" s="314"/>
      <c r="V426" s="314"/>
      <c r="W426" s="314"/>
      <c r="X426" s="314"/>
      <c r="Y426" s="314"/>
      <c r="Z426" s="314"/>
      <c r="AA426" s="314"/>
    </row>
    <row r="427">
      <c r="A427" s="314"/>
      <c r="B427" s="314"/>
      <c r="C427" s="314"/>
      <c r="D427" s="317"/>
      <c r="E427" s="314"/>
      <c r="F427" s="314"/>
      <c r="G427" s="318"/>
      <c r="H427" s="314"/>
      <c r="I427" s="314"/>
      <c r="J427" s="314"/>
      <c r="K427" s="314"/>
      <c r="L427" s="314"/>
      <c r="M427" s="314"/>
      <c r="N427" s="314"/>
      <c r="O427" s="314"/>
      <c r="P427" s="314"/>
      <c r="Q427" s="314"/>
      <c r="R427" s="314"/>
      <c r="S427" s="314"/>
      <c r="T427" s="314"/>
      <c r="U427" s="314"/>
      <c r="V427" s="314"/>
      <c r="W427" s="314"/>
      <c r="X427" s="314"/>
      <c r="Y427" s="314"/>
      <c r="Z427" s="314"/>
      <c r="AA427" s="314"/>
    </row>
    <row r="428">
      <c r="A428" s="314"/>
      <c r="B428" s="314"/>
      <c r="C428" s="314"/>
      <c r="D428" s="317"/>
      <c r="E428" s="314"/>
      <c r="F428" s="314"/>
      <c r="G428" s="318"/>
      <c r="H428" s="314"/>
      <c r="I428" s="314"/>
      <c r="J428" s="314"/>
      <c r="K428" s="314"/>
      <c r="L428" s="314"/>
      <c r="M428" s="314"/>
      <c r="N428" s="314"/>
      <c r="O428" s="314"/>
      <c r="P428" s="314"/>
      <c r="Q428" s="314"/>
      <c r="R428" s="314"/>
      <c r="S428" s="314"/>
      <c r="T428" s="314"/>
      <c r="U428" s="314"/>
      <c r="V428" s="314"/>
      <c r="W428" s="314"/>
      <c r="X428" s="314"/>
      <c r="Y428" s="314"/>
      <c r="Z428" s="314"/>
      <c r="AA428" s="314"/>
    </row>
    <row r="429">
      <c r="A429" s="314"/>
      <c r="B429" s="314"/>
      <c r="C429" s="314"/>
      <c r="D429" s="317"/>
      <c r="E429" s="314"/>
      <c r="F429" s="314"/>
      <c r="G429" s="318"/>
      <c r="H429" s="314"/>
      <c r="I429" s="314"/>
      <c r="J429" s="314"/>
      <c r="K429" s="314"/>
      <c r="L429" s="314"/>
      <c r="M429" s="314"/>
      <c r="N429" s="314"/>
      <c r="O429" s="314"/>
      <c r="P429" s="314"/>
      <c r="Q429" s="314"/>
      <c r="R429" s="314"/>
      <c r="S429" s="314"/>
      <c r="T429" s="314"/>
      <c r="U429" s="314"/>
      <c r="V429" s="314"/>
      <c r="W429" s="314"/>
      <c r="X429" s="314"/>
      <c r="Y429" s="314"/>
      <c r="Z429" s="314"/>
      <c r="AA429" s="314"/>
    </row>
    <row r="430">
      <c r="A430" s="314"/>
      <c r="B430" s="314"/>
      <c r="C430" s="314"/>
      <c r="D430" s="317"/>
      <c r="E430" s="314"/>
      <c r="F430" s="314"/>
      <c r="G430" s="318"/>
      <c r="H430" s="314"/>
      <c r="I430" s="314"/>
      <c r="J430" s="314"/>
      <c r="K430" s="314"/>
      <c r="L430" s="314"/>
      <c r="M430" s="314"/>
      <c r="N430" s="314"/>
      <c r="O430" s="314"/>
      <c r="P430" s="314"/>
      <c r="Q430" s="314"/>
      <c r="R430" s="314"/>
      <c r="S430" s="314"/>
      <c r="T430" s="314"/>
      <c r="U430" s="314"/>
      <c r="V430" s="314"/>
      <c r="W430" s="314"/>
      <c r="X430" s="314"/>
      <c r="Y430" s="314"/>
      <c r="Z430" s="314"/>
      <c r="AA430" s="314"/>
    </row>
    <row r="431">
      <c r="A431" s="314"/>
      <c r="B431" s="314"/>
      <c r="C431" s="314"/>
      <c r="D431" s="317"/>
      <c r="E431" s="314"/>
      <c r="F431" s="314"/>
      <c r="G431" s="318"/>
      <c r="H431" s="314"/>
      <c r="I431" s="314"/>
      <c r="J431" s="314"/>
      <c r="K431" s="314"/>
      <c r="L431" s="314"/>
      <c r="M431" s="314"/>
      <c r="N431" s="314"/>
      <c r="O431" s="314"/>
      <c r="P431" s="314"/>
      <c r="Q431" s="314"/>
      <c r="R431" s="314"/>
      <c r="S431" s="314"/>
      <c r="T431" s="314"/>
      <c r="U431" s="314"/>
      <c r="V431" s="314"/>
      <c r="W431" s="314"/>
      <c r="X431" s="314"/>
      <c r="Y431" s="314"/>
      <c r="Z431" s="314"/>
      <c r="AA431" s="314"/>
    </row>
    <row r="432">
      <c r="A432" s="314"/>
      <c r="B432" s="314"/>
      <c r="C432" s="314"/>
      <c r="D432" s="317"/>
      <c r="E432" s="314"/>
      <c r="F432" s="314"/>
      <c r="G432" s="318"/>
      <c r="H432" s="314"/>
      <c r="I432" s="314"/>
      <c r="J432" s="314"/>
      <c r="K432" s="314"/>
      <c r="L432" s="314"/>
      <c r="M432" s="314"/>
      <c r="N432" s="314"/>
      <c r="O432" s="314"/>
      <c r="P432" s="314"/>
      <c r="Q432" s="314"/>
      <c r="R432" s="314"/>
      <c r="S432" s="314"/>
      <c r="T432" s="314"/>
      <c r="U432" s="314"/>
      <c r="V432" s="314"/>
      <c r="W432" s="314"/>
      <c r="X432" s="314"/>
      <c r="Y432" s="314"/>
      <c r="Z432" s="314"/>
      <c r="AA432" s="314"/>
    </row>
    <row r="433">
      <c r="A433" s="314"/>
      <c r="B433" s="314"/>
      <c r="C433" s="314"/>
      <c r="D433" s="317"/>
      <c r="E433" s="314"/>
      <c r="F433" s="314"/>
      <c r="G433" s="318"/>
      <c r="H433" s="314"/>
      <c r="I433" s="314"/>
      <c r="J433" s="314"/>
      <c r="K433" s="314"/>
      <c r="L433" s="314"/>
      <c r="M433" s="314"/>
      <c r="N433" s="314"/>
      <c r="O433" s="314"/>
      <c r="P433" s="314"/>
      <c r="Q433" s="314"/>
      <c r="R433" s="314"/>
      <c r="S433" s="314"/>
      <c r="T433" s="314"/>
      <c r="U433" s="314"/>
      <c r="V433" s="314"/>
      <c r="W433" s="314"/>
      <c r="X433" s="314"/>
      <c r="Y433" s="314"/>
      <c r="Z433" s="314"/>
      <c r="AA433" s="314"/>
    </row>
    <row r="434">
      <c r="A434" s="314"/>
      <c r="B434" s="314"/>
      <c r="C434" s="314"/>
      <c r="D434" s="317"/>
      <c r="E434" s="314"/>
      <c r="F434" s="314"/>
      <c r="G434" s="318"/>
      <c r="H434" s="314"/>
      <c r="I434" s="314"/>
      <c r="J434" s="314"/>
      <c r="K434" s="314"/>
      <c r="L434" s="314"/>
      <c r="M434" s="314"/>
      <c r="N434" s="314"/>
      <c r="O434" s="314"/>
      <c r="P434" s="314"/>
      <c r="Q434" s="314"/>
      <c r="R434" s="314"/>
      <c r="S434" s="314"/>
      <c r="T434" s="314"/>
      <c r="U434" s="314"/>
      <c r="V434" s="314"/>
      <c r="W434" s="314"/>
      <c r="X434" s="314"/>
      <c r="Y434" s="314"/>
      <c r="Z434" s="314"/>
      <c r="AA434" s="314"/>
    </row>
    <row r="435">
      <c r="A435" s="314"/>
      <c r="B435" s="314"/>
      <c r="C435" s="314"/>
      <c r="D435" s="317"/>
      <c r="E435" s="314"/>
      <c r="F435" s="314"/>
      <c r="G435" s="318"/>
      <c r="H435" s="314"/>
      <c r="I435" s="314"/>
      <c r="J435" s="314"/>
      <c r="K435" s="314"/>
      <c r="L435" s="314"/>
      <c r="M435" s="314"/>
      <c r="N435" s="314"/>
      <c r="O435" s="314"/>
      <c r="P435" s="314"/>
      <c r="Q435" s="314"/>
      <c r="R435" s="314"/>
      <c r="S435" s="314"/>
      <c r="T435" s="314"/>
      <c r="U435" s="314"/>
      <c r="V435" s="314"/>
      <c r="W435" s="314"/>
      <c r="X435" s="314"/>
      <c r="Y435" s="314"/>
      <c r="Z435" s="314"/>
      <c r="AA435" s="314"/>
    </row>
    <row r="436">
      <c r="A436" s="314"/>
      <c r="B436" s="314"/>
      <c r="C436" s="314"/>
      <c r="D436" s="317"/>
      <c r="E436" s="314"/>
      <c r="F436" s="314"/>
      <c r="G436" s="318"/>
      <c r="H436" s="314"/>
      <c r="I436" s="314"/>
      <c r="J436" s="314"/>
      <c r="K436" s="314"/>
      <c r="L436" s="314"/>
      <c r="M436" s="314"/>
      <c r="N436" s="314"/>
      <c r="O436" s="314"/>
      <c r="P436" s="314"/>
      <c r="Q436" s="314"/>
      <c r="R436" s="314"/>
      <c r="S436" s="314"/>
      <c r="T436" s="314"/>
      <c r="U436" s="314"/>
      <c r="V436" s="314"/>
      <c r="W436" s="314"/>
      <c r="X436" s="314"/>
      <c r="Y436" s="314"/>
      <c r="Z436" s="314"/>
      <c r="AA436" s="314"/>
    </row>
    <row r="437">
      <c r="A437" s="314"/>
      <c r="B437" s="314"/>
      <c r="C437" s="314"/>
      <c r="D437" s="317"/>
      <c r="E437" s="314"/>
      <c r="F437" s="314"/>
      <c r="G437" s="318"/>
      <c r="H437" s="314"/>
      <c r="I437" s="314"/>
      <c r="J437" s="314"/>
      <c r="K437" s="314"/>
      <c r="L437" s="314"/>
      <c r="M437" s="314"/>
      <c r="N437" s="314"/>
      <c r="O437" s="314"/>
      <c r="P437" s="314"/>
      <c r="Q437" s="314"/>
      <c r="R437" s="314"/>
      <c r="S437" s="314"/>
      <c r="T437" s="314"/>
      <c r="U437" s="314"/>
      <c r="V437" s="314"/>
      <c r="W437" s="314"/>
      <c r="X437" s="314"/>
      <c r="Y437" s="314"/>
      <c r="Z437" s="314"/>
      <c r="AA437" s="314"/>
    </row>
    <row r="438">
      <c r="A438" s="314"/>
      <c r="B438" s="314"/>
      <c r="C438" s="314"/>
      <c r="D438" s="317"/>
      <c r="E438" s="314"/>
      <c r="F438" s="314"/>
      <c r="G438" s="318"/>
      <c r="H438" s="314"/>
      <c r="I438" s="314"/>
      <c r="J438" s="314"/>
      <c r="K438" s="314"/>
      <c r="L438" s="314"/>
      <c r="M438" s="314"/>
      <c r="N438" s="314"/>
      <c r="O438" s="314"/>
      <c r="P438" s="314"/>
      <c r="Q438" s="314"/>
      <c r="R438" s="314"/>
      <c r="S438" s="314"/>
      <c r="T438" s="314"/>
      <c r="U438" s="314"/>
      <c r="V438" s="314"/>
      <c r="W438" s="314"/>
      <c r="X438" s="314"/>
      <c r="Y438" s="314"/>
      <c r="Z438" s="314"/>
      <c r="AA438" s="314"/>
    </row>
    <row r="439">
      <c r="A439" s="314"/>
      <c r="B439" s="314"/>
      <c r="C439" s="314"/>
      <c r="D439" s="317"/>
      <c r="E439" s="314"/>
      <c r="F439" s="314"/>
      <c r="G439" s="318"/>
      <c r="H439" s="314"/>
      <c r="I439" s="314"/>
      <c r="J439" s="314"/>
      <c r="K439" s="314"/>
      <c r="L439" s="314"/>
      <c r="M439" s="314"/>
      <c r="N439" s="314"/>
      <c r="O439" s="314"/>
      <c r="P439" s="314"/>
      <c r="Q439" s="314"/>
      <c r="R439" s="314"/>
      <c r="S439" s="314"/>
      <c r="T439" s="314"/>
      <c r="U439" s="314"/>
      <c r="V439" s="314"/>
      <c r="W439" s="314"/>
      <c r="X439" s="314"/>
      <c r="Y439" s="314"/>
      <c r="Z439" s="314"/>
      <c r="AA439" s="314"/>
    </row>
    <row r="440">
      <c r="A440" s="314"/>
      <c r="B440" s="314"/>
      <c r="C440" s="314"/>
      <c r="D440" s="317"/>
      <c r="E440" s="314"/>
      <c r="F440" s="314"/>
      <c r="G440" s="318"/>
      <c r="H440" s="314"/>
      <c r="I440" s="314"/>
      <c r="J440" s="314"/>
      <c r="K440" s="314"/>
      <c r="L440" s="314"/>
      <c r="M440" s="314"/>
      <c r="N440" s="314"/>
      <c r="O440" s="314"/>
      <c r="P440" s="314"/>
      <c r="Q440" s="314"/>
      <c r="R440" s="314"/>
      <c r="S440" s="314"/>
      <c r="T440" s="314"/>
      <c r="U440" s="314"/>
      <c r="V440" s="314"/>
      <c r="W440" s="314"/>
      <c r="X440" s="314"/>
      <c r="Y440" s="314"/>
      <c r="Z440" s="314"/>
      <c r="AA440" s="314"/>
    </row>
    <row r="441">
      <c r="A441" s="314"/>
      <c r="B441" s="314"/>
      <c r="C441" s="314"/>
      <c r="D441" s="317"/>
      <c r="E441" s="314"/>
      <c r="F441" s="314"/>
      <c r="G441" s="318"/>
      <c r="H441" s="314"/>
      <c r="I441" s="314"/>
      <c r="J441" s="314"/>
      <c r="K441" s="314"/>
      <c r="L441" s="314"/>
      <c r="M441" s="314"/>
      <c r="N441" s="314"/>
      <c r="O441" s="314"/>
      <c r="P441" s="314"/>
      <c r="Q441" s="314"/>
      <c r="R441" s="314"/>
      <c r="S441" s="314"/>
      <c r="T441" s="314"/>
      <c r="U441" s="314"/>
      <c r="V441" s="314"/>
      <c r="W441" s="314"/>
      <c r="X441" s="314"/>
      <c r="Y441" s="314"/>
      <c r="Z441" s="314"/>
      <c r="AA441" s="314"/>
    </row>
    <row r="442">
      <c r="A442" s="314"/>
      <c r="B442" s="314"/>
      <c r="C442" s="314"/>
      <c r="D442" s="317"/>
      <c r="E442" s="314"/>
      <c r="F442" s="314"/>
      <c r="G442" s="318"/>
      <c r="H442" s="314"/>
      <c r="I442" s="314"/>
      <c r="J442" s="314"/>
      <c r="K442" s="314"/>
      <c r="L442" s="314"/>
      <c r="M442" s="314"/>
      <c r="N442" s="314"/>
      <c r="O442" s="314"/>
      <c r="P442" s="314"/>
      <c r="Q442" s="314"/>
      <c r="R442" s="314"/>
      <c r="S442" s="314"/>
      <c r="T442" s="314"/>
      <c r="U442" s="314"/>
      <c r="V442" s="314"/>
      <c r="W442" s="314"/>
      <c r="X442" s="314"/>
      <c r="Y442" s="314"/>
      <c r="Z442" s="314"/>
      <c r="AA442" s="314"/>
    </row>
    <row r="443">
      <c r="A443" s="314"/>
      <c r="B443" s="314"/>
      <c r="C443" s="314"/>
      <c r="D443" s="317"/>
      <c r="E443" s="314"/>
      <c r="F443" s="314"/>
      <c r="G443" s="318"/>
      <c r="H443" s="314"/>
      <c r="I443" s="314"/>
      <c r="J443" s="314"/>
      <c r="K443" s="314"/>
      <c r="L443" s="314"/>
      <c r="M443" s="314"/>
      <c r="N443" s="314"/>
      <c r="O443" s="314"/>
      <c r="P443" s="314"/>
      <c r="Q443" s="314"/>
      <c r="R443" s="314"/>
      <c r="S443" s="314"/>
      <c r="T443" s="314"/>
      <c r="U443" s="314"/>
      <c r="V443" s="314"/>
      <c r="W443" s="314"/>
      <c r="X443" s="314"/>
      <c r="Y443" s="314"/>
      <c r="Z443" s="314"/>
      <c r="AA443" s="314"/>
    </row>
    <row r="444">
      <c r="A444" s="314"/>
      <c r="B444" s="314"/>
      <c r="C444" s="314"/>
      <c r="D444" s="317"/>
      <c r="E444" s="314"/>
      <c r="F444" s="314"/>
      <c r="G444" s="318"/>
      <c r="H444" s="314"/>
      <c r="I444" s="314"/>
      <c r="J444" s="314"/>
      <c r="K444" s="314"/>
      <c r="L444" s="314"/>
      <c r="M444" s="314"/>
      <c r="N444" s="314"/>
      <c r="O444" s="314"/>
      <c r="P444" s="314"/>
      <c r="Q444" s="314"/>
      <c r="R444" s="314"/>
      <c r="S444" s="314"/>
      <c r="T444" s="314"/>
      <c r="U444" s="314"/>
      <c r="V444" s="314"/>
      <c r="W444" s="314"/>
      <c r="X444" s="314"/>
      <c r="Y444" s="314"/>
      <c r="Z444" s="314"/>
      <c r="AA444" s="314"/>
    </row>
    <row r="445">
      <c r="A445" s="314"/>
      <c r="B445" s="314"/>
      <c r="C445" s="314"/>
      <c r="D445" s="317"/>
      <c r="E445" s="314"/>
      <c r="F445" s="314"/>
      <c r="G445" s="318"/>
      <c r="H445" s="314"/>
      <c r="I445" s="314"/>
      <c r="J445" s="314"/>
      <c r="K445" s="314"/>
      <c r="L445" s="314"/>
      <c r="M445" s="314"/>
      <c r="N445" s="314"/>
      <c r="O445" s="314"/>
      <c r="P445" s="314"/>
      <c r="Q445" s="314"/>
      <c r="R445" s="314"/>
      <c r="S445" s="314"/>
      <c r="T445" s="314"/>
      <c r="U445" s="314"/>
      <c r="V445" s="314"/>
      <c r="W445" s="314"/>
      <c r="X445" s="314"/>
      <c r="Y445" s="314"/>
      <c r="Z445" s="314"/>
      <c r="AA445" s="314"/>
    </row>
    <row r="446">
      <c r="A446" s="314"/>
      <c r="B446" s="314"/>
      <c r="C446" s="314"/>
      <c r="D446" s="317"/>
      <c r="E446" s="314"/>
      <c r="F446" s="314"/>
      <c r="G446" s="318"/>
      <c r="H446" s="314"/>
      <c r="I446" s="314"/>
      <c r="J446" s="314"/>
      <c r="K446" s="314"/>
      <c r="L446" s="314"/>
      <c r="M446" s="314"/>
      <c r="N446" s="314"/>
      <c r="O446" s="314"/>
      <c r="P446" s="314"/>
      <c r="Q446" s="314"/>
      <c r="R446" s="314"/>
      <c r="S446" s="314"/>
      <c r="T446" s="314"/>
      <c r="U446" s="314"/>
      <c r="V446" s="314"/>
      <c r="W446" s="314"/>
      <c r="X446" s="314"/>
      <c r="Y446" s="314"/>
      <c r="Z446" s="314"/>
      <c r="AA446" s="314"/>
    </row>
    <row r="447">
      <c r="A447" s="314"/>
      <c r="B447" s="314"/>
      <c r="C447" s="314"/>
      <c r="D447" s="317"/>
      <c r="E447" s="314"/>
      <c r="F447" s="314"/>
      <c r="G447" s="318"/>
      <c r="H447" s="314"/>
      <c r="I447" s="314"/>
      <c r="J447" s="314"/>
      <c r="K447" s="314"/>
      <c r="L447" s="314"/>
      <c r="M447" s="314"/>
      <c r="N447" s="314"/>
      <c r="O447" s="314"/>
      <c r="P447" s="314"/>
      <c r="Q447" s="314"/>
      <c r="R447" s="314"/>
      <c r="S447" s="314"/>
      <c r="T447" s="314"/>
      <c r="U447" s="314"/>
      <c r="V447" s="314"/>
      <c r="W447" s="314"/>
      <c r="X447" s="314"/>
      <c r="Y447" s="314"/>
      <c r="Z447" s="314"/>
      <c r="AA447" s="314"/>
    </row>
    <row r="448">
      <c r="A448" s="314"/>
      <c r="B448" s="314"/>
      <c r="C448" s="314"/>
      <c r="D448" s="317"/>
      <c r="E448" s="314"/>
      <c r="F448" s="314"/>
      <c r="G448" s="318"/>
      <c r="H448" s="314"/>
      <c r="I448" s="314"/>
      <c r="J448" s="314"/>
      <c r="K448" s="314"/>
      <c r="L448" s="314"/>
      <c r="M448" s="314"/>
      <c r="N448" s="314"/>
      <c r="O448" s="314"/>
      <c r="P448" s="314"/>
      <c r="Q448" s="314"/>
      <c r="R448" s="314"/>
      <c r="S448" s="314"/>
      <c r="T448" s="314"/>
      <c r="U448" s="314"/>
      <c r="V448" s="314"/>
      <c r="W448" s="314"/>
      <c r="X448" s="314"/>
      <c r="Y448" s="314"/>
      <c r="Z448" s="314"/>
      <c r="AA448" s="314"/>
    </row>
    <row r="449">
      <c r="A449" s="314"/>
      <c r="B449" s="314"/>
      <c r="C449" s="314"/>
      <c r="D449" s="317"/>
      <c r="E449" s="314"/>
      <c r="F449" s="314"/>
      <c r="G449" s="318"/>
      <c r="H449" s="314"/>
      <c r="I449" s="314"/>
      <c r="J449" s="314"/>
      <c r="K449" s="314"/>
      <c r="L449" s="314"/>
      <c r="M449" s="314"/>
      <c r="N449" s="314"/>
      <c r="O449" s="314"/>
      <c r="P449" s="314"/>
      <c r="Q449" s="314"/>
      <c r="R449" s="314"/>
      <c r="S449" s="314"/>
      <c r="T449" s="314"/>
      <c r="U449" s="314"/>
      <c r="V449" s="314"/>
      <c r="W449" s="314"/>
      <c r="X449" s="314"/>
      <c r="Y449" s="314"/>
      <c r="Z449" s="314"/>
      <c r="AA449" s="314"/>
    </row>
    <row r="450">
      <c r="A450" s="314"/>
      <c r="B450" s="314"/>
      <c r="C450" s="314"/>
      <c r="D450" s="317"/>
      <c r="E450" s="314"/>
      <c r="F450" s="314"/>
      <c r="G450" s="318"/>
      <c r="H450" s="314"/>
      <c r="I450" s="314"/>
      <c r="J450" s="314"/>
      <c r="K450" s="314"/>
      <c r="L450" s="314"/>
      <c r="M450" s="314"/>
      <c r="N450" s="314"/>
      <c r="O450" s="314"/>
      <c r="P450" s="314"/>
      <c r="Q450" s="314"/>
      <c r="R450" s="314"/>
      <c r="S450" s="314"/>
      <c r="T450" s="314"/>
      <c r="U450" s="314"/>
      <c r="V450" s="314"/>
      <c r="W450" s="314"/>
      <c r="X450" s="314"/>
      <c r="Y450" s="314"/>
      <c r="Z450" s="314"/>
      <c r="AA450" s="314"/>
    </row>
    <row r="451">
      <c r="A451" s="314"/>
      <c r="B451" s="314"/>
      <c r="C451" s="314"/>
      <c r="D451" s="317"/>
      <c r="E451" s="314"/>
      <c r="F451" s="314"/>
      <c r="G451" s="318"/>
      <c r="H451" s="314"/>
      <c r="I451" s="314"/>
      <c r="J451" s="314"/>
      <c r="K451" s="314"/>
      <c r="L451" s="314"/>
      <c r="M451" s="314"/>
      <c r="N451" s="314"/>
      <c r="O451" s="314"/>
      <c r="P451" s="314"/>
      <c r="Q451" s="314"/>
      <c r="R451" s="314"/>
      <c r="S451" s="314"/>
      <c r="T451" s="314"/>
      <c r="U451" s="314"/>
      <c r="V451" s="314"/>
      <c r="W451" s="314"/>
      <c r="X451" s="314"/>
      <c r="Y451" s="314"/>
      <c r="Z451" s="314"/>
      <c r="AA451" s="314"/>
    </row>
    <row r="452">
      <c r="A452" s="314"/>
      <c r="B452" s="314"/>
      <c r="C452" s="314"/>
      <c r="D452" s="317"/>
      <c r="E452" s="314"/>
      <c r="F452" s="314"/>
      <c r="G452" s="318"/>
      <c r="H452" s="314"/>
      <c r="I452" s="314"/>
      <c r="J452" s="314"/>
      <c r="K452" s="314"/>
      <c r="L452" s="314"/>
      <c r="M452" s="314"/>
      <c r="N452" s="314"/>
      <c r="O452" s="314"/>
      <c r="P452" s="314"/>
      <c r="Q452" s="314"/>
      <c r="R452" s="314"/>
      <c r="S452" s="314"/>
      <c r="T452" s="314"/>
      <c r="U452" s="314"/>
      <c r="V452" s="314"/>
      <c r="W452" s="314"/>
      <c r="X452" s="314"/>
      <c r="Y452" s="314"/>
      <c r="Z452" s="314"/>
      <c r="AA452" s="314"/>
    </row>
    <row r="453">
      <c r="A453" s="314"/>
      <c r="B453" s="314"/>
      <c r="C453" s="314"/>
      <c r="D453" s="317"/>
      <c r="E453" s="314"/>
      <c r="F453" s="314"/>
      <c r="G453" s="318"/>
      <c r="H453" s="314"/>
      <c r="I453" s="314"/>
      <c r="J453" s="314"/>
      <c r="K453" s="314"/>
      <c r="L453" s="314"/>
      <c r="M453" s="314"/>
      <c r="N453" s="314"/>
      <c r="O453" s="314"/>
      <c r="P453" s="314"/>
      <c r="Q453" s="314"/>
      <c r="R453" s="314"/>
      <c r="S453" s="314"/>
      <c r="T453" s="314"/>
      <c r="U453" s="314"/>
      <c r="V453" s="314"/>
      <c r="W453" s="314"/>
      <c r="X453" s="314"/>
      <c r="Y453" s="314"/>
      <c r="Z453" s="314"/>
      <c r="AA453" s="314"/>
    </row>
    <row r="454">
      <c r="A454" s="314"/>
      <c r="B454" s="314"/>
      <c r="C454" s="314"/>
      <c r="D454" s="317"/>
      <c r="E454" s="314"/>
      <c r="F454" s="314"/>
      <c r="G454" s="318"/>
      <c r="H454" s="314"/>
      <c r="I454" s="314"/>
      <c r="J454" s="314"/>
      <c r="K454" s="314"/>
      <c r="L454" s="314"/>
      <c r="M454" s="314"/>
      <c r="N454" s="314"/>
      <c r="O454" s="314"/>
      <c r="P454" s="314"/>
      <c r="Q454" s="314"/>
      <c r="R454" s="314"/>
      <c r="S454" s="314"/>
      <c r="T454" s="314"/>
      <c r="U454" s="314"/>
      <c r="V454" s="314"/>
      <c r="W454" s="314"/>
      <c r="X454" s="314"/>
      <c r="Y454" s="314"/>
      <c r="Z454" s="314"/>
      <c r="AA454" s="314"/>
    </row>
    <row r="455">
      <c r="A455" s="314"/>
      <c r="B455" s="314"/>
      <c r="C455" s="314"/>
      <c r="D455" s="317"/>
      <c r="E455" s="314"/>
      <c r="F455" s="314"/>
      <c r="G455" s="318"/>
      <c r="H455" s="314"/>
      <c r="I455" s="314"/>
      <c r="J455" s="314"/>
      <c r="K455" s="314"/>
      <c r="L455" s="314"/>
      <c r="M455" s="314"/>
      <c r="N455" s="314"/>
      <c r="O455" s="314"/>
      <c r="P455" s="314"/>
      <c r="Q455" s="314"/>
      <c r="R455" s="314"/>
      <c r="S455" s="314"/>
      <c r="T455" s="314"/>
      <c r="U455" s="314"/>
      <c r="V455" s="314"/>
      <c r="W455" s="314"/>
      <c r="X455" s="314"/>
      <c r="Y455" s="314"/>
      <c r="Z455" s="314"/>
      <c r="AA455" s="314"/>
    </row>
    <row r="456">
      <c r="A456" s="314"/>
      <c r="B456" s="314"/>
      <c r="C456" s="314"/>
      <c r="D456" s="317"/>
      <c r="E456" s="314"/>
      <c r="F456" s="314"/>
      <c r="G456" s="318"/>
      <c r="H456" s="314"/>
      <c r="I456" s="314"/>
      <c r="J456" s="314"/>
      <c r="K456" s="314"/>
      <c r="L456" s="314"/>
      <c r="M456" s="314"/>
      <c r="N456" s="314"/>
      <c r="O456" s="314"/>
      <c r="P456" s="314"/>
      <c r="Q456" s="314"/>
      <c r="R456" s="314"/>
      <c r="S456" s="314"/>
      <c r="T456" s="314"/>
      <c r="U456" s="314"/>
      <c r="V456" s="314"/>
      <c r="W456" s="314"/>
      <c r="X456" s="314"/>
      <c r="Y456" s="314"/>
      <c r="Z456" s="314"/>
      <c r="AA456" s="314"/>
    </row>
    <row r="457">
      <c r="A457" s="314"/>
      <c r="B457" s="314"/>
      <c r="C457" s="314"/>
      <c r="D457" s="317"/>
      <c r="E457" s="314"/>
      <c r="F457" s="314"/>
      <c r="G457" s="318"/>
      <c r="H457" s="314"/>
      <c r="I457" s="314"/>
      <c r="J457" s="314"/>
      <c r="K457" s="314"/>
      <c r="L457" s="314"/>
      <c r="M457" s="314"/>
      <c r="N457" s="314"/>
      <c r="O457" s="314"/>
      <c r="P457" s="314"/>
      <c r="Q457" s="314"/>
      <c r="R457" s="314"/>
      <c r="S457" s="314"/>
      <c r="T457" s="314"/>
      <c r="U457" s="314"/>
      <c r="V457" s="314"/>
      <c r="W457" s="314"/>
      <c r="X457" s="314"/>
      <c r="Y457" s="314"/>
      <c r="Z457" s="314"/>
      <c r="AA457" s="314"/>
    </row>
    <row r="458">
      <c r="A458" s="314"/>
      <c r="B458" s="314"/>
      <c r="C458" s="314"/>
      <c r="D458" s="317"/>
      <c r="E458" s="314"/>
      <c r="F458" s="314"/>
      <c r="G458" s="318"/>
      <c r="H458" s="314"/>
      <c r="I458" s="314"/>
      <c r="J458" s="314"/>
      <c r="K458" s="314"/>
      <c r="L458" s="314"/>
      <c r="M458" s="314"/>
      <c r="N458" s="314"/>
      <c r="O458" s="314"/>
      <c r="P458" s="314"/>
      <c r="Q458" s="314"/>
      <c r="R458" s="314"/>
      <c r="S458" s="314"/>
      <c r="T458" s="314"/>
      <c r="U458" s="314"/>
      <c r="V458" s="314"/>
      <c r="W458" s="314"/>
      <c r="X458" s="314"/>
      <c r="Y458" s="314"/>
      <c r="Z458" s="314"/>
      <c r="AA458" s="314"/>
    </row>
    <row r="459">
      <c r="A459" s="314"/>
      <c r="B459" s="314"/>
      <c r="C459" s="314"/>
      <c r="D459" s="317"/>
      <c r="E459" s="314"/>
      <c r="F459" s="314"/>
      <c r="G459" s="318"/>
      <c r="H459" s="314"/>
      <c r="I459" s="314"/>
      <c r="J459" s="314"/>
      <c r="K459" s="314"/>
      <c r="L459" s="314"/>
      <c r="M459" s="314"/>
      <c r="N459" s="314"/>
      <c r="O459" s="314"/>
      <c r="P459" s="314"/>
      <c r="Q459" s="314"/>
      <c r="R459" s="314"/>
      <c r="S459" s="314"/>
      <c r="T459" s="314"/>
      <c r="U459" s="314"/>
      <c r="V459" s="314"/>
      <c r="W459" s="314"/>
      <c r="X459" s="314"/>
      <c r="Y459" s="314"/>
      <c r="Z459" s="314"/>
      <c r="AA459" s="314"/>
    </row>
    <row r="460">
      <c r="A460" s="314"/>
      <c r="B460" s="314"/>
      <c r="C460" s="314"/>
      <c r="D460" s="317"/>
      <c r="E460" s="314"/>
      <c r="F460" s="314"/>
      <c r="G460" s="318"/>
      <c r="H460" s="314"/>
      <c r="I460" s="314"/>
      <c r="J460" s="314"/>
      <c r="K460" s="314"/>
      <c r="L460" s="314"/>
      <c r="M460" s="314"/>
      <c r="N460" s="314"/>
      <c r="O460" s="314"/>
      <c r="P460" s="314"/>
      <c r="Q460" s="314"/>
      <c r="R460" s="314"/>
      <c r="S460" s="314"/>
      <c r="T460" s="314"/>
      <c r="U460" s="314"/>
      <c r="V460" s="314"/>
      <c r="W460" s="314"/>
      <c r="X460" s="314"/>
      <c r="Y460" s="314"/>
      <c r="Z460" s="314"/>
      <c r="AA460" s="314"/>
    </row>
    <row r="461">
      <c r="A461" s="314"/>
      <c r="B461" s="314"/>
      <c r="C461" s="314"/>
      <c r="D461" s="317"/>
      <c r="E461" s="314"/>
      <c r="F461" s="314"/>
      <c r="G461" s="318"/>
      <c r="H461" s="314"/>
      <c r="I461" s="314"/>
      <c r="J461" s="314"/>
      <c r="K461" s="314"/>
      <c r="L461" s="314"/>
      <c r="M461" s="314"/>
      <c r="N461" s="314"/>
      <c r="O461" s="314"/>
      <c r="P461" s="314"/>
      <c r="Q461" s="314"/>
      <c r="R461" s="314"/>
      <c r="S461" s="314"/>
      <c r="T461" s="314"/>
      <c r="U461" s="314"/>
      <c r="V461" s="314"/>
      <c r="W461" s="314"/>
      <c r="X461" s="314"/>
      <c r="Y461" s="314"/>
      <c r="Z461" s="314"/>
      <c r="AA461" s="314"/>
    </row>
    <row r="462">
      <c r="A462" s="314"/>
      <c r="B462" s="314"/>
      <c r="C462" s="314"/>
      <c r="D462" s="317"/>
      <c r="E462" s="314"/>
      <c r="F462" s="314"/>
      <c r="G462" s="318"/>
      <c r="H462" s="314"/>
      <c r="I462" s="314"/>
      <c r="J462" s="314"/>
      <c r="K462" s="314"/>
      <c r="L462" s="314"/>
      <c r="M462" s="314"/>
      <c r="N462" s="314"/>
      <c r="O462" s="314"/>
      <c r="P462" s="314"/>
      <c r="Q462" s="314"/>
      <c r="R462" s="314"/>
      <c r="S462" s="314"/>
      <c r="T462" s="314"/>
      <c r="U462" s="314"/>
      <c r="V462" s="314"/>
      <c r="W462" s="314"/>
      <c r="X462" s="314"/>
      <c r="Y462" s="314"/>
      <c r="Z462" s="314"/>
      <c r="AA462" s="314"/>
    </row>
    <row r="463">
      <c r="A463" s="314"/>
      <c r="B463" s="314"/>
      <c r="C463" s="314"/>
      <c r="D463" s="317"/>
      <c r="E463" s="314"/>
      <c r="F463" s="314"/>
      <c r="G463" s="318"/>
      <c r="H463" s="314"/>
      <c r="I463" s="314"/>
      <c r="J463" s="314"/>
      <c r="K463" s="314"/>
      <c r="L463" s="314"/>
      <c r="M463" s="314"/>
      <c r="N463" s="314"/>
      <c r="O463" s="314"/>
      <c r="P463" s="314"/>
      <c r="Q463" s="314"/>
      <c r="R463" s="314"/>
      <c r="S463" s="314"/>
      <c r="T463" s="314"/>
      <c r="U463" s="314"/>
      <c r="V463" s="314"/>
      <c r="W463" s="314"/>
      <c r="X463" s="314"/>
      <c r="Y463" s="314"/>
      <c r="Z463" s="314"/>
      <c r="AA463" s="314"/>
    </row>
    <row r="464">
      <c r="A464" s="314"/>
      <c r="B464" s="314"/>
      <c r="C464" s="314"/>
      <c r="D464" s="317"/>
      <c r="E464" s="314"/>
      <c r="F464" s="314"/>
      <c r="G464" s="318"/>
      <c r="H464" s="314"/>
      <c r="I464" s="314"/>
      <c r="J464" s="314"/>
      <c r="K464" s="314"/>
      <c r="L464" s="314"/>
      <c r="M464" s="314"/>
      <c r="N464" s="314"/>
      <c r="O464" s="314"/>
      <c r="P464" s="314"/>
      <c r="Q464" s="314"/>
      <c r="R464" s="314"/>
      <c r="S464" s="314"/>
      <c r="T464" s="314"/>
      <c r="U464" s="314"/>
      <c r="V464" s="314"/>
      <c r="W464" s="314"/>
      <c r="X464" s="314"/>
      <c r="Y464" s="314"/>
      <c r="Z464" s="314"/>
      <c r="AA464" s="314"/>
    </row>
    <row r="465">
      <c r="A465" s="314"/>
      <c r="B465" s="314"/>
      <c r="C465" s="314"/>
      <c r="D465" s="317"/>
      <c r="E465" s="314"/>
      <c r="F465" s="314"/>
      <c r="G465" s="318"/>
      <c r="H465" s="314"/>
      <c r="I465" s="314"/>
      <c r="J465" s="314"/>
      <c r="K465" s="314"/>
      <c r="L465" s="314"/>
      <c r="M465" s="314"/>
      <c r="N465" s="314"/>
      <c r="O465" s="314"/>
      <c r="P465" s="314"/>
      <c r="Q465" s="314"/>
      <c r="R465" s="314"/>
      <c r="S465" s="314"/>
      <c r="T465" s="314"/>
      <c r="U465" s="314"/>
      <c r="V465" s="314"/>
      <c r="W465" s="314"/>
      <c r="X465" s="314"/>
      <c r="Y465" s="314"/>
      <c r="Z465" s="314"/>
      <c r="AA465" s="314"/>
    </row>
    <row r="466">
      <c r="A466" s="314"/>
      <c r="B466" s="314"/>
      <c r="C466" s="314"/>
      <c r="D466" s="317"/>
      <c r="E466" s="314"/>
      <c r="F466" s="314"/>
      <c r="G466" s="318"/>
      <c r="H466" s="314"/>
      <c r="I466" s="314"/>
      <c r="J466" s="314"/>
      <c r="K466" s="314"/>
      <c r="L466" s="314"/>
      <c r="M466" s="314"/>
      <c r="N466" s="314"/>
      <c r="O466" s="314"/>
      <c r="P466" s="314"/>
      <c r="Q466" s="314"/>
      <c r="R466" s="314"/>
      <c r="S466" s="314"/>
      <c r="T466" s="314"/>
      <c r="U466" s="314"/>
      <c r="V466" s="314"/>
      <c r="W466" s="314"/>
      <c r="X466" s="314"/>
      <c r="Y466" s="314"/>
      <c r="Z466" s="314"/>
      <c r="AA466" s="314"/>
    </row>
    <row r="467">
      <c r="A467" s="314"/>
      <c r="B467" s="314"/>
      <c r="C467" s="314"/>
      <c r="D467" s="317"/>
      <c r="E467" s="314"/>
      <c r="F467" s="314"/>
      <c r="G467" s="318"/>
      <c r="H467" s="314"/>
      <c r="I467" s="314"/>
      <c r="J467" s="314"/>
      <c r="K467" s="314"/>
      <c r="L467" s="314"/>
      <c r="M467" s="314"/>
      <c r="N467" s="314"/>
      <c r="O467" s="314"/>
      <c r="P467" s="314"/>
      <c r="Q467" s="314"/>
      <c r="R467" s="314"/>
      <c r="S467" s="314"/>
      <c r="T467" s="314"/>
      <c r="U467" s="314"/>
      <c r="V467" s="314"/>
      <c r="W467" s="314"/>
      <c r="X467" s="314"/>
      <c r="Y467" s="314"/>
      <c r="Z467" s="314"/>
      <c r="AA467" s="314"/>
    </row>
    <row r="468">
      <c r="A468" s="314"/>
      <c r="B468" s="314"/>
      <c r="C468" s="314"/>
      <c r="D468" s="317"/>
      <c r="E468" s="314"/>
      <c r="F468" s="314"/>
      <c r="G468" s="318"/>
      <c r="H468" s="314"/>
      <c r="I468" s="314"/>
      <c r="J468" s="314"/>
      <c r="K468" s="314"/>
      <c r="L468" s="314"/>
      <c r="M468" s="314"/>
      <c r="N468" s="314"/>
      <c r="O468" s="314"/>
      <c r="P468" s="314"/>
      <c r="Q468" s="314"/>
      <c r="R468" s="314"/>
      <c r="S468" s="314"/>
      <c r="T468" s="314"/>
      <c r="U468" s="314"/>
      <c r="V468" s="314"/>
      <c r="W468" s="314"/>
      <c r="X468" s="314"/>
      <c r="Y468" s="314"/>
      <c r="Z468" s="314"/>
      <c r="AA468" s="314"/>
    </row>
    <row r="469">
      <c r="A469" s="314"/>
      <c r="B469" s="314"/>
      <c r="C469" s="314"/>
      <c r="D469" s="317"/>
      <c r="E469" s="314"/>
      <c r="F469" s="314"/>
      <c r="G469" s="318"/>
      <c r="H469" s="314"/>
      <c r="I469" s="314"/>
      <c r="J469" s="314"/>
      <c r="K469" s="314"/>
      <c r="L469" s="314"/>
      <c r="M469" s="314"/>
      <c r="N469" s="314"/>
      <c r="O469" s="314"/>
      <c r="P469" s="314"/>
      <c r="Q469" s="314"/>
      <c r="R469" s="314"/>
      <c r="S469" s="314"/>
      <c r="T469" s="314"/>
      <c r="U469" s="314"/>
      <c r="V469" s="314"/>
      <c r="W469" s="314"/>
      <c r="X469" s="314"/>
      <c r="Y469" s="314"/>
      <c r="Z469" s="314"/>
      <c r="AA469" s="314"/>
    </row>
    <row r="470">
      <c r="A470" s="314"/>
      <c r="B470" s="314"/>
      <c r="C470" s="314"/>
      <c r="D470" s="317"/>
      <c r="E470" s="314"/>
      <c r="F470" s="314"/>
      <c r="G470" s="318"/>
      <c r="H470" s="314"/>
      <c r="I470" s="314"/>
      <c r="J470" s="314"/>
      <c r="K470" s="314"/>
      <c r="L470" s="314"/>
      <c r="M470" s="314"/>
      <c r="N470" s="314"/>
      <c r="O470" s="314"/>
      <c r="P470" s="314"/>
      <c r="Q470" s="314"/>
      <c r="R470" s="314"/>
      <c r="S470" s="314"/>
      <c r="T470" s="314"/>
      <c r="U470" s="314"/>
      <c r="V470" s="314"/>
      <c r="W470" s="314"/>
      <c r="X470" s="314"/>
      <c r="Y470" s="314"/>
      <c r="Z470" s="314"/>
      <c r="AA470" s="314"/>
    </row>
    <row r="471">
      <c r="A471" s="314"/>
      <c r="B471" s="314"/>
      <c r="C471" s="314"/>
      <c r="D471" s="317"/>
      <c r="E471" s="314"/>
      <c r="F471" s="314"/>
      <c r="G471" s="318"/>
      <c r="H471" s="314"/>
      <c r="I471" s="314"/>
      <c r="J471" s="314"/>
      <c r="K471" s="314"/>
      <c r="L471" s="314"/>
      <c r="M471" s="314"/>
      <c r="N471" s="314"/>
      <c r="O471" s="314"/>
      <c r="P471" s="314"/>
      <c r="Q471" s="314"/>
      <c r="R471" s="314"/>
      <c r="S471" s="314"/>
      <c r="T471" s="314"/>
      <c r="U471" s="314"/>
      <c r="V471" s="314"/>
      <c r="W471" s="314"/>
      <c r="X471" s="314"/>
      <c r="Y471" s="314"/>
      <c r="Z471" s="314"/>
      <c r="AA471" s="314"/>
    </row>
    <row r="472">
      <c r="A472" s="314"/>
      <c r="B472" s="314"/>
      <c r="C472" s="314"/>
      <c r="D472" s="317"/>
      <c r="E472" s="314"/>
      <c r="F472" s="314"/>
      <c r="G472" s="318"/>
      <c r="H472" s="314"/>
      <c r="I472" s="314"/>
      <c r="J472" s="314"/>
      <c r="K472" s="314"/>
      <c r="L472" s="314"/>
      <c r="M472" s="314"/>
      <c r="N472" s="314"/>
      <c r="O472" s="314"/>
      <c r="P472" s="314"/>
      <c r="Q472" s="314"/>
      <c r="R472" s="314"/>
      <c r="S472" s="314"/>
      <c r="T472" s="314"/>
      <c r="U472" s="314"/>
      <c r="V472" s="314"/>
      <c r="W472" s="314"/>
      <c r="X472" s="314"/>
      <c r="Y472" s="314"/>
      <c r="Z472" s="314"/>
      <c r="AA472" s="314"/>
    </row>
    <row r="473">
      <c r="A473" s="314"/>
      <c r="B473" s="314"/>
      <c r="C473" s="314"/>
      <c r="D473" s="317"/>
      <c r="E473" s="314"/>
      <c r="F473" s="314"/>
      <c r="G473" s="318"/>
      <c r="H473" s="314"/>
      <c r="I473" s="314"/>
      <c r="J473" s="314"/>
      <c r="K473" s="314"/>
      <c r="L473" s="314"/>
      <c r="M473" s="314"/>
      <c r="N473" s="314"/>
      <c r="O473" s="314"/>
      <c r="P473" s="314"/>
      <c r="Q473" s="314"/>
      <c r="R473" s="314"/>
      <c r="S473" s="314"/>
      <c r="T473" s="314"/>
      <c r="U473" s="314"/>
      <c r="V473" s="314"/>
      <c r="W473" s="314"/>
      <c r="X473" s="314"/>
      <c r="Y473" s="314"/>
      <c r="Z473" s="314"/>
      <c r="AA473" s="314"/>
    </row>
    <row r="474">
      <c r="A474" s="314"/>
      <c r="B474" s="314"/>
      <c r="C474" s="314"/>
      <c r="D474" s="317"/>
      <c r="E474" s="314"/>
      <c r="F474" s="314"/>
      <c r="G474" s="318"/>
      <c r="H474" s="314"/>
      <c r="I474" s="314"/>
      <c r="J474" s="314"/>
      <c r="K474" s="314"/>
      <c r="L474" s="314"/>
      <c r="M474" s="314"/>
      <c r="N474" s="314"/>
      <c r="O474" s="314"/>
      <c r="P474" s="314"/>
      <c r="Q474" s="314"/>
      <c r="R474" s="314"/>
      <c r="S474" s="314"/>
      <c r="T474" s="314"/>
      <c r="U474" s="314"/>
      <c r="V474" s="314"/>
      <c r="W474" s="314"/>
      <c r="X474" s="314"/>
      <c r="Y474" s="314"/>
      <c r="Z474" s="314"/>
      <c r="AA474" s="314"/>
    </row>
    <row r="475">
      <c r="A475" s="314"/>
      <c r="B475" s="314"/>
      <c r="C475" s="314"/>
      <c r="D475" s="317"/>
      <c r="E475" s="314"/>
      <c r="F475" s="314"/>
      <c r="G475" s="318"/>
      <c r="H475" s="314"/>
      <c r="I475" s="314"/>
      <c r="J475" s="314"/>
      <c r="K475" s="314"/>
      <c r="L475" s="314"/>
      <c r="M475" s="314"/>
      <c r="N475" s="314"/>
      <c r="O475" s="314"/>
      <c r="P475" s="314"/>
      <c r="Q475" s="314"/>
      <c r="R475" s="314"/>
      <c r="S475" s="314"/>
      <c r="T475" s="314"/>
      <c r="U475" s="314"/>
      <c r="V475" s="314"/>
      <c r="W475" s="314"/>
      <c r="X475" s="314"/>
      <c r="Y475" s="314"/>
      <c r="Z475" s="314"/>
      <c r="AA475" s="314"/>
    </row>
    <row r="476">
      <c r="A476" s="314"/>
      <c r="B476" s="314"/>
      <c r="C476" s="314"/>
      <c r="D476" s="317"/>
      <c r="E476" s="314"/>
      <c r="F476" s="314"/>
      <c r="G476" s="318"/>
      <c r="H476" s="314"/>
      <c r="I476" s="314"/>
      <c r="J476" s="314"/>
      <c r="K476" s="314"/>
      <c r="L476" s="314"/>
      <c r="M476" s="314"/>
      <c r="N476" s="314"/>
      <c r="O476" s="314"/>
      <c r="P476" s="314"/>
      <c r="Q476" s="314"/>
      <c r="R476" s="314"/>
      <c r="S476" s="314"/>
      <c r="T476" s="314"/>
      <c r="U476" s="314"/>
      <c r="V476" s="314"/>
      <c r="W476" s="314"/>
      <c r="X476" s="314"/>
      <c r="Y476" s="314"/>
      <c r="Z476" s="314"/>
      <c r="AA476" s="314"/>
    </row>
    <row r="477">
      <c r="A477" s="314"/>
      <c r="B477" s="314"/>
      <c r="C477" s="314"/>
      <c r="D477" s="317"/>
      <c r="E477" s="314"/>
      <c r="F477" s="314"/>
      <c r="G477" s="318"/>
      <c r="H477" s="314"/>
      <c r="I477" s="314"/>
      <c r="J477" s="314"/>
      <c r="K477" s="314"/>
      <c r="L477" s="314"/>
      <c r="M477" s="314"/>
      <c r="N477" s="314"/>
      <c r="O477" s="314"/>
      <c r="P477" s="314"/>
      <c r="Q477" s="314"/>
      <c r="R477" s="314"/>
      <c r="S477" s="314"/>
      <c r="T477" s="314"/>
      <c r="U477" s="314"/>
      <c r="V477" s="314"/>
      <c r="W477" s="314"/>
      <c r="X477" s="314"/>
      <c r="Y477" s="314"/>
      <c r="Z477" s="314"/>
      <c r="AA477" s="314"/>
    </row>
    <row r="478">
      <c r="A478" s="314"/>
      <c r="B478" s="314"/>
      <c r="C478" s="314"/>
      <c r="D478" s="317"/>
      <c r="E478" s="314"/>
      <c r="F478" s="314"/>
      <c r="G478" s="318"/>
      <c r="H478" s="314"/>
      <c r="I478" s="314"/>
      <c r="J478" s="314"/>
      <c r="K478" s="314"/>
      <c r="L478" s="314"/>
      <c r="M478" s="314"/>
      <c r="N478" s="314"/>
      <c r="O478" s="314"/>
      <c r="P478" s="314"/>
      <c r="Q478" s="314"/>
      <c r="R478" s="314"/>
      <c r="S478" s="314"/>
      <c r="T478" s="314"/>
      <c r="U478" s="314"/>
      <c r="V478" s="314"/>
      <c r="W478" s="314"/>
      <c r="X478" s="314"/>
      <c r="Y478" s="314"/>
      <c r="Z478" s="314"/>
      <c r="AA478" s="314"/>
    </row>
    <row r="479">
      <c r="A479" s="314"/>
      <c r="B479" s="314"/>
      <c r="C479" s="314"/>
      <c r="D479" s="317"/>
      <c r="E479" s="314"/>
      <c r="F479" s="314"/>
      <c r="G479" s="318"/>
      <c r="H479" s="314"/>
      <c r="I479" s="314"/>
      <c r="J479" s="314"/>
      <c r="K479" s="314"/>
      <c r="L479" s="314"/>
      <c r="M479" s="314"/>
      <c r="N479" s="314"/>
      <c r="O479" s="314"/>
      <c r="P479" s="314"/>
      <c r="Q479" s="314"/>
      <c r="R479" s="314"/>
      <c r="S479" s="314"/>
      <c r="T479" s="314"/>
      <c r="U479" s="314"/>
      <c r="V479" s="314"/>
      <c r="W479" s="314"/>
      <c r="X479" s="314"/>
      <c r="Y479" s="314"/>
      <c r="Z479" s="314"/>
      <c r="AA479" s="314"/>
    </row>
    <row r="480">
      <c r="A480" s="314"/>
      <c r="B480" s="314"/>
      <c r="C480" s="314"/>
      <c r="D480" s="317"/>
      <c r="E480" s="314"/>
      <c r="F480" s="314"/>
      <c r="G480" s="318"/>
      <c r="H480" s="314"/>
      <c r="I480" s="314"/>
      <c r="J480" s="314"/>
      <c r="K480" s="314"/>
      <c r="L480" s="314"/>
      <c r="M480" s="314"/>
      <c r="N480" s="314"/>
      <c r="O480" s="314"/>
      <c r="P480" s="314"/>
      <c r="Q480" s="314"/>
      <c r="R480" s="314"/>
      <c r="S480" s="314"/>
      <c r="T480" s="314"/>
      <c r="U480" s="314"/>
      <c r="V480" s="314"/>
      <c r="W480" s="314"/>
      <c r="X480" s="314"/>
      <c r="Y480" s="314"/>
      <c r="Z480" s="314"/>
      <c r="AA480" s="314"/>
    </row>
    <row r="481">
      <c r="A481" s="314"/>
      <c r="B481" s="314"/>
      <c r="C481" s="314"/>
      <c r="D481" s="317"/>
      <c r="E481" s="314"/>
      <c r="F481" s="314"/>
      <c r="G481" s="318"/>
      <c r="H481" s="314"/>
      <c r="I481" s="314"/>
      <c r="J481" s="314"/>
      <c r="K481" s="314"/>
      <c r="L481" s="314"/>
      <c r="M481" s="314"/>
      <c r="N481" s="314"/>
      <c r="O481" s="314"/>
      <c r="P481" s="314"/>
      <c r="Q481" s="314"/>
      <c r="R481" s="314"/>
      <c r="S481" s="314"/>
      <c r="T481" s="314"/>
      <c r="U481" s="314"/>
      <c r="V481" s="314"/>
      <c r="W481" s="314"/>
      <c r="X481" s="314"/>
      <c r="Y481" s="314"/>
      <c r="Z481" s="314"/>
      <c r="AA481" s="314"/>
    </row>
    <row r="482">
      <c r="A482" s="314"/>
      <c r="B482" s="314"/>
      <c r="C482" s="314"/>
      <c r="D482" s="317"/>
      <c r="E482" s="314"/>
      <c r="F482" s="314"/>
      <c r="G482" s="318"/>
      <c r="H482" s="314"/>
      <c r="I482" s="314"/>
      <c r="J482" s="314"/>
      <c r="K482" s="314"/>
      <c r="L482" s="314"/>
      <c r="M482" s="314"/>
      <c r="N482" s="314"/>
      <c r="O482" s="314"/>
      <c r="P482" s="314"/>
      <c r="Q482" s="314"/>
      <c r="R482" s="314"/>
      <c r="S482" s="314"/>
      <c r="T482" s="314"/>
      <c r="U482" s="314"/>
      <c r="V482" s="314"/>
      <c r="W482" s="314"/>
      <c r="X482" s="314"/>
      <c r="Y482" s="314"/>
      <c r="Z482" s="314"/>
      <c r="AA482" s="314"/>
    </row>
    <row r="483">
      <c r="A483" s="314"/>
      <c r="B483" s="314"/>
      <c r="C483" s="314"/>
      <c r="D483" s="317"/>
      <c r="E483" s="314"/>
      <c r="F483" s="314"/>
      <c r="G483" s="318"/>
      <c r="H483" s="314"/>
      <c r="I483" s="314"/>
      <c r="J483" s="314"/>
      <c r="K483" s="314"/>
      <c r="L483" s="314"/>
      <c r="M483" s="314"/>
      <c r="N483" s="314"/>
      <c r="O483" s="314"/>
      <c r="P483" s="314"/>
      <c r="Q483" s="314"/>
      <c r="R483" s="314"/>
      <c r="S483" s="314"/>
      <c r="T483" s="314"/>
      <c r="U483" s="314"/>
      <c r="V483" s="314"/>
      <c r="W483" s="314"/>
      <c r="X483" s="314"/>
      <c r="Y483" s="314"/>
      <c r="Z483" s="314"/>
      <c r="AA483" s="314"/>
    </row>
    <row r="484">
      <c r="A484" s="314"/>
      <c r="B484" s="314"/>
      <c r="C484" s="314"/>
      <c r="D484" s="317"/>
      <c r="E484" s="314"/>
      <c r="F484" s="314"/>
      <c r="G484" s="318"/>
      <c r="H484" s="314"/>
      <c r="I484" s="314"/>
      <c r="J484" s="314"/>
      <c r="K484" s="314"/>
      <c r="L484" s="314"/>
      <c r="M484" s="314"/>
      <c r="N484" s="314"/>
      <c r="O484" s="314"/>
      <c r="P484" s="314"/>
      <c r="Q484" s="314"/>
      <c r="R484" s="314"/>
      <c r="S484" s="314"/>
      <c r="T484" s="314"/>
      <c r="U484" s="314"/>
      <c r="V484" s="314"/>
      <c r="W484" s="314"/>
      <c r="X484" s="314"/>
      <c r="Y484" s="314"/>
      <c r="Z484" s="314"/>
      <c r="AA484" s="314"/>
    </row>
    <row r="485">
      <c r="A485" s="314"/>
      <c r="B485" s="314"/>
      <c r="C485" s="314"/>
      <c r="D485" s="317"/>
      <c r="E485" s="314"/>
      <c r="F485" s="314"/>
      <c r="G485" s="318"/>
      <c r="H485" s="314"/>
      <c r="I485" s="314"/>
      <c r="J485" s="314"/>
      <c r="K485" s="314"/>
      <c r="L485" s="314"/>
      <c r="M485" s="314"/>
      <c r="N485" s="314"/>
      <c r="O485" s="314"/>
      <c r="P485" s="314"/>
      <c r="Q485" s="314"/>
      <c r="R485" s="314"/>
      <c r="S485" s="314"/>
      <c r="T485" s="314"/>
      <c r="U485" s="314"/>
      <c r="V485" s="314"/>
      <c r="W485" s="314"/>
      <c r="X485" s="314"/>
      <c r="Y485" s="314"/>
      <c r="Z485" s="314"/>
      <c r="AA485" s="314"/>
    </row>
    <row r="486">
      <c r="A486" s="314"/>
      <c r="B486" s="314"/>
      <c r="C486" s="314"/>
      <c r="D486" s="317"/>
      <c r="E486" s="314"/>
      <c r="F486" s="314"/>
      <c r="G486" s="318"/>
      <c r="H486" s="314"/>
      <c r="I486" s="314"/>
      <c r="J486" s="314"/>
      <c r="K486" s="314"/>
      <c r="L486" s="314"/>
      <c r="M486" s="314"/>
      <c r="N486" s="314"/>
      <c r="O486" s="314"/>
      <c r="P486" s="314"/>
      <c r="Q486" s="314"/>
      <c r="R486" s="314"/>
      <c r="S486" s="314"/>
      <c r="T486" s="314"/>
      <c r="U486" s="314"/>
      <c r="V486" s="314"/>
      <c r="W486" s="314"/>
      <c r="X486" s="314"/>
      <c r="Y486" s="314"/>
      <c r="Z486" s="314"/>
      <c r="AA486" s="314"/>
    </row>
    <row r="487">
      <c r="A487" s="314"/>
      <c r="B487" s="314"/>
      <c r="C487" s="314"/>
      <c r="D487" s="317"/>
      <c r="E487" s="314"/>
      <c r="F487" s="314"/>
      <c r="G487" s="318"/>
      <c r="H487" s="314"/>
      <c r="I487" s="314"/>
      <c r="J487" s="314"/>
      <c r="K487" s="314"/>
      <c r="L487" s="314"/>
      <c r="M487" s="314"/>
      <c r="N487" s="314"/>
      <c r="O487" s="314"/>
      <c r="P487" s="314"/>
      <c r="Q487" s="314"/>
      <c r="R487" s="314"/>
      <c r="S487" s="314"/>
      <c r="T487" s="314"/>
      <c r="U487" s="314"/>
      <c r="V487" s="314"/>
      <c r="W487" s="314"/>
      <c r="X487" s="314"/>
      <c r="Y487" s="314"/>
      <c r="Z487" s="314"/>
      <c r="AA487" s="314"/>
    </row>
    <row r="488">
      <c r="A488" s="314"/>
      <c r="B488" s="314"/>
      <c r="C488" s="314"/>
      <c r="D488" s="317"/>
      <c r="E488" s="314"/>
      <c r="F488" s="314"/>
      <c r="G488" s="318"/>
      <c r="H488" s="314"/>
      <c r="I488" s="314"/>
      <c r="J488" s="314"/>
      <c r="K488" s="314"/>
      <c r="L488" s="314"/>
      <c r="M488" s="314"/>
      <c r="N488" s="314"/>
      <c r="O488" s="314"/>
      <c r="P488" s="314"/>
      <c r="Q488" s="314"/>
      <c r="R488" s="314"/>
      <c r="S488" s="314"/>
      <c r="T488" s="314"/>
      <c r="U488" s="314"/>
      <c r="V488" s="314"/>
      <c r="W488" s="314"/>
      <c r="X488" s="314"/>
      <c r="Y488" s="314"/>
      <c r="Z488" s="314"/>
      <c r="AA488" s="314"/>
    </row>
    <row r="489">
      <c r="A489" s="314"/>
      <c r="B489" s="314"/>
      <c r="C489" s="314"/>
      <c r="D489" s="317"/>
      <c r="E489" s="314"/>
      <c r="F489" s="314"/>
      <c r="G489" s="318"/>
      <c r="H489" s="314"/>
      <c r="I489" s="314"/>
      <c r="J489" s="314"/>
      <c r="K489" s="314"/>
      <c r="L489" s="314"/>
      <c r="M489" s="314"/>
      <c r="N489" s="314"/>
      <c r="O489" s="314"/>
      <c r="P489" s="314"/>
      <c r="Q489" s="314"/>
      <c r="R489" s="314"/>
      <c r="S489" s="314"/>
      <c r="T489" s="314"/>
      <c r="U489" s="314"/>
      <c r="V489" s="314"/>
      <c r="W489" s="314"/>
      <c r="X489" s="314"/>
      <c r="Y489" s="314"/>
      <c r="Z489" s="314"/>
      <c r="AA489" s="314"/>
    </row>
    <row r="490">
      <c r="A490" s="314"/>
      <c r="B490" s="314"/>
      <c r="C490" s="314"/>
      <c r="D490" s="317"/>
      <c r="E490" s="314"/>
      <c r="F490" s="314"/>
      <c r="G490" s="318"/>
      <c r="H490" s="314"/>
      <c r="I490" s="314"/>
      <c r="J490" s="314"/>
      <c r="K490" s="314"/>
      <c r="L490" s="314"/>
      <c r="M490" s="314"/>
      <c r="N490" s="314"/>
      <c r="O490" s="314"/>
      <c r="P490" s="314"/>
      <c r="Q490" s="314"/>
      <c r="R490" s="314"/>
      <c r="S490" s="314"/>
      <c r="T490" s="314"/>
      <c r="U490" s="314"/>
      <c r="V490" s="314"/>
      <c r="W490" s="314"/>
      <c r="X490" s="314"/>
      <c r="Y490" s="314"/>
      <c r="Z490" s="314"/>
      <c r="AA490" s="314"/>
    </row>
    <row r="491">
      <c r="A491" s="314"/>
      <c r="B491" s="314"/>
      <c r="C491" s="314"/>
      <c r="D491" s="317"/>
      <c r="E491" s="314"/>
      <c r="F491" s="314"/>
      <c r="G491" s="318"/>
      <c r="H491" s="314"/>
      <c r="I491" s="314"/>
      <c r="J491" s="314"/>
      <c r="K491" s="314"/>
      <c r="L491" s="314"/>
      <c r="M491" s="314"/>
      <c r="N491" s="314"/>
      <c r="O491" s="314"/>
      <c r="P491" s="314"/>
      <c r="Q491" s="314"/>
      <c r="R491" s="314"/>
      <c r="S491" s="314"/>
      <c r="T491" s="314"/>
      <c r="U491" s="314"/>
      <c r="V491" s="314"/>
      <c r="W491" s="314"/>
      <c r="X491" s="314"/>
      <c r="Y491" s="314"/>
      <c r="Z491" s="314"/>
      <c r="AA491" s="314"/>
    </row>
    <row r="492">
      <c r="A492" s="314"/>
      <c r="B492" s="314"/>
      <c r="C492" s="314"/>
      <c r="D492" s="317"/>
      <c r="E492" s="314"/>
      <c r="F492" s="314"/>
      <c r="G492" s="318"/>
      <c r="H492" s="314"/>
      <c r="I492" s="314"/>
      <c r="J492" s="314"/>
      <c r="K492" s="314"/>
      <c r="L492" s="314"/>
      <c r="M492" s="314"/>
      <c r="N492" s="314"/>
      <c r="O492" s="314"/>
      <c r="P492" s="314"/>
      <c r="Q492" s="314"/>
      <c r="R492" s="314"/>
      <c r="S492" s="314"/>
      <c r="T492" s="314"/>
      <c r="U492" s="314"/>
      <c r="V492" s="314"/>
      <c r="W492" s="314"/>
      <c r="X492" s="314"/>
      <c r="Y492" s="314"/>
      <c r="Z492" s="314"/>
      <c r="AA492" s="314"/>
    </row>
    <row r="493">
      <c r="A493" s="314"/>
      <c r="B493" s="314"/>
      <c r="C493" s="314"/>
      <c r="D493" s="317"/>
      <c r="E493" s="314"/>
      <c r="F493" s="314"/>
      <c r="G493" s="318"/>
      <c r="H493" s="314"/>
      <c r="I493" s="314"/>
      <c r="J493" s="314"/>
      <c r="K493" s="314"/>
      <c r="L493" s="314"/>
      <c r="M493" s="314"/>
      <c r="N493" s="314"/>
      <c r="O493" s="314"/>
      <c r="P493" s="314"/>
      <c r="Q493" s="314"/>
      <c r="R493" s="314"/>
      <c r="S493" s="314"/>
      <c r="T493" s="314"/>
      <c r="U493" s="314"/>
      <c r="V493" s="314"/>
      <c r="W493" s="314"/>
      <c r="X493" s="314"/>
      <c r="Y493" s="314"/>
      <c r="Z493" s="314"/>
      <c r="AA493" s="314"/>
    </row>
    <row r="494">
      <c r="A494" s="314"/>
      <c r="B494" s="314"/>
      <c r="C494" s="314"/>
      <c r="D494" s="317"/>
      <c r="E494" s="314"/>
      <c r="F494" s="314"/>
      <c r="G494" s="318"/>
      <c r="H494" s="314"/>
      <c r="I494" s="314"/>
      <c r="J494" s="314"/>
      <c r="K494" s="314"/>
      <c r="L494" s="314"/>
      <c r="M494" s="314"/>
      <c r="N494" s="314"/>
      <c r="O494" s="314"/>
      <c r="P494" s="314"/>
      <c r="Q494" s="314"/>
      <c r="R494" s="314"/>
      <c r="S494" s="314"/>
      <c r="T494" s="314"/>
      <c r="U494" s="314"/>
      <c r="V494" s="314"/>
      <c r="W494" s="314"/>
      <c r="X494" s="314"/>
      <c r="Y494" s="314"/>
      <c r="Z494" s="314"/>
      <c r="AA494" s="314"/>
    </row>
    <row r="495">
      <c r="A495" s="314"/>
      <c r="B495" s="314"/>
      <c r="C495" s="314"/>
      <c r="D495" s="317"/>
      <c r="E495" s="314"/>
      <c r="F495" s="314"/>
      <c r="G495" s="318"/>
      <c r="H495" s="314"/>
      <c r="I495" s="314"/>
      <c r="J495" s="314"/>
      <c r="K495" s="314"/>
      <c r="L495" s="314"/>
      <c r="M495" s="314"/>
      <c r="N495" s="314"/>
      <c r="O495" s="314"/>
      <c r="P495" s="314"/>
      <c r="Q495" s="314"/>
      <c r="R495" s="314"/>
      <c r="S495" s="314"/>
      <c r="T495" s="314"/>
      <c r="U495" s="314"/>
      <c r="V495" s="314"/>
      <c r="W495" s="314"/>
      <c r="X495" s="314"/>
      <c r="Y495" s="314"/>
      <c r="Z495" s="314"/>
      <c r="AA495" s="314"/>
    </row>
    <row r="496">
      <c r="A496" s="314"/>
      <c r="B496" s="314"/>
      <c r="C496" s="314"/>
      <c r="D496" s="317"/>
      <c r="E496" s="314"/>
      <c r="F496" s="314"/>
      <c r="G496" s="318"/>
      <c r="H496" s="314"/>
      <c r="I496" s="314"/>
      <c r="J496" s="314"/>
      <c r="K496" s="314"/>
      <c r="L496" s="314"/>
      <c r="M496" s="314"/>
      <c r="N496" s="314"/>
      <c r="O496" s="314"/>
      <c r="P496" s="314"/>
      <c r="Q496" s="314"/>
      <c r="R496" s="314"/>
      <c r="S496" s="314"/>
      <c r="T496" s="314"/>
      <c r="U496" s="314"/>
      <c r="V496" s="314"/>
      <c r="W496" s="314"/>
      <c r="X496" s="314"/>
      <c r="Y496" s="314"/>
      <c r="Z496" s="314"/>
      <c r="AA496" s="314"/>
    </row>
    <row r="497">
      <c r="A497" s="314"/>
      <c r="B497" s="314"/>
      <c r="C497" s="314"/>
      <c r="D497" s="317"/>
      <c r="E497" s="314"/>
      <c r="F497" s="314"/>
      <c r="G497" s="318"/>
      <c r="H497" s="314"/>
      <c r="I497" s="314"/>
      <c r="J497" s="314"/>
      <c r="K497" s="314"/>
      <c r="L497" s="314"/>
      <c r="M497" s="314"/>
      <c r="N497" s="314"/>
      <c r="O497" s="314"/>
      <c r="P497" s="314"/>
      <c r="Q497" s="314"/>
      <c r="R497" s="314"/>
      <c r="S497" s="314"/>
      <c r="T497" s="314"/>
      <c r="U497" s="314"/>
      <c r="V497" s="314"/>
      <c r="W497" s="314"/>
      <c r="X497" s="314"/>
      <c r="Y497" s="314"/>
      <c r="Z497" s="314"/>
      <c r="AA497" s="314"/>
    </row>
    <row r="498">
      <c r="A498" s="314"/>
      <c r="B498" s="314"/>
      <c r="C498" s="314"/>
      <c r="D498" s="317"/>
      <c r="E498" s="314"/>
      <c r="F498" s="314"/>
      <c r="G498" s="318"/>
      <c r="H498" s="314"/>
      <c r="I498" s="314"/>
      <c r="J498" s="314"/>
      <c r="K498" s="314"/>
      <c r="L498" s="314"/>
      <c r="M498" s="314"/>
      <c r="N498" s="314"/>
      <c r="O498" s="314"/>
      <c r="P498" s="314"/>
      <c r="Q498" s="314"/>
      <c r="R498" s="314"/>
      <c r="S498" s="314"/>
      <c r="T498" s="314"/>
      <c r="U498" s="314"/>
      <c r="V498" s="314"/>
      <c r="W498" s="314"/>
      <c r="X498" s="314"/>
      <c r="Y498" s="314"/>
      <c r="Z498" s="314"/>
      <c r="AA498" s="314"/>
    </row>
    <row r="499">
      <c r="A499" s="314"/>
      <c r="B499" s="314"/>
      <c r="C499" s="314"/>
      <c r="D499" s="317"/>
      <c r="E499" s="314"/>
      <c r="F499" s="314"/>
      <c r="G499" s="318"/>
      <c r="H499" s="314"/>
      <c r="I499" s="314"/>
      <c r="J499" s="314"/>
      <c r="K499" s="314"/>
      <c r="L499" s="314"/>
      <c r="M499" s="314"/>
      <c r="N499" s="314"/>
      <c r="O499" s="314"/>
      <c r="P499" s="314"/>
      <c r="Q499" s="314"/>
      <c r="R499" s="314"/>
      <c r="S499" s="314"/>
      <c r="T499" s="314"/>
      <c r="U499" s="314"/>
      <c r="V499" s="314"/>
      <c r="W499" s="314"/>
      <c r="X499" s="314"/>
      <c r="Y499" s="314"/>
      <c r="Z499" s="314"/>
      <c r="AA499" s="314"/>
    </row>
    <row r="500">
      <c r="A500" s="314"/>
      <c r="B500" s="314"/>
      <c r="C500" s="314"/>
      <c r="D500" s="317"/>
      <c r="E500" s="314"/>
      <c r="F500" s="314"/>
      <c r="G500" s="318"/>
      <c r="H500" s="314"/>
      <c r="I500" s="314"/>
      <c r="J500" s="314"/>
      <c r="K500" s="314"/>
      <c r="L500" s="314"/>
      <c r="M500" s="314"/>
      <c r="N500" s="314"/>
      <c r="O500" s="314"/>
      <c r="P500" s="314"/>
      <c r="Q500" s="314"/>
      <c r="R500" s="314"/>
      <c r="S500" s="314"/>
      <c r="T500" s="314"/>
      <c r="U500" s="314"/>
      <c r="V500" s="314"/>
      <c r="W500" s="314"/>
      <c r="X500" s="314"/>
      <c r="Y500" s="314"/>
      <c r="Z500" s="314"/>
      <c r="AA500" s="314"/>
    </row>
    <row r="501">
      <c r="A501" s="314"/>
      <c r="B501" s="314"/>
      <c r="C501" s="314"/>
      <c r="D501" s="317"/>
      <c r="E501" s="314"/>
      <c r="F501" s="314"/>
      <c r="G501" s="318"/>
      <c r="H501" s="314"/>
      <c r="I501" s="314"/>
      <c r="J501" s="314"/>
      <c r="K501" s="314"/>
      <c r="L501" s="314"/>
      <c r="M501" s="314"/>
      <c r="N501" s="314"/>
      <c r="O501" s="314"/>
      <c r="P501" s="314"/>
      <c r="Q501" s="314"/>
      <c r="R501" s="314"/>
      <c r="S501" s="314"/>
      <c r="T501" s="314"/>
      <c r="U501" s="314"/>
      <c r="V501" s="314"/>
      <c r="W501" s="314"/>
      <c r="X501" s="314"/>
      <c r="Y501" s="314"/>
      <c r="Z501" s="314"/>
      <c r="AA501" s="314"/>
    </row>
    <row r="502">
      <c r="A502" s="314"/>
      <c r="B502" s="314"/>
      <c r="C502" s="314"/>
      <c r="D502" s="317"/>
      <c r="E502" s="314"/>
      <c r="F502" s="314"/>
      <c r="G502" s="318"/>
      <c r="H502" s="314"/>
      <c r="I502" s="314"/>
      <c r="J502" s="314"/>
      <c r="K502" s="314"/>
      <c r="L502" s="314"/>
      <c r="M502" s="314"/>
      <c r="N502" s="314"/>
      <c r="O502" s="314"/>
      <c r="P502" s="314"/>
      <c r="Q502" s="314"/>
      <c r="R502" s="314"/>
      <c r="S502" s="314"/>
      <c r="T502" s="314"/>
      <c r="U502" s="314"/>
      <c r="V502" s="314"/>
      <c r="W502" s="314"/>
      <c r="X502" s="314"/>
      <c r="Y502" s="314"/>
      <c r="Z502" s="314"/>
      <c r="AA502" s="314"/>
    </row>
    <row r="503">
      <c r="A503" s="314"/>
      <c r="B503" s="314"/>
      <c r="C503" s="314"/>
      <c r="D503" s="317"/>
      <c r="E503" s="314"/>
      <c r="F503" s="314"/>
      <c r="G503" s="318"/>
      <c r="H503" s="314"/>
      <c r="I503" s="314"/>
      <c r="J503" s="314"/>
      <c r="K503" s="314"/>
      <c r="L503" s="314"/>
      <c r="M503" s="314"/>
      <c r="N503" s="314"/>
      <c r="O503" s="314"/>
      <c r="P503" s="314"/>
      <c r="Q503" s="314"/>
      <c r="R503" s="314"/>
      <c r="S503" s="314"/>
      <c r="T503" s="314"/>
      <c r="U503" s="314"/>
      <c r="V503" s="314"/>
      <c r="W503" s="314"/>
      <c r="X503" s="314"/>
      <c r="Y503" s="314"/>
      <c r="Z503" s="314"/>
      <c r="AA503" s="314"/>
    </row>
    <row r="504">
      <c r="A504" s="314"/>
      <c r="B504" s="314"/>
      <c r="C504" s="314"/>
      <c r="D504" s="317"/>
      <c r="E504" s="314"/>
      <c r="F504" s="314"/>
      <c r="G504" s="318"/>
      <c r="H504" s="314"/>
      <c r="I504" s="314"/>
      <c r="J504" s="314"/>
      <c r="K504" s="314"/>
      <c r="L504" s="314"/>
      <c r="M504" s="314"/>
      <c r="N504" s="314"/>
      <c r="O504" s="314"/>
      <c r="P504" s="314"/>
      <c r="Q504" s="314"/>
      <c r="R504" s="314"/>
      <c r="S504" s="314"/>
      <c r="T504" s="314"/>
      <c r="U504" s="314"/>
      <c r="V504" s="314"/>
      <c r="W504" s="314"/>
      <c r="X504" s="314"/>
      <c r="Y504" s="314"/>
      <c r="Z504" s="314"/>
      <c r="AA504" s="314"/>
    </row>
    <row r="505">
      <c r="A505" s="314"/>
      <c r="B505" s="314"/>
      <c r="C505" s="314"/>
      <c r="D505" s="317"/>
      <c r="E505" s="314"/>
      <c r="F505" s="314"/>
      <c r="G505" s="318"/>
      <c r="H505" s="314"/>
      <c r="I505" s="314"/>
      <c r="J505" s="314"/>
      <c r="K505" s="314"/>
      <c r="L505" s="314"/>
      <c r="M505" s="314"/>
      <c r="N505" s="314"/>
      <c r="O505" s="314"/>
      <c r="P505" s="314"/>
      <c r="Q505" s="314"/>
      <c r="R505" s="314"/>
      <c r="S505" s="314"/>
      <c r="T505" s="314"/>
      <c r="U505" s="314"/>
      <c r="V505" s="314"/>
      <c r="W505" s="314"/>
      <c r="X505" s="314"/>
      <c r="Y505" s="314"/>
      <c r="Z505" s="314"/>
      <c r="AA505" s="314"/>
    </row>
    <row r="506">
      <c r="A506" s="314"/>
      <c r="B506" s="314"/>
      <c r="C506" s="314"/>
      <c r="D506" s="317"/>
      <c r="E506" s="314"/>
      <c r="F506" s="314"/>
      <c r="G506" s="318"/>
      <c r="H506" s="314"/>
      <c r="I506" s="314"/>
      <c r="J506" s="314"/>
      <c r="K506" s="314"/>
      <c r="L506" s="314"/>
      <c r="M506" s="314"/>
      <c r="N506" s="314"/>
      <c r="O506" s="314"/>
      <c r="P506" s="314"/>
      <c r="Q506" s="314"/>
      <c r="R506" s="314"/>
      <c r="S506" s="314"/>
      <c r="T506" s="314"/>
      <c r="U506" s="314"/>
      <c r="V506" s="314"/>
      <c r="W506" s="314"/>
      <c r="X506" s="314"/>
      <c r="Y506" s="314"/>
      <c r="Z506" s="314"/>
      <c r="AA506" s="314"/>
    </row>
    <row r="507">
      <c r="A507" s="314"/>
      <c r="B507" s="314"/>
      <c r="C507" s="314"/>
      <c r="D507" s="317"/>
      <c r="E507" s="314"/>
      <c r="F507" s="314"/>
      <c r="G507" s="318"/>
      <c r="H507" s="314"/>
      <c r="I507" s="314"/>
      <c r="J507" s="314"/>
      <c r="K507" s="314"/>
      <c r="L507" s="314"/>
      <c r="M507" s="314"/>
      <c r="N507" s="314"/>
      <c r="O507" s="314"/>
      <c r="P507" s="314"/>
      <c r="Q507" s="314"/>
      <c r="R507" s="314"/>
      <c r="S507" s="314"/>
      <c r="T507" s="314"/>
      <c r="U507" s="314"/>
      <c r="V507" s="314"/>
      <c r="W507" s="314"/>
      <c r="X507" s="314"/>
      <c r="Y507" s="314"/>
      <c r="Z507" s="314"/>
      <c r="AA507" s="314"/>
    </row>
    <row r="508">
      <c r="A508" s="314"/>
      <c r="B508" s="314"/>
      <c r="C508" s="314"/>
      <c r="D508" s="317"/>
      <c r="E508" s="314"/>
      <c r="F508" s="314"/>
      <c r="G508" s="318"/>
      <c r="H508" s="314"/>
      <c r="I508" s="314"/>
      <c r="J508" s="314"/>
      <c r="K508" s="314"/>
      <c r="L508" s="314"/>
      <c r="M508" s="314"/>
      <c r="N508" s="314"/>
      <c r="O508" s="314"/>
      <c r="P508" s="314"/>
      <c r="Q508" s="314"/>
      <c r="R508" s="314"/>
      <c r="S508" s="314"/>
      <c r="T508" s="314"/>
      <c r="U508" s="314"/>
      <c r="V508" s="314"/>
      <c r="W508" s="314"/>
      <c r="X508" s="314"/>
      <c r="Y508" s="314"/>
      <c r="Z508" s="314"/>
      <c r="AA508" s="314"/>
    </row>
    <row r="509">
      <c r="A509" s="314"/>
      <c r="B509" s="314"/>
      <c r="C509" s="314"/>
      <c r="D509" s="317"/>
      <c r="E509" s="314"/>
      <c r="F509" s="314"/>
      <c r="G509" s="318"/>
      <c r="H509" s="314"/>
      <c r="I509" s="314"/>
      <c r="J509" s="314"/>
      <c r="K509" s="314"/>
      <c r="L509" s="314"/>
      <c r="M509" s="314"/>
      <c r="N509" s="314"/>
      <c r="O509" s="314"/>
      <c r="P509" s="314"/>
      <c r="Q509" s="314"/>
      <c r="R509" s="314"/>
      <c r="S509" s="314"/>
      <c r="T509" s="314"/>
      <c r="U509" s="314"/>
      <c r="V509" s="314"/>
      <c r="W509" s="314"/>
      <c r="X509" s="314"/>
      <c r="Y509" s="314"/>
      <c r="Z509" s="314"/>
      <c r="AA509" s="314"/>
    </row>
    <row r="510">
      <c r="A510" s="314"/>
      <c r="B510" s="314"/>
      <c r="C510" s="314"/>
      <c r="D510" s="317"/>
      <c r="E510" s="314"/>
      <c r="F510" s="314"/>
      <c r="G510" s="318"/>
      <c r="H510" s="314"/>
      <c r="I510" s="314"/>
      <c r="J510" s="314"/>
      <c r="K510" s="314"/>
      <c r="L510" s="314"/>
      <c r="M510" s="314"/>
      <c r="N510" s="314"/>
      <c r="O510" s="314"/>
      <c r="P510" s="314"/>
      <c r="Q510" s="314"/>
      <c r="R510" s="314"/>
      <c r="S510" s="314"/>
      <c r="T510" s="314"/>
      <c r="U510" s="314"/>
      <c r="V510" s="314"/>
      <c r="W510" s="314"/>
      <c r="X510" s="314"/>
      <c r="Y510" s="314"/>
      <c r="Z510" s="314"/>
      <c r="AA510" s="314"/>
    </row>
    <row r="511">
      <c r="A511" s="314"/>
      <c r="B511" s="314"/>
      <c r="C511" s="314"/>
      <c r="D511" s="317"/>
      <c r="E511" s="314"/>
      <c r="F511" s="314"/>
      <c r="G511" s="318"/>
      <c r="H511" s="314"/>
      <c r="I511" s="314"/>
      <c r="J511" s="314"/>
      <c r="K511" s="314"/>
      <c r="L511" s="314"/>
      <c r="M511" s="314"/>
      <c r="N511" s="314"/>
      <c r="O511" s="314"/>
      <c r="P511" s="314"/>
      <c r="Q511" s="314"/>
      <c r="R511" s="314"/>
      <c r="S511" s="314"/>
      <c r="T511" s="314"/>
      <c r="U511" s="314"/>
      <c r="V511" s="314"/>
      <c r="W511" s="314"/>
      <c r="X511" s="314"/>
      <c r="Y511" s="314"/>
      <c r="Z511" s="314"/>
      <c r="AA511" s="314"/>
    </row>
    <row r="512">
      <c r="A512" s="314"/>
      <c r="B512" s="314"/>
      <c r="C512" s="314"/>
      <c r="D512" s="317"/>
      <c r="E512" s="314"/>
      <c r="F512" s="314"/>
      <c r="G512" s="318"/>
      <c r="H512" s="314"/>
      <c r="I512" s="314"/>
      <c r="J512" s="314"/>
      <c r="K512" s="314"/>
      <c r="L512" s="314"/>
      <c r="M512" s="314"/>
      <c r="N512" s="314"/>
      <c r="O512" s="314"/>
      <c r="P512" s="314"/>
      <c r="Q512" s="314"/>
      <c r="R512" s="314"/>
      <c r="S512" s="314"/>
      <c r="T512" s="314"/>
      <c r="U512" s="314"/>
      <c r="V512" s="314"/>
      <c r="W512" s="314"/>
      <c r="X512" s="314"/>
      <c r="Y512" s="314"/>
      <c r="Z512" s="314"/>
      <c r="AA512" s="314"/>
    </row>
    <row r="513">
      <c r="A513" s="314"/>
      <c r="B513" s="314"/>
      <c r="C513" s="314"/>
      <c r="D513" s="317"/>
      <c r="E513" s="314"/>
      <c r="F513" s="314"/>
      <c r="G513" s="318"/>
      <c r="H513" s="314"/>
      <c r="I513" s="314"/>
      <c r="J513" s="314"/>
      <c r="K513" s="314"/>
      <c r="L513" s="314"/>
      <c r="M513" s="314"/>
      <c r="N513" s="314"/>
      <c r="O513" s="314"/>
      <c r="P513" s="314"/>
      <c r="Q513" s="314"/>
      <c r="R513" s="314"/>
      <c r="S513" s="314"/>
      <c r="T513" s="314"/>
      <c r="U513" s="314"/>
      <c r="V513" s="314"/>
      <c r="W513" s="314"/>
      <c r="X513" s="314"/>
      <c r="Y513" s="314"/>
      <c r="Z513" s="314"/>
      <c r="AA513" s="314"/>
    </row>
    <row r="514">
      <c r="A514" s="314"/>
      <c r="B514" s="314"/>
      <c r="C514" s="314"/>
      <c r="D514" s="317"/>
      <c r="E514" s="314"/>
      <c r="F514" s="314"/>
      <c r="G514" s="318"/>
      <c r="H514" s="314"/>
      <c r="I514" s="314"/>
      <c r="J514" s="314"/>
      <c r="K514" s="314"/>
      <c r="L514" s="314"/>
      <c r="M514" s="314"/>
      <c r="N514" s="314"/>
      <c r="O514" s="314"/>
      <c r="P514" s="314"/>
      <c r="Q514" s="314"/>
      <c r="R514" s="314"/>
      <c r="S514" s="314"/>
      <c r="T514" s="314"/>
      <c r="U514" s="314"/>
      <c r="V514" s="314"/>
      <c r="W514" s="314"/>
      <c r="X514" s="314"/>
      <c r="Y514" s="314"/>
      <c r="Z514" s="314"/>
      <c r="AA514" s="314"/>
    </row>
    <row r="515">
      <c r="A515" s="314"/>
      <c r="B515" s="314"/>
      <c r="C515" s="314"/>
      <c r="D515" s="317"/>
      <c r="E515" s="314"/>
      <c r="F515" s="314"/>
      <c r="G515" s="318"/>
      <c r="H515" s="314"/>
      <c r="I515" s="314"/>
      <c r="J515" s="314"/>
      <c r="K515" s="314"/>
      <c r="L515" s="314"/>
      <c r="M515" s="314"/>
      <c r="N515" s="314"/>
      <c r="O515" s="314"/>
      <c r="P515" s="314"/>
      <c r="Q515" s="314"/>
      <c r="R515" s="314"/>
      <c r="S515" s="314"/>
      <c r="T515" s="314"/>
      <c r="U515" s="314"/>
      <c r="V515" s="314"/>
      <c r="W515" s="314"/>
      <c r="X515" s="314"/>
      <c r="Y515" s="314"/>
      <c r="Z515" s="314"/>
      <c r="AA515" s="314"/>
    </row>
    <row r="516">
      <c r="A516" s="314"/>
      <c r="B516" s="314"/>
      <c r="C516" s="314"/>
      <c r="D516" s="317"/>
      <c r="E516" s="314"/>
      <c r="F516" s="314"/>
      <c r="G516" s="318"/>
      <c r="H516" s="314"/>
      <c r="I516" s="314"/>
      <c r="J516" s="314"/>
      <c r="K516" s="314"/>
      <c r="L516" s="314"/>
      <c r="M516" s="314"/>
      <c r="N516" s="314"/>
      <c r="O516" s="314"/>
      <c r="P516" s="314"/>
      <c r="Q516" s="314"/>
      <c r="R516" s="314"/>
      <c r="S516" s="314"/>
      <c r="T516" s="314"/>
      <c r="U516" s="314"/>
      <c r="V516" s="314"/>
      <c r="W516" s="314"/>
      <c r="X516" s="314"/>
      <c r="Y516" s="314"/>
      <c r="Z516" s="314"/>
      <c r="AA516" s="314"/>
    </row>
    <row r="517">
      <c r="A517" s="314"/>
      <c r="B517" s="314"/>
      <c r="C517" s="314"/>
      <c r="D517" s="317"/>
      <c r="E517" s="314"/>
      <c r="F517" s="314"/>
      <c r="G517" s="318"/>
      <c r="H517" s="314"/>
      <c r="I517" s="314"/>
      <c r="J517" s="314"/>
      <c r="K517" s="314"/>
      <c r="L517" s="314"/>
      <c r="M517" s="314"/>
      <c r="N517" s="314"/>
      <c r="O517" s="314"/>
      <c r="P517" s="314"/>
      <c r="Q517" s="314"/>
      <c r="R517" s="314"/>
      <c r="S517" s="314"/>
      <c r="T517" s="314"/>
      <c r="U517" s="314"/>
      <c r="V517" s="314"/>
      <c r="W517" s="314"/>
      <c r="X517" s="314"/>
      <c r="Y517" s="314"/>
      <c r="Z517" s="314"/>
      <c r="AA517" s="314"/>
    </row>
    <row r="518">
      <c r="A518" s="314"/>
      <c r="B518" s="314"/>
      <c r="C518" s="314"/>
      <c r="D518" s="317"/>
      <c r="E518" s="314"/>
      <c r="F518" s="314"/>
      <c r="G518" s="318"/>
      <c r="H518" s="314"/>
      <c r="I518" s="314"/>
      <c r="J518" s="314"/>
      <c r="K518" s="314"/>
      <c r="L518" s="314"/>
      <c r="M518" s="314"/>
      <c r="N518" s="314"/>
      <c r="O518" s="314"/>
      <c r="P518" s="314"/>
      <c r="Q518" s="314"/>
      <c r="R518" s="314"/>
      <c r="S518" s="314"/>
      <c r="T518" s="314"/>
      <c r="U518" s="314"/>
      <c r="V518" s="314"/>
      <c r="W518" s="314"/>
      <c r="X518" s="314"/>
      <c r="Y518" s="314"/>
      <c r="Z518" s="314"/>
      <c r="AA518" s="314"/>
    </row>
    <row r="519">
      <c r="A519" s="314"/>
      <c r="B519" s="314"/>
      <c r="C519" s="314"/>
      <c r="D519" s="317"/>
      <c r="E519" s="314"/>
      <c r="F519" s="314"/>
      <c r="G519" s="318"/>
      <c r="H519" s="314"/>
      <c r="I519" s="314"/>
      <c r="J519" s="314"/>
      <c r="K519" s="314"/>
      <c r="L519" s="314"/>
      <c r="M519" s="314"/>
      <c r="N519" s="314"/>
      <c r="O519" s="314"/>
      <c r="P519" s="314"/>
      <c r="Q519" s="314"/>
      <c r="R519" s="314"/>
      <c r="S519" s="314"/>
      <c r="T519" s="314"/>
      <c r="U519" s="314"/>
      <c r="V519" s="314"/>
      <c r="W519" s="314"/>
      <c r="X519" s="314"/>
      <c r="Y519" s="314"/>
      <c r="Z519" s="314"/>
      <c r="AA519" s="314"/>
    </row>
    <row r="520">
      <c r="A520" s="314"/>
      <c r="B520" s="314"/>
      <c r="C520" s="314"/>
      <c r="D520" s="317"/>
      <c r="E520" s="314"/>
      <c r="F520" s="314"/>
      <c r="G520" s="318"/>
      <c r="H520" s="314"/>
      <c r="I520" s="314"/>
      <c r="J520" s="314"/>
      <c r="K520" s="314"/>
      <c r="L520" s="314"/>
      <c r="M520" s="314"/>
      <c r="N520" s="314"/>
      <c r="O520" s="314"/>
      <c r="P520" s="314"/>
      <c r="Q520" s="314"/>
      <c r="R520" s="314"/>
      <c r="S520" s="314"/>
      <c r="T520" s="314"/>
      <c r="U520" s="314"/>
      <c r="V520" s="314"/>
      <c r="W520" s="314"/>
      <c r="X520" s="314"/>
      <c r="Y520" s="314"/>
      <c r="Z520" s="314"/>
      <c r="AA520" s="314"/>
    </row>
    <row r="521">
      <c r="A521" s="314"/>
      <c r="B521" s="314"/>
      <c r="C521" s="314"/>
      <c r="D521" s="317"/>
      <c r="E521" s="314"/>
      <c r="F521" s="314"/>
      <c r="G521" s="318"/>
      <c r="H521" s="314"/>
      <c r="I521" s="314"/>
      <c r="J521" s="314"/>
      <c r="K521" s="314"/>
      <c r="L521" s="314"/>
      <c r="M521" s="314"/>
      <c r="N521" s="314"/>
      <c r="O521" s="314"/>
      <c r="P521" s="314"/>
      <c r="Q521" s="314"/>
      <c r="R521" s="314"/>
      <c r="S521" s="314"/>
      <c r="T521" s="314"/>
      <c r="U521" s="314"/>
      <c r="V521" s="314"/>
      <c r="W521" s="314"/>
      <c r="X521" s="314"/>
      <c r="Y521" s="314"/>
      <c r="Z521" s="314"/>
      <c r="AA521" s="314"/>
    </row>
    <row r="522">
      <c r="A522" s="314"/>
      <c r="B522" s="314"/>
      <c r="C522" s="314"/>
      <c r="D522" s="317"/>
      <c r="E522" s="314"/>
      <c r="F522" s="314"/>
      <c r="G522" s="318"/>
      <c r="H522" s="314"/>
      <c r="I522" s="314"/>
      <c r="J522" s="314"/>
      <c r="K522" s="314"/>
      <c r="L522" s="314"/>
      <c r="M522" s="314"/>
      <c r="N522" s="314"/>
      <c r="O522" s="314"/>
      <c r="P522" s="314"/>
      <c r="Q522" s="314"/>
      <c r="R522" s="314"/>
      <c r="S522" s="314"/>
      <c r="T522" s="314"/>
      <c r="U522" s="314"/>
      <c r="V522" s="314"/>
      <c r="W522" s="314"/>
      <c r="X522" s="314"/>
      <c r="Y522" s="314"/>
      <c r="Z522" s="314"/>
      <c r="AA522" s="314"/>
    </row>
    <row r="523">
      <c r="A523" s="314"/>
      <c r="B523" s="314"/>
      <c r="C523" s="314"/>
      <c r="D523" s="317"/>
      <c r="E523" s="314"/>
      <c r="F523" s="314"/>
      <c r="G523" s="318"/>
      <c r="H523" s="314"/>
      <c r="I523" s="314"/>
      <c r="J523" s="314"/>
      <c r="K523" s="314"/>
      <c r="L523" s="314"/>
      <c r="M523" s="314"/>
      <c r="N523" s="314"/>
      <c r="O523" s="314"/>
      <c r="P523" s="314"/>
      <c r="Q523" s="314"/>
      <c r="R523" s="314"/>
      <c r="S523" s="314"/>
      <c r="T523" s="314"/>
      <c r="U523" s="314"/>
      <c r="V523" s="314"/>
      <c r="W523" s="314"/>
      <c r="X523" s="314"/>
      <c r="Y523" s="314"/>
      <c r="Z523" s="314"/>
      <c r="AA523" s="314"/>
    </row>
    <row r="524">
      <c r="A524" s="314"/>
      <c r="B524" s="314"/>
      <c r="C524" s="314"/>
      <c r="D524" s="317"/>
      <c r="E524" s="314"/>
      <c r="F524" s="314"/>
      <c r="G524" s="318"/>
      <c r="H524" s="314"/>
      <c r="I524" s="314"/>
      <c r="J524" s="314"/>
      <c r="K524" s="314"/>
      <c r="L524" s="314"/>
      <c r="M524" s="314"/>
      <c r="N524" s="314"/>
      <c r="O524" s="314"/>
      <c r="P524" s="314"/>
      <c r="Q524" s="314"/>
      <c r="R524" s="314"/>
      <c r="S524" s="314"/>
      <c r="T524" s="314"/>
      <c r="U524" s="314"/>
      <c r="V524" s="314"/>
      <c r="W524" s="314"/>
      <c r="X524" s="314"/>
      <c r="Y524" s="314"/>
      <c r="Z524" s="314"/>
      <c r="AA524" s="314"/>
    </row>
    <row r="525">
      <c r="A525" s="314"/>
      <c r="B525" s="314"/>
      <c r="C525" s="314"/>
      <c r="D525" s="317"/>
      <c r="E525" s="314"/>
      <c r="F525" s="314"/>
      <c r="G525" s="318"/>
      <c r="H525" s="314"/>
      <c r="I525" s="314"/>
      <c r="J525" s="314"/>
      <c r="K525" s="314"/>
      <c r="L525" s="314"/>
      <c r="M525" s="314"/>
      <c r="N525" s="314"/>
      <c r="O525" s="314"/>
      <c r="P525" s="314"/>
      <c r="Q525" s="314"/>
      <c r="R525" s="314"/>
      <c r="S525" s="314"/>
      <c r="T525" s="314"/>
      <c r="U525" s="314"/>
      <c r="V525" s="314"/>
      <c r="W525" s="314"/>
      <c r="X525" s="314"/>
      <c r="Y525" s="314"/>
      <c r="Z525" s="314"/>
      <c r="AA525" s="314"/>
    </row>
    <row r="526">
      <c r="A526" s="314"/>
      <c r="B526" s="314"/>
      <c r="C526" s="314"/>
      <c r="D526" s="317"/>
      <c r="E526" s="314"/>
      <c r="F526" s="314"/>
      <c r="G526" s="318"/>
      <c r="H526" s="314"/>
      <c r="I526" s="314"/>
      <c r="J526" s="314"/>
      <c r="K526" s="314"/>
      <c r="L526" s="314"/>
      <c r="M526" s="314"/>
      <c r="N526" s="314"/>
      <c r="O526" s="314"/>
      <c r="P526" s="314"/>
      <c r="Q526" s="314"/>
      <c r="R526" s="314"/>
      <c r="S526" s="314"/>
      <c r="T526" s="314"/>
      <c r="U526" s="314"/>
      <c r="V526" s="314"/>
      <c r="W526" s="314"/>
      <c r="X526" s="314"/>
      <c r="Y526" s="314"/>
      <c r="Z526" s="314"/>
      <c r="AA526" s="314"/>
    </row>
    <row r="527">
      <c r="A527" s="314"/>
      <c r="B527" s="314"/>
      <c r="C527" s="314"/>
      <c r="D527" s="317"/>
      <c r="E527" s="314"/>
      <c r="F527" s="314"/>
      <c r="G527" s="318"/>
      <c r="H527" s="314"/>
      <c r="I527" s="314"/>
      <c r="J527" s="314"/>
      <c r="K527" s="314"/>
      <c r="L527" s="314"/>
      <c r="M527" s="314"/>
      <c r="N527" s="314"/>
      <c r="O527" s="314"/>
      <c r="P527" s="314"/>
      <c r="Q527" s="314"/>
      <c r="R527" s="314"/>
      <c r="S527" s="314"/>
      <c r="T527" s="314"/>
      <c r="U527" s="314"/>
      <c r="V527" s="314"/>
      <c r="W527" s="314"/>
      <c r="X527" s="314"/>
      <c r="Y527" s="314"/>
      <c r="Z527" s="314"/>
      <c r="AA527" s="314"/>
    </row>
    <row r="528">
      <c r="A528" s="314"/>
      <c r="B528" s="314"/>
      <c r="C528" s="314"/>
      <c r="D528" s="317"/>
      <c r="E528" s="314"/>
      <c r="F528" s="314"/>
      <c r="G528" s="318"/>
      <c r="H528" s="314"/>
      <c r="I528" s="314"/>
      <c r="J528" s="314"/>
      <c r="K528" s="314"/>
      <c r="L528" s="314"/>
      <c r="M528" s="314"/>
      <c r="N528" s="314"/>
      <c r="O528" s="314"/>
      <c r="P528" s="314"/>
      <c r="Q528" s="314"/>
      <c r="R528" s="314"/>
      <c r="S528" s="314"/>
      <c r="T528" s="314"/>
      <c r="U528" s="314"/>
      <c r="V528" s="314"/>
      <c r="W528" s="314"/>
      <c r="X528" s="314"/>
      <c r="Y528" s="314"/>
      <c r="Z528" s="314"/>
      <c r="AA528" s="314"/>
    </row>
    <row r="529">
      <c r="A529" s="314"/>
      <c r="B529" s="314"/>
      <c r="C529" s="314"/>
      <c r="D529" s="317"/>
      <c r="E529" s="314"/>
      <c r="F529" s="314"/>
      <c r="G529" s="318"/>
      <c r="H529" s="314"/>
      <c r="I529" s="314"/>
      <c r="J529" s="314"/>
      <c r="K529" s="314"/>
      <c r="L529" s="314"/>
      <c r="M529" s="314"/>
      <c r="N529" s="314"/>
      <c r="O529" s="314"/>
      <c r="P529" s="314"/>
      <c r="Q529" s="314"/>
      <c r="R529" s="314"/>
      <c r="S529" s="314"/>
      <c r="T529" s="314"/>
      <c r="U529" s="314"/>
      <c r="V529" s="314"/>
      <c r="W529" s="314"/>
      <c r="X529" s="314"/>
      <c r="Y529" s="314"/>
      <c r="Z529" s="314"/>
      <c r="AA529" s="314"/>
    </row>
    <row r="530">
      <c r="A530" s="314"/>
      <c r="B530" s="314"/>
      <c r="C530" s="314"/>
      <c r="D530" s="317"/>
      <c r="E530" s="314"/>
      <c r="F530" s="314"/>
      <c r="G530" s="318"/>
      <c r="H530" s="314"/>
      <c r="I530" s="314"/>
      <c r="J530" s="314"/>
      <c r="K530" s="314"/>
      <c r="L530" s="314"/>
      <c r="M530" s="314"/>
      <c r="N530" s="314"/>
      <c r="O530" s="314"/>
      <c r="P530" s="314"/>
      <c r="Q530" s="314"/>
      <c r="R530" s="314"/>
      <c r="S530" s="314"/>
      <c r="T530" s="314"/>
      <c r="U530" s="314"/>
      <c r="V530" s="314"/>
      <c r="W530" s="314"/>
      <c r="X530" s="314"/>
      <c r="Y530" s="314"/>
      <c r="Z530" s="314"/>
      <c r="AA530" s="314"/>
    </row>
    <row r="531">
      <c r="A531" s="314"/>
      <c r="B531" s="314"/>
      <c r="C531" s="314"/>
      <c r="D531" s="317"/>
      <c r="E531" s="314"/>
      <c r="F531" s="314"/>
      <c r="G531" s="318"/>
      <c r="H531" s="314"/>
      <c r="I531" s="314"/>
      <c r="J531" s="314"/>
      <c r="K531" s="314"/>
      <c r="L531" s="314"/>
      <c r="M531" s="314"/>
      <c r="N531" s="314"/>
      <c r="O531" s="314"/>
      <c r="P531" s="314"/>
      <c r="Q531" s="314"/>
      <c r="R531" s="314"/>
      <c r="S531" s="314"/>
      <c r="T531" s="314"/>
      <c r="U531" s="314"/>
      <c r="V531" s="314"/>
      <c r="W531" s="314"/>
      <c r="X531" s="314"/>
      <c r="Y531" s="314"/>
      <c r="Z531" s="314"/>
      <c r="AA531" s="314"/>
    </row>
    <row r="532">
      <c r="A532" s="314"/>
      <c r="B532" s="314"/>
      <c r="C532" s="314"/>
      <c r="D532" s="317"/>
      <c r="E532" s="314"/>
      <c r="F532" s="314"/>
      <c r="G532" s="318"/>
      <c r="H532" s="314"/>
      <c r="I532" s="314"/>
      <c r="J532" s="314"/>
      <c r="K532" s="314"/>
      <c r="L532" s="314"/>
      <c r="M532" s="314"/>
      <c r="N532" s="314"/>
      <c r="O532" s="314"/>
      <c r="P532" s="314"/>
      <c r="Q532" s="314"/>
      <c r="R532" s="314"/>
      <c r="S532" s="314"/>
      <c r="T532" s="314"/>
      <c r="U532" s="314"/>
      <c r="V532" s="314"/>
      <c r="W532" s="314"/>
      <c r="X532" s="314"/>
      <c r="Y532" s="314"/>
      <c r="Z532" s="314"/>
      <c r="AA532" s="314"/>
    </row>
    <row r="533">
      <c r="A533" s="314"/>
      <c r="B533" s="314"/>
      <c r="C533" s="314"/>
      <c r="D533" s="317"/>
      <c r="E533" s="314"/>
      <c r="F533" s="314"/>
      <c r="G533" s="318"/>
      <c r="H533" s="314"/>
      <c r="I533" s="314"/>
      <c r="J533" s="314"/>
      <c r="K533" s="314"/>
      <c r="L533" s="314"/>
      <c r="M533" s="314"/>
      <c r="N533" s="314"/>
      <c r="O533" s="314"/>
      <c r="P533" s="314"/>
      <c r="Q533" s="314"/>
      <c r="R533" s="314"/>
      <c r="S533" s="314"/>
      <c r="T533" s="314"/>
      <c r="U533" s="314"/>
      <c r="V533" s="314"/>
      <c r="W533" s="314"/>
      <c r="X533" s="314"/>
      <c r="Y533" s="314"/>
      <c r="Z533" s="314"/>
      <c r="AA533" s="314"/>
    </row>
    <row r="534">
      <c r="A534" s="314"/>
      <c r="B534" s="314"/>
      <c r="C534" s="314"/>
      <c r="D534" s="317"/>
      <c r="E534" s="314"/>
      <c r="F534" s="314"/>
      <c r="G534" s="318"/>
      <c r="H534" s="314"/>
      <c r="I534" s="314"/>
      <c r="J534" s="314"/>
      <c r="K534" s="314"/>
      <c r="L534" s="314"/>
      <c r="M534" s="314"/>
      <c r="N534" s="314"/>
      <c r="O534" s="314"/>
      <c r="P534" s="314"/>
      <c r="Q534" s="314"/>
      <c r="R534" s="314"/>
      <c r="S534" s="314"/>
      <c r="T534" s="314"/>
      <c r="U534" s="314"/>
      <c r="V534" s="314"/>
      <c r="W534" s="314"/>
      <c r="X534" s="314"/>
      <c r="Y534" s="314"/>
      <c r="Z534" s="314"/>
      <c r="AA534" s="314"/>
    </row>
    <row r="535">
      <c r="A535" s="314"/>
      <c r="B535" s="314"/>
      <c r="C535" s="314"/>
      <c r="D535" s="317"/>
      <c r="E535" s="314"/>
      <c r="F535" s="314"/>
      <c r="G535" s="318"/>
      <c r="H535" s="314"/>
      <c r="I535" s="314"/>
      <c r="J535" s="314"/>
      <c r="K535" s="314"/>
      <c r="L535" s="314"/>
      <c r="M535" s="314"/>
      <c r="N535" s="314"/>
      <c r="O535" s="314"/>
      <c r="P535" s="314"/>
      <c r="Q535" s="314"/>
      <c r="R535" s="314"/>
      <c r="S535" s="314"/>
      <c r="T535" s="314"/>
      <c r="U535" s="314"/>
      <c r="V535" s="314"/>
      <c r="W535" s="314"/>
      <c r="X535" s="314"/>
      <c r="Y535" s="314"/>
      <c r="Z535" s="314"/>
      <c r="AA535" s="314"/>
    </row>
    <row r="536">
      <c r="A536" s="314"/>
      <c r="B536" s="314"/>
      <c r="C536" s="314"/>
      <c r="D536" s="317"/>
      <c r="E536" s="314"/>
      <c r="F536" s="314"/>
      <c r="G536" s="318"/>
      <c r="H536" s="314"/>
      <c r="I536" s="314"/>
      <c r="J536" s="314"/>
      <c r="K536" s="314"/>
      <c r="L536" s="314"/>
      <c r="M536" s="314"/>
      <c r="N536" s="314"/>
      <c r="O536" s="314"/>
      <c r="P536" s="314"/>
      <c r="Q536" s="314"/>
      <c r="R536" s="314"/>
      <c r="S536" s="314"/>
      <c r="T536" s="314"/>
      <c r="U536" s="314"/>
      <c r="V536" s="314"/>
      <c r="W536" s="314"/>
      <c r="X536" s="314"/>
      <c r="Y536" s="314"/>
      <c r="Z536" s="314"/>
      <c r="AA536" s="314"/>
    </row>
    <row r="537">
      <c r="A537" s="314"/>
      <c r="B537" s="314"/>
      <c r="C537" s="314"/>
      <c r="D537" s="317"/>
      <c r="E537" s="314"/>
      <c r="F537" s="314"/>
      <c r="G537" s="318"/>
      <c r="H537" s="314"/>
      <c r="I537" s="314"/>
      <c r="J537" s="314"/>
      <c r="K537" s="314"/>
      <c r="L537" s="314"/>
      <c r="M537" s="314"/>
      <c r="N537" s="314"/>
      <c r="O537" s="314"/>
      <c r="P537" s="314"/>
      <c r="Q537" s="314"/>
      <c r="R537" s="314"/>
      <c r="S537" s="314"/>
      <c r="T537" s="314"/>
      <c r="U537" s="314"/>
      <c r="V537" s="314"/>
      <c r="W537" s="314"/>
      <c r="X537" s="314"/>
      <c r="Y537" s="314"/>
      <c r="Z537" s="314"/>
      <c r="AA537" s="314"/>
    </row>
    <row r="538">
      <c r="A538" s="314"/>
      <c r="B538" s="314"/>
      <c r="C538" s="314"/>
      <c r="D538" s="317"/>
      <c r="E538" s="314"/>
      <c r="F538" s="314"/>
      <c r="G538" s="318"/>
      <c r="H538" s="314"/>
      <c r="I538" s="314"/>
      <c r="J538" s="314"/>
      <c r="K538" s="314"/>
      <c r="L538" s="314"/>
      <c r="M538" s="314"/>
      <c r="N538" s="314"/>
      <c r="O538" s="314"/>
      <c r="P538" s="314"/>
      <c r="Q538" s="314"/>
      <c r="R538" s="314"/>
      <c r="S538" s="314"/>
      <c r="T538" s="314"/>
      <c r="U538" s="314"/>
      <c r="V538" s="314"/>
      <c r="W538" s="314"/>
      <c r="X538" s="314"/>
      <c r="Y538" s="314"/>
      <c r="Z538" s="314"/>
      <c r="AA538" s="314"/>
    </row>
    <row r="539">
      <c r="A539" s="314"/>
      <c r="B539" s="314"/>
      <c r="C539" s="314"/>
      <c r="D539" s="317"/>
      <c r="E539" s="314"/>
      <c r="F539" s="314"/>
      <c r="G539" s="318"/>
      <c r="H539" s="314"/>
      <c r="I539" s="314"/>
      <c r="J539" s="314"/>
      <c r="K539" s="314"/>
      <c r="L539" s="314"/>
      <c r="M539" s="314"/>
      <c r="N539" s="314"/>
      <c r="O539" s="314"/>
      <c r="P539" s="314"/>
      <c r="Q539" s="314"/>
      <c r="R539" s="314"/>
      <c r="S539" s="314"/>
      <c r="T539" s="314"/>
      <c r="U539" s="314"/>
      <c r="V539" s="314"/>
      <c r="W539" s="314"/>
      <c r="X539" s="314"/>
      <c r="Y539" s="314"/>
      <c r="Z539" s="314"/>
      <c r="AA539" s="314"/>
    </row>
    <row r="540">
      <c r="A540" s="314"/>
      <c r="B540" s="314"/>
      <c r="C540" s="314"/>
      <c r="D540" s="317"/>
      <c r="E540" s="314"/>
      <c r="F540" s="314"/>
      <c r="G540" s="318"/>
      <c r="H540" s="314"/>
      <c r="I540" s="314"/>
      <c r="J540" s="314"/>
      <c r="K540" s="314"/>
      <c r="L540" s="314"/>
      <c r="M540" s="314"/>
      <c r="N540" s="314"/>
      <c r="O540" s="314"/>
      <c r="P540" s="314"/>
      <c r="Q540" s="314"/>
      <c r="R540" s="314"/>
      <c r="S540" s="314"/>
      <c r="T540" s="314"/>
      <c r="U540" s="314"/>
      <c r="V540" s="314"/>
      <c r="W540" s="314"/>
      <c r="X540" s="314"/>
      <c r="Y540" s="314"/>
      <c r="Z540" s="314"/>
      <c r="AA540" s="314"/>
    </row>
    <row r="541">
      <c r="A541" s="314"/>
      <c r="B541" s="314"/>
      <c r="C541" s="314"/>
      <c r="D541" s="317"/>
      <c r="E541" s="314"/>
      <c r="F541" s="314"/>
      <c r="G541" s="318"/>
      <c r="H541" s="314"/>
      <c r="I541" s="314"/>
      <c r="J541" s="314"/>
      <c r="K541" s="314"/>
      <c r="L541" s="314"/>
      <c r="M541" s="314"/>
      <c r="N541" s="314"/>
      <c r="O541" s="314"/>
      <c r="P541" s="314"/>
      <c r="Q541" s="314"/>
      <c r="R541" s="314"/>
      <c r="S541" s="314"/>
      <c r="T541" s="314"/>
      <c r="U541" s="314"/>
      <c r="V541" s="314"/>
      <c r="W541" s="314"/>
      <c r="X541" s="314"/>
      <c r="Y541" s="314"/>
      <c r="Z541" s="314"/>
      <c r="AA541" s="314"/>
    </row>
    <row r="542">
      <c r="A542" s="314"/>
      <c r="B542" s="314"/>
      <c r="C542" s="314"/>
      <c r="D542" s="317"/>
      <c r="E542" s="314"/>
      <c r="F542" s="314"/>
      <c r="G542" s="318"/>
      <c r="H542" s="314"/>
      <c r="I542" s="314"/>
      <c r="J542" s="314"/>
      <c r="K542" s="314"/>
      <c r="L542" s="314"/>
      <c r="M542" s="314"/>
      <c r="N542" s="314"/>
      <c r="O542" s="314"/>
      <c r="P542" s="314"/>
      <c r="Q542" s="314"/>
      <c r="R542" s="314"/>
      <c r="S542" s="314"/>
      <c r="T542" s="314"/>
      <c r="U542" s="314"/>
      <c r="V542" s="314"/>
      <c r="W542" s="314"/>
      <c r="X542" s="314"/>
      <c r="Y542" s="314"/>
      <c r="Z542" s="314"/>
      <c r="AA542" s="314"/>
    </row>
    <row r="543">
      <c r="A543" s="314"/>
      <c r="B543" s="314"/>
      <c r="C543" s="314"/>
      <c r="D543" s="317"/>
      <c r="E543" s="314"/>
      <c r="F543" s="314"/>
      <c r="G543" s="318"/>
      <c r="H543" s="314"/>
      <c r="I543" s="314"/>
      <c r="J543" s="314"/>
      <c r="K543" s="314"/>
      <c r="L543" s="314"/>
      <c r="M543" s="314"/>
      <c r="N543" s="314"/>
      <c r="O543" s="314"/>
      <c r="P543" s="314"/>
      <c r="Q543" s="314"/>
      <c r="R543" s="314"/>
      <c r="S543" s="314"/>
      <c r="T543" s="314"/>
      <c r="U543" s="314"/>
      <c r="V543" s="314"/>
      <c r="W543" s="314"/>
      <c r="X543" s="314"/>
      <c r="Y543" s="314"/>
      <c r="Z543" s="314"/>
      <c r="AA543" s="314"/>
    </row>
    <row r="544">
      <c r="A544" s="314"/>
      <c r="B544" s="314"/>
      <c r="C544" s="314"/>
      <c r="D544" s="317"/>
      <c r="E544" s="314"/>
      <c r="F544" s="314"/>
      <c r="G544" s="318"/>
      <c r="H544" s="314"/>
      <c r="I544" s="314"/>
      <c r="J544" s="314"/>
      <c r="K544" s="314"/>
      <c r="L544" s="314"/>
      <c r="M544" s="314"/>
      <c r="N544" s="314"/>
      <c r="O544" s="314"/>
      <c r="P544" s="314"/>
      <c r="Q544" s="314"/>
      <c r="R544" s="314"/>
      <c r="S544" s="314"/>
      <c r="T544" s="314"/>
      <c r="U544" s="314"/>
      <c r="V544" s="314"/>
      <c r="W544" s="314"/>
      <c r="X544" s="314"/>
      <c r="Y544" s="314"/>
      <c r="Z544" s="314"/>
      <c r="AA544" s="314"/>
    </row>
    <row r="545">
      <c r="A545" s="314"/>
      <c r="B545" s="314"/>
      <c r="C545" s="314"/>
      <c r="D545" s="317"/>
      <c r="E545" s="314"/>
      <c r="F545" s="314"/>
      <c r="G545" s="318"/>
      <c r="H545" s="314"/>
      <c r="I545" s="314"/>
      <c r="J545" s="314"/>
      <c r="K545" s="314"/>
      <c r="L545" s="314"/>
      <c r="M545" s="314"/>
      <c r="N545" s="314"/>
      <c r="O545" s="314"/>
      <c r="P545" s="314"/>
      <c r="Q545" s="314"/>
      <c r="R545" s="314"/>
      <c r="S545" s="314"/>
      <c r="T545" s="314"/>
      <c r="U545" s="314"/>
      <c r="V545" s="314"/>
      <c r="W545" s="314"/>
      <c r="X545" s="314"/>
      <c r="Y545" s="314"/>
      <c r="Z545" s="314"/>
      <c r="AA545" s="314"/>
    </row>
    <row r="546">
      <c r="A546" s="314"/>
      <c r="B546" s="314"/>
      <c r="C546" s="314"/>
      <c r="D546" s="317"/>
      <c r="E546" s="314"/>
      <c r="F546" s="314"/>
      <c r="G546" s="318"/>
      <c r="H546" s="314"/>
      <c r="I546" s="314"/>
      <c r="J546" s="314"/>
      <c r="K546" s="314"/>
      <c r="L546" s="314"/>
      <c r="M546" s="314"/>
      <c r="N546" s="314"/>
      <c r="O546" s="314"/>
      <c r="P546" s="314"/>
      <c r="Q546" s="314"/>
      <c r="R546" s="314"/>
      <c r="S546" s="314"/>
      <c r="T546" s="314"/>
      <c r="U546" s="314"/>
      <c r="V546" s="314"/>
      <c r="W546" s="314"/>
      <c r="X546" s="314"/>
      <c r="Y546" s="314"/>
      <c r="Z546" s="314"/>
      <c r="AA546" s="314"/>
    </row>
    <row r="547">
      <c r="A547" s="314"/>
      <c r="B547" s="314"/>
      <c r="C547" s="314"/>
      <c r="D547" s="317"/>
      <c r="E547" s="314"/>
      <c r="F547" s="314"/>
      <c r="G547" s="318"/>
      <c r="H547" s="314"/>
      <c r="I547" s="314"/>
      <c r="J547" s="314"/>
      <c r="K547" s="314"/>
      <c r="L547" s="314"/>
      <c r="M547" s="314"/>
      <c r="N547" s="314"/>
      <c r="O547" s="314"/>
      <c r="P547" s="314"/>
      <c r="Q547" s="314"/>
      <c r="R547" s="314"/>
      <c r="S547" s="314"/>
      <c r="T547" s="314"/>
      <c r="U547" s="314"/>
      <c r="V547" s="314"/>
      <c r="W547" s="314"/>
      <c r="X547" s="314"/>
      <c r="Y547" s="314"/>
      <c r="Z547" s="314"/>
      <c r="AA547" s="314"/>
    </row>
    <row r="548">
      <c r="A548" s="314"/>
      <c r="B548" s="314"/>
      <c r="C548" s="314"/>
      <c r="D548" s="317"/>
      <c r="E548" s="314"/>
      <c r="F548" s="314"/>
      <c r="G548" s="318"/>
      <c r="H548" s="314"/>
      <c r="I548" s="314"/>
      <c r="J548" s="314"/>
      <c r="K548" s="314"/>
      <c r="L548" s="314"/>
      <c r="M548" s="314"/>
      <c r="N548" s="314"/>
      <c r="O548" s="314"/>
      <c r="P548" s="314"/>
      <c r="Q548" s="314"/>
      <c r="R548" s="314"/>
      <c r="S548" s="314"/>
      <c r="T548" s="314"/>
      <c r="U548" s="314"/>
      <c r="V548" s="314"/>
      <c r="W548" s="314"/>
      <c r="X548" s="314"/>
      <c r="Y548" s="314"/>
      <c r="Z548" s="314"/>
      <c r="AA548" s="314"/>
    </row>
    <row r="549">
      <c r="A549" s="314"/>
      <c r="B549" s="314"/>
      <c r="C549" s="314"/>
      <c r="D549" s="317"/>
      <c r="E549" s="314"/>
      <c r="F549" s="314"/>
      <c r="G549" s="318"/>
      <c r="H549" s="314"/>
      <c r="I549" s="314"/>
      <c r="J549" s="314"/>
      <c r="K549" s="314"/>
      <c r="L549" s="314"/>
      <c r="M549" s="314"/>
      <c r="N549" s="314"/>
      <c r="O549" s="314"/>
      <c r="P549" s="314"/>
      <c r="Q549" s="314"/>
      <c r="R549" s="314"/>
      <c r="S549" s="314"/>
      <c r="T549" s="314"/>
      <c r="U549" s="314"/>
      <c r="V549" s="314"/>
      <c r="W549" s="314"/>
      <c r="X549" s="314"/>
      <c r="Y549" s="314"/>
      <c r="Z549" s="314"/>
      <c r="AA549" s="314"/>
    </row>
    <row r="550">
      <c r="A550" s="314"/>
      <c r="B550" s="314"/>
      <c r="C550" s="314"/>
      <c r="D550" s="317"/>
      <c r="E550" s="314"/>
      <c r="F550" s="314"/>
      <c r="G550" s="318"/>
      <c r="H550" s="314"/>
      <c r="I550" s="314"/>
      <c r="J550" s="314"/>
      <c r="K550" s="314"/>
      <c r="L550" s="314"/>
      <c r="M550" s="314"/>
      <c r="N550" s="314"/>
      <c r="O550" s="314"/>
      <c r="P550" s="314"/>
      <c r="Q550" s="314"/>
      <c r="R550" s="314"/>
      <c r="S550" s="314"/>
      <c r="T550" s="314"/>
      <c r="U550" s="314"/>
      <c r="V550" s="314"/>
      <c r="W550" s="314"/>
      <c r="X550" s="314"/>
      <c r="Y550" s="314"/>
      <c r="Z550" s="314"/>
      <c r="AA550" s="314"/>
    </row>
    <row r="551">
      <c r="A551" s="314"/>
      <c r="B551" s="314"/>
      <c r="C551" s="314"/>
      <c r="D551" s="317"/>
      <c r="E551" s="314"/>
      <c r="F551" s="314"/>
      <c r="G551" s="318"/>
      <c r="H551" s="314"/>
      <c r="I551" s="314"/>
      <c r="J551" s="314"/>
      <c r="K551" s="314"/>
      <c r="L551" s="314"/>
      <c r="M551" s="314"/>
      <c r="N551" s="314"/>
      <c r="O551" s="314"/>
      <c r="P551" s="314"/>
      <c r="Q551" s="314"/>
      <c r="R551" s="314"/>
      <c r="S551" s="314"/>
      <c r="T551" s="314"/>
      <c r="U551" s="314"/>
      <c r="V551" s="314"/>
      <c r="W551" s="314"/>
      <c r="X551" s="314"/>
      <c r="Y551" s="314"/>
      <c r="Z551" s="314"/>
      <c r="AA551" s="314"/>
    </row>
    <row r="552">
      <c r="A552" s="314"/>
      <c r="B552" s="314"/>
      <c r="C552" s="314"/>
      <c r="D552" s="317"/>
      <c r="E552" s="314"/>
      <c r="F552" s="314"/>
      <c r="G552" s="318"/>
      <c r="H552" s="314"/>
      <c r="I552" s="314"/>
      <c r="J552" s="314"/>
      <c r="K552" s="314"/>
      <c r="L552" s="314"/>
      <c r="M552" s="314"/>
      <c r="N552" s="314"/>
      <c r="O552" s="314"/>
      <c r="P552" s="314"/>
      <c r="Q552" s="314"/>
      <c r="R552" s="314"/>
      <c r="S552" s="314"/>
      <c r="T552" s="314"/>
      <c r="U552" s="314"/>
      <c r="V552" s="314"/>
      <c r="W552" s="314"/>
      <c r="X552" s="314"/>
      <c r="Y552" s="314"/>
      <c r="Z552" s="314"/>
      <c r="AA552" s="314"/>
    </row>
    <row r="553">
      <c r="A553" s="314"/>
      <c r="B553" s="314"/>
      <c r="C553" s="314"/>
      <c r="D553" s="317"/>
      <c r="E553" s="314"/>
      <c r="F553" s="314"/>
      <c r="G553" s="318"/>
      <c r="H553" s="314"/>
      <c r="I553" s="314"/>
      <c r="J553" s="314"/>
      <c r="K553" s="314"/>
      <c r="L553" s="314"/>
      <c r="M553" s="314"/>
      <c r="N553" s="314"/>
      <c r="O553" s="314"/>
      <c r="P553" s="314"/>
      <c r="Q553" s="314"/>
      <c r="R553" s="314"/>
      <c r="S553" s="314"/>
      <c r="T553" s="314"/>
      <c r="U553" s="314"/>
      <c r="V553" s="314"/>
      <c r="W553" s="314"/>
      <c r="X553" s="314"/>
      <c r="Y553" s="314"/>
      <c r="Z553" s="314"/>
      <c r="AA553" s="314"/>
    </row>
    <row r="554">
      <c r="A554" s="314"/>
      <c r="B554" s="314"/>
      <c r="C554" s="314"/>
      <c r="D554" s="317"/>
      <c r="E554" s="314"/>
      <c r="F554" s="314"/>
      <c r="G554" s="318"/>
      <c r="H554" s="314"/>
      <c r="I554" s="314"/>
      <c r="J554" s="314"/>
      <c r="K554" s="314"/>
      <c r="L554" s="314"/>
      <c r="M554" s="314"/>
      <c r="N554" s="314"/>
      <c r="O554" s="314"/>
      <c r="P554" s="314"/>
      <c r="Q554" s="314"/>
      <c r="R554" s="314"/>
      <c r="S554" s="314"/>
      <c r="T554" s="314"/>
      <c r="U554" s="314"/>
      <c r="V554" s="314"/>
      <c r="W554" s="314"/>
      <c r="X554" s="314"/>
      <c r="Y554" s="314"/>
      <c r="Z554" s="314"/>
      <c r="AA554" s="314"/>
    </row>
    <row r="555">
      <c r="A555" s="314"/>
      <c r="B555" s="314"/>
      <c r="C555" s="314"/>
      <c r="D555" s="317"/>
      <c r="E555" s="314"/>
      <c r="F555" s="314"/>
      <c r="G555" s="318"/>
      <c r="H555" s="314"/>
      <c r="I555" s="314"/>
      <c r="J555" s="314"/>
      <c r="K555" s="314"/>
      <c r="L555" s="314"/>
      <c r="M555" s="314"/>
      <c r="N555" s="314"/>
      <c r="O555" s="314"/>
      <c r="P555" s="314"/>
      <c r="Q555" s="314"/>
      <c r="R555" s="314"/>
      <c r="S555" s="314"/>
      <c r="T555" s="314"/>
      <c r="U555" s="314"/>
      <c r="V555" s="314"/>
      <c r="W555" s="314"/>
      <c r="X555" s="314"/>
      <c r="Y555" s="314"/>
      <c r="Z555" s="314"/>
      <c r="AA555" s="314"/>
    </row>
    <row r="556">
      <c r="A556" s="314"/>
      <c r="B556" s="314"/>
      <c r="C556" s="314"/>
      <c r="D556" s="317"/>
      <c r="E556" s="314"/>
      <c r="F556" s="314"/>
      <c r="G556" s="318"/>
      <c r="H556" s="314"/>
      <c r="I556" s="314"/>
      <c r="J556" s="314"/>
      <c r="K556" s="314"/>
      <c r="L556" s="314"/>
      <c r="M556" s="314"/>
      <c r="N556" s="314"/>
      <c r="O556" s="314"/>
      <c r="P556" s="314"/>
      <c r="Q556" s="314"/>
      <c r="R556" s="314"/>
      <c r="S556" s="314"/>
      <c r="T556" s="314"/>
      <c r="U556" s="314"/>
      <c r="V556" s="314"/>
      <c r="W556" s="314"/>
      <c r="X556" s="314"/>
      <c r="Y556" s="314"/>
      <c r="Z556" s="314"/>
      <c r="AA556" s="314"/>
    </row>
    <row r="557">
      <c r="A557" s="314"/>
      <c r="B557" s="314"/>
      <c r="C557" s="314"/>
      <c r="D557" s="317"/>
      <c r="E557" s="314"/>
      <c r="F557" s="314"/>
      <c r="G557" s="318"/>
      <c r="H557" s="314"/>
      <c r="I557" s="314"/>
      <c r="J557" s="314"/>
      <c r="K557" s="314"/>
      <c r="L557" s="314"/>
      <c r="M557" s="314"/>
      <c r="N557" s="314"/>
      <c r="O557" s="314"/>
      <c r="P557" s="314"/>
      <c r="Q557" s="314"/>
      <c r="R557" s="314"/>
      <c r="S557" s="314"/>
      <c r="T557" s="314"/>
      <c r="U557" s="314"/>
      <c r="V557" s="314"/>
      <c r="W557" s="314"/>
      <c r="X557" s="314"/>
      <c r="Y557" s="314"/>
      <c r="Z557" s="314"/>
      <c r="AA557" s="314"/>
    </row>
    <row r="558">
      <c r="A558" s="314"/>
      <c r="B558" s="314"/>
      <c r="C558" s="314"/>
      <c r="D558" s="317"/>
      <c r="E558" s="314"/>
      <c r="F558" s="314"/>
      <c r="G558" s="318"/>
      <c r="H558" s="314"/>
      <c r="I558" s="314"/>
      <c r="J558" s="314"/>
      <c r="K558" s="314"/>
      <c r="L558" s="314"/>
      <c r="M558" s="314"/>
      <c r="N558" s="314"/>
      <c r="O558" s="314"/>
      <c r="P558" s="314"/>
      <c r="Q558" s="314"/>
      <c r="R558" s="314"/>
      <c r="S558" s="314"/>
      <c r="T558" s="314"/>
      <c r="U558" s="314"/>
      <c r="V558" s="314"/>
      <c r="W558" s="314"/>
      <c r="X558" s="314"/>
      <c r="Y558" s="314"/>
      <c r="Z558" s="314"/>
      <c r="AA558" s="314"/>
    </row>
    <row r="559">
      <c r="A559" s="314"/>
      <c r="B559" s="314"/>
      <c r="C559" s="314"/>
      <c r="D559" s="317"/>
      <c r="E559" s="314"/>
      <c r="F559" s="314"/>
      <c r="G559" s="318"/>
      <c r="H559" s="314"/>
      <c r="I559" s="314"/>
      <c r="J559" s="314"/>
      <c r="K559" s="314"/>
      <c r="L559" s="314"/>
      <c r="M559" s="314"/>
      <c r="N559" s="314"/>
      <c r="O559" s="314"/>
      <c r="P559" s="314"/>
      <c r="Q559" s="314"/>
      <c r="R559" s="314"/>
      <c r="S559" s="314"/>
      <c r="T559" s="314"/>
      <c r="U559" s="314"/>
      <c r="V559" s="314"/>
      <c r="W559" s="314"/>
      <c r="X559" s="314"/>
      <c r="Y559" s="314"/>
      <c r="Z559" s="314"/>
      <c r="AA559" s="314"/>
    </row>
    <row r="560">
      <c r="A560" s="314"/>
      <c r="B560" s="314"/>
      <c r="C560" s="314"/>
      <c r="D560" s="317"/>
      <c r="E560" s="314"/>
      <c r="F560" s="314"/>
      <c r="G560" s="318"/>
      <c r="H560" s="314"/>
      <c r="I560" s="314"/>
      <c r="J560" s="314"/>
      <c r="K560" s="314"/>
      <c r="L560" s="314"/>
      <c r="M560" s="314"/>
      <c r="N560" s="314"/>
      <c r="O560" s="314"/>
      <c r="P560" s="314"/>
      <c r="Q560" s="314"/>
      <c r="R560" s="314"/>
      <c r="S560" s="314"/>
      <c r="T560" s="314"/>
      <c r="U560" s="314"/>
      <c r="V560" s="314"/>
      <c r="W560" s="314"/>
      <c r="X560" s="314"/>
      <c r="Y560" s="314"/>
      <c r="Z560" s="314"/>
      <c r="AA560" s="314"/>
    </row>
    <row r="561">
      <c r="A561" s="314"/>
      <c r="B561" s="314"/>
      <c r="C561" s="314"/>
      <c r="D561" s="317"/>
      <c r="E561" s="314"/>
      <c r="F561" s="314"/>
      <c r="G561" s="318"/>
      <c r="H561" s="314"/>
      <c r="I561" s="314"/>
      <c r="J561" s="314"/>
      <c r="K561" s="314"/>
      <c r="L561" s="314"/>
      <c r="M561" s="314"/>
      <c r="N561" s="314"/>
      <c r="O561" s="314"/>
      <c r="P561" s="314"/>
      <c r="Q561" s="314"/>
      <c r="R561" s="314"/>
      <c r="S561" s="314"/>
      <c r="T561" s="314"/>
      <c r="U561" s="314"/>
      <c r="V561" s="314"/>
      <c r="W561" s="314"/>
      <c r="X561" s="314"/>
      <c r="Y561" s="314"/>
      <c r="Z561" s="314"/>
      <c r="AA561" s="314"/>
    </row>
    <row r="562">
      <c r="A562" s="314"/>
      <c r="B562" s="314"/>
      <c r="C562" s="314"/>
      <c r="D562" s="317"/>
      <c r="E562" s="314"/>
      <c r="F562" s="314"/>
      <c r="G562" s="318"/>
      <c r="H562" s="314"/>
      <c r="I562" s="314"/>
      <c r="J562" s="314"/>
      <c r="K562" s="314"/>
      <c r="L562" s="314"/>
      <c r="M562" s="314"/>
      <c r="N562" s="314"/>
      <c r="O562" s="314"/>
      <c r="P562" s="314"/>
      <c r="Q562" s="314"/>
      <c r="R562" s="314"/>
      <c r="S562" s="314"/>
      <c r="T562" s="314"/>
      <c r="U562" s="314"/>
      <c r="V562" s="314"/>
      <c r="W562" s="314"/>
      <c r="X562" s="314"/>
      <c r="Y562" s="314"/>
      <c r="Z562" s="314"/>
      <c r="AA562" s="314"/>
    </row>
    <row r="563">
      <c r="A563" s="314"/>
      <c r="B563" s="314"/>
      <c r="C563" s="314"/>
      <c r="D563" s="317"/>
      <c r="E563" s="314"/>
      <c r="F563" s="314"/>
      <c r="G563" s="318"/>
      <c r="H563" s="314"/>
      <c r="I563" s="314"/>
      <c r="J563" s="314"/>
      <c r="K563" s="314"/>
      <c r="L563" s="314"/>
      <c r="M563" s="314"/>
      <c r="N563" s="314"/>
      <c r="O563" s="314"/>
      <c r="P563" s="314"/>
      <c r="Q563" s="314"/>
      <c r="R563" s="314"/>
      <c r="S563" s="314"/>
      <c r="T563" s="314"/>
      <c r="U563" s="314"/>
      <c r="V563" s="314"/>
      <c r="W563" s="314"/>
      <c r="X563" s="314"/>
      <c r="Y563" s="314"/>
      <c r="Z563" s="314"/>
      <c r="AA563" s="314"/>
    </row>
    <row r="564">
      <c r="A564" s="314"/>
      <c r="B564" s="314"/>
      <c r="C564" s="314"/>
      <c r="D564" s="317"/>
      <c r="E564" s="314"/>
      <c r="F564" s="314"/>
      <c r="G564" s="318"/>
      <c r="H564" s="314"/>
      <c r="I564" s="314"/>
      <c r="J564" s="314"/>
      <c r="K564" s="314"/>
      <c r="L564" s="314"/>
      <c r="M564" s="314"/>
      <c r="N564" s="314"/>
      <c r="O564" s="314"/>
      <c r="P564" s="314"/>
      <c r="Q564" s="314"/>
      <c r="R564" s="314"/>
      <c r="S564" s="314"/>
      <c r="T564" s="314"/>
      <c r="U564" s="314"/>
      <c r="V564" s="314"/>
      <c r="W564" s="314"/>
      <c r="X564" s="314"/>
      <c r="Y564" s="314"/>
      <c r="Z564" s="314"/>
      <c r="AA564" s="314"/>
    </row>
    <row r="565">
      <c r="A565" s="314"/>
      <c r="B565" s="314"/>
      <c r="C565" s="314"/>
      <c r="D565" s="317"/>
      <c r="E565" s="314"/>
      <c r="F565" s="314"/>
      <c r="G565" s="318"/>
      <c r="H565" s="314"/>
      <c r="I565" s="314"/>
      <c r="J565" s="314"/>
      <c r="K565" s="314"/>
      <c r="L565" s="314"/>
      <c r="M565" s="314"/>
      <c r="N565" s="314"/>
      <c r="O565" s="314"/>
      <c r="P565" s="314"/>
      <c r="Q565" s="314"/>
      <c r="R565" s="314"/>
      <c r="S565" s="314"/>
      <c r="T565" s="314"/>
      <c r="U565" s="314"/>
      <c r="V565" s="314"/>
      <c r="W565" s="314"/>
      <c r="X565" s="314"/>
      <c r="Y565" s="314"/>
      <c r="Z565" s="314"/>
      <c r="AA565" s="314"/>
    </row>
    <row r="566">
      <c r="A566" s="314"/>
      <c r="B566" s="314"/>
      <c r="C566" s="314"/>
      <c r="D566" s="317"/>
      <c r="E566" s="314"/>
      <c r="F566" s="314"/>
      <c r="G566" s="318"/>
      <c r="H566" s="314"/>
      <c r="I566" s="314"/>
      <c r="J566" s="314"/>
      <c r="K566" s="314"/>
      <c r="L566" s="314"/>
      <c r="M566" s="314"/>
      <c r="N566" s="314"/>
      <c r="O566" s="314"/>
      <c r="P566" s="314"/>
      <c r="Q566" s="314"/>
      <c r="R566" s="314"/>
      <c r="S566" s="314"/>
      <c r="T566" s="314"/>
      <c r="U566" s="314"/>
      <c r="V566" s="314"/>
      <c r="W566" s="314"/>
      <c r="X566" s="314"/>
      <c r="Y566" s="314"/>
      <c r="Z566" s="314"/>
      <c r="AA566" s="314"/>
    </row>
    <row r="567">
      <c r="A567" s="314"/>
      <c r="B567" s="314"/>
      <c r="C567" s="314"/>
      <c r="D567" s="317"/>
      <c r="E567" s="314"/>
      <c r="F567" s="314"/>
      <c r="G567" s="318"/>
      <c r="H567" s="314"/>
      <c r="I567" s="314"/>
      <c r="J567" s="314"/>
      <c r="K567" s="314"/>
      <c r="L567" s="314"/>
      <c r="M567" s="314"/>
      <c r="N567" s="314"/>
      <c r="O567" s="314"/>
      <c r="P567" s="314"/>
      <c r="Q567" s="314"/>
      <c r="R567" s="314"/>
      <c r="S567" s="314"/>
      <c r="T567" s="314"/>
      <c r="U567" s="314"/>
      <c r="V567" s="314"/>
      <c r="W567" s="314"/>
      <c r="X567" s="314"/>
      <c r="Y567" s="314"/>
      <c r="Z567" s="314"/>
      <c r="AA567" s="314"/>
    </row>
    <row r="568">
      <c r="A568" s="314"/>
      <c r="B568" s="314"/>
      <c r="C568" s="314"/>
      <c r="D568" s="317"/>
      <c r="E568" s="314"/>
      <c r="F568" s="314"/>
      <c r="G568" s="318"/>
      <c r="H568" s="314"/>
      <c r="I568" s="314"/>
      <c r="J568" s="314"/>
      <c r="K568" s="314"/>
      <c r="L568" s="314"/>
      <c r="M568" s="314"/>
      <c r="N568" s="314"/>
      <c r="O568" s="314"/>
      <c r="P568" s="314"/>
      <c r="Q568" s="314"/>
      <c r="R568" s="314"/>
      <c r="S568" s="314"/>
      <c r="T568" s="314"/>
      <c r="U568" s="314"/>
      <c r="V568" s="314"/>
      <c r="W568" s="314"/>
      <c r="X568" s="314"/>
      <c r="Y568" s="314"/>
      <c r="Z568" s="314"/>
      <c r="AA568" s="314"/>
    </row>
    <row r="569">
      <c r="A569" s="314"/>
      <c r="B569" s="314"/>
      <c r="C569" s="314"/>
      <c r="D569" s="317"/>
      <c r="E569" s="314"/>
      <c r="F569" s="314"/>
      <c r="G569" s="318"/>
      <c r="H569" s="314"/>
      <c r="I569" s="314"/>
      <c r="J569" s="314"/>
      <c r="K569" s="314"/>
      <c r="L569" s="314"/>
      <c r="M569" s="314"/>
      <c r="N569" s="314"/>
      <c r="O569" s="314"/>
      <c r="P569" s="314"/>
      <c r="Q569" s="314"/>
      <c r="R569" s="314"/>
      <c r="S569" s="314"/>
      <c r="T569" s="314"/>
      <c r="U569" s="314"/>
      <c r="V569" s="314"/>
      <c r="W569" s="314"/>
      <c r="X569" s="314"/>
      <c r="Y569" s="314"/>
      <c r="Z569" s="314"/>
      <c r="AA569" s="314"/>
    </row>
    <row r="570">
      <c r="A570" s="314"/>
      <c r="B570" s="314"/>
      <c r="C570" s="314"/>
      <c r="D570" s="317"/>
      <c r="E570" s="314"/>
      <c r="F570" s="314"/>
      <c r="G570" s="318"/>
      <c r="H570" s="314"/>
      <c r="I570" s="314"/>
      <c r="J570" s="314"/>
      <c r="K570" s="314"/>
      <c r="L570" s="314"/>
      <c r="M570" s="314"/>
      <c r="N570" s="314"/>
      <c r="O570" s="314"/>
      <c r="P570" s="314"/>
      <c r="Q570" s="314"/>
      <c r="R570" s="314"/>
      <c r="S570" s="314"/>
      <c r="T570" s="314"/>
      <c r="U570" s="314"/>
      <c r="V570" s="314"/>
      <c r="W570" s="314"/>
      <c r="X570" s="314"/>
      <c r="Y570" s="314"/>
      <c r="Z570" s="314"/>
      <c r="AA570" s="314"/>
    </row>
    <row r="571">
      <c r="A571" s="314"/>
      <c r="B571" s="314"/>
      <c r="C571" s="314"/>
      <c r="D571" s="317"/>
      <c r="E571" s="314"/>
      <c r="F571" s="314"/>
      <c r="G571" s="318"/>
      <c r="H571" s="314"/>
      <c r="I571" s="314"/>
      <c r="J571" s="314"/>
      <c r="K571" s="314"/>
      <c r="L571" s="314"/>
      <c r="M571" s="314"/>
      <c r="N571" s="314"/>
      <c r="O571" s="314"/>
      <c r="P571" s="314"/>
      <c r="Q571" s="314"/>
      <c r="R571" s="314"/>
      <c r="S571" s="314"/>
      <c r="T571" s="314"/>
      <c r="U571" s="314"/>
      <c r="V571" s="314"/>
      <c r="W571" s="314"/>
      <c r="X571" s="314"/>
      <c r="Y571" s="314"/>
      <c r="Z571" s="314"/>
      <c r="AA571" s="314"/>
    </row>
    <row r="572">
      <c r="A572" s="314"/>
      <c r="B572" s="314"/>
      <c r="C572" s="314"/>
      <c r="D572" s="317"/>
      <c r="E572" s="314"/>
      <c r="F572" s="314"/>
      <c r="G572" s="318"/>
      <c r="H572" s="314"/>
      <c r="I572" s="314"/>
      <c r="J572" s="314"/>
      <c r="K572" s="314"/>
      <c r="L572" s="314"/>
      <c r="M572" s="314"/>
      <c r="N572" s="314"/>
      <c r="O572" s="314"/>
      <c r="P572" s="314"/>
      <c r="Q572" s="314"/>
      <c r="R572" s="314"/>
      <c r="S572" s="314"/>
      <c r="T572" s="314"/>
      <c r="U572" s="314"/>
      <c r="V572" s="314"/>
      <c r="W572" s="314"/>
      <c r="X572" s="314"/>
      <c r="Y572" s="314"/>
      <c r="Z572" s="314"/>
      <c r="AA572" s="314"/>
    </row>
    <row r="573">
      <c r="A573" s="314"/>
      <c r="B573" s="314"/>
      <c r="C573" s="314"/>
      <c r="D573" s="317"/>
      <c r="E573" s="314"/>
      <c r="F573" s="314"/>
      <c r="G573" s="318"/>
      <c r="H573" s="314"/>
      <c r="I573" s="314"/>
      <c r="J573" s="314"/>
      <c r="K573" s="314"/>
      <c r="L573" s="314"/>
      <c r="M573" s="314"/>
      <c r="N573" s="314"/>
      <c r="O573" s="314"/>
      <c r="P573" s="314"/>
      <c r="Q573" s="314"/>
      <c r="R573" s="314"/>
      <c r="S573" s="314"/>
      <c r="T573" s="314"/>
      <c r="U573" s="314"/>
      <c r="V573" s="314"/>
      <c r="W573" s="314"/>
      <c r="X573" s="314"/>
      <c r="Y573" s="314"/>
      <c r="Z573" s="314"/>
      <c r="AA573" s="314"/>
    </row>
    <row r="574">
      <c r="A574" s="314"/>
      <c r="B574" s="314"/>
      <c r="C574" s="314"/>
      <c r="D574" s="317"/>
      <c r="E574" s="314"/>
      <c r="F574" s="314"/>
      <c r="G574" s="318"/>
      <c r="H574" s="314"/>
      <c r="I574" s="314"/>
      <c r="J574" s="314"/>
      <c r="K574" s="314"/>
      <c r="L574" s="314"/>
      <c r="M574" s="314"/>
      <c r="N574" s="314"/>
      <c r="O574" s="314"/>
      <c r="P574" s="314"/>
      <c r="Q574" s="314"/>
      <c r="R574" s="314"/>
      <c r="S574" s="314"/>
      <c r="T574" s="314"/>
      <c r="U574" s="314"/>
      <c r="V574" s="314"/>
      <c r="W574" s="314"/>
      <c r="X574" s="314"/>
      <c r="Y574" s="314"/>
      <c r="Z574" s="314"/>
      <c r="AA574" s="314"/>
    </row>
    <row r="575">
      <c r="A575" s="314"/>
      <c r="B575" s="314"/>
      <c r="C575" s="314"/>
      <c r="D575" s="317"/>
      <c r="E575" s="314"/>
      <c r="F575" s="314"/>
      <c r="G575" s="318"/>
      <c r="H575" s="314"/>
      <c r="I575" s="314"/>
      <c r="J575" s="314"/>
      <c r="K575" s="314"/>
      <c r="L575" s="314"/>
      <c r="M575" s="314"/>
      <c r="N575" s="314"/>
      <c r="O575" s="314"/>
      <c r="P575" s="314"/>
      <c r="Q575" s="314"/>
      <c r="R575" s="314"/>
      <c r="S575" s="314"/>
      <c r="T575" s="314"/>
      <c r="U575" s="314"/>
      <c r="V575" s="314"/>
      <c r="W575" s="314"/>
      <c r="X575" s="314"/>
      <c r="Y575" s="314"/>
      <c r="Z575" s="314"/>
      <c r="AA575" s="314"/>
    </row>
    <row r="576">
      <c r="A576" s="314"/>
      <c r="B576" s="314"/>
      <c r="C576" s="314"/>
      <c r="D576" s="317"/>
      <c r="E576" s="314"/>
      <c r="F576" s="314"/>
      <c r="G576" s="318"/>
      <c r="H576" s="314"/>
      <c r="I576" s="314"/>
      <c r="J576" s="314"/>
      <c r="K576" s="314"/>
      <c r="L576" s="314"/>
      <c r="M576" s="314"/>
      <c r="N576" s="314"/>
      <c r="O576" s="314"/>
      <c r="P576" s="314"/>
      <c r="Q576" s="314"/>
      <c r="R576" s="314"/>
      <c r="S576" s="314"/>
      <c r="T576" s="314"/>
      <c r="U576" s="314"/>
      <c r="V576" s="314"/>
      <c r="W576" s="314"/>
      <c r="X576" s="314"/>
      <c r="Y576" s="314"/>
      <c r="Z576" s="314"/>
      <c r="AA576" s="314"/>
    </row>
    <row r="577">
      <c r="A577" s="314"/>
      <c r="B577" s="314"/>
      <c r="C577" s="314"/>
      <c r="D577" s="317"/>
      <c r="E577" s="314"/>
      <c r="F577" s="314"/>
      <c r="G577" s="318"/>
      <c r="H577" s="314"/>
      <c r="I577" s="314"/>
      <c r="J577" s="314"/>
      <c r="K577" s="314"/>
      <c r="L577" s="314"/>
      <c r="M577" s="314"/>
      <c r="N577" s="314"/>
      <c r="O577" s="314"/>
      <c r="P577" s="314"/>
      <c r="Q577" s="314"/>
      <c r="R577" s="314"/>
      <c r="S577" s="314"/>
      <c r="T577" s="314"/>
      <c r="U577" s="314"/>
      <c r="V577" s="314"/>
      <c r="W577" s="314"/>
      <c r="X577" s="314"/>
      <c r="Y577" s="314"/>
      <c r="Z577" s="314"/>
      <c r="AA577" s="314"/>
    </row>
    <row r="578">
      <c r="A578" s="314"/>
      <c r="B578" s="314"/>
      <c r="C578" s="314"/>
      <c r="D578" s="317"/>
      <c r="E578" s="314"/>
      <c r="F578" s="314"/>
      <c r="G578" s="318"/>
      <c r="H578" s="314"/>
      <c r="I578" s="314"/>
      <c r="J578" s="314"/>
      <c r="K578" s="314"/>
      <c r="L578" s="314"/>
      <c r="M578" s="314"/>
      <c r="N578" s="314"/>
      <c r="O578" s="314"/>
      <c r="P578" s="314"/>
      <c r="Q578" s="314"/>
      <c r="R578" s="314"/>
      <c r="S578" s="314"/>
      <c r="T578" s="314"/>
      <c r="U578" s="314"/>
      <c r="V578" s="314"/>
      <c r="W578" s="314"/>
      <c r="X578" s="314"/>
      <c r="Y578" s="314"/>
      <c r="Z578" s="314"/>
      <c r="AA578" s="314"/>
    </row>
    <row r="579">
      <c r="A579" s="314"/>
      <c r="B579" s="314"/>
      <c r="C579" s="314"/>
      <c r="D579" s="317"/>
      <c r="E579" s="314"/>
      <c r="F579" s="314"/>
      <c r="G579" s="318"/>
      <c r="H579" s="314"/>
      <c r="I579" s="314"/>
      <c r="J579" s="314"/>
      <c r="K579" s="314"/>
      <c r="L579" s="314"/>
      <c r="M579" s="314"/>
      <c r="N579" s="314"/>
      <c r="O579" s="314"/>
      <c r="P579" s="314"/>
      <c r="Q579" s="314"/>
      <c r="R579" s="314"/>
      <c r="S579" s="314"/>
      <c r="T579" s="314"/>
      <c r="U579" s="314"/>
      <c r="V579" s="314"/>
      <c r="W579" s="314"/>
      <c r="X579" s="314"/>
      <c r="Y579" s="314"/>
      <c r="Z579" s="314"/>
      <c r="AA579" s="314"/>
    </row>
    <row r="580">
      <c r="A580" s="314"/>
      <c r="B580" s="314"/>
      <c r="C580" s="314"/>
      <c r="D580" s="317"/>
      <c r="E580" s="314"/>
      <c r="F580" s="314"/>
      <c r="G580" s="318"/>
      <c r="H580" s="314"/>
      <c r="I580" s="314"/>
      <c r="J580" s="314"/>
      <c r="K580" s="314"/>
      <c r="L580" s="314"/>
      <c r="M580" s="314"/>
      <c r="N580" s="314"/>
      <c r="O580" s="314"/>
      <c r="P580" s="314"/>
      <c r="Q580" s="314"/>
      <c r="R580" s="314"/>
      <c r="S580" s="314"/>
      <c r="T580" s="314"/>
      <c r="U580" s="314"/>
      <c r="V580" s="314"/>
      <c r="W580" s="314"/>
      <c r="X580" s="314"/>
      <c r="Y580" s="314"/>
      <c r="Z580" s="314"/>
      <c r="AA580" s="314"/>
    </row>
    <row r="581">
      <c r="A581" s="314"/>
      <c r="B581" s="314"/>
      <c r="C581" s="314"/>
      <c r="D581" s="317"/>
      <c r="E581" s="314"/>
      <c r="F581" s="314"/>
      <c r="G581" s="318"/>
      <c r="H581" s="314"/>
      <c r="I581" s="314"/>
      <c r="J581" s="314"/>
      <c r="K581" s="314"/>
      <c r="L581" s="314"/>
      <c r="M581" s="314"/>
      <c r="N581" s="314"/>
      <c r="O581" s="314"/>
      <c r="P581" s="314"/>
      <c r="Q581" s="314"/>
      <c r="R581" s="314"/>
      <c r="S581" s="314"/>
      <c r="T581" s="314"/>
      <c r="U581" s="314"/>
      <c r="V581" s="314"/>
      <c r="W581" s="314"/>
      <c r="X581" s="314"/>
      <c r="Y581" s="314"/>
      <c r="Z581" s="314"/>
      <c r="AA581" s="314"/>
    </row>
    <row r="582">
      <c r="A582" s="314"/>
      <c r="B582" s="314"/>
      <c r="C582" s="314"/>
      <c r="D582" s="317"/>
      <c r="E582" s="314"/>
      <c r="F582" s="314"/>
      <c r="G582" s="318"/>
      <c r="H582" s="314"/>
      <c r="I582" s="314"/>
      <c r="J582" s="314"/>
      <c r="K582" s="314"/>
      <c r="L582" s="314"/>
      <c r="M582" s="314"/>
      <c r="N582" s="314"/>
      <c r="O582" s="314"/>
      <c r="P582" s="314"/>
      <c r="Q582" s="314"/>
      <c r="R582" s="314"/>
      <c r="S582" s="314"/>
      <c r="T582" s="314"/>
      <c r="U582" s="314"/>
      <c r="V582" s="314"/>
      <c r="W582" s="314"/>
      <c r="X582" s="314"/>
      <c r="Y582" s="314"/>
      <c r="Z582" s="314"/>
      <c r="AA582" s="314"/>
    </row>
    <row r="583">
      <c r="A583" s="314"/>
      <c r="B583" s="314"/>
      <c r="C583" s="314"/>
      <c r="D583" s="317"/>
      <c r="E583" s="314"/>
      <c r="F583" s="314"/>
      <c r="G583" s="318"/>
      <c r="H583" s="314"/>
      <c r="I583" s="314"/>
      <c r="J583" s="314"/>
      <c r="K583" s="314"/>
      <c r="L583" s="314"/>
      <c r="M583" s="314"/>
      <c r="N583" s="314"/>
      <c r="O583" s="314"/>
      <c r="P583" s="314"/>
      <c r="Q583" s="314"/>
      <c r="R583" s="314"/>
      <c r="S583" s="314"/>
      <c r="T583" s="314"/>
      <c r="U583" s="314"/>
      <c r="V583" s="314"/>
      <c r="W583" s="314"/>
      <c r="X583" s="314"/>
      <c r="Y583" s="314"/>
      <c r="Z583" s="314"/>
      <c r="AA583" s="314"/>
    </row>
    <row r="584">
      <c r="A584" s="314"/>
      <c r="B584" s="314"/>
      <c r="C584" s="314"/>
      <c r="D584" s="317"/>
      <c r="E584" s="314"/>
      <c r="F584" s="314"/>
      <c r="G584" s="318"/>
      <c r="H584" s="314"/>
      <c r="I584" s="314"/>
      <c r="J584" s="314"/>
      <c r="K584" s="314"/>
      <c r="L584" s="314"/>
      <c r="M584" s="314"/>
      <c r="N584" s="314"/>
      <c r="O584" s="314"/>
      <c r="P584" s="314"/>
      <c r="Q584" s="314"/>
      <c r="R584" s="314"/>
      <c r="S584" s="314"/>
      <c r="T584" s="314"/>
      <c r="U584" s="314"/>
      <c r="V584" s="314"/>
      <c r="W584" s="314"/>
      <c r="X584" s="314"/>
      <c r="Y584" s="314"/>
      <c r="Z584" s="314"/>
      <c r="AA584" s="314"/>
    </row>
    <row r="585">
      <c r="A585" s="314"/>
      <c r="B585" s="314"/>
      <c r="C585" s="314"/>
      <c r="D585" s="317"/>
      <c r="E585" s="314"/>
      <c r="F585" s="314"/>
      <c r="G585" s="318"/>
      <c r="H585" s="314"/>
      <c r="I585" s="314"/>
      <c r="J585" s="314"/>
      <c r="K585" s="314"/>
      <c r="L585" s="314"/>
      <c r="M585" s="314"/>
      <c r="N585" s="314"/>
      <c r="O585" s="314"/>
      <c r="P585" s="314"/>
      <c r="Q585" s="314"/>
      <c r="R585" s="314"/>
      <c r="S585" s="314"/>
      <c r="T585" s="314"/>
      <c r="U585" s="314"/>
      <c r="V585" s="314"/>
      <c r="W585" s="314"/>
      <c r="X585" s="314"/>
      <c r="Y585" s="314"/>
      <c r="Z585" s="314"/>
      <c r="AA585" s="314"/>
    </row>
    <row r="586">
      <c r="A586" s="314"/>
      <c r="B586" s="314"/>
      <c r="C586" s="314"/>
      <c r="D586" s="317"/>
      <c r="E586" s="314"/>
      <c r="F586" s="314"/>
      <c r="G586" s="318"/>
      <c r="H586" s="314"/>
      <c r="I586" s="314"/>
      <c r="J586" s="314"/>
      <c r="K586" s="314"/>
      <c r="L586" s="314"/>
      <c r="M586" s="314"/>
      <c r="N586" s="314"/>
      <c r="O586" s="314"/>
      <c r="P586" s="314"/>
      <c r="Q586" s="314"/>
      <c r="R586" s="314"/>
      <c r="S586" s="314"/>
      <c r="T586" s="314"/>
      <c r="U586" s="314"/>
      <c r="V586" s="314"/>
      <c r="W586" s="314"/>
      <c r="X586" s="314"/>
      <c r="Y586" s="314"/>
      <c r="Z586" s="314"/>
      <c r="AA586" s="314"/>
    </row>
    <row r="587">
      <c r="A587" s="314"/>
      <c r="B587" s="314"/>
      <c r="C587" s="314"/>
      <c r="D587" s="317"/>
      <c r="E587" s="314"/>
      <c r="F587" s="314"/>
      <c r="G587" s="318"/>
      <c r="H587" s="314"/>
      <c r="I587" s="314"/>
      <c r="J587" s="314"/>
      <c r="K587" s="314"/>
      <c r="L587" s="314"/>
      <c r="M587" s="314"/>
      <c r="N587" s="314"/>
      <c r="O587" s="314"/>
      <c r="P587" s="314"/>
      <c r="Q587" s="314"/>
      <c r="R587" s="314"/>
      <c r="S587" s="314"/>
      <c r="T587" s="314"/>
      <c r="U587" s="314"/>
      <c r="V587" s="314"/>
      <c r="W587" s="314"/>
      <c r="X587" s="314"/>
      <c r="Y587" s="314"/>
      <c r="Z587" s="314"/>
      <c r="AA587" s="314"/>
    </row>
    <row r="588">
      <c r="A588" s="314"/>
      <c r="B588" s="314"/>
      <c r="C588" s="314"/>
      <c r="D588" s="317"/>
      <c r="E588" s="314"/>
      <c r="F588" s="314"/>
      <c r="G588" s="318"/>
      <c r="H588" s="314"/>
      <c r="I588" s="314"/>
      <c r="J588" s="314"/>
      <c r="K588" s="314"/>
      <c r="L588" s="314"/>
      <c r="M588" s="314"/>
      <c r="N588" s="314"/>
      <c r="O588" s="314"/>
      <c r="P588" s="314"/>
      <c r="Q588" s="314"/>
      <c r="R588" s="314"/>
      <c r="S588" s="314"/>
      <c r="T588" s="314"/>
      <c r="U588" s="314"/>
      <c r="V588" s="314"/>
      <c r="W588" s="314"/>
      <c r="X588" s="314"/>
      <c r="Y588" s="314"/>
      <c r="Z588" s="314"/>
      <c r="AA588" s="314"/>
    </row>
    <row r="589">
      <c r="A589" s="314"/>
      <c r="B589" s="314"/>
      <c r="C589" s="314"/>
      <c r="D589" s="317"/>
      <c r="E589" s="314"/>
      <c r="F589" s="314"/>
      <c r="G589" s="318"/>
      <c r="H589" s="314"/>
      <c r="I589" s="314"/>
      <c r="J589" s="314"/>
      <c r="K589" s="314"/>
      <c r="L589" s="314"/>
      <c r="M589" s="314"/>
      <c r="N589" s="314"/>
      <c r="O589" s="314"/>
      <c r="P589" s="314"/>
      <c r="Q589" s="314"/>
      <c r="R589" s="314"/>
      <c r="S589" s="314"/>
      <c r="T589" s="314"/>
      <c r="U589" s="314"/>
      <c r="V589" s="314"/>
      <c r="W589" s="314"/>
      <c r="X589" s="314"/>
      <c r="Y589" s="314"/>
      <c r="Z589" s="314"/>
      <c r="AA589" s="314"/>
    </row>
    <row r="590">
      <c r="A590" s="314"/>
      <c r="B590" s="314"/>
      <c r="C590" s="314"/>
      <c r="D590" s="317"/>
      <c r="E590" s="314"/>
      <c r="F590" s="314"/>
      <c r="G590" s="318"/>
      <c r="H590" s="314"/>
      <c r="I590" s="314"/>
      <c r="J590" s="314"/>
      <c r="K590" s="314"/>
      <c r="L590" s="314"/>
      <c r="M590" s="314"/>
      <c r="N590" s="314"/>
      <c r="O590" s="314"/>
      <c r="P590" s="314"/>
      <c r="Q590" s="314"/>
      <c r="R590" s="314"/>
      <c r="S590" s="314"/>
      <c r="T590" s="314"/>
      <c r="U590" s="314"/>
      <c r="V590" s="314"/>
      <c r="W590" s="314"/>
      <c r="X590" s="314"/>
      <c r="Y590" s="314"/>
      <c r="Z590" s="314"/>
      <c r="AA590" s="314"/>
    </row>
    <row r="591">
      <c r="A591" s="314"/>
      <c r="B591" s="314"/>
      <c r="C591" s="314"/>
      <c r="D591" s="317"/>
      <c r="E591" s="314"/>
      <c r="F591" s="314"/>
      <c r="G591" s="318"/>
      <c r="H591" s="314"/>
      <c r="I591" s="314"/>
      <c r="J591" s="314"/>
      <c r="K591" s="314"/>
      <c r="L591" s="314"/>
      <c r="M591" s="314"/>
      <c r="N591" s="314"/>
      <c r="O591" s="314"/>
      <c r="P591" s="314"/>
      <c r="Q591" s="314"/>
      <c r="R591" s="314"/>
      <c r="S591" s="314"/>
      <c r="T591" s="314"/>
      <c r="U591" s="314"/>
      <c r="V591" s="314"/>
      <c r="W591" s="314"/>
      <c r="X591" s="314"/>
      <c r="Y591" s="314"/>
      <c r="Z591" s="314"/>
      <c r="AA591" s="314"/>
    </row>
    <row r="592">
      <c r="A592" s="314"/>
      <c r="B592" s="314"/>
      <c r="C592" s="314"/>
      <c r="D592" s="317"/>
      <c r="E592" s="314"/>
      <c r="F592" s="314"/>
      <c r="G592" s="318"/>
      <c r="H592" s="314"/>
      <c r="I592" s="314"/>
      <c r="J592" s="314"/>
      <c r="K592" s="314"/>
      <c r="L592" s="314"/>
      <c r="M592" s="314"/>
      <c r="N592" s="314"/>
      <c r="O592" s="314"/>
      <c r="P592" s="314"/>
      <c r="Q592" s="314"/>
      <c r="R592" s="314"/>
      <c r="S592" s="314"/>
      <c r="T592" s="314"/>
      <c r="U592" s="314"/>
      <c r="V592" s="314"/>
      <c r="W592" s="314"/>
      <c r="X592" s="314"/>
      <c r="Y592" s="314"/>
      <c r="Z592" s="314"/>
      <c r="AA592" s="314"/>
    </row>
    <row r="593">
      <c r="A593" s="314"/>
      <c r="B593" s="314"/>
      <c r="C593" s="314"/>
      <c r="D593" s="317"/>
      <c r="E593" s="314"/>
      <c r="F593" s="314"/>
      <c r="G593" s="318"/>
      <c r="H593" s="314"/>
      <c r="I593" s="314"/>
      <c r="J593" s="314"/>
      <c r="K593" s="314"/>
      <c r="L593" s="314"/>
      <c r="M593" s="314"/>
      <c r="N593" s="314"/>
      <c r="O593" s="314"/>
      <c r="P593" s="314"/>
      <c r="Q593" s="314"/>
      <c r="R593" s="314"/>
      <c r="S593" s="314"/>
      <c r="T593" s="314"/>
      <c r="U593" s="314"/>
      <c r="V593" s="314"/>
      <c r="W593" s="314"/>
      <c r="X593" s="314"/>
      <c r="Y593" s="314"/>
      <c r="Z593" s="314"/>
      <c r="AA593" s="314"/>
    </row>
    <row r="594">
      <c r="A594" s="314"/>
      <c r="B594" s="314"/>
      <c r="C594" s="314"/>
      <c r="D594" s="317"/>
      <c r="E594" s="314"/>
      <c r="F594" s="314"/>
      <c r="G594" s="318"/>
      <c r="H594" s="314"/>
      <c r="I594" s="314"/>
      <c r="J594" s="314"/>
      <c r="K594" s="314"/>
      <c r="L594" s="314"/>
      <c r="M594" s="314"/>
      <c r="N594" s="314"/>
      <c r="O594" s="314"/>
      <c r="P594" s="314"/>
      <c r="Q594" s="314"/>
      <c r="R594" s="314"/>
      <c r="S594" s="314"/>
      <c r="T594" s="314"/>
      <c r="U594" s="314"/>
      <c r="V594" s="314"/>
      <c r="W594" s="314"/>
      <c r="X594" s="314"/>
      <c r="Y594" s="314"/>
      <c r="Z594" s="314"/>
      <c r="AA594" s="314"/>
    </row>
    <row r="595">
      <c r="A595" s="314"/>
      <c r="B595" s="314"/>
      <c r="C595" s="314"/>
      <c r="D595" s="317"/>
      <c r="E595" s="314"/>
      <c r="F595" s="314"/>
      <c r="G595" s="318"/>
      <c r="H595" s="314"/>
      <c r="I595" s="314"/>
      <c r="J595" s="314"/>
      <c r="K595" s="314"/>
      <c r="L595" s="314"/>
      <c r="M595" s="314"/>
      <c r="N595" s="314"/>
      <c r="O595" s="314"/>
      <c r="P595" s="314"/>
      <c r="Q595" s="314"/>
      <c r="R595" s="314"/>
      <c r="S595" s="314"/>
      <c r="T595" s="314"/>
      <c r="U595" s="314"/>
      <c r="V595" s="314"/>
      <c r="W595" s="314"/>
      <c r="X595" s="314"/>
      <c r="Y595" s="314"/>
      <c r="Z595" s="314"/>
      <c r="AA595" s="314"/>
    </row>
    <row r="596">
      <c r="A596" s="314"/>
      <c r="B596" s="314"/>
      <c r="C596" s="314"/>
      <c r="D596" s="317"/>
      <c r="E596" s="314"/>
      <c r="F596" s="314"/>
      <c r="G596" s="318"/>
      <c r="H596" s="314"/>
      <c r="I596" s="314"/>
      <c r="J596" s="314"/>
      <c r="K596" s="314"/>
      <c r="L596" s="314"/>
      <c r="M596" s="314"/>
      <c r="N596" s="314"/>
      <c r="O596" s="314"/>
      <c r="P596" s="314"/>
      <c r="Q596" s="314"/>
      <c r="R596" s="314"/>
      <c r="S596" s="314"/>
      <c r="T596" s="314"/>
      <c r="U596" s="314"/>
      <c r="V596" s="314"/>
      <c r="W596" s="314"/>
      <c r="X596" s="314"/>
      <c r="Y596" s="314"/>
      <c r="Z596" s="314"/>
      <c r="AA596" s="314"/>
    </row>
    <row r="597">
      <c r="A597" s="314"/>
      <c r="B597" s="314"/>
      <c r="C597" s="314"/>
      <c r="D597" s="317"/>
      <c r="E597" s="314"/>
      <c r="F597" s="314"/>
      <c r="G597" s="318"/>
      <c r="H597" s="314"/>
      <c r="I597" s="314"/>
      <c r="J597" s="314"/>
      <c r="K597" s="314"/>
      <c r="L597" s="314"/>
      <c r="M597" s="314"/>
      <c r="N597" s="314"/>
      <c r="O597" s="314"/>
      <c r="P597" s="314"/>
      <c r="Q597" s="314"/>
      <c r="R597" s="314"/>
      <c r="S597" s="314"/>
      <c r="T597" s="314"/>
      <c r="U597" s="314"/>
      <c r="V597" s="314"/>
      <c r="W597" s="314"/>
      <c r="X597" s="314"/>
      <c r="Y597" s="314"/>
      <c r="Z597" s="314"/>
      <c r="AA597" s="314"/>
    </row>
    <row r="598">
      <c r="A598" s="314"/>
      <c r="B598" s="314"/>
      <c r="C598" s="314"/>
      <c r="D598" s="317"/>
      <c r="E598" s="314"/>
      <c r="F598" s="314"/>
      <c r="G598" s="318"/>
      <c r="H598" s="314"/>
      <c r="I598" s="314"/>
      <c r="J598" s="314"/>
      <c r="K598" s="314"/>
      <c r="L598" s="314"/>
      <c r="M598" s="314"/>
      <c r="N598" s="314"/>
      <c r="O598" s="314"/>
      <c r="P598" s="314"/>
      <c r="Q598" s="314"/>
      <c r="R598" s="314"/>
      <c r="S598" s="314"/>
      <c r="T598" s="314"/>
      <c r="U598" s="314"/>
      <c r="V598" s="314"/>
      <c r="W598" s="314"/>
      <c r="X598" s="314"/>
      <c r="Y598" s="314"/>
      <c r="Z598" s="314"/>
      <c r="AA598" s="314"/>
    </row>
    <row r="599">
      <c r="A599" s="314"/>
      <c r="B599" s="314"/>
      <c r="C599" s="314"/>
      <c r="D599" s="317"/>
      <c r="E599" s="314"/>
      <c r="F599" s="314"/>
      <c r="G599" s="318"/>
      <c r="H599" s="314"/>
      <c r="I599" s="314"/>
      <c r="J599" s="314"/>
      <c r="K599" s="314"/>
      <c r="L599" s="314"/>
      <c r="M599" s="314"/>
      <c r="N599" s="314"/>
      <c r="O599" s="314"/>
      <c r="P599" s="314"/>
      <c r="Q599" s="314"/>
      <c r="R599" s="314"/>
      <c r="S599" s="314"/>
      <c r="T599" s="314"/>
      <c r="U599" s="314"/>
      <c r="V599" s="314"/>
      <c r="W599" s="314"/>
      <c r="X599" s="314"/>
      <c r="Y599" s="314"/>
      <c r="Z599" s="314"/>
      <c r="AA599" s="314"/>
    </row>
    <row r="600">
      <c r="A600" s="314"/>
      <c r="B600" s="314"/>
      <c r="C600" s="314"/>
      <c r="D600" s="317"/>
      <c r="E600" s="314"/>
      <c r="F600" s="314"/>
      <c r="G600" s="318"/>
      <c r="H600" s="314"/>
      <c r="I600" s="314"/>
      <c r="J600" s="314"/>
      <c r="K600" s="314"/>
      <c r="L600" s="314"/>
      <c r="M600" s="314"/>
      <c r="N600" s="314"/>
      <c r="O600" s="314"/>
      <c r="P600" s="314"/>
      <c r="Q600" s="314"/>
      <c r="R600" s="314"/>
      <c r="S600" s="314"/>
      <c r="T600" s="314"/>
      <c r="U600" s="314"/>
      <c r="V600" s="314"/>
      <c r="W600" s="314"/>
      <c r="X600" s="314"/>
      <c r="Y600" s="314"/>
      <c r="Z600" s="314"/>
      <c r="AA600" s="314"/>
    </row>
    <row r="601">
      <c r="A601" s="314"/>
      <c r="B601" s="314"/>
      <c r="C601" s="314"/>
      <c r="D601" s="317"/>
      <c r="E601" s="314"/>
      <c r="F601" s="314"/>
      <c r="G601" s="318"/>
      <c r="H601" s="314"/>
      <c r="I601" s="314"/>
      <c r="J601" s="314"/>
      <c r="K601" s="314"/>
      <c r="L601" s="314"/>
      <c r="M601" s="314"/>
      <c r="N601" s="314"/>
      <c r="O601" s="314"/>
      <c r="P601" s="314"/>
      <c r="Q601" s="314"/>
      <c r="R601" s="314"/>
      <c r="S601" s="314"/>
      <c r="T601" s="314"/>
      <c r="U601" s="314"/>
      <c r="V601" s="314"/>
      <c r="W601" s="314"/>
      <c r="X601" s="314"/>
      <c r="Y601" s="314"/>
      <c r="Z601" s="314"/>
      <c r="AA601" s="314"/>
    </row>
    <row r="602">
      <c r="A602" s="314"/>
      <c r="B602" s="314"/>
      <c r="C602" s="314"/>
      <c r="D602" s="317"/>
      <c r="E602" s="314"/>
      <c r="F602" s="314"/>
      <c r="G602" s="318"/>
      <c r="H602" s="314"/>
      <c r="I602" s="314"/>
      <c r="J602" s="314"/>
      <c r="K602" s="314"/>
      <c r="L602" s="314"/>
      <c r="M602" s="314"/>
      <c r="N602" s="314"/>
      <c r="O602" s="314"/>
      <c r="P602" s="314"/>
      <c r="Q602" s="314"/>
      <c r="R602" s="314"/>
      <c r="S602" s="314"/>
      <c r="T602" s="314"/>
      <c r="U602" s="314"/>
      <c r="V602" s="314"/>
      <c r="W602" s="314"/>
      <c r="X602" s="314"/>
      <c r="Y602" s="314"/>
      <c r="Z602" s="314"/>
      <c r="AA602" s="314"/>
    </row>
    <row r="603">
      <c r="A603" s="314"/>
      <c r="B603" s="314"/>
      <c r="C603" s="314"/>
      <c r="D603" s="317"/>
      <c r="E603" s="314"/>
      <c r="F603" s="314"/>
      <c r="G603" s="318"/>
      <c r="H603" s="314"/>
      <c r="I603" s="314"/>
      <c r="J603" s="314"/>
      <c r="K603" s="314"/>
      <c r="L603" s="314"/>
      <c r="M603" s="314"/>
      <c r="N603" s="314"/>
      <c r="O603" s="314"/>
      <c r="P603" s="314"/>
      <c r="Q603" s="314"/>
      <c r="R603" s="314"/>
      <c r="S603" s="314"/>
      <c r="T603" s="314"/>
      <c r="U603" s="314"/>
      <c r="V603" s="314"/>
      <c r="W603" s="314"/>
      <c r="X603" s="314"/>
      <c r="Y603" s="314"/>
      <c r="Z603" s="314"/>
      <c r="AA603" s="314"/>
    </row>
    <row r="604">
      <c r="A604" s="314"/>
      <c r="B604" s="314"/>
      <c r="C604" s="314"/>
      <c r="D604" s="317"/>
      <c r="E604" s="314"/>
      <c r="F604" s="314"/>
      <c r="G604" s="318"/>
      <c r="H604" s="314"/>
      <c r="I604" s="314"/>
      <c r="J604" s="314"/>
      <c r="K604" s="314"/>
      <c r="L604" s="314"/>
      <c r="M604" s="314"/>
      <c r="N604" s="314"/>
      <c r="O604" s="314"/>
      <c r="P604" s="314"/>
      <c r="Q604" s="314"/>
      <c r="R604" s="314"/>
      <c r="S604" s="314"/>
      <c r="T604" s="314"/>
      <c r="U604" s="314"/>
      <c r="V604" s="314"/>
      <c r="W604" s="314"/>
      <c r="X604" s="314"/>
      <c r="Y604" s="314"/>
      <c r="Z604" s="314"/>
      <c r="AA604" s="314"/>
    </row>
    <row r="605">
      <c r="A605" s="314"/>
      <c r="B605" s="314"/>
      <c r="C605" s="314"/>
      <c r="D605" s="317"/>
      <c r="E605" s="314"/>
      <c r="F605" s="314"/>
      <c r="G605" s="318"/>
      <c r="H605" s="314"/>
      <c r="I605" s="314"/>
      <c r="J605" s="314"/>
      <c r="K605" s="314"/>
      <c r="L605" s="314"/>
      <c r="M605" s="314"/>
      <c r="N605" s="314"/>
      <c r="O605" s="314"/>
      <c r="P605" s="314"/>
      <c r="Q605" s="314"/>
      <c r="R605" s="314"/>
      <c r="S605" s="314"/>
      <c r="T605" s="314"/>
      <c r="U605" s="314"/>
      <c r="V605" s="314"/>
      <c r="W605" s="314"/>
      <c r="X605" s="314"/>
      <c r="Y605" s="314"/>
      <c r="Z605" s="314"/>
      <c r="AA605" s="314"/>
    </row>
    <row r="606">
      <c r="A606" s="314"/>
      <c r="B606" s="314"/>
      <c r="C606" s="314"/>
      <c r="D606" s="317"/>
      <c r="E606" s="314"/>
      <c r="F606" s="314"/>
      <c r="G606" s="318"/>
      <c r="H606" s="314"/>
      <c r="I606" s="314"/>
      <c r="J606" s="314"/>
      <c r="K606" s="314"/>
      <c r="L606" s="314"/>
      <c r="M606" s="314"/>
      <c r="N606" s="314"/>
      <c r="O606" s="314"/>
      <c r="P606" s="314"/>
      <c r="Q606" s="314"/>
      <c r="R606" s="314"/>
      <c r="S606" s="314"/>
      <c r="T606" s="314"/>
      <c r="U606" s="314"/>
      <c r="V606" s="314"/>
      <c r="W606" s="314"/>
      <c r="X606" s="314"/>
      <c r="Y606" s="314"/>
      <c r="Z606" s="314"/>
      <c r="AA606" s="314"/>
    </row>
    <row r="607">
      <c r="A607" s="314"/>
      <c r="B607" s="314"/>
      <c r="C607" s="314"/>
      <c r="D607" s="317"/>
      <c r="E607" s="314"/>
      <c r="F607" s="314"/>
      <c r="G607" s="318"/>
      <c r="H607" s="314"/>
      <c r="I607" s="314"/>
      <c r="J607" s="314"/>
      <c r="K607" s="314"/>
      <c r="L607" s="314"/>
      <c r="M607" s="314"/>
      <c r="N607" s="314"/>
      <c r="O607" s="314"/>
      <c r="P607" s="314"/>
      <c r="Q607" s="314"/>
      <c r="R607" s="314"/>
      <c r="S607" s="314"/>
      <c r="T607" s="314"/>
      <c r="U607" s="314"/>
      <c r="V607" s="314"/>
      <c r="W607" s="314"/>
      <c r="X607" s="314"/>
      <c r="Y607" s="314"/>
      <c r="Z607" s="314"/>
      <c r="AA607" s="314"/>
    </row>
    <row r="608">
      <c r="A608" s="314"/>
      <c r="B608" s="314"/>
      <c r="C608" s="314"/>
      <c r="D608" s="317"/>
      <c r="E608" s="314"/>
      <c r="F608" s="314"/>
      <c r="G608" s="318"/>
      <c r="H608" s="314"/>
      <c r="I608" s="314"/>
      <c r="J608" s="314"/>
      <c r="K608" s="314"/>
      <c r="L608" s="314"/>
      <c r="M608" s="314"/>
      <c r="N608" s="314"/>
      <c r="O608" s="314"/>
      <c r="P608" s="314"/>
      <c r="Q608" s="314"/>
      <c r="R608" s="314"/>
      <c r="S608" s="314"/>
      <c r="T608" s="314"/>
      <c r="U608" s="314"/>
      <c r="V608" s="314"/>
      <c r="W608" s="314"/>
      <c r="X608" s="314"/>
      <c r="Y608" s="314"/>
      <c r="Z608" s="314"/>
      <c r="AA608" s="314"/>
    </row>
    <row r="609">
      <c r="A609" s="314"/>
      <c r="B609" s="314"/>
      <c r="C609" s="314"/>
      <c r="D609" s="317"/>
      <c r="E609" s="314"/>
      <c r="F609" s="314"/>
      <c r="G609" s="318"/>
      <c r="H609" s="314"/>
      <c r="I609" s="314"/>
      <c r="J609" s="314"/>
      <c r="K609" s="314"/>
      <c r="L609" s="314"/>
      <c r="M609" s="314"/>
      <c r="N609" s="314"/>
      <c r="O609" s="314"/>
      <c r="P609" s="314"/>
      <c r="Q609" s="314"/>
      <c r="R609" s="314"/>
      <c r="S609" s="314"/>
      <c r="T609" s="314"/>
      <c r="U609" s="314"/>
      <c r="V609" s="314"/>
      <c r="W609" s="314"/>
      <c r="X609" s="314"/>
      <c r="Y609" s="314"/>
      <c r="Z609" s="314"/>
      <c r="AA609" s="314"/>
    </row>
    <row r="610">
      <c r="A610" s="314"/>
      <c r="B610" s="314"/>
      <c r="C610" s="314"/>
      <c r="D610" s="317"/>
      <c r="E610" s="314"/>
      <c r="F610" s="314"/>
      <c r="G610" s="318"/>
      <c r="H610" s="314"/>
      <c r="I610" s="314"/>
      <c r="J610" s="314"/>
      <c r="K610" s="314"/>
      <c r="L610" s="314"/>
      <c r="M610" s="314"/>
      <c r="N610" s="314"/>
      <c r="O610" s="314"/>
      <c r="P610" s="314"/>
      <c r="Q610" s="314"/>
      <c r="R610" s="314"/>
      <c r="S610" s="314"/>
      <c r="T610" s="314"/>
      <c r="U610" s="314"/>
      <c r="V610" s="314"/>
      <c r="W610" s="314"/>
      <c r="X610" s="314"/>
      <c r="Y610" s="314"/>
      <c r="Z610" s="314"/>
      <c r="AA610" s="314"/>
    </row>
    <row r="611">
      <c r="A611" s="314"/>
      <c r="B611" s="314"/>
      <c r="C611" s="314"/>
      <c r="D611" s="317"/>
      <c r="E611" s="314"/>
      <c r="F611" s="314"/>
      <c r="G611" s="318"/>
      <c r="H611" s="314"/>
      <c r="I611" s="314"/>
      <c r="J611" s="314"/>
      <c r="K611" s="314"/>
      <c r="L611" s="314"/>
      <c r="M611" s="314"/>
      <c r="N611" s="314"/>
      <c r="O611" s="314"/>
      <c r="P611" s="314"/>
      <c r="Q611" s="314"/>
      <c r="R611" s="314"/>
      <c r="S611" s="314"/>
      <c r="T611" s="314"/>
      <c r="U611" s="314"/>
      <c r="V611" s="314"/>
      <c r="W611" s="314"/>
      <c r="X611" s="314"/>
      <c r="Y611" s="314"/>
      <c r="Z611" s="314"/>
      <c r="AA611" s="314"/>
    </row>
    <row r="612">
      <c r="A612" s="314"/>
      <c r="B612" s="314"/>
      <c r="C612" s="314"/>
      <c r="D612" s="317"/>
      <c r="E612" s="314"/>
      <c r="F612" s="314"/>
      <c r="G612" s="318"/>
      <c r="H612" s="314"/>
      <c r="I612" s="314"/>
      <c r="J612" s="314"/>
      <c r="K612" s="314"/>
      <c r="L612" s="314"/>
      <c r="M612" s="314"/>
      <c r="N612" s="314"/>
      <c r="O612" s="314"/>
      <c r="P612" s="314"/>
      <c r="Q612" s="314"/>
      <c r="R612" s="314"/>
      <c r="S612" s="314"/>
      <c r="T612" s="314"/>
      <c r="U612" s="314"/>
      <c r="V612" s="314"/>
      <c r="W612" s="314"/>
      <c r="X612" s="314"/>
      <c r="Y612" s="314"/>
      <c r="Z612" s="314"/>
      <c r="AA612" s="314"/>
    </row>
    <row r="613">
      <c r="A613" s="314"/>
      <c r="B613" s="314"/>
      <c r="C613" s="314"/>
      <c r="D613" s="317"/>
      <c r="E613" s="314"/>
      <c r="F613" s="314"/>
      <c r="G613" s="318"/>
      <c r="H613" s="314"/>
      <c r="I613" s="314"/>
      <c r="J613" s="314"/>
      <c r="K613" s="314"/>
      <c r="L613" s="314"/>
      <c r="M613" s="314"/>
      <c r="N613" s="314"/>
      <c r="O613" s="314"/>
      <c r="P613" s="314"/>
      <c r="Q613" s="314"/>
      <c r="R613" s="314"/>
      <c r="S613" s="314"/>
      <c r="T613" s="314"/>
      <c r="U613" s="314"/>
      <c r="V613" s="314"/>
      <c r="W613" s="314"/>
      <c r="X613" s="314"/>
      <c r="Y613" s="314"/>
      <c r="Z613" s="314"/>
      <c r="AA613" s="314"/>
    </row>
    <row r="614">
      <c r="A614" s="314"/>
      <c r="B614" s="314"/>
      <c r="C614" s="314"/>
      <c r="D614" s="317"/>
      <c r="E614" s="314"/>
      <c r="F614" s="314"/>
      <c r="G614" s="318"/>
      <c r="H614" s="314"/>
      <c r="I614" s="314"/>
      <c r="J614" s="314"/>
      <c r="K614" s="314"/>
      <c r="L614" s="314"/>
      <c r="M614" s="314"/>
      <c r="N614" s="314"/>
      <c r="O614" s="314"/>
      <c r="P614" s="314"/>
      <c r="Q614" s="314"/>
      <c r="R614" s="314"/>
      <c r="S614" s="314"/>
      <c r="T614" s="314"/>
      <c r="U614" s="314"/>
      <c r="V614" s="314"/>
      <c r="W614" s="314"/>
      <c r="X614" s="314"/>
      <c r="Y614" s="314"/>
      <c r="Z614" s="314"/>
      <c r="AA614" s="314"/>
    </row>
    <row r="615">
      <c r="A615" s="314"/>
      <c r="B615" s="314"/>
      <c r="C615" s="314"/>
      <c r="D615" s="317"/>
      <c r="E615" s="314"/>
      <c r="F615" s="314"/>
      <c r="G615" s="318"/>
      <c r="H615" s="314"/>
      <c r="I615" s="314"/>
      <c r="J615" s="314"/>
      <c r="K615" s="314"/>
      <c r="L615" s="314"/>
      <c r="M615" s="314"/>
      <c r="N615" s="314"/>
      <c r="O615" s="314"/>
      <c r="P615" s="314"/>
      <c r="Q615" s="314"/>
      <c r="R615" s="314"/>
      <c r="S615" s="314"/>
      <c r="T615" s="314"/>
      <c r="U615" s="314"/>
      <c r="V615" s="314"/>
      <c r="W615" s="314"/>
      <c r="X615" s="314"/>
      <c r="Y615" s="314"/>
      <c r="Z615" s="314"/>
      <c r="AA615" s="314"/>
    </row>
    <row r="616">
      <c r="A616" s="314"/>
      <c r="B616" s="314"/>
      <c r="C616" s="314"/>
      <c r="D616" s="317"/>
      <c r="E616" s="314"/>
      <c r="F616" s="314"/>
      <c r="G616" s="318"/>
      <c r="H616" s="314"/>
      <c r="I616" s="314"/>
      <c r="J616" s="314"/>
      <c r="K616" s="314"/>
      <c r="L616" s="314"/>
      <c r="M616" s="314"/>
      <c r="N616" s="314"/>
      <c r="O616" s="314"/>
      <c r="P616" s="314"/>
      <c r="Q616" s="314"/>
      <c r="R616" s="314"/>
      <c r="S616" s="314"/>
      <c r="T616" s="314"/>
      <c r="U616" s="314"/>
      <c r="V616" s="314"/>
      <c r="W616" s="314"/>
      <c r="X616" s="314"/>
      <c r="Y616" s="314"/>
      <c r="Z616" s="314"/>
      <c r="AA616" s="314"/>
    </row>
    <row r="617">
      <c r="A617" s="314"/>
      <c r="B617" s="314"/>
      <c r="C617" s="314"/>
      <c r="D617" s="317"/>
      <c r="E617" s="314"/>
      <c r="F617" s="314"/>
      <c r="G617" s="318"/>
      <c r="H617" s="314"/>
      <c r="I617" s="314"/>
      <c r="J617" s="314"/>
      <c r="K617" s="314"/>
      <c r="L617" s="314"/>
      <c r="M617" s="314"/>
      <c r="N617" s="314"/>
      <c r="O617" s="314"/>
      <c r="P617" s="314"/>
      <c r="Q617" s="314"/>
      <c r="R617" s="314"/>
      <c r="S617" s="314"/>
      <c r="T617" s="314"/>
      <c r="U617" s="314"/>
      <c r="V617" s="314"/>
      <c r="W617" s="314"/>
      <c r="X617" s="314"/>
      <c r="Y617" s="314"/>
      <c r="Z617" s="314"/>
      <c r="AA617" s="314"/>
    </row>
    <row r="618">
      <c r="A618" s="314"/>
      <c r="B618" s="314"/>
      <c r="C618" s="314"/>
      <c r="D618" s="317"/>
      <c r="E618" s="314"/>
      <c r="F618" s="314"/>
      <c r="G618" s="318"/>
      <c r="H618" s="314"/>
      <c r="I618" s="314"/>
      <c r="J618" s="314"/>
      <c r="K618" s="314"/>
      <c r="L618" s="314"/>
      <c r="M618" s="314"/>
      <c r="N618" s="314"/>
      <c r="O618" s="314"/>
      <c r="P618" s="314"/>
      <c r="Q618" s="314"/>
      <c r="R618" s="314"/>
      <c r="S618" s="314"/>
      <c r="T618" s="314"/>
      <c r="U618" s="314"/>
      <c r="V618" s="314"/>
      <c r="W618" s="314"/>
      <c r="X618" s="314"/>
      <c r="Y618" s="314"/>
      <c r="Z618" s="314"/>
      <c r="AA618" s="314"/>
    </row>
    <row r="619">
      <c r="A619" s="314"/>
      <c r="B619" s="314"/>
      <c r="C619" s="314"/>
      <c r="D619" s="317"/>
      <c r="E619" s="314"/>
      <c r="F619" s="314"/>
      <c r="G619" s="318"/>
      <c r="H619" s="314"/>
      <c r="I619" s="314"/>
      <c r="J619" s="314"/>
      <c r="K619" s="314"/>
      <c r="L619" s="314"/>
      <c r="M619" s="314"/>
      <c r="N619" s="314"/>
      <c r="O619" s="314"/>
      <c r="P619" s="314"/>
      <c r="Q619" s="314"/>
      <c r="R619" s="314"/>
      <c r="S619" s="314"/>
      <c r="T619" s="314"/>
      <c r="U619" s="314"/>
      <c r="V619" s="314"/>
      <c r="W619" s="314"/>
      <c r="X619" s="314"/>
      <c r="Y619" s="314"/>
      <c r="Z619" s="314"/>
      <c r="AA619" s="314"/>
    </row>
    <row r="620">
      <c r="A620" s="314"/>
      <c r="B620" s="314"/>
      <c r="C620" s="314"/>
      <c r="D620" s="317"/>
      <c r="E620" s="314"/>
      <c r="F620" s="314"/>
      <c r="G620" s="318"/>
      <c r="H620" s="314"/>
      <c r="I620" s="314"/>
      <c r="J620" s="314"/>
      <c r="K620" s="314"/>
      <c r="L620" s="314"/>
      <c r="M620" s="314"/>
      <c r="N620" s="314"/>
      <c r="O620" s="314"/>
      <c r="P620" s="314"/>
      <c r="Q620" s="314"/>
      <c r="R620" s="314"/>
      <c r="S620" s="314"/>
      <c r="T620" s="314"/>
      <c r="U620" s="314"/>
      <c r="V620" s="314"/>
      <c r="W620" s="314"/>
      <c r="X620" s="314"/>
      <c r="Y620" s="314"/>
      <c r="Z620" s="314"/>
      <c r="AA620" s="314"/>
    </row>
    <row r="621">
      <c r="A621" s="314"/>
      <c r="B621" s="314"/>
      <c r="C621" s="314"/>
      <c r="D621" s="317"/>
      <c r="E621" s="314"/>
      <c r="F621" s="314"/>
      <c r="G621" s="318"/>
      <c r="H621" s="314"/>
      <c r="I621" s="314"/>
      <c r="J621" s="314"/>
      <c r="K621" s="314"/>
      <c r="L621" s="314"/>
      <c r="M621" s="314"/>
      <c r="N621" s="314"/>
      <c r="O621" s="314"/>
      <c r="P621" s="314"/>
      <c r="Q621" s="314"/>
      <c r="R621" s="314"/>
      <c r="S621" s="314"/>
      <c r="T621" s="314"/>
      <c r="U621" s="314"/>
      <c r="V621" s="314"/>
      <c r="W621" s="314"/>
      <c r="X621" s="314"/>
      <c r="Y621" s="314"/>
      <c r="Z621" s="314"/>
      <c r="AA621" s="314"/>
    </row>
    <row r="622">
      <c r="A622" s="314"/>
      <c r="B622" s="314"/>
      <c r="C622" s="314"/>
      <c r="D622" s="317"/>
      <c r="E622" s="314"/>
      <c r="F622" s="314"/>
      <c r="G622" s="318"/>
      <c r="H622" s="314"/>
      <c r="I622" s="314"/>
      <c r="J622" s="314"/>
      <c r="K622" s="314"/>
      <c r="L622" s="314"/>
      <c r="M622" s="314"/>
      <c r="N622" s="314"/>
      <c r="O622" s="314"/>
      <c r="P622" s="314"/>
      <c r="Q622" s="314"/>
      <c r="R622" s="314"/>
      <c r="S622" s="314"/>
      <c r="T622" s="314"/>
      <c r="U622" s="314"/>
      <c r="V622" s="314"/>
      <c r="W622" s="314"/>
      <c r="X622" s="314"/>
      <c r="Y622" s="314"/>
      <c r="Z622" s="314"/>
      <c r="AA622" s="314"/>
    </row>
    <row r="623">
      <c r="A623" s="314"/>
      <c r="B623" s="314"/>
      <c r="C623" s="314"/>
      <c r="D623" s="317"/>
      <c r="E623" s="314"/>
      <c r="F623" s="314"/>
      <c r="G623" s="318"/>
      <c r="H623" s="314"/>
      <c r="I623" s="314"/>
      <c r="J623" s="314"/>
      <c r="K623" s="314"/>
      <c r="L623" s="314"/>
      <c r="M623" s="314"/>
      <c r="N623" s="314"/>
      <c r="O623" s="314"/>
      <c r="P623" s="314"/>
      <c r="Q623" s="314"/>
      <c r="R623" s="314"/>
      <c r="S623" s="314"/>
      <c r="T623" s="314"/>
      <c r="U623" s="314"/>
      <c r="V623" s="314"/>
      <c r="W623" s="314"/>
      <c r="X623" s="314"/>
      <c r="Y623" s="314"/>
      <c r="Z623" s="314"/>
      <c r="AA623" s="314"/>
    </row>
    <row r="624">
      <c r="A624" s="314"/>
      <c r="B624" s="314"/>
      <c r="C624" s="314"/>
      <c r="D624" s="317"/>
      <c r="E624" s="314"/>
      <c r="F624" s="314"/>
      <c r="G624" s="318"/>
      <c r="H624" s="314"/>
      <c r="I624" s="314"/>
      <c r="J624" s="314"/>
      <c r="K624" s="314"/>
      <c r="L624" s="314"/>
      <c r="M624" s="314"/>
      <c r="N624" s="314"/>
      <c r="O624" s="314"/>
      <c r="P624" s="314"/>
      <c r="Q624" s="314"/>
      <c r="R624" s="314"/>
      <c r="S624" s="314"/>
      <c r="T624" s="314"/>
      <c r="U624" s="314"/>
      <c r="V624" s="314"/>
      <c r="W624" s="314"/>
      <c r="X624" s="314"/>
      <c r="Y624" s="314"/>
      <c r="Z624" s="314"/>
      <c r="AA624" s="314"/>
    </row>
    <row r="625">
      <c r="A625" s="314"/>
      <c r="B625" s="314"/>
      <c r="C625" s="314"/>
      <c r="D625" s="317"/>
      <c r="E625" s="314"/>
      <c r="F625" s="314"/>
      <c r="G625" s="318"/>
      <c r="H625" s="314"/>
      <c r="I625" s="314"/>
      <c r="J625" s="314"/>
      <c r="K625" s="314"/>
      <c r="L625" s="314"/>
      <c r="M625" s="314"/>
      <c r="N625" s="314"/>
      <c r="O625" s="314"/>
      <c r="P625" s="314"/>
      <c r="Q625" s="314"/>
      <c r="R625" s="314"/>
      <c r="S625" s="314"/>
      <c r="T625" s="314"/>
      <c r="U625" s="314"/>
      <c r="V625" s="314"/>
      <c r="W625" s="314"/>
      <c r="X625" s="314"/>
      <c r="Y625" s="314"/>
      <c r="Z625" s="314"/>
      <c r="AA625" s="314"/>
    </row>
    <row r="626">
      <c r="A626" s="314"/>
      <c r="B626" s="314"/>
      <c r="C626" s="314"/>
      <c r="D626" s="317"/>
      <c r="E626" s="314"/>
      <c r="F626" s="314"/>
      <c r="G626" s="318"/>
      <c r="H626" s="314"/>
      <c r="I626" s="314"/>
      <c r="J626" s="314"/>
      <c r="K626" s="314"/>
      <c r="L626" s="314"/>
      <c r="M626" s="314"/>
      <c r="N626" s="314"/>
      <c r="O626" s="314"/>
      <c r="P626" s="314"/>
      <c r="Q626" s="314"/>
      <c r="R626" s="314"/>
      <c r="S626" s="314"/>
      <c r="T626" s="314"/>
      <c r="U626" s="314"/>
      <c r="V626" s="314"/>
      <c r="W626" s="314"/>
      <c r="X626" s="314"/>
      <c r="Y626" s="314"/>
      <c r="Z626" s="314"/>
      <c r="AA626" s="314"/>
    </row>
    <row r="627">
      <c r="A627" s="314"/>
      <c r="B627" s="314"/>
      <c r="C627" s="314"/>
      <c r="D627" s="317"/>
      <c r="E627" s="314"/>
      <c r="F627" s="314"/>
      <c r="G627" s="318"/>
      <c r="H627" s="314"/>
      <c r="I627" s="314"/>
      <c r="J627" s="314"/>
      <c r="K627" s="314"/>
      <c r="L627" s="314"/>
      <c r="M627" s="314"/>
      <c r="N627" s="314"/>
      <c r="O627" s="314"/>
      <c r="P627" s="314"/>
      <c r="Q627" s="314"/>
      <c r="R627" s="314"/>
      <c r="S627" s="314"/>
      <c r="T627" s="314"/>
      <c r="U627" s="314"/>
      <c r="V627" s="314"/>
      <c r="W627" s="314"/>
      <c r="X627" s="314"/>
      <c r="Y627" s="314"/>
      <c r="Z627" s="314"/>
      <c r="AA627" s="314"/>
    </row>
    <row r="628">
      <c r="A628" s="314"/>
      <c r="B628" s="314"/>
      <c r="C628" s="314"/>
      <c r="D628" s="317"/>
      <c r="E628" s="314"/>
      <c r="F628" s="314"/>
      <c r="G628" s="318"/>
      <c r="H628" s="314"/>
      <c r="I628" s="314"/>
      <c r="J628" s="314"/>
      <c r="K628" s="314"/>
      <c r="L628" s="314"/>
      <c r="M628" s="314"/>
      <c r="N628" s="314"/>
      <c r="O628" s="314"/>
      <c r="P628" s="314"/>
      <c r="Q628" s="314"/>
      <c r="R628" s="314"/>
      <c r="S628" s="314"/>
      <c r="T628" s="314"/>
      <c r="U628" s="314"/>
      <c r="V628" s="314"/>
      <c r="W628" s="314"/>
      <c r="X628" s="314"/>
      <c r="Y628" s="314"/>
      <c r="Z628" s="314"/>
      <c r="AA628" s="314"/>
    </row>
    <row r="629">
      <c r="A629" s="314"/>
      <c r="B629" s="314"/>
      <c r="C629" s="314"/>
      <c r="D629" s="317"/>
      <c r="E629" s="314"/>
      <c r="F629" s="314"/>
      <c r="G629" s="318"/>
      <c r="H629" s="314"/>
      <c r="I629" s="314"/>
      <c r="J629" s="314"/>
      <c r="K629" s="314"/>
      <c r="L629" s="314"/>
      <c r="M629" s="314"/>
      <c r="N629" s="314"/>
      <c r="O629" s="314"/>
      <c r="P629" s="314"/>
      <c r="Q629" s="314"/>
      <c r="R629" s="314"/>
      <c r="S629" s="314"/>
      <c r="T629" s="314"/>
      <c r="U629" s="314"/>
      <c r="V629" s="314"/>
      <c r="W629" s="314"/>
      <c r="X629" s="314"/>
      <c r="Y629" s="314"/>
      <c r="Z629" s="314"/>
      <c r="AA629" s="314"/>
    </row>
    <row r="630">
      <c r="A630" s="314"/>
      <c r="B630" s="314"/>
      <c r="C630" s="314"/>
      <c r="D630" s="317"/>
      <c r="E630" s="314"/>
      <c r="F630" s="314"/>
      <c r="G630" s="318"/>
      <c r="H630" s="314"/>
      <c r="I630" s="314"/>
      <c r="J630" s="314"/>
      <c r="K630" s="314"/>
      <c r="L630" s="314"/>
      <c r="M630" s="314"/>
      <c r="N630" s="314"/>
      <c r="O630" s="314"/>
      <c r="P630" s="314"/>
      <c r="Q630" s="314"/>
      <c r="R630" s="314"/>
      <c r="S630" s="314"/>
      <c r="T630" s="314"/>
      <c r="U630" s="314"/>
      <c r="V630" s="314"/>
      <c r="W630" s="314"/>
      <c r="X630" s="314"/>
      <c r="Y630" s="314"/>
      <c r="Z630" s="314"/>
      <c r="AA630" s="314"/>
    </row>
    <row r="631">
      <c r="A631" s="314"/>
      <c r="B631" s="314"/>
      <c r="C631" s="314"/>
      <c r="D631" s="317"/>
      <c r="E631" s="314"/>
      <c r="F631" s="314"/>
      <c r="G631" s="318"/>
      <c r="H631" s="314"/>
      <c r="I631" s="314"/>
      <c r="J631" s="314"/>
      <c r="K631" s="314"/>
      <c r="L631" s="314"/>
      <c r="M631" s="314"/>
      <c r="N631" s="314"/>
      <c r="O631" s="314"/>
      <c r="P631" s="314"/>
      <c r="Q631" s="314"/>
      <c r="R631" s="314"/>
      <c r="S631" s="314"/>
      <c r="T631" s="314"/>
      <c r="U631" s="314"/>
      <c r="V631" s="314"/>
      <c r="W631" s="314"/>
      <c r="X631" s="314"/>
      <c r="Y631" s="314"/>
      <c r="Z631" s="314"/>
      <c r="AA631" s="314"/>
    </row>
    <row r="632">
      <c r="A632" s="314"/>
      <c r="B632" s="314"/>
      <c r="C632" s="314"/>
      <c r="D632" s="317"/>
      <c r="E632" s="314"/>
      <c r="F632" s="314"/>
      <c r="G632" s="318"/>
      <c r="H632" s="314"/>
      <c r="I632" s="314"/>
      <c r="J632" s="314"/>
      <c r="K632" s="314"/>
      <c r="L632" s="314"/>
      <c r="M632" s="314"/>
      <c r="N632" s="314"/>
      <c r="O632" s="314"/>
      <c r="P632" s="314"/>
      <c r="Q632" s="314"/>
      <c r="R632" s="314"/>
      <c r="S632" s="314"/>
      <c r="T632" s="314"/>
      <c r="U632" s="314"/>
      <c r="V632" s="314"/>
      <c r="W632" s="314"/>
      <c r="X632" s="314"/>
      <c r="Y632" s="314"/>
      <c r="Z632" s="314"/>
      <c r="AA632" s="314"/>
    </row>
    <row r="633">
      <c r="A633" s="314"/>
      <c r="B633" s="314"/>
      <c r="C633" s="314"/>
      <c r="D633" s="317"/>
      <c r="E633" s="314"/>
      <c r="F633" s="314"/>
      <c r="G633" s="318"/>
      <c r="H633" s="314"/>
      <c r="I633" s="314"/>
      <c r="J633" s="314"/>
      <c r="K633" s="314"/>
      <c r="L633" s="314"/>
      <c r="M633" s="314"/>
      <c r="N633" s="314"/>
      <c r="O633" s="314"/>
      <c r="P633" s="314"/>
      <c r="Q633" s="314"/>
      <c r="R633" s="314"/>
      <c r="S633" s="314"/>
      <c r="T633" s="314"/>
      <c r="U633" s="314"/>
      <c r="V633" s="314"/>
      <c r="W633" s="314"/>
      <c r="X633" s="314"/>
      <c r="Y633" s="314"/>
      <c r="Z633" s="314"/>
      <c r="AA633" s="314"/>
    </row>
    <row r="634">
      <c r="A634" s="314"/>
      <c r="B634" s="314"/>
      <c r="C634" s="314"/>
      <c r="D634" s="317"/>
      <c r="E634" s="314"/>
      <c r="F634" s="314"/>
      <c r="G634" s="318"/>
      <c r="H634" s="314"/>
      <c r="I634" s="314"/>
      <c r="J634" s="314"/>
      <c r="K634" s="314"/>
      <c r="L634" s="314"/>
      <c r="M634" s="314"/>
      <c r="N634" s="314"/>
      <c r="O634" s="314"/>
      <c r="P634" s="314"/>
      <c r="Q634" s="314"/>
      <c r="R634" s="314"/>
      <c r="S634" s="314"/>
      <c r="T634" s="314"/>
      <c r="U634" s="314"/>
      <c r="V634" s="314"/>
      <c r="W634" s="314"/>
      <c r="X634" s="314"/>
      <c r="Y634" s="314"/>
      <c r="Z634" s="314"/>
      <c r="AA634" s="314"/>
    </row>
    <row r="635">
      <c r="A635" s="314"/>
      <c r="B635" s="314"/>
      <c r="C635" s="314"/>
      <c r="D635" s="317"/>
      <c r="E635" s="314"/>
      <c r="F635" s="314"/>
      <c r="G635" s="318"/>
      <c r="H635" s="314"/>
      <c r="I635" s="314"/>
      <c r="J635" s="314"/>
      <c r="K635" s="314"/>
      <c r="L635" s="314"/>
      <c r="M635" s="314"/>
      <c r="N635" s="314"/>
      <c r="O635" s="314"/>
      <c r="P635" s="314"/>
      <c r="Q635" s="314"/>
      <c r="R635" s="314"/>
      <c r="S635" s="314"/>
      <c r="T635" s="314"/>
      <c r="U635" s="314"/>
      <c r="V635" s="314"/>
      <c r="W635" s="314"/>
      <c r="X635" s="314"/>
      <c r="Y635" s="314"/>
      <c r="Z635" s="314"/>
      <c r="AA635" s="314"/>
    </row>
    <row r="636">
      <c r="A636" s="314"/>
      <c r="B636" s="314"/>
      <c r="C636" s="314"/>
      <c r="D636" s="317"/>
      <c r="E636" s="314"/>
      <c r="F636" s="314"/>
      <c r="G636" s="318"/>
      <c r="H636" s="314"/>
      <c r="I636" s="314"/>
      <c r="J636" s="314"/>
      <c r="K636" s="314"/>
      <c r="L636" s="314"/>
      <c r="M636" s="314"/>
      <c r="N636" s="314"/>
      <c r="O636" s="314"/>
      <c r="P636" s="314"/>
      <c r="Q636" s="314"/>
      <c r="R636" s="314"/>
      <c r="S636" s="314"/>
      <c r="T636" s="314"/>
      <c r="U636" s="314"/>
      <c r="V636" s="314"/>
      <c r="W636" s="314"/>
      <c r="X636" s="314"/>
      <c r="Y636" s="314"/>
      <c r="Z636" s="314"/>
      <c r="AA636" s="314"/>
    </row>
    <row r="637">
      <c r="A637" s="314"/>
      <c r="B637" s="314"/>
      <c r="C637" s="314"/>
      <c r="D637" s="317"/>
      <c r="E637" s="314"/>
      <c r="F637" s="314"/>
      <c r="G637" s="318"/>
      <c r="H637" s="314"/>
      <c r="I637" s="314"/>
      <c r="J637" s="314"/>
      <c r="K637" s="314"/>
      <c r="L637" s="314"/>
      <c r="M637" s="314"/>
      <c r="N637" s="314"/>
      <c r="O637" s="314"/>
      <c r="P637" s="314"/>
      <c r="Q637" s="314"/>
      <c r="R637" s="314"/>
      <c r="S637" s="314"/>
      <c r="T637" s="314"/>
      <c r="U637" s="314"/>
      <c r="V637" s="314"/>
      <c r="W637" s="314"/>
      <c r="X637" s="314"/>
      <c r="Y637" s="314"/>
      <c r="Z637" s="314"/>
      <c r="AA637" s="314"/>
    </row>
    <row r="638">
      <c r="A638" s="314"/>
      <c r="B638" s="314"/>
      <c r="C638" s="314"/>
      <c r="D638" s="317"/>
      <c r="E638" s="314"/>
      <c r="F638" s="314"/>
      <c r="G638" s="318"/>
      <c r="H638" s="314"/>
      <c r="I638" s="314"/>
      <c r="J638" s="314"/>
      <c r="K638" s="314"/>
      <c r="L638" s="314"/>
      <c r="M638" s="314"/>
      <c r="N638" s="314"/>
      <c r="O638" s="314"/>
      <c r="P638" s="314"/>
      <c r="Q638" s="314"/>
      <c r="R638" s="314"/>
      <c r="S638" s="314"/>
      <c r="T638" s="314"/>
      <c r="U638" s="314"/>
      <c r="V638" s="314"/>
      <c r="W638" s="314"/>
      <c r="X638" s="314"/>
      <c r="Y638" s="314"/>
      <c r="Z638" s="314"/>
      <c r="AA638" s="314"/>
    </row>
    <row r="639">
      <c r="A639" s="314"/>
      <c r="B639" s="314"/>
      <c r="C639" s="314"/>
      <c r="D639" s="317"/>
      <c r="E639" s="314"/>
      <c r="F639" s="314"/>
      <c r="G639" s="318"/>
      <c r="H639" s="314"/>
      <c r="I639" s="314"/>
      <c r="J639" s="314"/>
      <c r="K639" s="314"/>
      <c r="L639" s="314"/>
      <c r="M639" s="314"/>
      <c r="N639" s="314"/>
      <c r="O639" s="314"/>
      <c r="P639" s="314"/>
      <c r="Q639" s="314"/>
      <c r="R639" s="314"/>
      <c r="S639" s="314"/>
      <c r="T639" s="314"/>
      <c r="U639" s="314"/>
      <c r="V639" s="314"/>
      <c r="W639" s="314"/>
      <c r="X639" s="314"/>
      <c r="Y639" s="314"/>
      <c r="Z639" s="314"/>
      <c r="AA639" s="314"/>
    </row>
    <row r="640">
      <c r="A640" s="314"/>
      <c r="B640" s="314"/>
      <c r="C640" s="314"/>
      <c r="D640" s="317"/>
      <c r="E640" s="314"/>
      <c r="F640" s="314"/>
      <c r="G640" s="318"/>
      <c r="H640" s="314"/>
      <c r="I640" s="314"/>
      <c r="J640" s="314"/>
      <c r="K640" s="314"/>
      <c r="L640" s="314"/>
      <c r="M640" s="314"/>
      <c r="N640" s="314"/>
      <c r="O640" s="314"/>
      <c r="P640" s="314"/>
      <c r="Q640" s="314"/>
      <c r="R640" s="314"/>
      <c r="S640" s="314"/>
      <c r="T640" s="314"/>
      <c r="U640" s="314"/>
      <c r="V640" s="314"/>
      <c r="W640" s="314"/>
      <c r="X640" s="314"/>
      <c r="Y640" s="314"/>
      <c r="Z640" s="314"/>
      <c r="AA640" s="314"/>
    </row>
    <row r="641">
      <c r="A641" s="314"/>
      <c r="B641" s="314"/>
      <c r="C641" s="314"/>
      <c r="D641" s="317"/>
      <c r="E641" s="314"/>
      <c r="F641" s="314"/>
      <c r="G641" s="318"/>
      <c r="H641" s="314"/>
      <c r="I641" s="314"/>
      <c r="J641" s="314"/>
      <c r="K641" s="314"/>
      <c r="L641" s="314"/>
      <c r="M641" s="314"/>
      <c r="N641" s="314"/>
      <c r="O641" s="314"/>
      <c r="P641" s="314"/>
      <c r="Q641" s="314"/>
      <c r="R641" s="314"/>
      <c r="S641" s="314"/>
      <c r="T641" s="314"/>
      <c r="U641" s="314"/>
      <c r="V641" s="314"/>
      <c r="W641" s="314"/>
      <c r="X641" s="314"/>
      <c r="Y641" s="314"/>
      <c r="Z641" s="314"/>
      <c r="AA641" s="314"/>
    </row>
    <row r="642">
      <c r="A642" s="314"/>
      <c r="B642" s="314"/>
      <c r="C642" s="314"/>
      <c r="D642" s="317"/>
      <c r="E642" s="314"/>
      <c r="F642" s="314"/>
      <c r="G642" s="318"/>
      <c r="H642" s="314"/>
      <c r="I642" s="314"/>
      <c r="J642" s="314"/>
      <c r="K642" s="314"/>
      <c r="L642" s="314"/>
      <c r="M642" s="314"/>
      <c r="N642" s="314"/>
      <c r="O642" s="314"/>
      <c r="P642" s="314"/>
      <c r="Q642" s="314"/>
      <c r="R642" s="314"/>
      <c r="S642" s="314"/>
      <c r="T642" s="314"/>
      <c r="U642" s="314"/>
      <c r="V642" s="314"/>
      <c r="W642" s="314"/>
      <c r="X642" s="314"/>
      <c r="Y642" s="314"/>
      <c r="Z642" s="314"/>
      <c r="AA642" s="314"/>
    </row>
    <row r="643">
      <c r="A643" s="314"/>
      <c r="B643" s="314"/>
      <c r="C643" s="314"/>
      <c r="D643" s="317"/>
      <c r="E643" s="314"/>
      <c r="F643" s="314"/>
      <c r="G643" s="318"/>
      <c r="H643" s="314"/>
      <c r="I643" s="314"/>
      <c r="J643" s="314"/>
      <c r="K643" s="314"/>
      <c r="L643" s="314"/>
      <c r="M643" s="314"/>
      <c r="N643" s="314"/>
      <c r="O643" s="314"/>
      <c r="P643" s="314"/>
      <c r="Q643" s="314"/>
      <c r="R643" s="314"/>
      <c r="S643" s="314"/>
      <c r="T643" s="314"/>
      <c r="U643" s="314"/>
      <c r="V643" s="314"/>
      <c r="W643" s="314"/>
      <c r="X643" s="314"/>
      <c r="Y643" s="314"/>
      <c r="Z643" s="314"/>
      <c r="AA643" s="314"/>
    </row>
    <row r="644">
      <c r="A644" s="314"/>
      <c r="B644" s="314"/>
      <c r="C644" s="314"/>
      <c r="D644" s="317"/>
      <c r="E644" s="314"/>
      <c r="F644" s="314"/>
      <c r="G644" s="318"/>
      <c r="H644" s="314"/>
      <c r="I644" s="314"/>
      <c r="J644" s="314"/>
      <c r="K644" s="314"/>
      <c r="L644" s="314"/>
      <c r="M644" s="314"/>
      <c r="N644" s="314"/>
      <c r="O644" s="314"/>
      <c r="P644" s="314"/>
      <c r="Q644" s="314"/>
      <c r="R644" s="314"/>
      <c r="S644" s="314"/>
      <c r="T644" s="314"/>
      <c r="U644" s="314"/>
      <c r="V644" s="314"/>
      <c r="W644" s="314"/>
      <c r="X644" s="314"/>
      <c r="Y644" s="314"/>
      <c r="Z644" s="314"/>
      <c r="AA644" s="314"/>
    </row>
    <row r="645">
      <c r="A645" s="314"/>
      <c r="B645" s="314"/>
      <c r="C645" s="314"/>
      <c r="D645" s="317"/>
      <c r="E645" s="314"/>
      <c r="F645" s="314"/>
      <c r="G645" s="318"/>
      <c r="H645" s="314"/>
      <c r="I645" s="314"/>
      <c r="J645" s="314"/>
      <c r="K645" s="314"/>
      <c r="L645" s="314"/>
      <c r="M645" s="314"/>
      <c r="N645" s="314"/>
      <c r="O645" s="314"/>
      <c r="P645" s="314"/>
      <c r="Q645" s="314"/>
      <c r="R645" s="314"/>
      <c r="S645" s="314"/>
      <c r="T645" s="314"/>
      <c r="U645" s="314"/>
      <c r="V645" s="314"/>
      <c r="W645" s="314"/>
      <c r="X645" s="314"/>
      <c r="Y645" s="314"/>
      <c r="Z645" s="314"/>
      <c r="AA645" s="314"/>
    </row>
    <row r="646">
      <c r="A646" s="314"/>
      <c r="B646" s="314"/>
      <c r="C646" s="314"/>
      <c r="D646" s="317"/>
      <c r="E646" s="314"/>
      <c r="F646" s="314"/>
      <c r="G646" s="318"/>
      <c r="H646" s="314"/>
      <c r="I646" s="314"/>
      <c r="J646" s="314"/>
      <c r="K646" s="314"/>
      <c r="L646" s="314"/>
      <c r="M646" s="314"/>
      <c r="N646" s="314"/>
      <c r="O646" s="314"/>
      <c r="P646" s="314"/>
      <c r="Q646" s="314"/>
      <c r="R646" s="314"/>
      <c r="S646" s="314"/>
      <c r="T646" s="314"/>
      <c r="U646" s="314"/>
      <c r="V646" s="314"/>
      <c r="W646" s="314"/>
      <c r="X646" s="314"/>
      <c r="Y646" s="314"/>
      <c r="Z646" s="314"/>
      <c r="AA646" s="314"/>
    </row>
    <row r="647">
      <c r="A647" s="314"/>
      <c r="B647" s="314"/>
      <c r="C647" s="314"/>
      <c r="D647" s="317"/>
      <c r="E647" s="314"/>
      <c r="F647" s="314"/>
      <c r="G647" s="318"/>
      <c r="H647" s="314"/>
      <c r="I647" s="314"/>
      <c r="J647" s="314"/>
      <c r="K647" s="314"/>
      <c r="L647" s="314"/>
      <c r="M647" s="314"/>
      <c r="N647" s="314"/>
      <c r="O647" s="314"/>
      <c r="P647" s="314"/>
      <c r="Q647" s="314"/>
      <c r="R647" s="314"/>
      <c r="S647" s="314"/>
      <c r="T647" s="314"/>
      <c r="U647" s="314"/>
      <c r="V647" s="314"/>
      <c r="W647" s="314"/>
      <c r="X647" s="314"/>
      <c r="Y647" s="314"/>
      <c r="Z647" s="314"/>
      <c r="AA647" s="314"/>
    </row>
    <row r="648">
      <c r="A648" s="314"/>
      <c r="B648" s="314"/>
      <c r="C648" s="314"/>
      <c r="D648" s="317"/>
      <c r="E648" s="314"/>
      <c r="F648" s="314"/>
      <c r="G648" s="318"/>
      <c r="H648" s="314"/>
      <c r="I648" s="314"/>
      <c r="J648" s="314"/>
      <c r="K648" s="314"/>
      <c r="L648" s="314"/>
      <c r="M648" s="314"/>
      <c r="N648" s="314"/>
      <c r="O648" s="314"/>
      <c r="P648" s="314"/>
      <c r="Q648" s="314"/>
      <c r="R648" s="314"/>
      <c r="S648" s="314"/>
      <c r="T648" s="314"/>
      <c r="U648" s="314"/>
      <c r="V648" s="314"/>
      <c r="W648" s="314"/>
      <c r="X648" s="314"/>
      <c r="Y648" s="314"/>
      <c r="Z648" s="314"/>
      <c r="AA648" s="314"/>
    </row>
    <row r="649">
      <c r="A649" s="314"/>
      <c r="B649" s="314"/>
      <c r="C649" s="314"/>
      <c r="D649" s="317"/>
      <c r="E649" s="314"/>
      <c r="F649" s="314"/>
      <c r="G649" s="318"/>
      <c r="H649" s="314"/>
      <c r="I649" s="314"/>
      <c r="J649" s="314"/>
      <c r="K649" s="314"/>
      <c r="L649" s="314"/>
      <c r="M649" s="314"/>
      <c r="N649" s="314"/>
      <c r="O649" s="314"/>
      <c r="P649" s="314"/>
      <c r="Q649" s="314"/>
      <c r="R649" s="314"/>
      <c r="S649" s="314"/>
      <c r="T649" s="314"/>
      <c r="U649" s="314"/>
      <c r="V649" s="314"/>
      <c r="W649" s="314"/>
      <c r="X649" s="314"/>
      <c r="Y649" s="314"/>
      <c r="Z649" s="314"/>
      <c r="AA649" s="314"/>
    </row>
    <row r="650">
      <c r="A650" s="314"/>
      <c r="B650" s="314"/>
      <c r="C650" s="314"/>
      <c r="D650" s="317"/>
      <c r="E650" s="314"/>
      <c r="F650" s="314"/>
      <c r="G650" s="318"/>
      <c r="H650" s="314"/>
      <c r="I650" s="314"/>
      <c r="J650" s="314"/>
      <c r="K650" s="314"/>
      <c r="L650" s="314"/>
      <c r="M650" s="314"/>
      <c r="N650" s="314"/>
      <c r="O650" s="314"/>
      <c r="P650" s="314"/>
      <c r="Q650" s="314"/>
      <c r="R650" s="314"/>
      <c r="S650" s="314"/>
      <c r="T650" s="314"/>
      <c r="U650" s="314"/>
      <c r="V650" s="314"/>
      <c r="W650" s="314"/>
      <c r="X650" s="314"/>
      <c r="Y650" s="314"/>
      <c r="Z650" s="314"/>
      <c r="AA650" s="314"/>
    </row>
    <row r="651">
      <c r="A651" s="314"/>
      <c r="B651" s="314"/>
      <c r="C651" s="314"/>
      <c r="D651" s="317"/>
      <c r="E651" s="314"/>
      <c r="F651" s="314"/>
      <c r="G651" s="318"/>
      <c r="H651" s="314"/>
      <c r="I651" s="314"/>
      <c r="J651" s="314"/>
      <c r="K651" s="314"/>
      <c r="L651" s="314"/>
      <c r="M651" s="314"/>
      <c r="N651" s="314"/>
      <c r="O651" s="314"/>
      <c r="P651" s="314"/>
      <c r="Q651" s="314"/>
      <c r="R651" s="314"/>
      <c r="S651" s="314"/>
      <c r="T651" s="314"/>
      <c r="U651" s="314"/>
      <c r="V651" s="314"/>
      <c r="W651" s="314"/>
      <c r="X651" s="314"/>
      <c r="Y651" s="314"/>
      <c r="Z651" s="314"/>
      <c r="AA651" s="314"/>
    </row>
    <row r="652">
      <c r="A652" s="314"/>
      <c r="B652" s="314"/>
      <c r="C652" s="314"/>
      <c r="D652" s="317"/>
      <c r="E652" s="314"/>
      <c r="F652" s="314"/>
      <c r="G652" s="318"/>
      <c r="H652" s="314"/>
      <c r="I652" s="314"/>
      <c r="J652" s="314"/>
      <c r="K652" s="314"/>
      <c r="L652" s="314"/>
      <c r="M652" s="314"/>
      <c r="N652" s="314"/>
      <c r="O652" s="314"/>
      <c r="P652" s="314"/>
      <c r="Q652" s="314"/>
      <c r="R652" s="314"/>
      <c r="S652" s="314"/>
      <c r="T652" s="314"/>
      <c r="U652" s="314"/>
      <c r="V652" s="314"/>
      <c r="W652" s="314"/>
      <c r="X652" s="314"/>
      <c r="Y652" s="314"/>
      <c r="Z652" s="314"/>
      <c r="AA652" s="314"/>
    </row>
    <row r="653">
      <c r="A653" s="314"/>
      <c r="B653" s="314"/>
      <c r="C653" s="314"/>
      <c r="D653" s="317"/>
      <c r="E653" s="314"/>
      <c r="F653" s="314"/>
      <c r="G653" s="318"/>
      <c r="H653" s="314"/>
      <c r="I653" s="314"/>
      <c r="J653" s="314"/>
      <c r="K653" s="314"/>
      <c r="L653" s="314"/>
      <c r="M653" s="314"/>
      <c r="N653" s="314"/>
      <c r="O653" s="314"/>
      <c r="P653" s="314"/>
      <c r="Q653" s="314"/>
      <c r="R653" s="314"/>
      <c r="S653" s="314"/>
      <c r="T653" s="314"/>
      <c r="U653" s="314"/>
      <c r="V653" s="314"/>
      <c r="W653" s="314"/>
      <c r="X653" s="314"/>
      <c r="Y653" s="314"/>
      <c r="Z653" s="314"/>
      <c r="AA653" s="314"/>
    </row>
    <row r="654">
      <c r="A654" s="314"/>
      <c r="B654" s="314"/>
      <c r="C654" s="314"/>
      <c r="D654" s="317"/>
      <c r="E654" s="314"/>
      <c r="F654" s="314"/>
      <c r="G654" s="318"/>
      <c r="H654" s="314"/>
      <c r="I654" s="314"/>
      <c r="J654" s="314"/>
      <c r="K654" s="314"/>
      <c r="L654" s="314"/>
      <c r="M654" s="314"/>
      <c r="N654" s="314"/>
      <c r="O654" s="314"/>
      <c r="P654" s="314"/>
      <c r="Q654" s="314"/>
      <c r="R654" s="314"/>
      <c r="S654" s="314"/>
      <c r="T654" s="314"/>
      <c r="U654" s="314"/>
      <c r="V654" s="314"/>
      <c r="W654" s="314"/>
      <c r="X654" s="314"/>
      <c r="Y654" s="314"/>
      <c r="Z654" s="314"/>
      <c r="AA654" s="314"/>
    </row>
    <row r="655">
      <c r="A655" s="314"/>
      <c r="B655" s="314"/>
      <c r="C655" s="314"/>
      <c r="D655" s="317"/>
      <c r="E655" s="314"/>
      <c r="F655" s="314"/>
      <c r="G655" s="318"/>
      <c r="H655" s="314"/>
      <c r="I655" s="314"/>
      <c r="J655" s="314"/>
      <c r="K655" s="314"/>
      <c r="L655" s="314"/>
      <c r="M655" s="314"/>
      <c r="N655" s="314"/>
      <c r="O655" s="314"/>
      <c r="P655" s="314"/>
      <c r="Q655" s="314"/>
      <c r="R655" s="314"/>
      <c r="S655" s="314"/>
      <c r="T655" s="314"/>
      <c r="U655" s="314"/>
      <c r="V655" s="314"/>
      <c r="W655" s="314"/>
      <c r="X655" s="314"/>
      <c r="Y655" s="314"/>
      <c r="Z655" s="314"/>
      <c r="AA655" s="314"/>
    </row>
    <row r="656">
      <c r="A656" s="314"/>
      <c r="B656" s="314"/>
      <c r="C656" s="314"/>
      <c r="D656" s="317"/>
      <c r="E656" s="314"/>
      <c r="F656" s="314"/>
      <c r="G656" s="318"/>
      <c r="H656" s="314"/>
      <c r="I656" s="314"/>
      <c r="J656" s="314"/>
      <c r="K656" s="314"/>
      <c r="L656" s="314"/>
      <c r="M656" s="314"/>
      <c r="N656" s="314"/>
      <c r="O656" s="314"/>
      <c r="P656" s="314"/>
      <c r="Q656" s="314"/>
      <c r="R656" s="314"/>
      <c r="S656" s="314"/>
      <c r="T656" s="314"/>
      <c r="U656" s="314"/>
      <c r="V656" s="314"/>
      <c r="W656" s="314"/>
      <c r="X656" s="314"/>
      <c r="Y656" s="314"/>
      <c r="Z656" s="314"/>
      <c r="AA656" s="314"/>
    </row>
    <row r="657">
      <c r="A657" s="314"/>
      <c r="B657" s="314"/>
      <c r="C657" s="314"/>
      <c r="D657" s="317"/>
      <c r="E657" s="314"/>
      <c r="F657" s="314"/>
      <c r="G657" s="318"/>
      <c r="H657" s="314"/>
      <c r="I657" s="314"/>
      <c r="J657" s="314"/>
      <c r="K657" s="314"/>
      <c r="L657" s="314"/>
      <c r="M657" s="314"/>
      <c r="N657" s="314"/>
      <c r="O657" s="314"/>
      <c r="P657" s="314"/>
      <c r="Q657" s="314"/>
      <c r="R657" s="314"/>
      <c r="S657" s="314"/>
      <c r="T657" s="314"/>
      <c r="U657" s="314"/>
      <c r="V657" s="314"/>
      <c r="W657" s="314"/>
      <c r="X657" s="314"/>
      <c r="Y657" s="314"/>
      <c r="Z657" s="314"/>
      <c r="AA657" s="314"/>
    </row>
    <row r="658">
      <c r="A658" s="314"/>
      <c r="B658" s="314"/>
      <c r="C658" s="314"/>
      <c r="D658" s="317"/>
      <c r="E658" s="314"/>
      <c r="F658" s="314"/>
      <c r="G658" s="318"/>
      <c r="H658" s="314"/>
      <c r="I658" s="314"/>
      <c r="J658" s="314"/>
      <c r="K658" s="314"/>
      <c r="L658" s="314"/>
      <c r="M658" s="314"/>
      <c r="N658" s="314"/>
      <c r="O658" s="314"/>
      <c r="P658" s="314"/>
      <c r="Q658" s="314"/>
      <c r="R658" s="314"/>
      <c r="S658" s="314"/>
      <c r="T658" s="314"/>
      <c r="U658" s="314"/>
      <c r="V658" s="314"/>
      <c r="W658" s="314"/>
      <c r="X658" s="314"/>
      <c r="Y658" s="314"/>
      <c r="Z658" s="314"/>
      <c r="AA658" s="314"/>
    </row>
    <row r="659">
      <c r="A659" s="314"/>
      <c r="B659" s="314"/>
      <c r="C659" s="314"/>
      <c r="D659" s="317"/>
      <c r="E659" s="314"/>
      <c r="F659" s="314"/>
      <c r="G659" s="318"/>
      <c r="H659" s="314"/>
      <c r="I659" s="314"/>
      <c r="J659" s="314"/>
      <c r="K659" s="314"/>
      <c r="L659" s="314"/>
      <c r="M659" s="314"/>
      <c r="N659" s="314"/>
      <c r="O659" s="314"/>
      <c r="P659" s="314"/>
      <c r="Q659" s="314"/>
      <c r="R659" s="314"/>
      <c r="S659" s="314"/>
      <c r="T659" s="314"/>
      <c r="U659" s="314"/>
      <c r="V659" s="314"/>
      <c r="W659" s="314"/>
      <c r="X659" s="314"/>
      <c r="Y659" s="314"/>
      <c r="Z659" s="314"/>
      <c r="AA659" s="314"/>
    </row>
    <row r="660">
      <c r="A660" s="314"/>
      <c r="B660" s="314"/>
      <c r="C660" s="314"/>
      <c r="D660" s="317"/>
      <c r="E660" s="314"/>
      <c r="F660" s="314"/>
      <c r="G660" s="318"/>
      <c r="H660" s="314"/>
      <c r="I660" s="314"/>
      <c r="J660" s="314"/>
      <c r="K660" s="314"/>
      <c r="L660" s="314"/>
      <c r="M660" s="314"/>
      <c r="N660" s="314"/>
      <c r="O660" s="314"/>
      <c r="P660" s="314"/>
      <c r="Q660" s="314"/>
      <c r="R660" s="314"/>
      <c r="S660" s="314"/>
      <c r="T660" s="314"/>
      <c r="U660" s="314"/>
      <c r="V660" s="314"/>
      <c r="W660" s="314"/>
      <c r="X660" s="314"/>
      <c r="Y660" s="314"/>
      <c r="Z660" s="314"/>
      <c r="AA660" s="314"/>
    </row>
    <row r="661">
      <c r="A661" s="314"/>
      <c r="B661" s="314"/>
      <c r="C661" s="314"/>
      <c r="D661" s="317"/>
      <c r="E661" s="314"/>
      <c r="F661" s="314"/>
      <c r="G661" s="318"/>
      <c r="H661" s="314"/>
      <c r="I661" s="314"/>
      <c r="J661" s="314"/>
      <c r="K661" s="314"/>
      <c r="L661" s="314"/>
      <c r="M661" s="314"/>
      <c r="N661" s="314"/>
      <c r="O661" s="314"/>
      <c r="P661" s="314"/>
      <c r="Q661" s="314"/>
      <c r="R661" s="314"/>
      <c r="S661" s="314"/>
      <c r="T661" s="314"/>
      <c r="U661" s="314"/>
      <c r="V661" s="314"/>
      <c r="W661" s="314"/>
      <c r="X661" s="314"/>
      <c r="Y661" s="314"/>
      <c r="Z661" s="314"/>
      <c r="AA661" s="314"/>
    </row>
    <row r="662">
      <c r="A662" s="314"/>
      <c r="B662" s="314"/>
      <c r="C662" s="314"/>
      <c r="D662" s="317"/>
      <c r="E662" s="314"/>
      <c r="F662" s="314"/>
      <c r="G662" s="318"/>
      <c r="H662" s="314"/>
      <c r="I662" s="314"/>
      <c r="J662" s="314"/>
      <c r="K662" s="314"/>
      <c r="L662" s="314"/>
      <c r="M662" s="314"/>
      <c r="N662" s="314"/>
      <c r="O662" s="314"/>
      <c r="P662" s="314"/>
      <c r="Q662" s="314"/>
      <c r="R662" s="314"/>
      <c r="S662" s="314"/>
      <c r="T662" s="314"/>
      <c r="U662" s="314"/>
      <c r="V662" s="314"/>
      <c r="W662" s="314"/>
      <c r="X662" s="314"/>
      <c r="Y662" s="314"/>
      <c r="Z662" s="314"/>
      <c r="AA662" s="314"/>
    </row>
    <row r="663">
      <c r="A663" s="314"/>
      <c r="B663" s="314"/>
      <c r="C663" s="314"/>
      <c r="D663" s="317"/>
      <c r="E663" s="314"/>
      <c r="F663" s="314"/>
      <c r="G663" s="318"/>
      <c r="H663" s="314"/>
      <c r="I663" s="314"/>
      <c r="J663" s="314"/>
      <c r="K663" s="314"/>
      <c r="L663" s="314"/>
      <c r="M663" s="314"/>
      <c r="N663" s="314"/>
      <c r="O663" s="314"/>
      <c r="P663" s="314"/>
      <c r="Q663" s="314"/>
      <c r="R663" s="314"/>
      <c r="S663" s="314"/>
      <c r="T663" s="314"/>
      <c r="U663" s="314"/>
      <c r="V663" s="314"/>
      <c r="W663" s="314"/>
      <c r="X663" s="314"/>
      <c r="Y663" s="314"/>
      <c r="Z663" s="314"/>
      <c r="AA663" s="314"/>
    </row>
    <row r="664">
      <c r="A664" s="314"/>
      <c r="B664" s="314"/>
      <c r="C664" s="314"/>
      <c r="D664" s="317"/>
      <c r="E664" s="314"/>
      <c r="F664" s="314"/>
      <c r="G664" s="318"/>
      <c r="H664" s="314"/>
      <c r="I664" s="314"/>
      <c r="J664" s="314"/>
      <c r="K664" s="314"/>
      <c r="L664" s="314"/>
      <c r="M664" s="314"/>
      <c r="N664" s="314"/>
      <c r="O664" s="314"/>
      <c r="P664" s="314"/>
      <c r="Q664" s="314"/>
      <c r="R664" s="314"/>
      <c r="S664" s="314"/>
      <c r="T664" s="314"/>
      <c r="U664" s="314"/>
      <c r="V664" s="314"/>
      <c r="W664" s="314"/>
      <c r="X664" s="314"/>
      <c r="Y664" s="314"/>
      <c r="Z664" s="314"/>
      <c r="AA664" s="314"/>
    </row>
    <row r="665">
      <c r="A665" s="314"/>
      <c r="B665" s="314"/>
      <c r="C665" s="314"/>
      <c r="D665" s="317"/>
      <c r="E665" s="314"/>
      <c r="F665" s="314"/>
      <c r="G665" s="318"/>
      <c r="H665" s="314"/>
      <c r="I665" s="314"/>
      <c r="J665" s="314"/>
      <c r="K665" s="314"/>
      <c r="L665" s="314"/>
      <c r="M665" s="314"/>
      <c r="N665" s="314"/>
      <c r="O665" s="314"/>
      <c r="P665" s="314"/>
      <c r="Q665" s="314"/>
      <c r="R665" s="314"/>
      <c r="S665" s="314"/>
      <c r="T665" s="314"/>
      <c r="U665" s="314"/>
      <c r="V665" s="314"/>
      <c r="W665" s="314"/>
      <c r="X665" s="314"/>
      <c r="Y665" s="314"/>
      <c r="Z665" s="314"/>
      <c r="AA665" s="314"/>
    </row>
    <row r="666">
      <c r="A666" s="314"/>
      <c r="B666" s="314"/>
      <c r="C666" s="314"/>
      <c r="D666" s="317"/>
      <c r="E666" s="314"/>
      <c r="F666" s="314"/>
      <c r="G666" s="318"/>
      <c r="H666" s="314"/>
      <c r="I666" s="314"/>
      <c r="J666" s="314"/>
      <c r="K666" s="314"/>
      <c r="L666" s="314"/>
      <c r="M666" s="314"/>
      <c r="N666" s="314"/>
      <c r="O666" s="314"/>
      <c r="P666" s="314"/>
      <c r="Q666" s="314"/>
      <c r="R666" s="314"/>
      <c r="S666" s="314"/>
      <c r="T666" s="314"/>
      <c r="U666" s="314"/>
      <c r="V666" s="314"/>
      <c r="W666" s="314"/>
      <c r="X666" s="314"/>
      <c r="Y666" s="314"/>
      <c r="Z666" s="314"/>
      <c r="AA666" s="314"/>
    </row>
    <row r="667">
      <c r="A667" s="314"/>
      <c r="B667" s="314"/>
      <c r="C667" s="314"/>
      <c r="D667" s="317"/>
      <c r="E667" s="314"/>
      <c r="F667" s="314"/>
      <c r="G667" s="318"/>
      <c r="H667" s="314"/>
      <c r="I667" s="314"/>
      <c r="J667" s="314"/>
      <c r="K667" s="314"/>
      <c r="L667" s="314"/>
      <c r="M667" s="314"/>
      <c r="N667" s="314"/>
      <c r="O667" s="314"/>
      <c r="P667" s="314"/>
      <c r="Q667" s="314"/>
      <c r="R667" s="314"/>
      <c r="S667" s="314"/>
      <c r="T667" s="314"/>
      <c r="U667" s="314"/>
      <c r="V667" s="314"/>
      <c r="W667" s="314"/>
      <c r="X667" s="314"/>
      <c r="Y667" s="314"/>
      <c r="Z667" s="314"/>
      <c r="AA667" s="314"/>
    </row>
    <row r="668">
      <c r="A668" s="314"/>
      <c r="B668" s="314"/>
      <c r="C668" s="314"/>
      <c r="D668" s="317"/>
      <c r="E668" s="314"/>
      <c r="F668" s="314"/>
      <c r="G668" s="318"/>
      <c r="H668" s="314"/>
      <c r="I668" s="314"/>
      <c r="J668" s="314"/>
      <c r="K668" s="314"/>
      <c r="L668" s="314"/>
      <c r="M668" s="314"/>
      <c r="N668" s="314"/>
      <c r="O668" s="314"/>
      <c r="P668" s="314"/>
      <c r="Q668" s="314"/>
      <c r="R668" s="314"/>
      <c r="S668" s="314"/>
      <c r="T668" s="314"/>
      <c r="U668" s="314"/>
      <c r="V668" s="314"/>
      <c r="W668" s="314"/>
      <c r="X668" s="314"/>
      <c r="Y668" s="314"/>
      <c r="Z668" s="314"/>
      <c r="AA668" s="314"/>
    </row>
    <row r="669">
      <c r="A669" s="314"/>
      <c r="B669" s="314"/>
      <c r="C669" s="314"/>
      <c r="D669" s="317"/>
      <c r="E669" s="314"/>
      <c r="F669" s="314"/>
      <c r="G669" s="318"/>
      <c r="H669" s="314"/>
      <c r="I669" s="314"/>
      <c r="J669" s="314"/>
      <c r="K669" s="314"/>
      <c r="L669" s="314"/>
      <c r="M669" s="314"/>
      <c r="N669" s="314"/>
      <c r="O669" s="314"/>
      <c r="P669" s="314"/>
      <c r="Q669" s="314"/>
      <c r="R669" s="314"/>
      <c r="S669" s="314"/>
      <c r="T669" s="314"/>
      <c r="U669" s="314"/>
      <c r="V669" s="314"/>
      <c r="W669" s="314"/>
      <c r="X669" s="314"/>
      <c r="Y669" s="314"/>
      <c r="Z669" s="314"/>
      <c r="AA669" s="314"/>
    </row>
    <row r="670">
      <c r="A670" s="314"/>
      <c r="B670" s="314"/>
      <c r="C670" s="314"/>
      <c r="D670" s="317"/>
      <c r="E670" s="314"/>
      <c r="F670" s="314"/>
      <c r="G670" s="318"/>
      <c r="H670" s="314"/>
      <c r="I670" s="314"/>
      <c r="J670" s="314"/>
      <c r="K670" s="314"/>
      <c r="L670" s="314"/>
      <c r="M670" s="314"/>
      <c r="N670" s="314"/>
      <c r="O670" s="314"/>
      <c r="P670" s="314"/>
      <c r="Q670" s="314"/>
      <c r="R670" s="314"/>
      <c r="S670" s="314"/>
      <c r="T670" s="314"/>
      <c r="U670" s="314"/>
      <c r="V670" s="314"/>
      <c r="W670" s="314"/>
      <c r="X670" s="314"/>
      <c r="Y670" s="314"/>
      <c r="Z670" s="314"/>
      <c r="AA670" s="314"/>
    </row>
    <row r="671">
      <c r="A671" s="314"/>
      <c r="B671" s="314"/>
      <c r="C671" s="314"/>
      <c r="D671" s="317"/>
      <c r="E671" s="314"/>
      <c r="F671" s="314"/>
      <c r="G671" s="318"/>
      <c r="H671" s="314"/>
      <c r="I671" s="314"/>
      <c r="J671" s="314"/>
      <c r="K671" s="314"/>
      <c r="L671" s="314"/>
      <c r="M671" s="314"/>
      <c r="N671" s="314"/>
      <c r="O671" s="314"/>
      <c r="P671" s="314"/>
      <c r="Q671" s="314"/>
      <c r="R671" s="314"/>
      <c r="S671" s="314"/>
      <c r="T671" s="314"/>
      <c r="U671" s="314"/>
      <c r="V671" s="314"/>
      <c r="W671" s="314"/>
      <c r="X671" s="314"/>
      <c r="Y671" s="314"/>
      <c r="Z671" s="314"/>
      <c r="AA671" s="314"/>
    </row>
    <row r="672">
      <c r="A672" s="314"/>
      <c r="B672" s="314"/>
      <c r="C672" s="314"/>
      <c r="D672" s="317"/>
      <c r="E672" s="314"/>
      <c r="F672" s="314"/>
      <c r="G672" s="318"/>
      <c r="H672" s="314"/>
      <c r="I672" s="314"/>
      <c r="J672" s="314"/>
      <c r="K672" s="314"/>
      <c r="L672" s="314"/>
      <c r="M672" s="314"/>
      <c r="N672" s="314"/>
      <c r="O672" s="314"/>
      <c r="P672" s="314"/>
      <c r="Q672" s="314"/>
      <c r="R672" s="314"/>
      <c r="S672" s="314"/>
      <c r="T672" s="314"/>
      <c r="U672" s="314"/>
      <c r="V672" s="314"/>
      <c r="W672" s="314"/>
      <c r="X672" s="314"/>
      <c r="Y672" s="314"/>
      <c r="Z672" s="314"/>
      <c r="AA672" s="314"/>
    </row>
    <row r="673">
      <c r="A673" s="314"/>
      <c r="B673" s="314"/>
      <c r="C673" s="314"/>
      <c r="D673" s="317"/>
      <c r="E673" s="314"/>
      <c r="F673" s="314"/>
      <c r="G673" s="318"/>
      <c r="H673" s="314"/>
      <c r="I673" s="314"/>
      <c r="J673" s="314"/>
      <c r="K673" s="314"/>
      <c r="L673" s="314"/>
      <c r="M673" s="314"/>
      <c r="N673" s="314"/>
      <c r="O673" s="314"/>
      <c r="P673" s="314"/>
      <c r="Q673" s="314"/>
      <c r="R673" s="314"/>
      <c r="S673" s="314"/>
      <c r="T673" s="314"/>
      <c r="U673" s="314"/>
      <c r="V673" s="314"/>
      <c r="W673" s="314"/>
      <c r="X673" s="314"/>
      <c r="Y673" s="314"/>
      <c r="Z673" s="314"/>
      <c r="AA673" s="314"/>
    </row>
    <row r="674">
      <c r="A674" s="314"/>
      <c r="B674" s="314"/>
      <c r="C674" s="314"/>
      <c r="D674" s="317"/>
      <c r="E674" s="314"/>
      <c r="F674" s="314"/>
      <c r="G674" s="318"/>
      <c r="H674" s="314"/>
      <c r="I674" s="314"/>
      <c r="J674" s="314"/>
      <c r="K674" s="314"/>
      <c r="L674" s="314"/>
      <c r="M674" s="314"/>
      <c r="N674" s="314"/>
      <c r="O674" s="314"/>
      <c r="P674" s="314"/>
      <c r="Q674" s="314"/>
      <c r="R674" s="314"/>
      <c r="S674" s="314"/>
      <c r="T674" s="314"/>
      <c r="U674" s="314"/>
      <c r="V674" s="314"/>
      <c r="W674" s="314"/>
      <c r="X674" s="314"/>
      <c r="Y674" s="314"/>
      <c r="Z674" s="314"/>
      <c r="AA674" s="314"/>
    </row>
    <row r="675">
      <c r="A675" s="314"/>
      <c r="B675" s="314"/>
      <c r="C675" s="314"/>
      <c r="D675" s="317"/>
      <c r="E675" s="314"/>
      <c r="F675" s="314"/>
      <c r="G675" s="318"/>
      <c r="H675" s="314"/>
      <c r="I675" s="314"/>
      <c r="J675" s="314"/>
      <c r="K675" s="314"/>
      <c r="L675" s="314"/>
      <c r="M675" s="314"/>
      <c r="N675" s="314"/>
      <c r="O675" s="314"/>
      <c r="P675" s="314"/>
      <c r="Q675" s="314"/>
      <c r="R675" s="314"/>
      <c r="S675" s="314"/>
      <c r="T675" s="314"/>
      <c r="U675" s="314"/>
      <c r="V675" s="314"/>
      <c r="W675" s="314"/>
      <c r="X675" s="314"/>
      <c r="Y675" s="314"/>
      <c r="Z675" s="314"/>
      <c r="AA675" s="314"/>
    </row>
    <row r="676">
      <c r="A676" s="314"/>
      <c r="B676" s="314"/>
      <c r="C676" s="314"/>
      <c r="D676" s="317"/>
      <c r="E676" s="314"/>
      <c r="F676" s="314"/>
      <c r="G676" s="318"/>
      <c r="H676" s="314"/>
      <c r="I676" s="314"/>
      <c r="J676" s="314"/>
      <c r="K676" s="314"/>
      <c r="L676" s="314"/>
      <c r="M676" s="314"/>
      <c r="N676" s="314"/>
      <c r="O676" s="314"/>
      <c r="P676" s="314"/>
      <c r="Q676" s="314"/>
      <c r="R676" s="314"/>
      <c r="S676" s="314"/>
      <c r="T676" s="314"/>
      <c r="U676" s="314"/>
      <c r="V676" s="314"/>
      <c r="W676" s="314"/>
      <c r="X676" s="314"/>
      <c r="Y676" s="314"/>
      <c r="Z676" s="314"/>
      <c r="AA676" s="314"/>
    </row>
    <row r="677">
      <c r="A677" s="314"/>
      <c r="B677" s="314"/>
      <c r="C677" s="314"/>
      <c r="D677" s="317"/>
      <c r="E677" s="314"/>
      <c r="F677" s="314"/>
      <c r="G677" s="318"/>
      <c r="H677" s="314"/>
      <c r="I677" s="314"/>
      <c r="J677" s="314"/>
      <c r="K677" s="314"/>
      <c r="L677" s="314"/>
      <c r="M677" s="314"/>
      <c r="N677" s="314"/>
      <c r="O677" s="314"/>
      <c r="P677" s="314"/>
      <c r="Q677" s="314"/>
      <c r="R677" s="314"/>
      <c r="S677" s="314"/>
      <c r="T677" s="314"/>
      <c r="U677" s="314"/>
      <c r="V677" s="314"/>
      <c r="W677" s="314"/>
      <c r="X677" s="314"/>
      <c r="Y677" s="314"/>
      <c r="Z677" s="314"/>
      <c r="AA677" s="314"/>
    </row>
    <row r="678">
      <c r="A678" s="314"/>
      <c r="B678" s="314"/>
      <c r="C678" s="314"/>
      <c r="D678" s="317"/>
      <c r="E678" s="314"/>
      <c r="F678" s="314"/>
      <c r="G678" s="318"/>
      <c r="H678" s="314"/>
      <c r="I678" s="314"/>
      <c r="J678" s="314"/>
      <c r="K678" s="314"/>
      <c r="L678" s="314"/>
      <c r="M678" s="314"/>
      <c r="N678" s="314"/>
      <c r="O678" s="314"/>
      <c r="P678" s="314"/>
      <c r="Q678" s="314"/>
      <c r="R678" s="314"/>
      <c r="S678" s="314"/>
      <c r="T678" s="314"/>
      <c r="U678" s="314"/>
      <c r="V678" s="314"/>
      <c r="W678" s="314"/>
      <c r="X678" s="314"/>
      <c r="Y678" s="314"/>
      <c r="Z678" s="314"/>
      <c r="AA678" s="314"/>
    </row>
    <row r="679">
      <c r="A679" s="314"/>
      <c r="B679" s="314"/>
      <c r="C679" s="314"/>
      <c r="D679" s="317"/>
      <c r="E679" s="314"/>
      <c r="F679" s="314"/>
      <c r="G679" s="318"/>
      <c r="H679" s="314"/>
      <c r="I679" s="314"/>
      <c r="J679" s="314"/>
      <c r="K679" s="314"/>
      <c r="L679" s="314"/>
      <c r="M679" s="314"/>
      <c r="N679" s="314"/>
      <c r="O679" s="314"/>
      <c r="P679" s="314"/>
      <c r="Q679" s="314"/>
      <c r="R679" s="314"/>
      <c r="S679" s="314"/>
      <c r="T679" s="314"/>
      <c r="U679" s="314"/>
      <c r="V679" s="314"/>
      <c r="W679" s="314"/>
      <c r="X679" s="314"/>
      <c r="Y679" s="314"/>
      <c r="Z679" s="314"/>
      <c r="AA679" s="314"/>
    </row>
    <row r="680">
      <c r="A680" s="314"/>
      <c r="B680" s="314"/>
      <c r="C680" s="314"/>
      <c r="D680" s="317"/>
      <c r="E680" s="314"/>
      <c r="F680" s="314"/>
      <c r="G680" s="318"/>
      <c r="H680" s="314"/>
      <c r="I680" s="314"/>
      <c r="J680" s="314"/>
      <c r="K680" s="314"/>
      <c r="L680" s="314"/>
      <c r="M680" s="314"/>
      <c r="N680" s="314"/>
      <c r="O680" s="314"/>
      <c r="P680" s="314"/>
      <c r="Q680" s="314"/>
      <c r="R680" s="314"/>
      <c r="S680" s="314"/>
      <c r="T680" s="314"/>
      <c r="U680" s="314"/>
      <c r="V680" s="314"/>
      <c r="W680" s="314"/>
      <c r="X680" s="314"/>
      <c r="Y680" s="314"/>
      <c r="Z680" s="314"/>
      <c r="AA680" s="314"/>
    </row>
    <row r="681">
      <c r="A681" s="314"/>
      <c r="B681" s="314"/>
      <c r="C681" s="314"/>
      <c r="D681" s="317"/>
      <c r="E681" s="314"/>
      <c r="F681" s="314"/>
      <c r="G681" s="318"/>
      <c r="H681" s="314"/>
      <c r="I681" s="314"/>
      <c r="J681" s="314"/>
      <c r="K681" s="314"/>
      <c r="L681" s="314"/>
      <c r="M681" s="314"/>
      <c r="N681" s="314"/>
      <c r="O681" s="314"/>
      <c r="P681" s="314"/>
      <c r="Q681" s="314"/>
      <c r="R681" s="314"/>
      <c r="S681" s="314"/>
      <c r="T681" s="314"/>
      <c r="U681" s="314"/>
      <c r="V681" s="314"/>
      <c r="W681" s="314"/>
      <c r="X681" s="314"/>
      <c r="Y681" s="314"/>
      <c r="Z681" s="314"/>
      <c r="AA681" s="314"/>
    </row>
    <row r="682">
      <c r="A682" s="314"/>
      <c r="B682" s="314"/>
      <c r="C682" s="314"/>
      <c r="D682" s="317"/>
      <c r="E682" s="314"/>
      <c r="F682" s="314"/>
      <c r="G682" s="318"/>
      <c r="H682" s="314"/>
      <c r="I682" s="314"/>
      <c r="J682" s="314"/>
      <c r="K682" s="314"/>
      <c r="L682" s="314"/>
      <c r="M682" s="314"/>
      <c r="N682" s="314"/>
      <c r="O682" s="314"/>
      <c r="P682" s="314"/>
      <c r="Q682" s="314"/>
      <c r="R682" s="314"/>
      <c r="S682" s="314"/>
      <c r="T682" s="314"/>
      <c r="U682" s="314"/>
      <c r="V682" s="314"/>
      <c r="W682" s="314"/>
      <c r="X682" s="314"/>
      <c r="Y682" s="314"/>
      <c r="Z682" s="314"/>
      <c r="AA682" s="314"/>
    </row>
    <row r="683">
      <c r="A683" s="314"/>
      <c r="B683" s="314"/>
      <c r="C683" s="314"/>
      <c r="D683" s="317"/>
      <c r="E683" s="314"/>
      <c r="F683" s="314"/>
      <c r="G683" s="318"/>
      <c r="H683" s="314"/>
      <c r="I683" s="314"/>
      <c r="J683" s="314"/>
      <c r="K683" s="314"/>
      <c r="L683" s="314"/>
      <c r="M683" s="314"/>
      <c r="N683" s="314"/>
      <c r="O683" s="314"/>
      <c r="P683" s="314"/>
      <c r="Q683" s="314"/>
      <c r="R683" s="314"/>
      <c r="S683" s="314"/>
      <c r="T683" s="314"/>
      <c r="U683" s="314"/>
      <c r="V683" s="314"/>
      <c r="W683" s="314"/>
      <c r="X683" s="314"/>
      <c r="Y683" s="314"/>
      <c r="Z683" s="314"/>
      <c r="AA683" s="314"/>
    </row>
    <row r="684">
      <c r="A684" s="314"/>
      <c r="B684" s="314"/>
      <c r="C684" s="314"/>
      <c r="D684" s="317"/>
      <c r="E684" s="314"/>
      <c r="F684" s="314"/>
      <c r="G684" s="318"/>
      <c r="H684" s="314"/>
      <c r="I684" s="314"/>
      <c r="J684" s="314"/>
      <c r="K684" s="314"/>
      <c r="L684" s="314"/>
      <c r="M684" s="314"/>
      <c r="N684" s="314"/>
      <c r="O684" s="314"/>
      <c r="P684" s="314"/>
      <c r="Q684" s="314"/>
      <c r="R684" s="314"/>
      <c r="S684" s="314"/>
      <c r="T684" s="314"/>
      <c r="U684" s="314"/>
      <c r="V684" s="314"/>
      <c r="W684" s="314"/>
      <c r="X684" s="314"/>
      <c r="Y684" s="314"/>
      <c r="Z684" s="314"/>
      <c r="AA684" s="314"/>
    </row>
    <row r="685">
      <c r="A685" s="314"/>
      <c r="B685" s="314"/>
      <c r="C685" s="314"/>
      <c r="D685" s="317"/>
      <c r="E685" s="314"/>
      <c r="F685" s="314"/>
      <c r="G685" s="318"/>
      <c r="H685" s="314"/>
      <c r="I685" s="314"/>
      <c r="J685" s="314"/>
      <c r="K685" s="314"/>
      <c r="L685" s="314"/>
      <c r="M685" s="314"/>
      <c r="N685" s="314"/>
      <c r="O685" s="314"/>
      <c r="P685" s="314"/>
      <c r="Q685" s="314"/>
      <c r="R685" s="314"/>
      <c r="S685" s="314"/>
      <c r="T685" s="314"/>
      <c r="U685" s="314"/>
      <c r="V685" s="314"/>
      <c r="W685" s="314"/>
      <c r="X685" s="314"/>
      <c r="Y685" s="314"/>
      <c r="Z685" s="314"/>
      <c r="AA685" s="314"/>
    </row>
    <row r="686">
      <c r="A686" s="314"/>
      <c r="B686" s="314"/>
      <c r="C686" s="314"/>
      <c r="D686" s="317"/>
      <c r="E686" s="314"/>
      <c r="F686" s="314"/>
      <c r="G686" s="318"/>
      <c r="H686" s="314"/>
      <c r="I686" s="314"/>
      <c r="J686" s="314"/>
      <c r="K686" s="314"/>
      <c r="L686" s="314"/>
      <c r="M686" s="314"/>
      <c r="N686" s="314"/>
      <c r="O686" s="314"/>
      <c r="P686" s="314"/>
      <c r="Q686" s="314"/>
      <c r="R686" s="314"/>
      <c r="S686" s="314"/>
      <c r="T686" s="314"/>
      <c r="U686" s="314"/>
      <c r="V686" s="314"/>
      <c r="W686" s="314"/>
      <c r="X686" s="314"/>
      <c r="Y686" s="314"/>
      <c r="Z686" s="314"/>
      <c r="AA686" s="314"/>
    </row>
    <row r="687">
      <c r="A687" s="314"/>
      <c r="B687" s="314"/>
      <c r="C687" s="314"/>
      <c r="D687" s="317"/>
      <c r="E687" s="314"/>
      <c r="F687" s="314"/>
      <c r="G687" s="318"/>
      <c r="H687" s="314"/>
      <c r="I687" s="314"/>
      <c r="J687" s="314"/>
      <c r="K687" s="314"/>
      <c r="L687" s="314"/>
      <c r="M687" s="314"/>
      <c r="N687" s="314"/>
      <c r="O687" s="314"/>
      <c r="P687" s="314"/>
      <c r="Q687" s="314"/>
      <c r="R687" s="314"/>
      <c r="S687" s="314"/>
      <c r="T687" s="314"/>
      <c r="U687" s="314"/>
      <c r="V687" s="314"/>
      <c r="W687" s="314"/>
      <c r="X687" s="314"/>
      <c r="Y687" s="314"/>
      <c r="Z687" s="314"/>
      <c r="AA687" s="314"/>
    </row>
    <row r="688">
      <c r="A688" s="314"/>
      <c r="B688" s="314"/>
      <c r="C688" s="314"/>
      <c r="D688" s="317"/>
      <c r="E688" s="314"/>
      <c r="F688" s="314"/>
      <c r="G688" s="318"/>
      <c r="H688" s="314"/>
      <c r="I688" s="314"/>
      <c r="J688" s="314"/>
      <c r="K688" s="314"/>
      <c r="L688" s="314"/>
      <c r="M688" s="314"/>
      <c r="N688" s="314"/>
      <c r="O688" s="314"/>
      <c r="P688" s="314"/>
      <c r="Q688" s="314"/>
      <c r="R688" s="314"/>
      <c r="S688" s="314"/>
      <c r="T688" s="314"/>
      <c r="U688" s="314"/>
      <c r="V688" s="314"/>
      <c r="W688" s="314"/>
      <c r="X688" s="314"/>
      <c r="Y688" s="314"/>
      <c r="Z688" s="314"/>
      <c r="AA688" s="314"/>
    </row>
    <row r="689">
      <c r="A689" s="314"/>
      <c r="B689" s="314"/>
      <c r="C689" s="314"/>
      <c r="D689" s="317"/>
      <c r="E689" s="314"/>
      <c r="F689" s="314"/>
      <c r="G689" s="318"/>
      <c r="H689" s="314"/>
      <c r="I689" s="314"/>
      <c r="J689" s="314"/>
      <c r="K689" s="314"/>
      <c r="L689" s="314"/>
      <c r="M689" s="314"/>
      <c r="N689" s="314"/>
      <c r="O689" s="314"/>
      <c r="P689" s="314"/>
      <c r="Q689" s="314"/>
      <c r="R689" s="314"/>
      <c r="S689" s="314"/>
      <c r="T689" s="314"/>
      <c r="U689" s="314"/>
      <c r="V689" s="314"/>
      <c r="W689" s="314"/>
      <c r="X689" s="314"/>
      <c r="Y689" s="314"/>
      <c r="Z689" s="314"/>
      <c r="AA689" s="314"/>
    </row>
    <row r="690">
      <c r="A690" s="314"/>
      <c r="B690" s="314"/>
      <c r="C690" s="314"/>
      <c r="D690" s="317"/>
      <c r="E690" s="314"/>
      <c r="F690" s="314"/>
      <c r="G690" s="318"/>
      <c r="H690" s="314"/>
      <c r="I690" s="314"/>
      <c r="J690" s="314"/>
      <c r="K690" s="314"/>
      <c r="L690" s="314"/>
      <c r="M690" s="314"/>
      <c r="N690" s="314"/>
      <c r="O690" s="314"/>
      <c r="P690" s="314"/>
      <c r="Q690" s="314"/>
      <c r="R690" s="314"/>
      <c r="S690" s="314"/>
      <c r="T690" s="314"/>
      <c r="U690" s="314"/>
      <c r="V690" s="314"/>
      <c r="W690" s="314"/>
      <c r="X690" s="314"/>
      <c r="Y690" s="314"/>
      <c r="Z690" s="314"/>
      <c r="AA690" s="314"/>
    </row>
    <row r="691">
      <c r="A691" s="314"/>
      <c r="B691" s="314"/>
      <c r="C691" s="314"/>
      <c r="D691" s="317"/>
      <c r="E691" s="314"/>
      <c r="F691" s="314"/>
      <c r="G691" s="318"/>
      <c r="H691" s="314"/>
      <c r="I691" s="314"/>
      <c r="J691" s="314"/>
      <c r="K691" s="314"/>
      <c r="L691" s="314"/>
      <c r="M691" s="314"/>
      <c r="N691" s="314"/>
      <c r="O691" s="314"/>
      <c r="P691" s="314"/>
      <c r="Q691" s="314"/>
      <c r="R691" s="314"/>
      <c r="S691" s="314"/>
      <c r="T691" s="314"/>
      <c r="U691" s="314"/>
      <c r="V691" s="314"/>
      <c r="W691" s="314"/>
      <c r="X691" s="314"/>
      <c r="Y691" s="314"/>
      <c r="Z691" s="314"/>
      <c r="AA691" s="314"/>
    </row>
    <row r="692">
      <c r="A692" s="314"/>
      <c r="B692" s="314"/>
      <c r="C692" s="314"/>
      <c r="D692" s="317"/>
      <c r="E692" s="314"/>
      <c r="F692" s="314"/>
      <c r="G692" s="318"/>
      <c r="H692" s="314"/>
      <c r="I692" s="314"/>
      <c r="J692" s="314"/>
      <c r="K692" s="314"/>
      <c r="L692" s="314"/>
      <c r="M692" s="314"/>
      <c r="N692" s="314"/>
      <c r="O692" s="314"/>
      <c r="P692" s="314"/>
      <c r="Q692" s="314"/>
      <c r="R692" s="314"/>
      <c r="S692" s="314"/>
      <c r="T692" s="314"/>
      <c r="U692" s="314"/>
      <c r="V692" s="314"/>
      <c r="W692" s="314"/>
      <c r="X692" s="314"/>
      <c r="Y692" s="314"/>
      <c r="Z692" s="314"/>
      <c r="AA692" s="314"/>
    </row>
    <row r="693">
      <c r="A693" s="314"/>
      <c r="B693" s="314"/>
      <c r="C693" s="314"/>
      <c r="D693" s="317"/>
      <c r="E693" s="314"/>
      <c r="F693" s="314"/>
      <c r="G693" s="318"/>
      <c r="H693" s="314"/>
      <c r="I693" s="314"/>
      <c r="J693" s="314"/>
      <c r="K693" s="314"/>
      <c r="L693" s="314"/>
      <c r="M693" s="314"/>
      <c r="N693" s="314"/>
      <c r="O693" s="314"/>
      <c r="P693" s="314"/>
      <c r="Q693" s="314"/>
      <c r="R693" s="314"/>
      <c r="S693" s="314"/>
      <c r="T693" s="314"/>
      <c r="U693" s="314"/>
      <c r="V693" s="314"/>
      <c r="W693" s="314"/>
      <c r="X693" s="314"/>
      <c r="Y693" s="314"/>
      <c r="Z693" s="314"/>
      <c r="AA693" s="314"/>
    </row>
    <row r="694">
      <c r="A694" s="314"/>
      <c r="B694" s="314"/>
      <c r="C694" s="314"/>
      <c r="D694" s="317"/>
      <c r="E694" s="314"/>
      <c r="F694" s="314"/>
      <c r="G694" s="318"/>
      <c r="H694" s="314"/>
      <c r="I694" s="314"/>
      <c r="J694" s="314"/>
      <c r="K694" s="314"/>
      <c r="L694" s="314"/>
      <c r="M694" s="314"/>
      <c r="N694" s="314"/>
      <c r="O694" s="314"/>
      <c r="P694" s="314"/>
      <c r="Q694" s="314"/>
      <c r="R694" s="314"/>
      <c r="S694" s="314"/>
      <c r="T694" s="314"/>
      <c r="U694" s="314"/>
      <c r="V694" s="314"/>
      <c r="W694" s="314"/>
      <c r="X694" s="314"/>
      <c r="Y694" s="314"/>
      <c r="Z694" s="314"/>
      <c r="AA694" s="314"/>
    </row>
    <row r="695">
      <c r="A695" s="314"/>
      <c r="B695" s="314"/>
      <c r="C695" s="314"/>
      <c r="D695" s="317"/>
      <c r="E695" s="314"/>
      <c r="F695" s="314"/>
      <c r="G695" s="318"/>
      <c r="H695" s="314"/>
      <c r="I695" s="314"/>
      <c r="J695" s="314"/>
      <c r="K695" s="314"/>
      <c r="L695" s="314"/>
      <c r="M695" s="314"/>
      <c r="N695" s="314"/>
      <c r="O695" s="314"/>
      <c r="P695" s="314"/>
      <c r="Q695" s="314"/>
      <c r="R695" s="314"/>
      <c r="S695" s="314"/>
      <c r="T695" s="314"/>
      <c r="U695" s="314"/>
      <c r="V695" s="314"/>
      <c r="W695" s="314"/>
      <c r="X695" s="314"/>
      <c r="Y695" s="314"/>
      <c r="Z695" s="314"/>
      <c r="AA695" s="314"/>
    </row>
    <row r="696">
      <c r="A696" s="314"/>
      <c r="B696" s="314"/>
      <c r="C696" s="314"/>
      <c r="D696" s="317"/>
      <c r="E696" s="314"/>
      <c r="F696" s="314"/>
      <c r="G696" s="318"/>
      <c r="H696" s="314"/>
      <c r="I696" s="314"/>
      <c r="J696" s="314"/>
      <c r="K696" s="314"/>
      <c r="L696" s="314"/>
      <c r="M696" s="314"/>
      <c r="N696" s="314"/>
      <c r="O696" s="314"/>
      <c r="P696" s="314"/>
      <c r="Q696" s="314"/>
      <c r="R696" s="314"/>
      <c r="S696" s="314"/>
      <c r="T696" s="314"/>
      <c r="U696" s="314"/>
      <c r="V696" s="314"/>
      <c r="W696" s="314"/>
      <c r="X696" s="314"/>
      <c r="Y696" s="314"/>
      <c r="Z696" s="314"/>
      <c r="AA696" s="314"/>
    </row>
    <row r="697">
      <c r="A697" s="314"/>
      <c r="B697" s="314"/>
      <c r="C697" s="314"/>
      <c r="D697" s="317"/>
      <c r="E697" s="314"/>
      <c r="F697" s="314"/>
      <c r="G697" s="318"/>
      <c r="H697" s="314"/>
      <c r="I697" s="314"/>
      <c r="J697" s="314"/>
      <c r="K697" s="314"/>
      <c r="L697" s="314"/>
      <c r="M697" s="314"/>
      <c r="N697" s="314"/>
      <c r="O697" s="314"/>
      <c r="P697" s="314"/>
      <c r="Q697" s="314"/>
      <c r="R697" s="314"/>
      <c r="S697" s="314"/>
      <c r="T697" s="314"/>
      <c r="U697" s="314"/>
      <c r="V697" s="314"/>
      <c r="W697" s="314"/>
      <c r="X697" s="314"/>
      <c r="Y697" s="314"/>
      <c r="Z697" s="314"/>
      <c r="AA697" s="314"/>
    </row>
    <row r="698">
      <c r="A698" s="314"/>
      <c r="B698" s="314"/>
      <c r="C698" s="314"/>
      <c r="D698" s="317"/>
      <c r="E698" s="314"/>
      <c r="F698" s="314"/>
      <c r="G698" s="318"/>
      <c r="H698" s="314"/>
      <c r="I698" s="314"/>
      <c r="J698" s="314"/>
      <c r="K698" s="314"/>
      <c r="L698" s="314"/>
      <c r="M698" s="314"/>
      <c r="N698" s="314"/>
      <c r="O698" s="314"/>
      <c r="P698" s="314"/>
      <c r="Q698" s="314"/>
      <c r="R698" s="314"/>
      <c r="S698" s="314"/>
      <c r="T698" s="314"/>
      <c r="U698" s="314"/>
      <c r="V698" s="314"/>
      <c r="W698" s="314"/>
      <c r="X698" s="314"/>
      <c r="Y698" s="314"/>
      <c r="Z698" s="314"/>
      <c r="AA698" s="314"/>
    </row>
    <row r="699">
      <c r="A699" s="314"/>
      <c r="B699" s="314"/>
      <c r="C699" s="314"/>
      <c r="D699" s="317"/>
      <c r="E699" s="314"/>
      <c r="F699" s="314"/>
      <c r="G699" s="318"/>
      <c r="H699" s="314"/>
      <c r="I699" s="314"/>
      <c r="J699" s="314"/>
      <c r="K699" s="314"/>
      <c r="L699" s="314"/>
      <c r="M699" s="314"/>
      <c r="N699" s="314"/>
      <c r="O699" s="314"/>
      <c r="P699" s="314"/>
      <c r="Q699" s="314"/>
      <c r="R699" s="314"/>
      <c r="S699" s="314"/>
      <c r="T699" s="314"/>
      <c r="U699" s="314"/>
      <c r="V699" s="314"/>
      <c r="W699" s="314"/>
      <c r="X699" s="314"/>
      <c r="Y699" s="314"/>
      <c r="Z699" s="314"/>
      <c r="AA699" s="314"/>
    </row>
    <row r="700">
      <c r="A700" s="314"/>
      <c r="B700" s="314"/>
      <c r="C700" s="314"/>
      <c r="D700" s="317"/>
      <c r="E700" s="314"/>
      <c r="F700" s="314"/>
      <c r="G700" s="318"/>
      <c r="H700" s="314"/>
      <c r="I700" s="314"/>
      <c r="J700" s="314"/>
      <c r="K700" s="314"/>
      <c r="L700" s="314"/>
      <c r="M700" s="314"/>
      <c r="N700" s="314"/>
      <c r="O700" s="314"/>
      <c r="P700" s="314"/>
      <c r="Q700" s="314"/>
      <c r="R700" s="314"/>
      <c r="S700" s="314"/>
      <c r="T700" s="314"/>
      <c r="U700" s="314"/>
      <c r="V700" s="314"/>
      <c r="W700" s="314"/>
      <c r="X700" s="314"/>
      <c r="Y700" s="314"/>
      <c r="Z700" s="314"/>
      <c r="AA700" s="314"/>
    </row>
    <row r="701">
      <c r="A701" s="314"/>
      <c r="B701" s="314"/>
      <c r="C701" s="314"/>
      <c r="D701" s="317"/>
      <c r="E701" s="314"/>
      <c r="F701" s="314"/>
      <c r="G701" s="318"/>
      <c r="H701" s="314"/>
      <c r="I701" s="314"/>
      <c r="J701" s="314"/>
      <c r="K701" s="314"/>
      <c r="L701" s="314"/>
      <c r="M701" s="314"/>
      <c r="N701" s="314"/>
      <c r="O701" s="314"/>
      <c r="P701" s="314"/>
      <c r="Q701" s="314"/>
      <c r="R701" s="314"/>
      <c r="S701" s="314"/>
      <c r="T701" s="314"/>
      <c r="U701" s="314"/>
      <c r="V701" s="314"/>
      <c r="W701" s="314"/>
      <c r="X701" s="314"/>
      <c r="Y701" s="314"/>
      <c r="Z701" s="314"/>
      <c r="AA701" s="314"/>
    </row>
    <row r="702">
      <c r="A702" s="314"/>
      <c r="B702" s="314"/>
      <c r="C702" s="314"/>
      <c r="D702" s="317"/>
      <c r="E702" s="314"/>
      <c r="F702" s="314"/>
      <c r="G702" s="318"/>
      <c r="H702" s="314"/>
      <c r="I702" s="314"/>
      <c r="J702" s="314"/>
      <c r="K702" s="314"/>
      <c r="L702" s="314"/>
      <c r="M702" s="314"/>
      <c r="N702" s="314"/>
      <c r="O702" s="314"/>
      <c r="P702" s="314"/>
      <c r="Q702" s="314"/>
      <c r="R702" s="314"/>
      <c r="S702" s="314"/>
      <c r="T702" s="314"/>
      <c r="U702" s="314"/>
      <c r="V702" s="314"/>
      <c r="W702" s="314"/>
      <c r="X702" s="314"/>
      <c r="Y702" s="314"/>
      <c r="Z702" s="314"/>
      <c r="AA702" s="314"/>
    </row>
    <row r="703">
      <c r="A703" s="314"/>
      <c r="B703" s="314"/>
      <c r="C703" s="314"/>
      <c r="D703" s="317"/>
      <c r="E703" s="314"/>
      <c r="F703" s="314"/>
      <c r="G703" s="318"/>
      <c r="H703" s="314"/>
      <c r="I703" s="314"/>
      <c r="J703" s="314"/>
      <c r="K703" s="314"/>
      <c r="L703" s="314"/>
      <c r="M703" s="314"/>
      <c r="N703" s="314"/>
      <c r="O703" s="314"/>
      <c r="P703" s="314"/>
      <c r="Q703" s="314"/>
      <c r="R703" s="314"/>
      <c r="S703" s="314"/>
      <c r="T703" s="314"/>
      <c r="U703" s="314"/>
      <c r="V703" s="314"/>
      <c r="W703" s="314"/>
      <c r="X703" s="314"/>
      <c r="Y703" s="314"/>
      <c r="Z703" s="314"/>
      <c r="AA703" s="314"/>
    </row>
    <row r="704">
      <c r="A704" s="314"/>
      <c r="B704" s="314"/>
      <c r="C704" s="314"/>
      <c r="D704" s="317"/>
      <c r="E704" s="314"/>
      <c r="F704" s="314"/>
      <c r="G704" s="318"/>
      <c r="H704" s="314"/>
      <c r="I704" s="314"/>
      <c r="J704" s="314"/>
      <c r="K704" s="314"/>
      <c r="L704" s="314"/>
      <c r="M704" s="314"/>
      <c r="N704" s="314"/>
      <c r="O704" s="314"/>
      <c r="P704" s="314"/>
      <c r="Q704" s="314"/>
      <c r="R704" s="314"/>
      <c r="S704" s="314"/>
      <c r="T704" s="314"/>
      <c r="U704" s="314"/>
      <c r="V704" s="314"/>
      <c r="W704" s="314"/>
      <c r="X704" s="314"/>
      <c r="Y704" s="314"/>
      <c r="Z704" s="314"/>
      <c r="AA704" s="314"/>
    </row>
    <row r="705">
      <c r="A705" s="314"/>
      <c r="B705" s="314"/>
      <c r="C705" s="314"/>
      <c r="D705" s="317"/>
      <c r="E705" s="314"/>
      <c r="F705" s="314"/>
      <c r="G705" s="318"/>
      <c r="H705" s="314"/>
      <c r="I705" s="314"/>
      <c r="J705" s="314"/>
      <c r="K705" s="314"/>
      <c r="L705" s="314"/>
      <c r="M705" s="314"/>
      <c r="N705" s="314"/>
      <c r="O705" s="314"/>
      <c r="P705" s="314"/>
      <c r="Q705" s="314"/>
      <c r="R705" s="314"/>
      <c r="S705" s="314"/>
      <c r="T705" s="314"/>
      <c r="U705" s="314"/>
      <c r="V705" s="314"/>
      <c r="W705" s="314"/>
      <c r="X705" s="314"/>
      <c r="Y705" s="314"/>
      <c r="Z705" s="314"/>
      <c r="AA705" s="314"/>
    </row>
    <row r="706">
      <c r="A706" s="314"/>
      <c r="B706" s="314"/>
      <c r="C706" s="314"/>
      <c r="D706" s="317"/>
      <c r="E706" s="314"/>
      <c r="F706" s="314"/>
      <c r="G706" s="318"/>
      <c r="H706" s="314"/>
      <c r="I706" s="314"/>
      <c r="J706" s="314"/>
      <c r="K706" s="314"/>
      <c r="L706" s="314"/>
      <c r="M706" s="314"/>
      <c r="N706" s="314"/>
      <c r="O706" s="314"/>
      <c r="P706" s="314"/>
      <c r="Q706" s="314"/>
      <c r="R706" s="314"/>
      <c r="S706" s="314"/>
      <c r="T706" s="314"/>
      <c r="U706" s="314"/>
      <c r="V706" s="314"/>
      <c r="W706" s="314"/>
      <c r="X706" s="314"/>
      <c r="Y706" s="314"/>
      <c r="Z706" s="314"/>
      <c r="AA706" s="314"/>
    </row>
    <row r="707">
      <c r="A707" s="314"/>
      <c r="B707" s="314"/>
      <c r="C707" s="314"/>
      <c r="D707" s="317"/>
      <c r="E707" s="314"/>
      <c r="F707" s="314"/>
      <c r="G707" s="318"/>
      <c r="H707" s="314"/>
      <c r="I707" s="314"/>
      <c r="J707" s="314"/>
      <c r="K707" s="314"/>
      <c r="L707" s="314"/>
      <c r="M707" s="314"/>
      <c r="N707" s="314"/>
      <c r="O707" s="314"/>
      <c r="P707" s="314"/>
      <c r="Q707" s="314"/>
      <c r="R707" s="314"/>
      <c r="S707" s="314"/>
      <c r="T707" s="314"/>
      <c r="U707" s="314"/>
      <c r="V707" s="314"/>
      <c r="W707" s="314"/>
      <c r="X707" s="314"/>
      <c r="Y707" s="314"/>
      <c r="Z707" s="314"/>
      <c r="AA707" s="314"/>
    </row>
    <row r="708">
      <c r="A708" s="314"/>
      <c r="B708" s="314"/>
      <c r="C708" s="314"/>
      <c r="D708" s="317"/>
      <c r="E708" s="314"/>
      <c r="F708" s="314"/>
      <c r="G708" s="318"/>
      <c r="H708" s="314"/>
      <c r="I708" s="314"/>
      <c r="J708" s="314"/>
      <c r="K708" s="314"/>
      <c r="L708" s="314"/>
      <c r="M708" s="314"/>
      <c r="N708" s="314"/>
      <c r="O708" s="314"/>
      <c r="P708" s="314"/>
      <c r="Q708" s="314"/>
      <c r="R708" s="314"/>
      <c r="S708" s="314"/>
      <c r="T708" s="314"/>
      <c r="U708" s="314"/>
      <c r="V708" s="314"/>
      <c r="W708" s="314"/>
      <c r="X708" s="314"/>
      <c r="Y708" s="314"/>
      <c r="Z708" s="314"/>
      <c r="AA708" s="314"/>
    </row>
    <row r="709">
      <c r="A709" s="314"/>
      <c r="B709" s="314"/>
      <c r="C709" s="314"/>
      <c r="D709" s="317"/>
      <c r="E709" s="314"/>
      <c r="F709" s="314"/>
      <c r="G709" s="318"/>
      <c r="H709" s="314"/>
      <c r="I709" s="314"/>
      <c r="J709" s="314"/>
      <c r="K709" s="314"/>
      <c r="L709" s="314"/>
      <c r="M709" s="314"/>
      <c r="N709" s="314"/>
      <c r="O709" s="314"/>
      <c r="P709" s="314"/>
      <c r="Q709" s="314"/>
      <c r="R709" s="314"/>
      <c r="S709" s="314"/>
      <c r="T709" s="314"/>
      <c r="U709" s="314"/>
      <c r="V709" s="314"/>
      <c r="W709" s="314"/>
      <c r="X709" s="314"/>
      <c r="Y709" s="314"/>
      <c r="Z709" s="314"/>
      <c r="AA709" s="314"/>
    </row>
    <row r="710">
      <c r="A710" s="314"/>
      <c r="B710" s="314"/>
      <c r="C710" s="314"/>
      <c r="D710" s="317"/>
      <c r="E710" s="314"/>
      <c r="F710" s="314"/>
      <c r="G710" s="318"/>
      <c r="H710" s="314"/>
      <c r="I710" s="314"/>
      <c r="J710" s="314"/>
      <c r="K710" s="314"/>
      <c r="L710" s="314"/>
      <c r="M710" s="314"/>
      <c r="N710" s="314"/>
      <c r="O710" s="314"/>
      <c r="P710" s="314"/>
      <c r="Q710" s="314"/>
      <c r="R710" s="314"/>
      <c r="S710" s="314"/>
      <c r="T710" s="314"/>
      <c r="U710" s="314"/>
      <c r="V710" s="314"/>
      <c r="W710" s="314"/>
      <c r="X710" s="314"/>
      <c r="Y710" s="314"/>
      <c r="Z710" s="314"/>
      <c r="AA710" s="314"/>
    </row>
    <row r="711">
      <c r="A711" s="314"/>
      <c r="B711" s="314"/>
      <c r="C711" s="314"/>
      <c r="D711" s="317"/>
      <c r="E711" s="314"/>
      <c r="F711" s="314"/>
      <c r="G711" s="318"/>
      <c r="H711" s="314"/>
      <c r="I711" s="314"/>
      <c r="J711" s="314"/>
      <c r="K711" s="314"/>
      <c r="L711" s="314"/>
      <c r="M711" s="314"/>
      <c r="N711" s="314"/>
      <c r="O711" s="314"/>
      <c r="P711" s="314"/>
      <c r="Q711" s="314"/>
      <c r="R711" s="314"/>
      <c r="S711" s="314"/>
      <c r="T711" s="314"/>
      <c r="U711" s="314"/>
      <c r="V711" s="314"/>
      <c r="W711" s="314"/>
      <c r="X711" s="314"/>
      <c r="Y711" s="314"/>
      <c r="Z711" s="314"/>
      <c r="AA711" s="314"/>
    </row>
    <row r="712">
      <c r="A712" s="314"/>
      <c r="B712" s="314"/>
      <c r="C712" s="314"/>
      <c r="D712" s="317"/>
      <c r="E712" s="314"/>
      <c r="F712" s="314"/>
      <c r="G712" s="318"/>
      <c r="H712" s="314"/>
      <c r="I712" s="314"/>
      <c r="J712" s="314"/>
      <c r="K712" s="314"/>
      <c r="L712" s="314"/>
      <c r="M712" s="314"/>
      <c r="N712" s="314"/>
      <c r="O712" s="314"/>
      <c r="P712" s="314"/>
      <c r="Q712" s="314"/>
      <c r="R712" s="314"/>
      <c r="S712" s="314"/>
      <c r="T712" s="314"/>
      <c r="U712" s="314"/>
      <c r="V712" s="314"/>
      <c r="W712" s="314"/>
      <c r="X712" s="314"/>
      <c r="Y712" s="314"/>
      <c r="Z712" s="314"/>
      <c r="AA712" s="314"/>
    </row>
    <row r="713">
      <c r="A713" s="314"/>
      <c r="B713" s="314"/>
      <c r="C713" s="314"/>
      <c r="D713" s="317"/>
      <c r="E713" s="314"/>
      <c r="F713" s="314"/>
      <c r="G713" s="318"/>
      <c r="H713" s="314"/>
      <c r="I713" s="314"/>
      <c r="J713" s="314"/>
      <c r="K713" s="314"/>
      <c r="L713" s="314"/>
      <c r="M713" s="314"/>
      <c r="N713" s="314"/>
      <c r="O713" s="314"/>
      <c r="P713" s="314"/>
      <c r="Q713" s="314"/>
      <c r="R713" s="314"/>
      <c r="S713" s="314"/>
      <c r="T713" s="314"/>
      <c r="U713" s="314"/>
      <c r="V713" s="314"/>
      <c r="W713" s="314"/>
      <c r="X713" s="314"/>
      <c r="Y713" s="314"/>
      <c r="Z713" s="314"/>
      <c r="AA713" s="314"/>
    </row>
    <row r="714">
      <c r="A714" s="314"/>
      <c r="B714" s="314"/>
      <c r="C714" s="314"/>
      <c r="D714" s="317"/>
      <c r="E714" s="314"/>
      <c r="F714" s="314"/>
      <c r="G714" s="318"/>
      <c r="H714" s="314"/>
      <c r="I714" s="314"/>
      <c r="J714" s="314"/>
      <c r="K714" s="314"/>
      <c r="L714" s="314"/>
      <c r="M714" s="314"/>
      <c r="N714" s="314"/>
      <c r="O714" s="314"/>
      <c r="P714" s="314"/>
      <c r="Q714" s="314"/>
      <c r="R714" s="314"/>
      <c r="S714" s="314"/>
      <c r="T714" s="314"/>
      <c r="U714" s="314"/>
      <c r="V714" s="314"/>
      <c r="W714" s="314"/>
      <c r="X714" s="314"/>
      <c r="Y714" s="314"/>
      <c r="Z714" s="314"/>
      <c r="AA714" s="314"/>
    </row>
    <row r="715">
      <c r="A715" s="314"/>
      <c r="B715" s="314"/>
      <c r="C715" s="314"/>
      <c r="D715" s="317"/>
      <c r="E715" s="314"/>
      <c r="F715" s="314"/>
      <c r="G715" s="318"/>
      <c r="H715" s="314"/>
      <c r="I715" s="314"/>
      <c r="J715" s="314"/>
      <c r="K715" s="314"/>
      <c r="L715" s="314"/>
      <c r="M715" s="314"/>
      <c r="N715" s="314"/>
      <c r="O715" s="314"/>
      <c r="P715" s="314"/>
      <c r="Q715" s="314"/>
      <c r="R715" s="314"/>
      <c r="S715" s="314"/>
      <c r="T715" s="314"/>
      <c r="U715" s="314"/>
      <c r="V715" s="314"/>
      <c r="W715" s="314"/>
      <c r="X715" s="314"/>
      <c r="Y715" s="314"/>
      <c r="Z715" s="314"/>
      <c r="AA715" s="314"/>
    </row>
    <row r="716">
      <c r="A716" s="314"/>
      <c r="B716" s="314"/>
      <c r="C716" s="314"/>
      <c r="D716" s="317"/>
      <c r="E716" s="314"/>
      <c r="F716" s="314"/>
      <c r="G716" s="318"/>
      <c r="H716" s="314"/>
      <c r="I716" s="314"/>
      <c r="J716" s="314"/>
      <c r="K716" s="314"/>
      <c r="L716" s="314"/>
      <c r="M716" s="314"/>
      <c r="N716" s="314"/>
      <c r="O716" s="314"/>
      <c r="P716" s="314"/>
      <c r="Q716" s="314"/>
      <c r="R716" s="314"/>
      <c r="S716" s="314"/>
      <c r="T716" s="314"/>
      <c r="U716" s="314"/>
      <c r="V716" s="314"/>
      <c r="W716" s="314"/>
      <c r="X716" s="314"/>
      <c r="Y716" s="314"/>
      <c r="Z716" s="314"/>
      <c r="AA716" s="314"/>
    </row>
    <row r="717">
      <c r="A717" s="314"/>
      <c r="B717" s="314"/>
      <c r="C717" s="314"/>
      <c r="D717" s="317"/>
      <c r="E717" s="314"/>
      <c r="F717" s="314"/>
      <c r="G717" s="318"/>
      <c r="H717" s="314"/>
      <c r="I717" s="314"/>
      <c r="J717" s="314"/>
      <c r="K717" s="314"/>
      <c r="L717" s="314"/>
      <c r="M717" s="314"/>
      <c r="N717" s="314"/>
      <c r="O717" s="314"/>
      <c r="P717" s="314"/>
      <c r="Q717" s="314"/>
      <c r="R717" s="314"/>
      <c r="S717" s="314"/>
      <c r="T717" s="314"/>
      <c r="U717" s="314"/>
      <c r="V717" s="314"/>
      <c r="W717" s="314"/>
      <c r="X717" s="314"/>
      <c r="Y717" s="314"/>
      <c r="Z717" s="314"/>
      <c r="AA717" s="314"/>
    </row>
    <row r="718">
      <c r="A718" s="314"/>
      <c r="B718" s="314"/>
      <c r="C718" s="314"/>
      <c r="D718" s="317"/>
      <c r="E718" s="314"/>
      <c r="F718" s="314"/>
      <c r="G718" s="318"/>
      <c r="H718" s="314"/>
      <c r="I718" s="314"/>
      <c r="J718" s="314"/>
      <c r="K718" s="314"/>
      <c r="L718" s="314"/>
      <c r="M718" s="314"/>
      <c r="N718" s="314"/>
      <c r="O718" s="314"/>
      <c r="P718" s="314"/>
      <c r="Q718" s="314"/>
      <c r="R718" s="314"/>
      <c r="S718" s="314"/>
      <c r="T718" s="314"/>
      <c r="U718" s="314"/>
      <c r="V718" s="314"/>
      <c r="W718" s="314"/>
      <c r="X718" s="314"/>
      <c r="Y718" s="314"/>
      <c r="Z718" s="314"/>
      <c r="AA718" s="314"/>
    </row>
    <row r="719">
      <c r="A719" s="314"/>
      <c r="B719" s="314"/>
      <c r="C719" s="314"/>
      <c r="D719" s="317"/>
      <c r="E719" s="314"/>
      <c r="F719" s="314"/>
      <c r="G719" s="318"/>
      <c r="H719" s="314"/>
      <c r="I719" s="314"/>
      <c r="J719" s="314"/>
      <c r="K719" s="314"/>
      <c r="L719" s="314"/>
      <c r="M719" s="314"/>
      <c r="N719" s="314"/>
      <c r="O719" s="314"/>
      <c r="P719" s="314"/>
      <c r="Q719" s="314"/>
      <c r="R719" s="314"/>
      <c r="S719" s="314"/>
      <c r="T719" s="314"/>
      <c r="U719" s="314"/>
      <c r="V719" s="314"/>
      <c r="W719" s="314"/>
      <c r="X719" s="314"/>
      <c r="Y719" s="314"/>
      <c r="Z719" s="314"/>
      <c r="AA719" s="314"/>
    </row>
    <row r="720">
      <c r="A720" s="314"/>
      <c r="B720" s="314"/>
      <c r="C720" s="314"/>
      <c r="D720" s="317"/>
      <c r="E720" s="314"/>
      <c r="F720" s="314"/>
      <c r="G720" s="318"/>
      <c r="H720" s="314"/>
      <c r="I720" s="314"/>
      <c r="J720" s="314"/>
      <c r="K720" s="314"/>
      <c r="L720" s="314"/>
      <c r="M720" s="314"/>
      <c r="N720" s="314"/>
      <c r="O720" s="314"/>
      <c r="P720" s="314"/>
      <c r="Q720" s="314"/>
      <c r="R720" s="314"/>
      <c r="S720" s="314"/>
      <c r="T720" s="314"/>
      <c r="U720" s="314"/>
      <c r="V720" s="314"/>
      <c r="W720" s="314"/>
      <c r="X720" s="314"/>
      <c r="Y720" s="314"/>
      <c r="Z720" s="314"/>
      <c r="AA720" s="314"/>
    </row>
    <row r="721">
      <c r="A721" s="314"/>
      <c r="B721" s="314"/>
      <c r="C721" s="314"/>
      <c r="D721" s="317"/>
      <c r="E721" s="314"/>
      <c r="F721" s="314"/>
      <c r="G721" s="318"/>
      <c r="H721" s="314"/>
      <c r="I721" s="314"/>
      <c r="J721" s="314"/>
      <c r="K721" s="314"/>
      <c r="L721" s="314"/>
      <c r="M721" s="314"/>
      <c r="N721" s="314"/>
      <c r="O721" s="314"/>
      <c r="P721" s="314"/>
      <c r="Q721" s="314"/>
      <c r="R721" s="314"/>
      <c r="S721" s="314"/>
      <c r="T721" s="314"/>
      <c r="U721" s="314"/>
      <c r="V721" s="314"/>
      <c r="W721" s="314"/>
      <c r="X721" s="314"/>
      <c r="Y721" s="314"/>
      <c r="Z721" s="314"/>
      <c r="AA721" s="314"/>
    </row>
    <row r="722">
      <c r="A722" s="314"/>
      <c r="B722" s="314"/>
      <c r="C722" s="314"/>
      <c r="D722" s="317"/>
      <c r="E722" s="314"/>
      <c r="F722" s="314"/>
      <c r="G722" s="318"/>
      <c r="H722" s="314"/>
      <c r="I722" s="314"/>
      <c r="J722" s="314"/>
      <c r="K722" s="314"/>
      <c r="L722" s="314"/>
      <c r="M722" s="314"/>
      <c r="N722" s="314"/>
      <c r="O722" s="314"/>
      <c r="P722" s="314"/>
      <c r="Q722" s="314"/>
      <c r="R722" s="314"/>
      <c r="S722" s="314"/>
      <c r="T722" s="314"/>
      <c r="U722" s="314"/>
      <c r="V722" s="314"/>
      <c r="W722" s="314"/>
      <c r="X722" s="314"/>
      <c r="Y722" s="314"/>
      <c r="Z722" s="314"/>
      <c r="AA722" s="314"/>
    </row>
    <row r="723">
      <c r="A723" s="314"/>
      <c r="B723" s="314"/>
      <c r="C723" s="314"/>
      <c r="D723" s="317"/>
      <c r="E723" s="314"/>
      <c r="F723" s="314"/>
      <c r="G723" s="318"/>
      <c r="H723" s="314"/>
      <c r="I723" s="314"/>
      <c r="J723" s="314"/>
      <c r="K723" s="314"/>
      <c r="L723" s="314"/>
      <c r="M723" s="314"/>
      <c r="N723" s="314"/>
      <c r="O723" s="314"/>
      <c r="P723" s="314"/>
      <c r="Q723" s="314"/>
      <c r="R723" s="314"/>
      <c r="S723" s="314"/>
      <c r="T723" s="314"/>
      <c r="U723" s="314"/>
      <c r="V723" s="314"/>
      <c r="W723" s="314"/>
      <c r="X723" s="314"/>
      <c r="Y723" s="314"/>
      <c r="Z723" s="314"/>
      <c r="AA723" s="314"/>
    </row>
    <row r="724">
      <c r="A724" s="314"/>
      <c r="B724" s="314"/>
      <c r="C724" s="314"/>
      <c r="D724" s="317"/>
      <c r="E724" s="314"/>
      <c r="F724" s="314"/>
      <c r="G724" s="318"/>
      <c r="H724" s="314"/>
      <c r="I724" s="314"/>
      <c r="J724" s="314"/>
      <c r="K724" s="314"/>
      <c r="L724" s="314"/>
      <c r="M724" s="314"/>
      <c r="N724" s="314"/>
      <c r="O724" s="314"/>
      <c r="P724" s="314"/>
      <c r="Q724" s="314"/>
      <c r="R724" s="314"/>
      <c r="S724" s="314"/>
      <c r="T724" s="314"/>
      <c r="U724" s="314"/>
      <c r="V724" s="314"/>
      <c r="W724" s="314"/>
      <c r="X724" s="314"/>
      <c r="Y724" s="314"/>
      <c r="Z724" s="314"/>
      <c r="AA724" s="314"/>
    </row>
    <row r="725">
      <c r="A725" s="314"/>
      <c r="B725" s="314"/>
      <c r="C725" s="314"/>
      <c r="D725" s="317"/>
      <c r="E725" s="314"/>
      <c r="F725" s="314"/>
      <c r="G725" s="318"/>
      <c r="H725" s="314"/>
      <c r="I725" s="314"/>
      <c r="J725" s="314"/>
      <c r="K725" s="314"/>
      <c r="L725" s="314"/>
      <c r="M725" s="314"/>
      <c r="N725" s="314"/>
      <c r="O725" s="314"/>
      <c r="P725" s="314"/>
      <c r="Q725" s="314"/>
      <c r="R725" s="314"/>
      <c r="S725" s="314"/>
      <c r="T725" s="314"/>
      <c r="U725" s="314"/>
      <c r="V725" s="314"/>
      <c r="W725" s="314"/>
      <c r="X725" s="314"/>
      <c r="Y725" s="314"/>
      <c r="Z725" s="314"/>
      <c r="AA725" s="314"/>
    </row>
    <row r="726">
      <c r="A726" s="314"/>
      <c r="B726" s="314"/>
      <c r="C726" s="314"/>
      <c r="D726" s="317"/>
      <c r="E726" s="314"/>
      <c r="F726" s="314"/>
      <c r="G726" s="318"/>
      <c r="H726" s="314"/>
      <c r="I726" s="314"/>
      <c r="J726" s="314"/>
      <c r="K726" s="314"/>
      <c r="L726" s="314"/>
      <c r="M726" s="314"/>
      <c r="N726" s="314"/>
      <c r="O726" s="314"/>
      <c r="P726" s="314"/>
      <c r="Q726" s="314"/>
      <c r="R726" s="314"/>
      <c r="S726" s="314"/>
      <c r="T726" s="314"/>
      <c r="U726" s="314"/>
      <c r="V726" s="314"/>
      <c r="W726" s="314"/>
      <c r="X726" s="314"/>
      <c r="Y726" s="314"/>
      <c r="Z726" s="314"/>
      <c r="AA726" s="314"/>
    </row>
    <row r="727">
      <c r="A727" s="314"/>
      <c r="B727" s="314"/>
      <c r="C727" s="314"/>
      <c r="D727" s="317"/>
      <c r="E727" s="314"/>
      <c r="F727" s="314"/>
      <c r="G727" s="318"/>
      <c r="H727" s="314"/>
      <c r="I727" s="314"/>
      <c r="J727" s="314"/>
      <c r="K727" s="314"/>
      <c r="L727" s="314"/>
      <c r="M727" s="314"/>
      <c r="N727" s="314"/>
      <c r="O727" s="314"/>
      <c r="P727" s="314"/>
      <c r="Q727" s="314"/>
      <c r="R727" s="314"/>
      <c r="S727" s="314"/>
      <c r="T727" s="314"/>
      <c r="U727" s="314"/>
      <c r="V727" s="314"/>
      <c r="W727" s="314"/>
      <c r="X727" s="314"/>
      <c r="Y727" s="314"/>
      <c r="Z727" s="314"/>
      <c r="AA727" s="314"/>
    </row>
    <row r="728">
      <c r="A728" s="314"/>
      <c r="B728" s="314"/>
      <c r="C728" s="314"/>
      <c r="D728" s="317"/>
      <c r="E728" s="314"/>
      <c r="F728" s="314"/>
      <c r="G728" s="318"/>
      <c r="H728" s="314"/>
      <c r="I728" s="314"/>
      <c r="J728" s="314"/>
      <c r="K728" s="314"/>
      <c r="L728" s="314"/>
      <c r="M728" s="314"/>
      <c r="N728" s="314"/>
      <c r="O728" s="314"/>
      <c r="P728" s="314"/>
      <c r="Q728" s="314"/>
      <c r="R728" s="314"/>
      <c r="S728" s="314"/>
      <c r="T728" s="314"/>
      <c r="U728" s="314"/>
      <c r="V728" s="314"/>
      <c r="W728" s="314"/>
      <c r="X728" s="314"/>
      <c r="Y728" s="314"/>
      <c r="Z728" s="314"/>
      <c r="AA728" s="314"/>
    </row>
    <row r="729">
      <c r="A729" s="314"/>
      <c r="B729" s="314"/>
      <c r="C729" s="314"/>
      <c r="D729" s="317"/>
      <c r="E729" s="314"/>
      <c r="F729" s="314"/>
      <c r="G729" s="318"/>
      <c r="H729" s="314"/>
      <c r="I729" s="314"/>
      <c r="J729" s="314"/>
      <c r="K729" s="314"/>
      <c r="L729" s="314"/>
      <c r="M729" s="314"/>
      <c r="N729" s="314"/>
      <c r="O729" s="314"/>
      <c r="P729" s="314"/>
      <c r="Q729" s="314"/>
      <c r="R729" s="314"/>
      <c r="S729" s="314"/>
      <c r="T729" s="314"/>
      <c r="U729" s="314"/>
      <c r="V729" s="314"/>
      <c r="W729" s="314"/>
      <c r="X729" s="314"/>
      <c r="Y729" s="314"/>
      <c r="Z729" s="314"/>
      <c r="AA729" s="314"/>
    </row>
    <row r="730">
      <c r="A730" s="314"/>
      <c r="B730" s="314"/>
      <c r="C730" s="314"/>
      <c r="D730" s="317"/>
      <c r="E730" s="314"/>
      <c r="F730" s="314"/>
      <c r="G730" s="318"/>
      <c r="H730" s="314"/>
      <c r="I730" s="314"/>
      <c r="J730" s="314"/>
      <c r="K730" s="314"/>
      <c r="L730" s="314"/>
      <c r="M730" s="314"/>
      <c r="N730" s="314"/>
      <c r="O730" s="314"/>
      <c r="P730" s="314"/>
      <c r="Q730" s="314"/>
      <c r="R730" s="314"/>
      <c r="S730" s="314"/>
      <c r="T730" s="314"/>
      <c r="U730" s="314"/>
      <c r="V730" s="314"/>
      <c r="W730" s="314"/>
      <c r="X730" s="314"/>
      <c r="Y730" s="314"/>
      <c r="Z730" s="314"/>
      <c r="AA730" s="314"/>
    </row>
    <row r="731">
      <c r="A731" s="314"/>
      <c r="B731" s="314"/>
      <c r="C731" s="314"/>
      <c r="D731" s="317"/>
      <c r="E731" s="314"/>
      <c r="F731" s="314"/>
      <c r="G731" s="318"/>
      <c r="H731" s="314"/>
      <c r="I731" s="314"/>
      <c r="J731" s="314"/>
      <c r="K731" s="314"/>
      <c r="L731" s="314"/>
      <c r="M731" s="314"/>
      <c r="N731" s="314"/>
      <c r="O731" s="314"/>
      <c r="P731" s="314"/>
      <c r="Q731" s="314"/>
      <c r="R731" s="314"/>
      <c r="S731" s="314"/>
      <c r="T731" s="314"/>
      <c r="U731" s="314"/>
      <c r="V731" s="314"/>
      <c r="W731" s="314"/>
      <c r="X731" s="314"/>
      <c r="Y731" s="314"/>
      <c r="Z731" s="314"/>
      <c r="AA731" s="314"/>
    </row>
    <row r="732">
      <c r="A732" s="314"/>
      <c r="B732" s="314"/>
      <c r="C732" s="314"/>
      <c r="D732" s="317"/>
      <c r="E732" s="314"/>
      <c r="F732" s="314"/>
      <c r="G732" s="318"/>
      <c r="H732" s="314"/>
      <c r="I732" s="314"/>
      <c r="J732" s="314"/>
      <c r="K732" s="314"/>
      <c r="L732" s="314"/>
      <c r="M732" s="314"/>
      <c r="N732" s="314"/>
      <c r="O732" s="314"/>
      <c r="P732" s="314"/>
      <c r="Q732" s="314"/>
      <c r="R732" s="314"/>
      <c r="S732" s="314"/>
      <c r="T732" s="314"/>
      <c r="U732" s="314"/>
      <c r="V732" s="314"/>
      <c r="W732" s="314"/>
      <c r="X732" s="314"/>
      <c r="Y732" s="314"/>
      <c r="Z732" s="314"/>
      <c r="AA732" s="314"/>
    </row>
    <row r="733">
      <c r="A733" s="314"/>
      <c r="B733" s="314"/>
      <c r="C733" s="314"/>
      <c r="D733" s="317"/>
      <c r="E733" s="314"/>
      <c r="F733" s="314"/>
      <c r="G733" s="318"/>
      <c r="H733" s="314"/>
      <c r="I733" s="314"/>
      <c r="J733" s="314"/>
      <c r="K733" s="314"/>
      <c r="L733" s="314"/>
      <c r="M733" s="314"/>
      <c r="N733" s="314"/>
      <c r="O733" s="314"/>
      <c r="P733" s="314"/>
      <c r="Q733" s="314"/>
      <c r="R733" s="314"/>
      <c r="S733" s="314"/>
      <c r="T733" s="314"/>
      <c r="U733" s="314"/>
      <c r="V733" s="314"/>
      <c r="W733" s="314"/>
      <c r="X733" s="314"/>
      <c r="Y733" s="314"/>
      <c r="Z733" s="314"/>
      <c r="AA733" s="314"/>
    </row>
    <row r="734">
      <c r="A734" s="314"/>
      <c r="B734" s="314"/>
      <c r="C734" s="314"/>
      <c r="D734" s="317"/>
      <c r="E734" s="314"/>
      <c r="F734" s="314"/>
      <c r="G734" s="318"/>
      <c r="H734" s="314"/>
      <c r="I734" s="314"/>
      <c r="J734" s="314"/>
      <c r="K734" s="314"/>
      <c r="L734" s="314"/>
      <c r="M734" s="314"/>
      <c r="N734" s="314"/>
      <c r="O734" s="314"/>
      <c r="P734" s="314"/>
      <c r="Q734" s="314"/>
      <c r="R734" s="314"/>
      <c r="S734" s="314"/>
      <c r="T734" s="314"/>
      <c r="U734" s="314"/>
      <c r="V734" s="314"/>
      <c r="W734" s="314"/>
      <c r="X734" s="314"/>
      <c r="Y734" s="314"/>
      <c r="Z734" s="314"/>
      <c r="AA734" s="314"/>
    </row>
    <row r="735">
      <c r="A735" s="314"/>
      <c r="B735" s="314"/>
      <c r="C735" s="314"/>
      <c r="D735" s="317"/>
      <c r="E735" s="314"/>
      <c r="F735" s="314"/>
      <c r="G735" s="318"/>
      <c r="H735" s="314"/>
      <c r="I735" s="314"/>
      <c r="J735" s="314"/>
      <c r="K735" s="314"/>
      <c r="L735" s="314"/>
      <c r="M735" s="314"/>
      <c r="N735" s="314"/>
      <c r="O735" s="314"/>
      <c r="P735" s="314"/>
      <c r="Q735" s="314"/>
      <c r="R735" s="314"/>
      <c r="S735" s="314"/>
      <c r="T735" s="314"/>
      <c r="U735" s="314"/>
      <c r="V735" s="314"/>
      <c r="W735" s="314"/>
      <c r="X735" s="314"/>
      <c r="Y735" s="314"/>
      <c r="Z735" s="314"/>
      <c r="AA735" s="314"/>
    </row>
    <row r="736">
      <c r="A736" s="314"/>
      <c r="B736" s="314"/>
      <c r="C736" s="314"/>
      <c r="D736" s="317"/>
      <c r="E736" s="314"/>
      <c r="F736" s="314"/>
      <c r="G736" s="318"/>
      <c r="H736" s="314"/>
      <c r="I736" s="314"/>
      <c r="J736" s="314"/>
      <c r="K736" s="314"/>
      <c r="L736" s="314"/>
      <c r="M736" s="314"/>
      <c r="N736" s="314"/>
      <c r="O736" s="314"/>
      <c r="P736" s="314"/>
      <c r="Q736" s="314"/>
      <c r="R736" s="314"/>
      <c r="S736" s="314"/>
      <c r="T736" s="314"/>
      <c r="U736" s="314"/>
      <c r="V736" s="314"/>
      <c r="W736" s="314"/>
      <c r="X736" s="314"/>
      <c r="Y736" s="314"/>
      <c r="Z736" s="314"/>
      <c r="AA736" s="314"/>
    </row>
    <row r="737">
      <c r="A737" s="314"/>
      <c r="B737" s="314"/>
      <c r="C737" s="314"/>
      <c r="D737" s="317"/>
      <c r="E737" s="314"/>
      <c r="F737" s="314"/>
      <c r="G737" s="318"/>
      <c r="H737" s="314"/>
      <c r="I737" s="314"/>
      <c r="J737" s="314"/>
      <c r="K737" s="314"/>
      <c r="L737" s="314"/>
      <c r="M737" s="314"/>
      <c r="N737" s="314"/>
      <c r="O737" s="314"/>
      <c r="P737" s="314"/>
      <c r="Q737" s="314"/>
      <c r="R737" s="314"/>
      <c r="S737" s="314"/>
      <c r="T737" s="314"/>
      <c r="U737" s="314"/>
      <c r="V737" s="314"/>
      <c r="W737" s="314"/>
      <c r="X737" s="314"/>
      <c r="Y737" s="314"/>
      <c r="Z737" s="314"/>
      <c r="AA737" s="314"/>
    </row>
    <row r="738">
      <c r="A738" s="314"/>
      <c r="B738" s="314"/>
      <c r="C738" s="314"/>
      <c r="D738" s="317"/>
      <c r="E738" s="314"/>
      <c r="F738" s="314"/>
      <c r="G738" s="318"/>
      <c r="H738" s="314"/>
      <c r="I738" s="314"/>
      <c r="J738" s="314"/>
      <c r="K738" s="314"/>
      <c r="L738" s="314"/>
      <c r="M738" s="314"/>
      <c r="N738" s="314"/>
      <c r="O738" s="314"/>
      <c r="P738" s="314"/>
      <c r="Q738" s="314"/>
      <c r="R738" s="314"/>
      <c r="S738" s="314"/>
      <c r="T738" s="314"/>
      <c r="U738" s="314"/>
      <c r="V738" s="314"/>
      <c r="W738" s="314"/>
      <c r="X738" s="314"/>
      <c r="Y738" s="314"/>
      <c r="Z738" s="314"/>
      <c r="AA738" s="314"/>
    </row>
    <row r="739">
      <c r="A739" s="314"/>
      <c r="B739" s="314"/>
      <c r="C739" s="314"/>
      <c r="D739" s="317"/>
      <c r="E739" s="314"/>
      <c r="F739" s="314"/>
      <c r="G739" s="318"/>
      <c r="H739" s="314"/>
      <c r="I739" s="314"/>
      <c r="J739" s="314"/>
      <c r="K739" s="314"/>
      <c r="L739" s="314"/>
      <c r="M739" s="314"/>
      <c r="N739" s="314"/>
      <c r="O739" s="314"/>
      <c r="P739" s="314"/>
      <c r="Q739" s="314"/>
      <c r="R739" s="314"/>
      <c r="S739" s="314"/>
      <c r="T739" s="314"/>
      <c r="U739" s="314"/>
      <c r="V739" s="314"/>
      <c r="W739" s="314"/>
      <c r="X739" s="314"/>
      <c r="Y739" s="314"/>
      <c r="Z739" s="314"/>
      <c r="AA739" s="314"/>
    </row>
    <row r="740">
      <c r="A740" s="314"/>
      <c r="B740" s="314"/>
      <c r="C740" s="314"/>
      <c r="D740" s="317"/>
      <c r="E740" s="314"/>
      <c r="F740" s="314"/>
      <c r="G740" s="318"/>
      <c r="H740" s="314"/>
      <c r="I740" s="314"/>
      <c r="J740" s="314"/>
      <c r="K740" s="314"/>
      <c r="L740" s="314"/>
      <c r="M740" s="314"/>
      <c r="N740" s="314"/>
      <c r="O740" s="314"/>
      <c r="P740" s="314"/>
      <c r="Q740" s="314"/>
      <c r="R740" s="314"/>
      <c r="S740" s="314"/>
      <c r="T740" s="314"/>
      <c r="U740" s="314"/>
      <c r="V740" s="314"/>
      <c r="W740" s="314"/>
      <c r="X740" s="314"/>
      <c r="Y740" s="314"/>
      <c r="Z740" s="314"/>
      <c r="AA740" s="314"/>
    </row>
    <row r="741">
      <c r="A741" s="314"/>
      <c r="B741" s="314"/>
      <c r="C741" s="314"/>
      <c r="D741" s="317"/>
      <c r="E741" s="314"/>
      <c r="F741" s="314"/>
      <c r="G741" s="318"/>
      <c r="H741" s="314"/>
      <c r="I741" s="314"/>
      <c r="J741" s="314"/>
      <c r="K741" s="314"/>
      <c r="L741" s="314"/>
      <c r="M741" s="314"/>
      <c r="N741" s="314"/>
      <c r="O741" s="314"/>
      <c r="P741" s="314"/>
      <c r="Q741" s="314"/>
      <c r="R741" s="314"/>
      <c r="S741" s="314"/>
      <c r="T741" s="314"/>
      <c r="U741" s="314"/>
      <c r="V741" s="314"/>
      <c r="W741" s="314"/>
      <c r="X741" s="314"/>
      <c r="Y741" s="314"/>
      <c r="Z741" s="314"/>
      <c r="AA741" s="314"/>
    </row>
    <row r="742">
      <c r="A742" s="314"/>
      <c r="B742" s="314"/>
      <c r="C742" s="314"/>
      <c r="D742" s="317"/>
      <c r="E742" s="314"/>
      <c r="F742" s="314"/>
      <c r="G742" s="318"/>
      <c r="H742" s="314"/>
      <c r="I742" s="314"/>
      <c r="J742" s="314"/>
      <c r="K742" s="314"/>
      <c r="L742" s="314"/>
      <c r="M742" s="314"/>
      <c r="N742" s="314"/>
      <c r="O742" s="314"/>
      <c r="P742" s="314"/>
      <c r="Q742" s="314"/>
      <c r="R742" s="314"/>
      <c r="S742" s="314"/>
      <c r="T742" s="314"/>
      <c r="U742" s="314"/>
      <c r="V742" s="314"/>
      <c r="W742" s="314"/>
      <c r="X742" s="314"/>
      <c r="Y742" s="314"/>
      <c r="Z742" s="314"/>
      <c r="AA742" s="314"/>
    </row>
    <row r="743">
      <c r="A743" s="314"/>
      <c r="B743" s="314"/>
      <c r="C743" s="314"/>
      <c r="D743" s="317"/>
      <c r="E743" s="314"/>
      <c r="F743" s="314"/>
      <c r="G743" s="318"/>
      <c r="H743" s="314"/>
      <c r="I743" s="314"/>
      <c r="J743" s="314"/>
      <c r="K743" s="314"/>
      <c r="L743" s="314"/>
      <c r="M743" s="314"/>
      <c r="N743" s="314"/>
      <c r="O743" s="314"/>
      <c r="P743" s="314"/>
      <c r="Q743" s="314"/>
      <c r="R743" s="314"/>
      <c r="S743" s="314"/>
      <c r="T743" s="314"/>
      <c r="U743" s="314"/>
      <c r="V743" s="314"/>
      <c r="W743" s="314"/>
      <c r="X743" s="314"/>
      <c r="Y743" s="314"/>
      <c r="Z743" s="314"/>
      <c r="AA743" s="314"/>
    </row>
    <row r="744">
      <c r="A744" s="314"/>
      <c r="B744" s="314"/>
      <c r="C744" s="314"/>
      <c r="D744" s="317"/>
      <c r="E744" s="314"/>
      <c r="F744" s="314"/>
      <c r="G744" s="318"/>
      <c r="H744" s="314"/>
      <c r="I744" s="314"/>
      <c r="J744" s="314"/>
      <c r="K744" s="314"/>
      <c r="L744" s="314"/>
      <c r="M744" s="314"/>
      <c r="N744" s="314"/>
      <c r="O744" s="314"/>
      <c r="P744" s="314"/>
      <c r="Q744" s="314"/>
      <c r="R744" s="314"/>
      <c r="S744" s="314"/>
      <c r="T744" s="314"/>
      <c r="U744" s="314"/>
      <c r="V744" s="314"/>
      <c r="W744" s="314"/>
      <c r="X744" s="314"/>
      <c r="Y744" s="314"/>
      <c r="Z744" s="314"/>
      <c r="AA744" s="314"/>
    </row>
    <row r="745">
      <c r="A745" s="314"/>
      <c r="B745" s="314"/>
      <c r="C745" s="314"/>
      <c r="D745" s="317"/>
      <c r="E745" s="314"/>
      <c r="F745" s="314"/>
      <c r="G745" s="318"/>
      <c r="H745" s="314"/>
      <c r="I745" s="314"/>
      <c r="J745" s="314"/>
      <c r="K745" s="314"/>
      <c r="L745" s="314"/>
      <c r="M745" s="314"/>
      <c r="N745" s="314"/>
      <c r="O745" s="314"/>
      <c r="P745" s="314"/>
      <c r="Q745" s="314"/>
      <c r="R745" s="314"/>
      <c r="S745" s="314"/>
      <c r="T745" s="314"/>
      <c r="U745" s="314"/>
      <c r="V745" s="314"/>
      <c r="W745" s="314"/>
      <c r="X745" s="314"/>
      <c r="Y745" s="314"/>
      <c r="Z745" s="314"/>
      <c r="AA745" s="314"/>
    </row>
    <row r="746">
      <c r="A746" s="314"/>
      <c r="B746" s="314"/>
      <c r="C746" s="314"/>
      <c r="D746" s="317"/>
      <c r="E746" s="314"/>
      <c r="F746" s="314"/>
      <c r="G746" s="318"/>
      <c r="H746" s="314"/>
      <c r="I746" s="314"/>
      <c r="J746" s="314"/>
      <c r="K746" s="314"/>
      <c r="L746" s="314"/>
      <c r="M746" s="314"/>
      <c r="N746" s="314"/>
      <c r="O746" s="314"/>
      <c r="P746" s="314"/>
      <c r="Q746" s="314"/>
      <c r="R746" s="314"/>
      <c r="S746" s="314"/>
      <c r="T746" s="314"/>
      <c r="U746" s="314"/>
      <c r="V746" s="314"/>
      <c r="W746" s="314"/>
      <c r="X746" s="314"/>
      <c r="Y746" s="314"/>
      <c r="Z746" s="314"/>
      <c r="AA746" s="314"/>
    </row>
    <row r="747">
      <c r="A747" s="314"/>
      <c r="B747" s="314"/>
      <c r="C747" s="314"/>
      <c r="D747" s="317"/>
      <c r="E747" s="314"/>
      <c r="F747" s="314"/>
      <c r="G747" s="318"/>
      <c r="H747" s="314"/>
      <c r="I747" s="314"/>
      <c r="J747" s="314"/>
      <c r="K747" s="314"/>
      <c r="L747" s="314"/>
      <c r="M747" s="314"/>
      <c r="N747" s="314"/>
      <c r="O747" s="314"/>
      <c r="P747" s="314"/>
      <c r="Q747" s="314"/>
      <c r="R747" s="314"/>
      <c r="S747" s="314"/>
      <c r="T747" s="314"/>
      <c r="U747" s="314"/>
      <c r="V747" s="314"/>
      <c r="W747" s="314"/>
      <c r="X747" s="314"/>
      <c r="Y747" s="314"/>
      <c r="Z747" s="314"/>
      <c r="AA747" s="314"/>
    </row>
    <row r="748">
      <c r="A748" s="314"/>
      <c r="B748" s="314"/>
      <c r="C748" s="314"/>
      <c r="D748" s="317"/>
      <c r="E748" s="314"/>
      <c r="F748" s="314"/>
      <c r="G748" s="318"/>
      <c r="H748" s="314"/>
      <c r="I748" s="314"/>
      <c r="J748" s="314"/>
      <c r="K748" s="314"/>
      <c r="L748" s="314"/>
      <c r="M748" s="314"/>
      <c r="N748" s="314"/>
      <c r="O748" s="314"/>
      <c r="P748" s="314"/>
      <c r="Q748" s="314"/>
      <c r="R748" s="314"/>
      <c r="S748" s="314"/>
      <c r="T748" s="314"/>
      <c r="U748" s="314"/>
      <c r="V748" s="314"/>
      <c r="W748" s="314"/>
      <c r="X748" s="314"/>
      <c r="Y748" s="314"/>
      <c r="Z748" s="314"/>
      <c r="AA748" s="314"/>
    </row>
    <row r="749">
      <c r="A749" s="314"/>
      <c r="B749" s="314"/>
      <c r="C749" s="314"/>
      <c r="D749" s="317"/>
      <c r="E749" s="314"/>
      <c r="F749" s="314"/>
      <c r="G749" s="318"/>
      <c r="H749" s="314"/>
      <c r="I749" s="314"/>
      <c r="J749" s="314"/>
      <c r="K749" s="314"/>
      <c r="L749" s="314"/>
      <c r="M749" s="314"/>
      <c r="N749" s="314"/>
      <c r="O749" s="314"/>
      <c r="P749" s="314"/>
      <c r="Q749" s="314"/>
      <c r="R749" s="314"/>
      <c r="S749" s="314"/>
      <c r="T749" s="314"/>
      <c r="U749" s="314"/>
      <c r="V749" s="314"/>
      <c r="W749" s="314"/>
      <c r="X749" s="314"/>
      <c r="Y749" s="314"/>
      <c r="Z749" s="314"/>
      <c r="AA749" s="314"/>
    </row>
    <row r="750">
      <c r="A750" s="314"/>
      <c r="B750" s="314"/>
      <c r="C750" s="314"/>
      <c r="D750" s="317"/>
      <c r="E750" s="314"/>
      <c r="F750" s="314"/>
      <c r="G750" s="318"/>
      <c r="H750" s="314"/>
      <c r="I750" s="314"/>
      <c r="J750" s="314"/>
      <c r="K750" s="314"/>
      <c r="L750" s="314"/>
      <c r="M750" s="314"/>
      <c r="N750" s="314"/>
      <c r="O750" s="314"/>
      <c r="P750" s="314"/>
      <c r="Q750" s="314"/>
      <c r="R750" s="314"/>
      <c r="S750" s="314"/>
      <c r="T750" s="314"/>
      <c r="U750" s="314"/>
      <c r="V750" s="314"/>
      <c r="W750" s="314"/>
      <c r="X750" s="314"/>
      <c r="Y750" s="314"/>
      <c r="Z750" s="314"/>
      <c r="AA750" s="314"/>
    </row>
    <row r="751">
      <c r="A751" s="314"/>
      <c r="B751" s="314"/>
      <c r="C751" s="314"/>
      <c r="D751" s="317"/>
      <c r="E751" s="314"/>
      <c r="F751" s="314"/>
      <c r="G751" s="318"/>
      <c r="H751" s="314"/>
      <c r="I751" s="314"/>
      <c r="J751" s="314"/>
      <c r="K751" s="314"/>
      <c r="L751" s="314"/>
      <c r="M751" s="314"/>
      <c r="N751" s="314"/>
      <c r="O751" s="314"/>
      <c r="P751" s="314"/>
      <c r="Q751" s="314"/>
      <c r="R751" s="314"/>
      <c r="S751" s="314"/>
      <c r="T751" s="314"/>
      <c r="U751" s="314"/>
      <c r="V751" s="314"/>
      <c r="W751" s="314"/>
      <c r="X751" s="314"/>
      <c r="Y751" s="314"/>
      <c r="Z751" s="314"/>
      <c r="AA751" s="314"/>
    </row>
    <row r="752">
      <c r="A752" s="314"/>
      <c r="B752" s="314"/>
      <c r="C752" s="314"/>
      <c r="D752" s="317"/>
      <c r="E752" s="314"/>
      <c r="F752" s="314"/>
      <c r="G752" s="318"/>
      <c r="H752" s="314"/>
      <c r="I752" s="314"/>
      <c r="J752" s="314"/>
      <c r="K752" s="314"/>
      <c r="L752" s="314"/>
      <c r="M752" s="314"/>
      <c r="N752" s="314"/>
      <c r="O752" s="314"/>
      <c r="P752" s="314"/>
      <c r="Q752" s="314"/>
      <c r="R752" s="314"/>
      <c r="S752" s="314"/>
      <c r="T752" s="314"/>
      <c r="U752" s="314"/>
      <c r="V752" s="314"/>
      <c r="W752" s="314"/>
      <c r="X752" s="314"/>
      <c r="Y752" s="314"/>
      <c r="Z752" s="314"/>
      <c r="AA752" s="314"/>
    </row>
    <row r="753">
      <c r="A753" s="314"/>
      <c r="B753" s="314"/>
      <c r="C753" s="314"/>
      <c r="D753" s="317"/>
      <c r="E753" s="314"/>
      <c r="F753" s="314"/>
      <c r="G753" s="318"/>
      <c r="H753" s="314"/>
      <c r="I753" s="314"/>
      <c r="J753" s="314"/>
      <c r="K753" s="314"/>
      <c r="L753" s="314"/>
      <c r="M753" s="314"/>
      <c r="N753" s="314"/>
      <c r="O753" s="314"/>
      <c r="P753" s="314"/>
      <c r="Q753" s="314"/>
      <c r="R753" s="314"/>
      <c r="S753" s="314"/>
      <c r="T753" s="314"/>
      <c r="U753" s="314"/>
      <c r="V753" s="314"/>
      <c r="W753" s="314"/>
      <c r="X753" s="314"/>
      <c r="Y753" s="314"/>
      <c r="Z753" s="314"/>
      <c r="AA753" s="314"/>
    </row>
    <row r="754">
      <c r="A754" s="314"/>
      <c r="B754" s="314"/>
      <c r="C754" s="314"/>
      <c r="D754" s="317"/>
      <c r="E754" s="314"/>
      <c r="F754" s="314"/>
      <c r="G754" s="318"/>
      <c r="H754" s="314"/>
      <c r="I754" s="314"/>
      <c r="J754" s="314"/>
      <c r="K754" s="314"/>
      <c r="L754" s="314"/>
      <c r="M754" s="314"/>
      <c r="N754" s="314"/>
      <c r="O754" s="314"/>
      <c r="P754" s="314"/>
      <c r="Q754" s="314"/>
      <c r="R754" s="314"/>
      <c r="S754" s="314"/>
      <c r="T754" s="314"/>
      <c r="U754" s="314"/>
      <c r="V754" s="314"/>
      <c r="W754" s="314"/>
      <c r="X754" s="314"/>
      <c r="Y754" s="314"/>
      <c r="Z754" s="314"/>
      <c r="AA754" s="314"/>
    </row>
    <row r="755">
      <c r="A755" s="314"/>
      <c r="B755" s="314"/>
      <c r="C755" s="314"/>
      <c r="D755" s="317"/>
      <c r="E755" s="314"/>
      <c r="F755" s="314"/>
      <c r="G755" s="318"/>
      <c r="H755" s="314"/>
      <c r="I755" s="314"/>
      <c r="J755" s="314"/>
      <c r="K755" s="314"/>
      <c r="L755" s="314"/>
      <c r="M755" s="314"/>
      <c r="N755" s="314"/>
      <c r="O755" s="314"/>
      <c r="P755" s="314"/>
      <c r="Q755" s="314"/>
      <c r="R755" s="314"/>
      <c r="S755" s="314"/>
      <c r="T755" s="314"/>
      <c r="U755" s="314"/>
      <c r="V755" s="314"/>
      <c r="W755" s="314"/>
      <c r="X755" s="314"/>
      <c r="Y755" s="314"/>
      <c r="Z755" s="314"/>
      <c r="AA755" s="314"/>
    </row>
    <row r="756">
      <c r="A756" s="314"/>
      <c r="B756" s="314"/>
      <c r="C756" s="314"/>
      <c r="D756" s="317"/>
      <c r="E756" s="314"/>
      <c r="F756" s="314"/>
      <c r="G756" s="318"/>
      <c r="H756" s="314"/>
      <c r="I756" s="314"/>
      <c r="J756" s="314"/>
      <c r="K756" s="314"/>
      <c r="L756" s="314"/>
      <c r="M756" s="314"/>
      <c r="N756" s="314"/>
      <c r="O756" s="314"/>
      <c r="P756" s="314"/>
      <c r="Q756" s="314"/>
      <c r="R756" s="314"/>
      <c r="S756" s="314"/>
      <c r="T756" s="314"/>
      <c r="U756" s="314"/>
      <c r="V756" s="314"/>
      <c r="W756" s="314"/>
      <c r="X756" s="314"/>
      <c r="Y756" s="314"/>
      <c r="Z756" s="314"/>
      <c r="AA756" s="314"/>
    </row>
    <row r="757">
      <c r="A757" s="314"/>
      <c r="B757" s="314"/>
      <c r="C757" s="314"/>
      <c r="D757" s="317"/>
      <c r="E757" s="314"/>
      <c r="F757" s="314"/>
      <c r="G757" s="318"/>
      <c r="H757" s="314"/>
      <c r="I757" s="314"/>
      <c r="J757" s="314"/>
      <c r="K757" s="314"/>
      <c r="L757" s="314"/>
      <c r="M757" s="314"/>
      <c r="N757" s="314"/>
      <c r="O757" s="314"/>
      <c r="P757" s="314"/>
      <c r="Q757" s="314"/>
      <c r="R757" s="314"/>
      <c r="S757" s="314"/>
      <c r="T757" s="314"/>
      <c r="U757" s="314"/>
      <c r="V757" s="314"/>
      <c r="W757" s="314"/>
      <c r="X757" s="314"/>
      <c r="Y757" s="314"/>
      <c r="Z757" s="314"/>
      <c r="AA757" s="314"/>
    </row>
    <row r="758">
      <c r="A758" s="314"/>
      <c r="B758" s="314"/>
      <c r="C758" s="314"/>
      <c r="D758" s="317"/>
      <c r="E758" s="314"/>
      <c r="F758" s="314"/>
      <c r="G758" s="318"/>
      <c r="H758" s="314"/>
      <c r="I758" s="314"/>
      <c r="J758" s="314"/>
      <c r="K758" s="314"/>
      <c r="L758" s="314"/>
      <c r="M758" s="314"/>
      <c r="N758" s="314"/>
      <c r="O758" s="314"/>
      <c r="P758" s="314"/>
      <c r="Q758" s="314"/>
      <c r="R758" s="314"/>
      <c r="S758" s="314"/>
      <c r="T758" s="314"/>
      <c r="U758" s="314"/>
      <c r="V758" s="314"/>
      <c r="W758" s="314"/>
      <c r="X758" s="314"/>
      <c r="Y758" s="314"/>
      <c r="Z758" s="314"/>
      <c r="AA758" s="314"/>
    </row>
    <row r="759">
      <c r="A759" s="314"/>
      <c r="B759" s="314"/>
      <c r="C759" s="314"/>
      <c r="D759" s="317"/>
      <c r="E759" s="314"/>
      <c r="F759" s="314"/>
      <c r="G759" s="318"/>
      <c r="H759" s="314"/>
      <c r="I759" s="314"/>
      <c r="J759" s="314"/>
      <c r="K759" s="314"/>
      <c r="L759" s="314"/>
      <c r="M759" s="314"/>
      <c r="N759" s="314"/>
      <c r="O759" s="314"/>
      <c r="P759" s="314"/>
      <c r="Q759" s="314"/>
      <c r="R759" s="314"/>
      <c r="S759" s="314"/>
      <c r="T759" s="314"/>
      <c r="U759" s="314"/>
      <c r="V759" s="314"/>
      <c r="W759" s="314"/>
      <c r="X759" s="314"/>
      <c r="Y759" s="314"/>
      <c r="Z759" s="314"/>
      <c r="AA759" s="314"/>
    </row>
    <row r="760">
      <c r="A760" s="314"/>
      <c r="B760" s="314"/>
      <c r="C760" s="314"/>
      <c r="D760" s="317"/>
      <c r="E760" s="314"/>
      <c r="F760" s="314"/>
      <c r="G760" s="318"/>
      <c r="H760" s="314"/>
      <c r="I760" s="314"/>
      <c r="J760" s="314"/>
      <c r="K760" s="314"/>
      <c r="L760" s="314"/>
      <c r="M760" s="314"/>
      <c r="N760" s="314"/>
      <c r="O760" s="314"/>
      <c r="P760" s="314"/>
      <c r="Q760" s="314"/>
      <c r="R760" s="314"/>
      <c r="S760" s="314"/>
      <c r="T760" s="314"/>
      <c r="U760" s="314"/>
      <c r="V760" s="314"/>
      <c r="W760" s="314"/>
      <c r="X760" s="314"/>
      <c r="Y760" s="314"/>
      <c r="Z760" s="314"/>
      <c r="AA760" s="314"/>
    </row>
    <row r="761">
      <c r="A761" s="314"/>
      <c r="B761" s="314"/>
      <c r="C761" s="314"/>
      <c r="D761" s="317"/>
      <c r="E761" s="314"/>
      <c r="F761" s="314"/>
      <c r="G761" s="318"/>
      <c r="H761" s="314"/>
      <c r="I761" s="314"/>
      <c r="J761" s="314"/>
      <c r="K761" s="314"/>
      <c r="L761" s="314"/>
      <c r="M761" s="314"/>
      <c r="N761" s="314"/>
      <c r="O761" s="314"/>
      <c r="P761" s="314"/>
      <c r="Q761" s="314"/>
      <c r="R761" s="314"/>
      <c r="S761" s="314"/>
      <c r="T761" s="314"/>
      <c r="U761" s="314"/>
      <c r="V761" s="314"/>
      <c r="W761" s="314"/>
      <c r="X761" s="314"/>
      <c r="Y761" s="314"/>
      <c r="Z761" s="314"/>
      <c r="AA761" s="314"/>
    </row>
    <row r="762">
      <c r="A762" s="314"/>
      <c r="B762" s="314"/>
      <c r="C762" s="314"/>
      <c r="D762" s="317"/>
      <c r="E762" s="314"/>
      <c r="F762" s="314"/>
      <c r="G762" s="318"/>
      <c r="H762" s="314"/>
      <c r="I762" s="314"/>
      <c r="J762" s="314"/>
      <c r="K762" s="314"/>
      <c r="L762" s="314"/>
      <c r="M762" s="314"/>
      <c r="N762" s="314"/>
      <c r="O762" s="314"/>
      <c r="P762" s="314"/>
      <c r="Q762" s="314"/>
      <c r="R762" s="314"/>
      <c r="S762" s="314"/>
      <c r="T762" s="314"/>
      <c r="U762" s="314"/>
      <c r="V762" s="314"/>
      <c r="W762" s="314"/>
      <c r="X762" s="314"/>
      <c r="Y762" s="314"/>
      <c r="Z762" s="314"/>
      <c r="AA762" s="314"/>
    </row>
    <row r="763">
      <c r="A763" s="314"/>
      <c r="B763" s="314"/>
      <c r="C763" s="314"/>
      <c r="D763" s="317"/>
      <c r="E763" s="314"/>
      <c r="F763" s="314"/>
      <c r="G763" s="318"/>
      <c r="H763" s="314"/>
      <c r="I763" s="314"/>
      <c r="J763" s="314"/>
      <c r="K763" s="314"/>
      <c r="L763" s="314"/>
      <c r="M763" s="314"/>
      <c r="N763" s="314"/>
      <c r="O763" s="314"/>
      <c r="P763" s="314"/>
      <c r="Q763" s="314"/>
      <c r="R763" s="314"/>
      <c r="S763" s="314"/>
      <c r="T763" s="314"/>
      <c r="U763" s="314"/>
      <c r="V763" s="314"/>
      <c r="W763" s="314"/>
      <c r="X763" s="314"/>
      <c r="Y763" s="314"/>
      <c r="Z763" s="314"/>
      <c r="AA763" s="314"/>
    </row>
    <row r="764">
      <c r="A764" s="314"/>
      <c r="B764" s="314"/>
      <c r="C764" s="314"/>
      <c r="D764" s="317"/>
      <c r="E764" s="314"/>
      <c r="F764" s="314"/>
      <c r="G764" s="318"/>
      <c r="H764" s="314"/>
      <c r="I764" s="314"/>
      <c r="J764" s="314"/>
      <c r="K764" s="314"/>
      <c r="L764" s="314"/>
      <c r="M764" s="314"/>
      <c r="N764" s="314"/>
      <c r="O764" s="314"/>
      <c r="P764" s="314"/>
      <c r="Q764" s="314"/>
      <c r="R764" s="314"/>
      <c r="S764" s="314"/>
      <c r="T764" s="314"/>
      <c r="U764" s="314"/>
      <c r="V764" s="314"/>
      <c r="W764" s="314"/>
      <c r="X764" s="314"/>
      <c r="Y764" s="314"/>
      <c r="Z764" s="314"/>
      <c r="AA764" s="314"/>
    </row>
    <row r="765">
      <c r="A765" s="314"/>
      <c r="B765" s="314"/>
      <c r="C765" s="314"/>
      <c r="D765" s="317"/>
      <c r="E765" s="314"/>
      <c r="F765" s="314"/>
      <c r="G765" s="318"/>
      <c r="H765" s="314"/>
      <c r="I765" s="314"/>
      <c r="J765" s="314"/>
      <c r="K765" s="314"/>
      <c r="L765" s="314"/>
      <c r="M765" s="314"/>
      <c r="N765" s="314"/>
      <c r="O765" s="314"/>
      <c r="P765" s="314"/>
      <c r="Q765" s="314"/>
      <c r="R765" s="314"/>
      <c r="S765" s="314"/>
      <c r="T765" s="314"/>
      <c r="U765" s="314"/>
      <c r="V765" s="314"/>
      <c r="W765" s="314"/>
      <c r="X765" s="314"/>
      <c r="Y765" s="314"/>
      <c r="Z765" s="314"/>
      <c r="AA765" s="314"/>
    </row>
    <row r="766">
      <c r="A766" s="314"/>
      <c r="B766" s="314"/>
      <c r="C766" s="314"/>
      <c r="D766" s="317"/>
      <c r="E766" s="314"/>
      <c r="F766" s="314"/>
      <c r="G766" s="318"/>
      <c r="H766" s="314"/>
      <c r="I766" s="314"/>
      <c r="J766" s="314"/>
      <c r="K766" s="314"/>
      <c r="L766" s="314"/>
      <c r="M766" s="314"/>
      <c r="N766" s="314"/>
      <c r="O766" s="314"/>
      <c r="P766" s="314"/>
      <c r="Q766" s="314"/>
      <c r="R766" s="314"/>
      <c r="S766" s="314"/>
      <c r="T766" s="314"/>
      <c r="U766" s="314"/>
      <c r="V766" s="314"/>
      <c r="W766" s="314"/>
      <c r="X766" s="314"/>
      <c r="Y766" s="314"/>
      <c r="Z766" s="314"/>
      <c r="AA766" s="314"/>
    </row>
    <row r="767">
      <c r="A767" s="314"/>
      <c r="B767" s="314"/>
      <c r="C767" s="314"/>
      <c r="D767" s="317"/>
      <c r="E767" s="314"/>
      <c r="F767" s="314"/>
      <c r="G767" s="318"/>
      <c r="H767" s="314"/>
      <c r="I767" s="314"/>
      <c r="J767" s="314"/>
      <c r="K767" s="314"/>
      <c r="L767" s="314"/>
      <c r="M767" s="314"/>
      <c r="N767" s="314"/>
      <c r="O767" s="314"/>
      <c r="P767" s="314"/>
      <c r="Q767" s="314"/>
      <c r="R767" s="314"/>
      <c r="S767" s="314"/>
      <c r="T767" s="314"/>
      <c r="U767" s="314"/>
      <c r="V767" s="314"/>
      <c r="W767" s="314"/>
      <c r="X767" s="314"/>
      <c r="Y767" s="314"/>
      <c r="Z767" s="314"/>
      <c r="AA767" s="314"/>
    </row>
    <row r="768">
      <c r="A768" s="314"/>
      <c r="B768" s="314"/>
      <c r="C768" s="314"/>
      <c r="D768" s="317"/>
      <c r="E768" s="314"/>
      <c r="F768" s="314"/>
      <c r="G768" s="318"/>
      <c r="H768" s="314"/>
      <c r="I768" s="314"/>
      <c r="J768" s="314"/>
      <c r="K768" s="314"/>
      <c r="L768" s="314"/>
      <c r="M768" s="314"/>
      <c r="N768" s="314"/>
      <c r="O768" s="314"/>
      <c r="P768" s="314"/>
      <c r="Q768" s="314"/>
      <c r="R768" s="314"/>
      <c r="S768" s="314"/>
      <c r="T768" s="314"/>
      <c r="U768" s="314"/>
      <c r="V768" s="314"/>
      <c r="W768" s="314"/>
      <c r="X768" s="314"/>
      <c r="Y768" s="314"/>
      <c r="Z768" s="314"/>
      <c r="AA768" s="314"/>
    </row>
    <row r="769">
      <c r="A769" s="314"/>
      <c r="B769" s="314"/>
      <c r="C769" s="314"/>
      <c r="D769" s="317"/>
      <c r="E769" s="314"/>
      <c r="F769" s="314"/>
      <c r="G769" s="318"/>
      <c r="H769" s="314"/>
      <c r="I769" s="314"/>
      <c r="J769" s="314"/>
      <c r="K769" s="314"/>
      <c r="L769" s="314"/>
      <c r="M769" s="314"/>
      <c r="N769" s="314"/>
      <c r="O769" s="314"/>
      <c r="P769" s="314"/>
      <c r="Q769" s="314"/>
      <c r="R769" s="314"/>
      <c r="S769" s="314"/>
      <c r="T769" s="314"/>
      <c r="U769" s="314"/>
      <c r="V769" s="314"/>
      <c r="W769" s="314"/>
      <c r="X769" s="314"/>
      <c r="Y769" s="314"/>
      <c r="Z769" s="314"/>
      <c r="AA769" s="314"/>
    </row>
    <row r="770">
      <c r="A770" s="314"/>
      <c r="B770" s="314"/>
      <c r="C770" s="314"/>
      <c r="D770" s="317"/>
      <c r="E770" s="314"/>
      <c r="F770" s="314"/>
      <c r="G770" s="318"/>
      <c r="H770" s="314"/>
      <c r="I770" s="314"/>
      <c r="J770" s="314"/>
      <c r="K770" s="314"/>
      <c r="L770" s="314"/>
      <c r="M770" s="314"/>
      <c r="N770" s="314"/>
      <c r="O770" s="314"/>
      <c r="P770" s="314"/>
      <c r="Q770" s="314"/>
      <c r="R770" s="314"/>
      <c r="S770" s="314"/>
      <c r="T770" s="314"/>
      <c r="U770" s="314"/>
      <c r="V770" s="314"/>
      <c r="W770" s="314"/>
      <c r="X770" s="314"/>
      <c r="Y770" s="314"/>
      <c r="Z770" s="314"/>
      <c r="AA770" s="314"/>
    </row>
    <row r="771">
      <c r="A771" s="314"/>
      <c r="B771" s="314"/>
      <c r="C771" s="314"/>
      <c r="D771" s="317"/>
      <c r="E771" s="314"/>
      <c r="F771" s="314"/>
      <c r="G771" s="318"/>
      <c r="H771" s="314"/>
      <c r="I771" s="314"/>
      <c r="J771" s="314"/>
      <c r="K771" s="314"/>
      <c r="L771" s="314"/>
      <c r="M771" s="314"/>
      <c r="N771" s="314"/>
      <c r="O771" s="314"/>
      <c r="P771" s="314"/>
      <c r="Q771" s="314"/>
      <c r="R771" s="314"/>
      <c r="S771" s="314"/>
      <c r="T771" s="314"/>
      <c r="U771" s="314"/>
      <c r="V771" s="314"/>
      <c r="W771" s="314"/>
      <c r="X771" s="314"/>
      <c r="Y771" s="314"/>
      <c r="Z771" s="314"/>
      <c r="AA771" s="314"/>
    </row>
    <row r="772">
      <c r="A772" s="314"/>
      <c r="B772" s="314"/>
      <c r="C772" s="314"/>
      <c r="D772" s="317"/>
      <c r="E772" s="314"/>
      <c r="F772" s="314"/>
      <c r="G772" s="318"/>
      <c r="H772" s="314"/>
      <c r="I772" s="314"/>
      <c r="J772" s="314"/>
      <c r="K772" s="314"/>
      <c r="L772" s="314"/>
      <c r="M772" s="314"/>
      <c r="N772" s="314"/>
      <c r="O772" s="314"/>
      <c r="P772" s="314"/>
      <c r="Q772" s="314"/>
      <c r="R772" s="314"/>
      <c r="S772" s="314"/>
      <c r="T772" s="314"/>
      <c r="U772" s="314"/>
      <c r="V772" s="314"/>
      <c r="W772" s="314"/>
      <c r="X772" s="314"/>
      <c r="Y772" s="314"/>
      <c r="Z772" s="314"/>
      <c r="AA772" s="314"/>
    </row>
    <row r="773">
      <c r="A773" s="314"/>
      <c r="B773" s="314"/>
      <c r="C773" s="314"/>
      <c r="D773" s="317"/>
      <c r="E773" s="314"/>
      <c r="F773" s="314"/>
      <c r="G773" s="318"/>
      <c r="H773" s="314"/>
      <c r="I773" s="314"/>
      <c r="J773" s="314"/>
      <c r="K773" s="314"/>
      <c r="L773" s="314"/>
      <c r="M773" s="314"/>
      <c r="N773" s="314"/>
      <c r="O773" s="314"/>
      <c r="P773" s="314"/>
      <c r="Q773" s="314"/>
      <c r="R773" s="314"/>
      <c r="S773" s="314"/>
      <c r="T773" s="314"/>
      <c r="U773" s="314"/>
      <c r="V773" s="314"/>
      <c r="W773" s="314"/>
      <c r="X773" s="314"/>
      <c r="Y773" s="314"/>
      <c r="Z773" s="314"/>
      <c r="AA773" s="314"/>
    </row>
    <row r="774">
      <c r="A774" s="314"/>
      <c r="B774" s="314"/>
      <c r="C774" s="314"/>
      <c r="D774" s="317"/>
      <c r="E774" s="314"/>
      <c r="F774" s="314"/>
      <c r="G774" s="318"/>
      <c r="H774" s="314"/>
      <c r="I774" s="314"/>
      <c r="J774" s="314"/>
      <c r="K774" s="314"/>
      <c r="L774" s="314"/>
      <c r="M774" s="314"/>
      <c r="N774" s="314"/>
      <c r="O774" s="314"/>
      <c r="P774" s="314"/>
      <c r="Q774" s="314"/>
      <c r="R774" s="314"/>
      <c r="S774" s="314"/>
      <c r="T774" s="314"/>
      <c r="U774" s="314"/>
      <c r="V774" s="314"/>
      <c r="W774" s="314"/>
      <c r="X774" s="314"/>
      <c r="Y774" s="314"/>
      <c r="Z774" s="314"/>
      <c r="AA774" s="314"/>
    </row>
    <row r="775">
      <c r="A775" s="314"/>
      <c r="B775" s="314"/>
      <c r="C775" s="314"/>
      <c r="D775" s="317"/>
      <c r="E775" s="314"/>
      <c r="F775" s="314"/>
      <c r="G775" s="318"/>
      <c r="H775" s="314"/>
      <c r="I775" s="314"/>
      <c r="J775" s="314"/>
      <c r="K775" s="314"/>
      <c r="L775" s="314"/>
      <c r="M775" s="314"/>
      <c r="N775" s="314"/>
      <c r="O775" s="314"/>
      <c r="P775" s="314"/>
      <c r="Q775" s="314"/>
      <c r="R775" s="314"/>
      <c r="S775" s="314"/>
      <c r="T775" s="314"/>
      <c r="U775" s="314"/>
      <c r="V775" s="314"/>
      <c r="W775" s="314"/>
      <c r="X775" s="314"/>
      <c r="Y775" s="314"/>
      <c r="Z775" s="314"/>
      <c r="AA775" s="314"/>
    </row>
    <row r="776">
      <c r="A776" s="314"/>
      <c r="B776" s="314"/>
      <c r="C776" s="314"/>
      <c r="D776" s="317"/>
      <c r="E776" s="314"/>
      <c r="F776" s="314"/>
      <c r="G776" s="318"/>
      <c r="H776" s="314"/>
      <c r="I776" s="314"/>
      <c r="J776" s="314"/>
      <c r="K776" s="314"/>
      <c r="L776" s="314"/>
      <c r="M776" s="314"/>
      <c r="N776" s="314"/>
      <c r="O776" s="314"/>
      <c r="P776" s="314"/>
      <c r="Q776" s="314"/>
      <c r="R776" s="314"/>
      <c r="S776" s="314"/>
      <c r="T776" s="314"/>
      <c r="U776" s="314"/>
      <c r="V776" s="314"/>
      <c r="W776" s="314"/>
      <c r="X776" s="314"/>
      <c r="Y776" s="314"/>
      <c r="Z776" s="314"/>
      <c r="AA776" s="314"/>
    </row>
    <row r="777">
      <c r="A777" s="314"/>
      <c r="B777" s="314"/>
      <c r="C777" s="314"/>
      <c r="D777" s="317"/>
      <c r="E777" s="314"/>
      <c r="F777" s="314"/>
      <c r="G777" s="318"/>
      <c r="H777" s="314"/>
      <c r="I777" s="314"/>
      <c r="J777" s="314"/>
      <c r="K777" s="314"/>
      <c r="L777" s="314"/>
      <c r="M777" s="314"/>
      <c r="N777" s="314"/>
      <c r="O777" s="314"/>
      <c r="P777" s="314"/>
      <c r="Q777" s="314"/>
      <c r="R777" s="314"/>
      <c r="S777" s="314"/>
      <c r="T777" s="314"/>
      <c r="U777" s="314"/>
      <c r="V777" s="314"/>
      <c r="W777" s="314"/>
      <c r="X777" s="314"/>
      <c r="Y777" s="314"/>
      <c r="Z777" s="314"/>
      <c r="AA777" s="314"/>
    </row>
    <row r="778">
      <c r="A778" s="314"/>
      <c r="B778" s="314"/>
      <c r="C778" s="314"/>
      <c r="D778" s="317"/>
      <c r="E778" s="314"/>
      <c r="F778" s="314"/>
      <c r="G778" s="318"/>
      <c r="H778" s="314"/>
      <c r="I778" s="314"/>
      <c r="J778" s="314"/>
      <c r="K778" s="314"/>
      <c r="L778" s="314"/>
      <c r="M778" s="314"/>
      <c r="N778" s="314"/>
      <c r="O778" s="314"/>
      <c r="P778" s="314"/>
      <c r="Q778" s="314"/>
      <c r="R778" s="314"/>
      <c r="S778" s="314"/>
      <c r="T778" s="314"/>
      <c r="U778" s="314"/>
      <c r="V778" s="314"/>
      <c r="W778" s="314"/>
      <c r="X778" s="314"/>
      <c r="Y778" s="314"/>
      <c r="Z778" s="314"/>
      <c r="AA778" s="314"/>
    </row>
    <row r="779">
      <c r="A779" s="314"/>
      <c r="B779" s="314"/>
      <c r="C779" s="314"/>
      <c r="D779" s="317"/>
      <c r="E779" s="314"/>
      <c r="F779" s="314"/>
      <c r="G779" s="318"/>
      <c r="H779" s="314"/>
      <c r="I779" s="314"/>
      <c r="J779" s="314"/>
      <c r="K779" s="314"/>
      <c r="L779" s="314"/>
      <c r="M779" s="314"/>
      <c r="N779" s="314"/>
      <c r="O779" s="314"/>
      <c r="P779" s="314"/>
      <c r="Q779" s="314"/>
      <c r="R779" s="314"/>
      <c r="S779" s="314"/>
      <c r="T779" s="314"/>
      <c r="U779" s="314"/>
      <c r="V779" s="314"/>
      <c r="W779" s="314"/>
      <c r="X779" s="314"/>
      <c r="Y779" s="314"/>
      <c r="Z779" s="314"/>
      <c r="AA779" s="314"/>
    </row>
    <row r="780">
      <c r="A780" s="314"/>
      <c r="B780" s="314"/>
      <c r="C780" s="314"/>
      <c r="D780" s="317"/>
      <c r="E780" s="314"/>
      <c r="F780" s="314"/>
      <c r="G780" s="318"/>
      <c r="H780" s="314"/>
      <c r="I780" s="314"/>
      <c r="J780" s="314"/>
      <c r="K780" s="314"/>
      <c r="L780" s="314"/>
      <c r="M780" s="314"/>
      <c r="N780" s="314"/>
      <c r="O780" s="314"/>
      <c r="P780" s="314"/>
      <c r="Q780" s="314"/>
      <c r="R780" s="314"/>
      <c r="S780" s="314"/>
      <c r="T780" s="314"/>
      <c r="U780" s="314"/>
      <c r="V780" s="314"/>
      <c r="W780" s="314"/>
      <c r="X780" s="314"/>
      <c r="Y780" s="314"/>
      <c r="Z780" s="314"/>
      <c r="AA780" s="314"/>
    </row>
    <row r="781">
      <c r="A781" s="314"/>
      <c r="B781" s="314"/>
      <c r="C781" s="314"/>
      <c r="D781" s="317"/>
      <c r="E781" s="314"/>
      <c r="F781" s="314"/>
      <c r="G781" s="318"/>
      <c r="H781" s="314"/>
      <c r="I781" s="314"/>
      <c r="J781" s="314"/>
      <c r="K781" s="314"/>
      <c r="L781" s="314"/>
      <c r="M781" s="314"/>
      <c r="N781" s="314"/>
      <c r="O781" s="314"/>
      <c r="P781" s="314"/>
      <c r="Q781" s="314"/>
      <c r="R781" s="314"/>
      <c r="S781" s="314"/>
      <c r="T781" s="314"/>
      <c r="U781" s="314"/>
      <c r="V781" s="314"/>
      <c r="W781" s="314"/>
      <c r="X781" s="314"/>
      <c r="Y781" s="314"/>
      <c r="Z781" s="314"/>
      <c r="AA781" s="314"/>
    </row>
    <row r="782">
      <c r="A782" s="314"/>
      <c r="B782" s="314"/>
      <c r="C782" s="314"/>
      <c r="D782" s="317"/>
      <c r="E782" s="314"/>
      <c r="F782" s="314"/>
      <c r="G782" s="318"/>
      <c r="H782" s="314"/>
      <c r="I782" s="314"/>
      <c r="J782" s="314"/>
      <c r="K782" s="314"/>
      <c r="L782" s="314"/>
      <c r="M782" s="314"/>
      <c r="N782" s="314"/>
      <c r="O782" s="314"/>
      <c r="P782" s="314"/>
      <c r="Q782" s="314"/>
      <c r="R782" s="314"/>
      <c r="S782" s="314"/>
      <c r="T782" s="314"/>
      <c r="U782" s="314"/>
      <c r="V782" s="314"/>
      <c r="W782" s="314"/>
      <c r="X782" s="314"/>
      <c r="Y782" s="314"/>
      <c r="Z782" s="314"/>
      <c r="AA782" s="314"/>
    </row>
    <row r="783">
      <c r="A783" s="314"/>
      <c r="B783" s="314"/>
      <c r="C783" s="314"/>
      <c r="D783" s="317"/>
      <c r="E783" s="314"/>
      <c r="F783" s="314"/>
      <c r="G783" s="318"/>
      <c r="H783" s="314"/>
      <c r="I783" s="314"/>
      <c r="J783" s="314"/>
      <c r="K783" s="314"/>
      <c r="L783" s="314"/>
      <c r="M783" s="314"/>
      <c r="N783" s="314"/>
      <c r="O783" s="314"/>
      <c r="P783" s="314"/>
      <c r="Q783" s="314"/>
      <c r="R783" s="314"/>
      <c r="S783" s="314"/>
      <c r="T783" s="314"/>
      <c r="U783" s="314"/>
      <c r="V783" s="314"/>
      <c r="W783" s="314"/>
      <c r="X783" s="314"/>
      <c r="Y783" s="314"/>
      <c r="Z783" s="314"/>
      <c r="AA783" s="314"/>
    </row>
    <row r="784">
      <c r="A784" s="314"/>
      <c r="B784" s="314"/>
      <c r="C784" s="314"/>
      <c r="D784" s="317"/>
      <c r="E784" s="314"/>
      <c r="F784" s="314"/>
      <c r="G784" s="318"/>
      <c r="H784" s="314"/>
      <c r="I784" s="314"/>
      <c r="J784" s="314"/>
      <c r="K784" s="314"/>
      <c r="L784" s="314"/>
      <c r="M784" s="314"/>
      <c r="N784" s="314"/>
      <c r="O784" s="314"/>
      <c r="P784" s="314"/>
      <c r="Q784" s="314"/>
      <c r="R784" s="314"/>
      <c r="S784" s="314"/>
      <c r="T784" s="314"/>
      <c r="U784" s="314"/>
      <c r="V784" s="314"/>
      <c r="W784" s="314"/>
      <c r="X784" s="314"/>
      <c r="Y784" s="314"/>
      <c r="Z784" s="314"/>
      <c r="AA784" s="314"/>
    </row>
    <row r="785">
      <c r="A785" s="314"/>
      <c r="B785" s="314"/>
      <c r="C785" s="314"/>
      <c r="D785" s="317"/>
      <c r="E785" s="314"/>
      <c r="F785" s="314"/>
      <c r="G785" s="318"/>
      <c r="H785" s="314"/>
      <c r="I785" s="314"/>
      <c r="J785" s="314"/>
      <c r="K785" s="314"/>
      <c r="L785" s="314"/>
      <c r="M785" s="314"/>
      <c r="N785" s="314"/>
      <c r="O785" s="314"/>
      <c r="P785" s="314"/>
      <c r="Q785" s="314"/>
      <c r="R785" s="314"/>
      <c r="S785" s="314"/>
      <c r="T785" s="314"/>
      <c r="U785" s="314"/>
      <c r="V785" s="314"/>
      <c r="W785" s="314"/>
      <c r="X785" s="314"/>
      <c r="Y785" s="314"/>
      <c r="Z785" s="314"/>
      <c r="AA785" s="314"/>
    </row>
    <row r="786">
      <c r="A786" s="314"/>
      <c r="B786" s="314"/>
      <c r="C786" s="314"/>
      <c r="D786" s="317"/>
      <c r="E786" s="314"/>
      <c r="F786" s="314"/>
      <c r="G786" s="318"/>
      <c r="H786" s="314"/>
      <c r="I786" s="314"/>
      <c r="J786" s="314"/>
      <c r="K786" s="314"/>
      <c r="L786" s="314"/>
      <c r="M786" s="314"/>
      <c r="N786" s="314"/>
      <c r="O786" s="314"/>
      <c r="P786" s="314"/>
      <c r="Q786" s="314"/>
      <c r="R786" s="314"/>
      <c r="S786" s="314"/>
      <c r="T786" s="314"/>
      <c r="U786" s="314"/>
      <c r="V786" s="314"/>
      <c r="W786" s="314"/>
      <c r="X786" s="314"/>
      <c r="Y786" s="314"/>
      <c r="Z786" s="314"/>
      <c r="AA786" s="314"/>
    </row>
    <row r="787">
      <c r="A787" s="314"/>
      <c r="B787" s="314"/>
      <c r="C787" s="314"/>
      <c r="D787" s="317"/>
      <c r="E787" s="314"/>
      <c r="F787" s="314"/>
      <c r="G787" s="318"/>
      <c r="H787" s="314"/>
      <c r="I787" s="314"/>
      <c r="J787" s="314"/>
      <c r="K787" s="314"/>
      <c r="L787" s="314"/>
      <c r="M787" s="314"/>
      <c r="N787" s="314"/>
      <c r="O787" s="314"/>
      <c r="P787" s="314"/>
      <c r="Q787" s="314"/>
      <c r="R787" s="314"/>
      <c r="S787" s="314"/>
      <c r="T787" s="314"/>
      <c r="U787" s="314"/>
      <c r="V787" s="314"/>
      <c r="W787" s="314"/>
      <c r="X787" s="314"/>
      <c r="Y787" s="314"/>
      <c r="Z787" s="314"/>
      <c r="AA787" s="314"/>
    </row>
    <row r="788">
      <c r="A788" s="314"/>
      <c r="B788" s="314"/>
      <c r="C788" s="314"/>
      <c r="D788" s="317"/>
      <c r="E788" s="314"/>
      <c r="F788" s="314"/>
      <c r="G788" s="318"/>
      <c r="H788" s="314"/>
      <c r="I788" s="314"/>
      <c r="J788" s="314"/>
      <c r="K788" s="314"/>
      <c r="L788" s="314"/>
      <c r="M788" s="314"/>
      <c r="N788" s="314"/>
      <c r="O788" s="314"/>
      <c r="P788" s="314"/>
      <c r="Q788" s="314"/>
      <c r="R788" s="314"/>
      <c r="S788" s="314"/>
      <c r="T788" s="314"/>
      <c r="U788" s="314"/>
      <c r="V788" s="314"/>
      <c r="W788" s="314"/>
      <c r="X788" s="314"/>
      <c r="Y788" s="314"/>
      <c r="Z788" s="314"/>
      <c r="AA788" s="314"/>
    </row>
    <row r="789">
      <c r="A789" s="314"/>
      <c r="B789" s="314"/>
      <c r="C789" s="314"/>
      <c r="D789" s="317"/>
      <c r="E789" s="314"/>
      <c r="F789" s="314"/>
      <c r="G789" s="318"/>
      <c r="H789" s="314"/>
      <c r="I789" s="314"/>
      <c r="J789" s="314"/>
      <c r="K789" s="314"/>
      <c r="L789" s="314"/>
      <c r="M789" s="314"/>
      <c r="N789" s="314"/>
      <c r="O789" s="314"/>
      <c r="P789" s="314"/>
      <c r="Q789" s="314"/>
      <c r="R789" s="314"/>
      <c r="S789" s="314"/>
      <c r="T789" s="314"/>
      <c r="U789" s="314"/>
      <c r="V789" s="314"/>
      <c r="W789" s="314"/>
      <c r="X789" s="314"/>
      <c r="Y789" s="314"/>
      <c r="Z789" s="314"/>
      <c r="AA789" s="314"/>
    </row>
    <row r="790">
      <c r="A790" s="314"/>
      <c r="B790" s="314"/>
      <c r="C790" s="314"/>
      <c r="D790" s="317"/>
      <c r="E790" s="314"/>
      <c r="F790" s="314"/>
      <c r="G790" s="318"/>
      <c r="H790" s="314"/>
      <c r="I790" s="314"/>
      <c r="J790" s="314"/>
      <c r="K790" s="314"/>
      <c r="L790" s="314"/>
      <c r="M790" s="314"/>
      <c r="N790" s="314"/>
      <c r="O790" s="314"/>
      <c r="P790" s="314"/>
      <c r="Q790" s="314"/>
      <c r="R790" s="314"/>
      <c r="S790" s="314"/>
      <c r="T790" s="314"/>
      <c r="U790" s="314"/>
      <c r="V790" s="314"/>
      <c r="W790" s="314"/>
      <c r="X790" s="314"/>
      <c r="Y790" s="314"/>
      <c r="Z790" s="314"/>
      <c r="AA790" s="314"/>
    </row>
    <row r="791">
      <c r="A791" s="314"/>
      <c r="B791" s="314"/>
      <c r="C791" s="314"/>
      <c r="D791" s="317"/>
      <c r="E791" s="314"/>
      <c r="F791" s="314"/>
      <c r="G791" s="318"/>
      <c r="H791" s="314"/>
      <c r="I791" s="314"/>
      <c r="J791" s="314"/>
      <c r="K791" s="314"/>
      <c r="L791" s="314"/>
      <c r="M791" s="314"/>
      <c r="N791" s="314"/>
      <c r="O791" s="314"/>
      <c r="P791" s="314"/>
      <c r="Q791" s="314"/>
      <c r="R791" s="314"/>
      <c r="S791" s="314"/>
      <c r="T791" s="314"/>
      <c r="U791" s="314"/>
      <c r="V791" s="314"/>
      <c r="W791" s="314"/>
      <c r="X791" s="314"/>
      <c r="Y791" s="314"/>
      <c r="Z791" s="314"/>
      <c r="AA791" s="314"/>
    </row>
    <row r="792">
      <c r="A792" s="314"/>
      <c r="B792" s="314"/>
      <c r="C792" s="314"/>
      <c r="D792" s="317"/>
      <c r="E792" s="314"/>
      <c r="F792" s="314"/>
      <c r="G792" s="318"/>
      <c r="H792" s="314"/>
      <c r="I792" s="314"/>
      <c r="J792" s="314"/>
      <c r="K792" s="314"/>
      <c r="L792" s="314"/>
      <c r="M792" s="314"/>
      <c r="N792" s="314"/>
      <c r="O792" s="314"/>
      <c r="P792" s="314"/>
      <c r="Q792" s="314"/>
      <c r="R792" s="314"/>
      <c r="S792" s="314"/>
      <c r="T792" s="314"/>
      <c r="U792" s="314"/>
      <c r="V792" s="314"/>
      <c r="W792" s="314"/>
      <c r="X792" s="314"/>
      <c r="Y792" s="314"/>
      <c r="Z792" s="314"/>
      <c r="AA792" s="314"/>
    </row>
    <row r="793">
      <c r="A793" s="314"/>
      <c r="B793" s="314"/>
      <c r="C793" s="314"/>
      <c r="D793" s="317"/>
      <c r="E793" s="314"/>
      <c r="F793" s="314"/>
      <c r="G793" s="318"/>
      <c r="H793" s="314"/>
      <c r="I793" s="314"/>
      <c r="J793" s="314"/>
      <c r="K793" s="314"/>
      <c r="L793" s="314"/>
      <c r="M793" s="314"/>
      <c r="N793" s="314"/>
      <c r="O793" s="314"/>
      <c r="P793" s="314"/>
      <c r="Q793" s="314"/>
      <c r="R793" s="314"/>
      <c r="S793" s="314"/>
      <c r="T793" s="314"/>
      <c r="U793" s="314"/>
      <c r="V793" s="314"/>
      <c r="W793" s="314"/>
      <c r="X793" s="314"/>
      <c r="Y793" s="314"/>
      <c r="Z793" s="314"/>
      <c r="AA793" s="314"/>
    </row>
    <row r="794">
      <c r="A794" s="314"/>
      <c r="B794" s="314"/>
      <c r="C794" s="314"/>
      <c r="D794" s="317"/>
      <c r="E794" s="314"/>
      <c r="F794" s="314"/>
      <c r="G794" s="318"/>
      <c r="H794" s="314"/>
      <c r="I794" s="314"/>
      <c r="J794" s="314"/>
      <c r="K794" s="314"/>
      <c r="L794" s="314"/>
      <c r="M794" s="314"/>
      <c r="N794" s="314"/>
      <c r="O794" s="314"/>
      <c r="P794" s="314"/>
      <c r="Q794" s="314"/>
      <c r="R794" s="314"/>
      <c r="S794" s="314"/>
      <c r="T794" s="314"/>
      <c r="U794" s="314"/>
      <c r="V794" s="314"/>
      <c r="W794" s="314"/>
      <c r="X794" s="314"/>
      <c r="Y794" s="314"/>
      <c r="Z794" s="314"/>
      <c r="AA794" s="314"/>
    </row>
    <row r="795">
      <c r="A795" s="314"/>
      <c r="B795" s="314"/>
      <c r="C795" s="314"/>
      <c r="D795" s="317"/>
      <c r="E795" s="314"/>
      <c r="F795" s="314"/>
      <c r="G795" s="318"/>
      <c r="H795" s="314"/>
      <c r="I795" s="314"/>
      <c r="J795" s="314"/>
      <c r="K795" s="314"/>
      <c r="L795" s="314"/>
      <c r="M795" s="314"/>
      <c r="N795" s="314"/>
      <c r="O795" s="314"/>
      <c r="P795" s="314"/>
      <c r="Q795" s="314"/>
      <c r="R795" s="314"/>
      <c r="S795" s="314"/>
      <c r="T795" s="314"/>
      <c r="U795" s="314"/>
      <c r="V795" s="314"/>
      <c r="W795" s="314"/>
      <c r="X795" s="314"/>
      <c r="Y795" s="314"/>
      <c r="Z795" s="314"/>
      <c r="AA795" s="314"/>
    </row>
    <row r="796">
      <c r="A796" s="314"/>
      <c r="B796" s="314"/>
      <c r="C796" s="314"/>
      <c r="D796" s="317"/>
      <c r="E796" s="314"/>
      <c r="F796" s="314"/>
      <c r="G796" s="318"/>
      <c r="H796" s="314"/>
      <c r="I796" s="314"/>
      <c r="J796" s="314"/>
      <c r="K796" s="314"/>
      <c r="L796" s="314"/>
      <c r="M796" s="314"/>
      <c r="N796" s="314"/>
      <c r="O796" s="314"/>
      <c r="P796" s="314"/>
      <c r="Q796" s="314"/>
      <c r="R796" s="314"/>
      <c r="S796" s="314"/>
      <c r="T796" s="314"/>
      <c r="U796" s="314"/>
      <c r="V796" s="314"/>
      <c r="W796" s="314"/>
      <c r="X796" s="314"/>
      <c r="Y796" s="314"/>
      <c r="Z796" s="314"/>
      <c r="AA796" s="314"/>
    </row>
    <row r="797">
      <c r="A797" s="314"/>
      <c r="B797" s="314"/>
      <c r="C797" s="314"/>
      <c r="D797" s="317"/>
      <c r="E797" s="314"/>
      <c r="F797" s="314"/>
      <c r="G797" s="318"/>
      <c r="H797" s="314"/>
      <c r="I797" s="314"/>
      <c r="J797" s="314"/>
      <c r="K797" s="314"/>
      <c r="L797" s="314"/>
      <c r="M797" s="314"/>
      <c r="N797" s="314"/>
      <c r="O797" s="314"/>
      <c r="P797" s="314"/>
      <c r="Q797" s="314"/>
      <c r="R797" s="314"/>
      <c r="S797" s="314"/>
      <c r="T797" s="314"/>
      <c r="U797" s="314"/>
      <c r="V797" s="314"/>
      <c r="W797" s="314"/>
      <c r="X797" s="314"/>
      <c r="Y797" s="314"/>
      <c r="Z797" s="314"/>
      <c r="AA797" s="314"/>
    </row>
    <row r="798">
      <c r="A798" s="314"/>
      <c r="B798" s="314"/>
      <c r="C798" s="314"/>
      <c r="D798" s="317"/>
      <c r="E798" s="314"/>
      <c r="F798" s="314"/>
      <c r="G798" s="318"/>
      <c r="H798" s="314"/>
      <c r="I798" s="314"/>
      <c r="J798" s="314"/>
      <c r="K798" s="314"/>
      <c r="L798" s="314"/>
      <c r="M798" s="314"/>
      <c r="N798" s="314"/>
      <c r="O798" s="314"/>
      <c r="P798" s="314"/>
      <c r="Q798" s="314"/>
      <c r="R798" s="314"/>
      <c r="S798" s="314"/>
      <c r="T798" s="314"/>
      <c r="U798" s="314"/>
      <c r="V798" s="314"/>
      <c r="W798" s="314"/>
      <c r="X798" s="314"/>
      <c r="Y798" s="314"/>
      <c r="Z798" s="314"/>
      <c r="AA798" s="314"/>
    </row>
    <row r="799">
      <c r="A799" s="314"/>
      <c r="B799" s="314"/>
      <c r="C799" s="314"/>
      <c r="D799" s="317"/>
      <c r="E799" s="314"/>
      <c r="F799" s="314"/>
      <c r="G799" s="318"/>
      <c r="H799" s="314"/>
      <c r="I799" s="314"/>
      <c r="J799" s="314"/>
      <c r="K799" s="314"/>
      <c r="L799" s="314"/>
      <c r="M799" s="314"/>
      <c r="N799" s="314"/>
      <c r="O799" s="314"/>
      <c r="P799" s="314"/>
      <c r="Q799" s="314"/>
      <c r="R799" s="314"/>
      <c r="S799" s="314"/>
      <c r="T799" s="314"/>
      <c r="U799" s="314"/>
      <c r="V799" s="314"/>
      <c r="W799" s="314"/>
      <c r="X799" s="314"/>
      <c r="Y799" s="314"/>
      <c r="Z799" s="314"/>
      <c r="AA799" s="314"/>
    </row>
    <row r="800">
      <c r="A800" s="314"/>
      <c r="B800" s="314"/>
      <c r="C800" s="314"/>
      <c r="D800" s="317"/>
      <c r="E800" s="314"/>
      <c r="F800" s="314"/>
      <c r="G800" s="318"/>
      <c r="H800" s="314"/>
      <c r="I800" s="314"/>
      <c r="J800" s="314"/>
      <c r="K800" s="314"/>
      <c r="L800" s="314"/>
      <c r="M800" s="314"/>
      <c r="N800" s="314"/>
      <c r="O800" s="314"/>
      <c r="P800" s="314"/>
      <c r="Q800" s="314"/>
      <c r="R800" s="314"/>
      <c r="S800" s="314"/>
      <c r="T800" s="314"/>
      <c r="U800" s="314"/>
      <c r="V800" s="314"/>
      <c r="W800" s="314"/>
      <c r="X800" s="314"/>
      <c r="Y800" s="314"/>
      <c r="Z800" s="314"/>
      <c r="AA800" s="314"/>
    </row>
    <row r="801">
      <c r="A801" s="314"/>
      <c r="B801" s="314"/>
      <c r="C801" s="314"/>
      <c r="D801" s="317"/>
      <c r="E801" s="314"/>
      <c r="F801" s="314"/>
      <c r="G801" s="318"/>
      <c r="H801" s="314"/>
      <c r="I801" s="314"/>
      <c r="J801" s="314"/>
      <c r="K801" s="314"/>
      <c r="L801" s="314"/>
      <c r="M801" s="314"/>
      <c r="N801" s="314"/>
      <c r="O801" s="314"/>
      <c r="P801" s="314"/>
      <c r="Q801" s="314"/>
      <c r="R801" s="314"/>
      <c r="S801" s="314"/>
      <c r="T801" s="314"/>
      <c r="U801" s="314"/>
      <c r="V801" s="314"/>
      <c r="W801" s="314"/>
      <c r="X801" s="314"/>
      <c r="Y801" s="314"/>
      <c r="Z801" s="314"/>
      <c r="AA801" s="314"/>
    </row>
    <row r="802">
      <c r="A802" s="314"/>
      <c r="B802" s="314"/>
      <c r="C802" s="314"/>
      <c r="D802" s="317"/>
      <c r="E802" s="314"/>
      <c r="F802" s="314"/>
      <c r="G802" s="318"/>
      <c r="H802" s="314"/>
      <c r="I802" s="314"/>
      <c r="J802" s="314"/>
      <c r="K802" s="314"/>
      <c r="L802" s="314"/>
      <c r="M802" s="314"/>
      <c r="N802" s="314"/>
      <c r="O802" s="314"/>
      <c r="P802" s="314"/>
      <c r="Q802" s="314"/>
      <c r="R802" s="314"/>
      <c r="S802" s="314"/>
      <c r="T802" s="314"/>
      <c r="U802" s="314"/>
      <c r="V802" s="314"/>
      <c r="W802" s="314"/>
      <c r="X802" s="314"/>
      <c r="Y802" s="314"/>
      <c r="Z802" s="314"/>
      <c r="AA802" s="314"/>
    </row>
    <row r="803">
      <c r="A803" s="314"/>
      <c r="B803" s="314"/>
      <c r="C803" s="314"/>
      <c r="D803" s="317"/>
      <c r="E803" s="314"/>
      <c r="F803" s="314"/>
      <c r="G803" s="318"/>
      <c r="H803" s="314"/>
      <c r="I803" s="314"/>
      <c r="J803" s="314"/>
      <c r="K803" s="314"/>
      <c r="L803" s="314"/>
      <c r="M803" s="314"/>
      <c r="N803" s="314"/>
      <c r="O803" s="314"/>
      <c r="P803" s="314"/>
      <c r="Q803" s="314"/>
      <c r="R803" s="314"/>
      <c r="S803" s="314"/>
      <c r="T803" s="314"/>
      <c r="U803" s="314"/>
      <c r="V803" s="314"/>
      <c r="W803" s="314"/>
      <c r="X803" s="314"/>
      <c r="Y803" s="314"/>
      <c r="Z803" s="314"/>
      <c r="AA803" s="314"/>
    </row>
    <row r="804">
      <c r="A804" s="314"/>
      <c r="B804" s="314"/>
      <c r="C804" s="314"/>
      <c r="D804" s="317"/>
      <c r="E804" s="314"/>
      <c r="F804" s="314"/>
      <c r="G804" s="318"/>
      <c r="H804" s="314"/>
      <c r="I804" s="314"/>
      <c r="J804" s="314"/>
      <c r="K804" s="314"/>
      <c r="L804" s="314"/>
      <c r="M804" s="314"/>
      <c r="N804" s="314"/>
      <c r="O804" s="314"/>
      <c r="P804" s="314"/>
      <c r="Q804" s="314"/>
      <c r="R804" s="314"/>
      <c r="S804" s="314"/>
      <c r="T804" s="314"/>
      <c r="U804" s="314"/>
      <c r="V804" s="314"/>
      <c r="W804" s="314"/>
      <c r="X804" s="314"/>
      <c r="Y804" s="314"/>
      <c r="Z804" s="314"/>
      <c r="AA804" s="314"/>
    </row>
    <row r="805">
      <c r="A805" s="314"/>
      <c r="B805" s="314"/>
      <c r="C805" s="314"/>
      <c r="D805" s="317"/>
      <c r="E805" s="314"/>
      <c r="F805" s="314"/>
      <c r="G805" s="318"/>
      <c r="H805" s="314"/>
      <c r="I805" s="314"/>
      <c r="J805" s="314"/>
      <c r="K805" s="314"/>
      <c r="L805" s="314"/>
      <c r="M805" s="314"/>
      <c r="N805" s="314"/>
      <c r="O805" s="314"/>
      <c r="P805" s="314"/>
      <c r="Q805" s="314"/>
      <c r="R805" s="314"/>
      <c r="S805" s="314"/>
      <c r="T805" s="314"/>
      <c r="U805" s="314"/>
      <c r="V805" s="314"/>
      <c r="W805" s="314"/>
      <c r="X805" s="314"/>
      <c r="Y805" s="314"/>
      <c r="Z805" s="314"/>
      <c r="AA805" s="314"/>
    </row>
    <row r="806">
      <c r="A806" s="314"/>
      <c r="B806" s="314"/>
      <c r="C806" s="314"/>
      <c r="D806" s="317"/>
      <c r="E806" s="314"/>
      <c r="F806" s="314"/>
      <c r="G806" s="318"/>
      <c r="H806" s="314"/>
      <c r="I806" s="314"/>
      <c r="J806" s="314"/>
      <c r="K806" s="314"/>
      <c r="L806" s="314"/>
      <c r="M806" s="314"/>
      <c r="N806" s="314"/>
      <c r="O806" s="314"/>
      <c r="P806" s="314"/>
      <c r="Q806" s="314"/>
      <c r="R806" s="314"/>
      <c r="S806" s="314"/>
      <c r="T806" s="314"/>
      <c r="U806" s="314"/>
      <c r="V806" s="314"/>
      <c r="W806" s="314"/>
      <c r="X806" s="314"/>
      <c r="Y806" s="314"/>
      <c r="Z806" s="314"/>
      <c r="AA806" s="314"/>
    </row>
    <row r="807">
      <c r="A807" s="314"/>
      <c r="B807" s="314"/>
      <c r="C807" s="314"/>
      <c r="D807" s="317"/>
      <c r="E807" s="314"/>
      <c r="F807" s="314"/>
      <c r="G807" s="318"/>
      <c r="H807" s="314"/>
      <c r="I807" s="314"/>
      <c r="J807" s="314"/>
      <c r="K807" s="314"/>
      <c r="L807" s="314"/>
      <c r="M807" s="314"/>
      <c r="N807" s="314"/>
      <c r="O807" s="314"/>
      <c r="P807" s="314"/>
      <c r="Q807" s="314"/>
      <c r="R807" s="314"/>
      <c r="S807" s="314"/>
      <c r="T807" s="314"/>
      <c r="U807" s="314"/>
      <c r="V807" s="314"/>
      <c r="W807" s="314"/>
      <c r="X807" s="314"/>
      <c r="Y807" s="314"/>
      <c r="Z807" s="314"/>
      <c r="AA807" s="314"/>
    </row>
    <row r="808">
      <c r="A808" s="314"/>
      <c r="B808" s="314"/>
      <c r="C808" s="314"/>
      <c r="D808" s="317"/>
      <c r="E808" s="314"/>
      <c r="F808" s="314"/>
      <c r="G808" s="318"/>
      <c r="H808" s="314"/>
      <c r="I808" s="314"/>
      <c r="J808" s="314"/>
      <c r="K808" s="314"/>
      <c r="L808" s="314"/>
      <c r="M808" s="314"/>
      <c r="N808" s="314"/>
      <c r="O808" s="314"/>
      <c r="P808" s="314"/>
      <c r="Q808" s="314"/>
      <c r="R808" s="314"/>
      <c r="S808" s="314"/>
      <c r="T808" s="314"/>
      <c r="U808" s="314"/>
      <c r="V808" s="314"/>
      <c r="W808" s="314"/>
      <c r="X808" s="314"/>
      <c r="Y808" s="314"/>
      <c r="Z808" s="314"/>
      <c r="AA808" s="314"/>
    </row>
    <row r="809">
      <c r="A809" s="314"/>
      <c r="B809" s="314"/>
      <c r="C809" s="314"/>
      <c r="D809" s="317"/>
      <c r="E809" s="314"/>
      <c r="F809" s="314"/>
      <c r="G809" s="318"/>
      <c r="H809" s="314"/>
      <c r="I809" s="314"/>
      <c r="J809" s="314"/>
      <c r="K809" s="314"/>
      <c r="L809" s="314"/>
      <c r="M809" s="314"/>
      <c r="N809" s="314"/>
      <c r="O809" s="314"/>
      <c r="P809" s="314"/>
      <c r="Q809" s="314"/>
      <c r="R809" s="314"/>
      <c r="S809" s="314"/>
      <c r="T809" s="314"/>
      <c r="U809" s="314"/>
      <c r="V809" s="314"/>
      <c r="W809" s="314"/>
      <c r="X809" s="314"/>
      <c r="Y809" s="314"/>
      <c r="Z809" s="314"/>
      <c r="AA809" s="314"/>
    </row>
    <row r="810">
      <c r="A810" s="314"/>
      <c r="B810" s="314"/>
      <c r="C810" s="314"/>
      <c r="D810" s="317"/>
      <c r="E810" s="314"/>
      <c r="F810" s="314"/>
      <c r="G810" s="318"/>
      <c r="H810" s="314"/>
      <c r="I810" s="314"/>
      <c r="J810" s="314"/>
      <c r="K810" s="314"/>
      <c r="L810" s="314"/>
      <c r="M810" s="314"/>
      <c r="N810" s="314"/>
      <c r="O810" s="314"/>
      <c r="P810" s="314"/>
      <c r="Q810" s="314"/>
      <c r="R810" s="314"/>
      <c r="S810" s="314"/>
      <c r="T810" s="314"/>
      <c r="U810" s="314"/>
      <c r="V810" s="314"/>
      <c r="W810" s="314"/>
      <c r="X810" s="314"/>
      <c r="Y810" s="314"/>
      <c r="Z810" s="314"/>
      <c r="AA810" s="314"/>
    </row>
    <row r="811">
      <c r="A811" s="314"/>
      <c r="B811" s="314"/>
      <c r="C811" s="314"/>
      <c r="D811" s="317"/>
      <c r="E811" s="314"/>
      <c r="F811" s="314"/>
      <c r="G811" s="318"/>
      <c r="H811" s="314"/>
      <c r="I811" s="314"/>
      <c r="J811" s="314"/>
      <c r="K811" s="314"/>
      <c r="L811" s="314"/>
      <c r="M811" s="314"/>
      <c r="N811" s="314"/>
      <c r="O811" s="314"/>
      <c r="P811" s="314"/>
      <c r="Q811" s="314"/>
      <c r="R811" s="314"/>
      <c r="S811" s="314"/>
      <c r="T811" s="314"/>
      <c r="U811" s="314"/>
      <c r="V811" s="314"/>
      <c r="W811" s="314"/>
      <c r="X811" s="314"/>
      <c r="Y811" s="314"/>
      <c r="Z811" s="314"/>
      <c r="AA811" s="314"/>
    </row>
    <row r="812">
      <c r="A812" s="314"/>
      <c r="B812" s="314"/>
      <c r="C812" s="314"/>
      <c r="D812" s="317"/>
      <c r="E812" s="314"/>
      <c r="F812" s="314"/>
      <c r="G812" s="318"/>
      <c r="H812" s="314"/>
      <c r="I812" s="314"/>
      <c r="J812" s="314"/>
      <c r="K812" s="314"/>
      <c r="L812" s="314"/>
      <c r="M812" s="314"/>
      <c r="N812" s="314"/>
      <c r="O812" s="314"/>
      <c r="P812" s="314"/>
      <c r="Q812" s="314"/>
      <c r="R812" s="314"/>
      <c r="S812" s="314"/>
      <c r="T812" s="314"/>
      <c r="U812" s="314"/>
      <c r="V812" s="314"/>
      <c r="W812" s="314"/>
      <c r="X812" s="314"/>
      <c r="Y812" s="314"/>
      <c r="Z812" s="314"/>
      <c r="AA812" s="314"/>
    </row>
    <row r="813">
      <c r="A813" s="314"/>
      <c r="B813" s="314"/>
      <c r="C813" s="314"/>
      <c r="D813" s="317"/>
      <c r="E813" s="314"/>
      <c r="F813" s="314"/>
      <c r="G813" s="318"/>
      <c r="H813" s="314"/>
      <c r="I813" s="314"/>
      <c r="J813" s="314"/>
      <c r="K813" s="314"/>
      <c r="L813" s="314"/>
      <c r="M813" s="314"/>
      <c r="N813" s="314"/>
      <c r="O813" s="314"/>
      <c r="P813" s="314"/>
      <c r="Q813" s="314"/>
      <c r="R813" s="314"/>
      <c r="S813" s="314"/>
      <c r="T813" s="314"/>
      <c r="U813" s="314"/>
      <c r="V813" s="314"/>
      <c r="W813" s="314"/>
      <c r="X813" s="314"/>
      <c r="Y813" s="314"/>
      <c r="Z813" s="314"/>
      <c r="AA813" s="314"/>
    </row>
    <row r="814">
      <c r="A814" s="314"/>
      <c r="B814" s="314"/>
      <c r="C814" s="314"/>
      <c r="D814" s="317"/>
      <c r="E814" s="314"/>
      <c r="F814" s="314"/>
      <c r="G814" s="318"/>
      <c r="H814" s="314"/>
      <c r="I814" s="314"/>
      <c r="J814" s="314"/>
      <c r="K814" s="314"/>
      <c r="L814" s="314"/>
      <c r="M814" s="314"/>
      <c r="N814" s="314"/>
      <c r="O814" s="314"/>
      <c r="P814" s="314"/>
      <c r="Q814" s="314"/>
      <c r="R814" s="314"/>
      <c r="S814" s="314"/>
      <c r="T814" s="314"/>
      <c r="U814" s="314"/>
      <c r="V814" s="314"/>
      <c r="W814" s="314"/>
      <c r="X814" s="314"/>
      <c r="Y814" s="314"/>
      <c r="Z814" s="314"/>
      <c r="AA814" s="314"/>
    </row>
    <row r="815">
      <c r="A815" s="314"/>
      <c r="B815" s="314"/>
      <c r="C815" s="314"/>
      <c r="D815" s="317"/>
      <c r="E815" s="314"/>
      <c r="F815" s="314"/>
      <c r="G815" s="318"/>
      <c r="H815" s="314"/>
      <c r="I815" s="314"/>
      <c r="J815" s="314"/>
      <c r="K815" s="314"/>
      <c r="L815" s="314"/>
      <c r="M815" s="314"/>
      <c r="N815" s="314"/>
      <c r="O815" s="314"/>
      <c r="P815" s="314"/>
      <c r="Q815" s="314"/>
      <c r="R815" s="314"/>
      <c r="S815" s="314"/>
      <c r="T815" s="314"/>
      <c r="U815" s="314"/>
      <c r="V815" s="314"/>
      <c r="W815" s="314"/>
      <c r="X815" s="314"/>
      <c r="Y815" s="314"/>
      <c r="Z815" s="314"/>
      <c r="AA815" s="314"/>
    </row>
    <row r="816">
      <c r="A816" s="314"/>
      <c r="B816" s="314"/>
      <c r="C816" s="314"/>
      <c r="D816" s="317"/>
      <c r="E816" s="314"/>
      <c r="F816" s="314"/>
      <c r="G816" s="318"/>
      <c r="H816" s="314"/>
      <c r="I816" s="314"/>
      <c r="J816" s="314"/>
      <c r="K816" s="314"/>
      <c r="L816" s="314"/>
      <c r="M816" s="314"/>
      <c r="N816" s="314"/>
      <c r="O816" s="314"/>
      <c r="P816" s="314"/>
      <c r="Q816" s="314"/>
      <c r="R816" s="314"/>
      <c r="S816" s="314"/>
      <c r="T816" s="314"/>
      <c r="U816" s="314"/>
      <c r="V816" s="314"/>
      <c r="W816" s="314"/>
      <c r="X816" s="314"/>
      <c r="Y816" s="314"/>
      <c r="Z816" s="314"/>
      <c r="AA816" s="314"/>
    </row>
    <row r="817">
      <c r="A817" s="314"/>
      <c r="B817" s="314"/>
      <c r="C817" s="314"/>
      <c r="D817" s="317"/>
      <c r="E817" s="314"/>
      <c r="F817" s="314"/>
      <c r="G817" s="318"/>
      <c r="H817" s="314"/>
      <c r="I817" s="314"/>
      <c r="J817" s="314"/>
      <c r="K817" s="314"/>
      <c r="L817" s="314"/>
      <c r="M817" s="314"/>
      <c r="N817" s="314"/>
      <c r="O817" s="314"/>
      <c r="P817" s="314"/>
      <c r="Q817" s="314"/>
      <c r="R817" s="314"/>
      <c r="S817" s="314"/>
      <c r="T817" s="314"/>
      <c r="U817" s="314"/>
      <c r="V817" s="314"/>
      <c r="W817" s="314"/>
      <c r="X817" s="314"/>
      <c r="Y817" s="314"/>
      <c r="Z817" s="314"/>
      <c r="AA817" s="314"/>
    </row>
    <row r="818">
      <c r="A818" s="314"/>
      <c r="B818" s="314"/>
      <c r="C818" s="314"/>
      <c r="D818" s="317"/>
      <c r="E818" s="314"/>
      <c r="F818" s="314"/>
      <c r="G818" s="318"/>
      <c r="H818" s="314"/>
      <c r="I818" s="314"/>
      <c r="J818" s="314"/>
      <c r="K818" s="314"/>
      <c r="L818" s="314"/>
      <c r="M818" s="314"/>
      <c r="N818" s="314"/>
      <c r="O818" s="314"/>
      <c r="P818" s="314"/>
      <c r="Q818" s="314"/>
      <c r="R818" s="314"/>
      <c r="S818" s="314"/>
      <c r="T818" s="314"/>
      <c r="U818" s="314"/>
      <c r="V818" s="314"/>
      <c r="W818" s="314"/>
      <c r="X818" s="314"/>
      <c r="Y818" s="314"/>
      <c r="Z818" s="314"/>
      <c r="AA818" s="314"/>
    </row>
    <row r="819">
      <c r="A819" s="314"/>
      <c r="B819" s="314"/>
      <c r="C819" s="314"/>
      <c r="D819" s="317"/>
      <c r="E819" s="314"/>
      <c r="F819" s="314"/>
      <c r="G819" s="318"/>
      <c r="H819" s="314"/>
      <c r="I819" s="314"/>
      <c r="J819" s="314"/>
      <c r="K819" s="314"/>
      <c r="L819" s="314"/>
      <c r="M819" s="314"/>
      <c r="N819" s="314"/>
      <c r="O819" s="314"/>
      <c r="P819" s="314"/>
      <c r="Q819" s="314"/>
      <c r="R819" s="314"/>
      <c r="S819" s="314"/>
      <c r="T819" s="314"/>
      <c r="U819" s="314"/>
      <c r="V819" s="314"/>
      <c r="W819" s="314"/>
      <c r="X819" s="314"/>
      <c r="Y819" s="314"/>
      <c r="Z819" s="314"/>
      <c r="AA819" s="314"/>
    </row>
    <row r="820">
      <c r="A820" s="314"/>
      <c r="B820" s="314"/>
      <c r="C820" s="314"/>
      <c r="D820" s="317"/>
      <c r="E820" s="314"/>
      <c r="F820" s="314"/>
      <c r="G820" s="318"/>
      <c r="H820" s="314"/>
      <c r="I820" s="314"/>
      <c r="J820" s="314"/>
      <c r="K820" s="314"/>
      <c r="L820" s="314"/>
      <c r="M820" s="314"/>
      <c r="N820" s="314"/>
      <c r="O820" s="314"/>
      <c r="P820" s="314"/>
      <c r="Q820" s="314"/>
      <c r="R820" s="314"/>
      <c r="S820" s="314"/>
      <c r="T820" s="314"/>
      <c r="U820" s="314"/>
      <c r="V820" s="314"/>
      <c r="W820" s="314"/>
      <c r="X820" s="314"/>
      <c r="Y820" s="314"/>
      <c r="Z820" s="314"/>
      <c r="AA820" s="314"/>
    </row>
    <row r="821">
      <c r="A821" s="314"/>
      <c r="B821" s="314"/>
      <c r="C821" s="314"/>
      <c r="D821" s="317"/>
      <c r="E821" s="314"/>
      <c r="F821" s="314"/>
      <c r="G821" s="318"/>
      <c r="H821" s="314"/>
      <c r="I821" s="314"/>
      <c r="J821" s="314"/>
      <c r="K821" s="314"/>
      <c r="L821" s="314"/>
      <c r="M821" s="314"/>
      <c r="N821" s="314"/>
      <c r="O821" s="314"/>
      <c r="P821" s="314"/>
      <c r="Q821" s="314"/>
      <c r="R821" s="314"/>
      <c r="S821" s="314"/>
      <c r="T821" s="314"/>
      <c r="U821" s="314"/>
      <c r="V821" s="314"/>
      <c r="W821" s="314"/>
      <c r="X821" s="314"/>
      <c r="Y821" s="314"/>
      <c r="Z821" s="314"/>
      <c r="AA821" s="314"/>
    </row>
    <row r="822">
      <c r="A822" s="314"/>
      <c r="B822" s="314"/>
      <c r="C822" s="314"/>
      <c r="D822" s="317"/>
      <c r="E822" s="314"/>
      <c r="F822" s="314"/>
      <c r="G822" s="318"/>
      <c r="H822" s="314"/>
      <c r="I822" s="314"/>
      <c r="J822" s="314"/>
      <c r="K822" s="314"/>
      <c r="L822" s="314"/>
      <c r="M822" s="314"/>
      <c r="N822" s="314"/>
      <c r="O822" s="314"/>
      <c r="P822" s="314"/>
      <c r="Q822" s="314"/>
      <c r="R822" s="314"/>
      <c r="S822" s="314"/>
      <c r="T822" s="314"/>
      <c r="U822" s="314"/>
      <c r="V822" s="314"/>
      <c r="W822" s="314"/>
      <c r="X822" s="314"/>
      <c r="Y822" s="314"/>
      <c r="Z822" s="314"/>
      <c r="AA822" s="314"/>
    </row>
    <row r="823">
      <c r="A823" s="314"/>
      <c r="B823" s="314"/>
      <c r="C823" s="314"/>
      <c r="D823" s="317"/>
      <c r="E823" s="314"/>
      <c r="F823" s="314"/>
      <c r="G823" s="318"/>
      <c r="H823" s="314"/>
      <c r="I823" s="314"/>
      <c r="J823" s="314"/>
      <c r="K823" s="314"/>
      <c r="L823" s="314"/>
      <c r="M823" s="314"/>
      <c r="N823" s="314"/>
      <c r="O823" s="314"/>
      <c r="P823" s="314"/>
      <c r="Q823" s="314"/>
      <c r="R823" s="314"/>
      <c r="S823" s="314"/>
      <c r="T823" s="314"/>
      <c r="U823" s="314"/>
      <c r="V823" s="314"/>
      <c r="W823" s="314"/>
      <c r="X823" s="314"/>
      <c r="Y823" s="314"/>
      <c r="Z823" s="314"/>
      <c r="AA823" s="314"/>
    </row>
    <row r="824">
      <c r="A824" s="314"/>
      <c r="B824" s="314"/>
      <c r="C824" s="314"/>
      <c r="D824" s="317"/>
      <c r="E824" s="314"/>
      <c r="F824" s="314"/>
      <c r="G824" s="318"/>
      <c r="H824" s="314"/>
      <c r="I824" s="314"/>
      <c r="J824" s="314"/>
      <c r="K824" s="314"/>
      <c r="L824" s="314"/>
      <c r="M824" s="314"/>
      <c r="N824" s="314"/>
      <c r="O824" s="314"/>
      <c r="P824" s="314"/>
      <c r="Q824" s="314"/>
      <c r="R824" s="314"/>
      <c r="S824" s="314"/>
      <c r="T824" s="314"/>
      <c r="U824" s="314"/>
      <c r="V824" s="314"/>
      <c r="W824" s="314"/>
      <c r="X824" s="314"/>
      <c r="Y824" s="314"/>
      <c r="Z824" s="314"/>
      <c r="AA824" s="314"/>
    </row>
    <row r="825">
      <c r="A825" s="314"/>
      <c r="B825" s="314"/>
      <c r="C825" s="314"/>
      <c r="D825" s="317"/>
      <c r="E825" s="314"/>
      <c r="F825" s="314"/>
      <c r="G825" s="318"/>
      <c r="H825" s="314"/>
      <c r="I825" s="314"/>
      <c r="J825" s="314"/>
      <c r="K825" s="314"/>
      <c r="L825" s="314"/>
      <c r="M825" s="314"/>
      <c r="N825" s="314"/>
      <c r="O825" s="314"/>
      <c r="P825" s="314"/>
      <c r="Q825" s="314"/>
      <c r="R825" s="314"/>
      <c r="S825" s="314"/>
      <c r="T825" s="314"/>
      <c r="U825" s="314"/>
      <c r="V825" s="314"/>
      <c r="W825" s="314"/>
      <c r="X825" s="314"/>
      <c r="Y825" s="314"/>
      <c r="Z825" s="314"/>
      <c r="AA825" s="314"/>
    </row>
    <row r="826">
      <c r="A826" s="314"/>
      <c r="B826" s="314"/>
      <c r="C826" s="314"/>
      <c r="D826" s="317"/>
      <c r="E826" s="314"/>
      <c r="F826" s="314"/>
      <c r="G826" s="318"/>
      <c r="H826" s="314"/>
      <c r="I826" s="314"/>
      <c r="J826" s="314"/>
      <c r="K826" s="314"/>
      <c r="L826" s="314"/>
      <c r="M826" s="314"/>
      <c r="N826" s="314"/>
      <c r="O826" s="314"/>
      <c r="P826" s="314"/>
      <c r="Q826" s="314"/>
      <c r="R826" s="314"/>
      <c r="S826" s="314"/>
      <c r="T826" s="314"/>
      <c r="U826" s="314"/>
      <c r="V826" s="314"/>
      <c r="W826" s="314"/>
      <c r="X826" s="314"/>
      <c r="Y826" s="314"/>
      <c r="Z826" s="314"/>
      <c r="AA826" s="314"/>
    </row>
    <row r="827">
      <c r="A827" s="314"/>
      <c r="B827" s="314"/>
      <c r="C827" s="314"/>
      <c r="D827" s="317"/>
      <c r="E827" s="314"/>
      <c r="F827" s="314"/>
      <c r="G827" s="318"/>
      <c r="H827" s="314"/>
      <c r="I827" s="314"/>
      <c r="J827" s="314"/>
      <c r="K827" s="314"/>
      <c r="L827" s="314"/>
      <c r="M827" s="314"/>
      <c r="N827" s="314"/>
      <c r="O827" s="314"/>
      <c r="P827" s="314"/>
      <c r="Q827" s="314"/>
      <c r="R827" s="314"/>
      <c r="S827" s="314"/>
      <c r="T827" s="314"/>
      <c r="U827" s="314"/>
      <c r="V827" s="314"/>
      <c r="W827" s="314"/>
      <c r="X827" s="314"/>
      <c r="Y827" s="314"/>
      <c r="Z827" s="314"/>
      <c r="AA827" s="314"/>
    </row>
    <row r="828">
      <c r="A828" s="314"/>
      <c r="B828" s="314"/>
      <c r="C828" s="314"/>
      <c r="D828" s="317"/>
      <c r="E828" s="314"/>
      <c r="F828" s="314"/>
      <c r="G828" s="318"/>
      <c r="H828" s="314"/>
      <c r="I828" s="314"/>
      <c r="J828" s="314"/>
      <c r="K828" s="314"/>
      <c r="L828" s="314"/>
      <c r="M828" s="314"/>
      <c r="N828" s="314"/>
      <c r="O828" s="314"/>
      <c r="P828" s="314"/>
      <c r="Q828" s="314"/>
      <c r="R828" s="314"/>
      <c r="S828" s="314"/>
      <c r="T828" s="314"/>
      <c r="U828" s="314"/>
      <c r="V828" s="314"/>
      <c r="W828" s="314"/>
      <c r="X828" s="314"/>
      <c r="Y828" s="314"/>
      <c r="Z828" s="314"/>
      <c r="AA828" s="314"/>
    </row>
    <row r="829">
      <c r="A829" s="314"/>
      <c r="B829" s="314"/>
      <c r="C829" s="314"/>
      <c r="D829" s="317"/>
      <c r="E829" s="314"/>
      <c r="F829" s="314"/>
      <c r="G829" s="318"/>
      <c r="H829" s="314"/>
      <c r="I829" s="314"/>
      <c r="J829" s="314"/>
      <c r="K829" s="314"/>
      <c r="L829" s="314"/>
      <c r="M829" s="314"/>
      <c r="N829" s="314"/>
      <c r="O829" s="314"/>
      <c r="P829" s="314"/>
      <c r="Q829" s="314"/>
      <c r="R829" s="314"/>
      <c r="S829" s="314"/>
      <c r="T829" s="314"/>
      <c r="U829" s="314"/>
      <c r="V829" s="314"/>
      <c r="W829" s="314"/>
      <c r="X829" s="314"/>
      <c r="Y829" s="314"/>
      <c r="Z829" s="314"/>
      <c r="AA829" s="314"/>
    </row>
    <row r="830">
      <c r="A830" s="314"/>
      <c r="B830" s="314"/>
      <c r="C830" s="314"/>
      <c r="D830" s="317"/>
      <c r="E830" s="314"/>
      <c r="F830" s="314"/>
      <c r="G830" s="318"/>
      <c r="H830" s="314"/>
      <c r="I830" s="314"/>
      <c r="J830" s="314"/>
      <c r="K830" s="314"/>
      <c r="L830" s="314"/>
      <c r="M830" s="314"/>
      <c r="N830" s="314"/>
      <c r="O830" s="314"/>
      <c r="P830" s="314"/>
      <c r="Q830" s="314"/>
      <c r="R830" s="314"/>
      <c r="S830" s="314"/>
      <c r="T830" s="314"/>
      <c r="U830" s="314"/>
      <c r="V830" s="314"/>
      <c r="W830" s="314"/>
      <c r="X830" s="314"/>
      <c r="Y830" s="314"/>
      <c r="Z830" s="314"/>
      <c r="AA830" s="314"/>
    </row>
    <row r="831">
      <c r="A831" s="314"/>
      <c r="B831" s="314"/>
      <c r="C831" s="314"/>
      <c r="D831" s="317"/>
      <c r="E831" s="314"/>
      <c r="F831" s="314"/>
      <c r="G831" s="318"/>
      <c r="H831" s="314"/>
      <c r="I831" s="314"/>
      <c r="J831" s="314"/>
      <c r="K831" s="314"/>
      <c r="L831" s="314"/>
      <c r="M831" s="314"/>
      <c r="N831" s="314"/>
      <c r="O831" s="314"/>
      <c r="P831" s="314"/>
      <c r="Q831" s="314"/>
      <c r="R831" s="314"/>
      <c r="S831" s="314"/>
      <c r="T831" s="314"/>
      <c r="U831" s="314"/>
      <c r="V831" s="314"/>
      <c r="W831" s="314"/>
      <c r="X831" s="314"/>
      <c r="Y831" s="314"/>
      <c r="Z831" s="314"/>
      <c r="AA831" s="314"/>
    </row>
    <row r="832">
      <c r="A832" s="314"/>
      <c r="B832" s="314"/>
      <c r="C832" s="314"/>
      <c r="D832" s="317"/>
      <c r="E832" s="314"/>
      <c r="F832" s="314"/>
      <c r="G832" s="318"/>
      <c r="H832" s="314"/>
      <c r="I832" s="314"/>
      <c r="J832" s="314"/>
      <c r="K832" s="314"/>
      <c r="L832" s="314"/>
      <c r="M832" s="314"/>
      <c r="N832" s="314"/>
      <c r="O832" s="314"/>
      <c r="P832" s="314"/>
      <c r="Q832" s="314"/>
      <c r="R832" s="314"/>
      <c r="S832" s="314"/>
      <c r="T832" s="314"/>
      <c r="U832" s="314"/>
      <c r="V832" s="314"/>
      <c r="W832" s="314"/>
      <c r="X832" s="314"/>
      <c r="Y832" s="314"/>
      <c r="Z832" s="314"/>
      <c r="AA832" s="314"/>
    </row>
    <row r="833">
      <c r="A833" s="314"/>
      <c r="B833" s="314"/>
      <c r="C833" s="314"/>
      <c r="D833" s="317"/>
      <c r="E833" s="314"/>
      <c r="F833" s="314"/>
      <c r="G833" s="318"/>
      <c r="H833" s="314"/>
      <c r="I833" s="314"/>
      <c r="J833" s="314"/>
      <c r="K833" s="314"/>
      <c r="L833" s="314"/>
      <c r="M833" s="314"/>
      <c r="N833" s="314"/>
      <c r="O833" s="314"/>
      <c r="P833" s="314"/>
      <c r="Q833" s="314"/>
      <c r="R833" s="314"/>
      <c r="S833" s="314"/>
      <c r="T833" s="314"/>
      <c r="U833" s="314"/>
      <c r="V833" s="314"/>
      <c r="W833" s="314"/>
      <c r="X833" s="314"/>
      <c r="Y833" s="314"/>
      <c r="Z833" s="314"/>
      <c r="AA833" s="314"/>
    </row>
    <row r="834">
      <c r="A834" s="314"/>
      <c r="B834" s="314"/>
      <c r="C834" s="314"/>
      <c r="D834" s="317"/>
      <c r="E834" s="314"/>
      <c r="F834" s="314"/>
      <c r="G834" s="318"/>
      <c r="H834" s="314"/>
      <c r="I834" s="314"/>
      <c r="J834" s="314"/>
      <c r="K834" s="314"/>
      <c r="L834" s="314"/>
      <c r="M834" s="314"/>
      <c r="N834" s="314"/>
      <c r="O834" s="314"/>
      <c r="P834" s="314"/>
      <c r="Q834" s="314"/>
      <c r="R834" s="314"/>
      <c r="S834" s="314"/>
      <c r="T834" s="314"/>
      <c r="U834" s="314"/>
      <c r="V834" s="314"/>
      <c r="W834" s="314"/>
      <c r="X834" s="314"/>
      <c r="Y834" s="314"/>
      <c r="Z834" s="314"/>
      <c r="AA834" s="314"/>
    </row>
    <row r="835">
      <c r="A835" s="314"/>
      <c r="B835" s="314"/>
      <c r="C835" s="314"/>
      <c r="D835" s="317"/>
      <c r="E835" s="314"/>
      <c r="F835" s="314"/>
      <c r="G835" s="318"/>
      <c r="H835" s="314"/>
      <c r="I835" s="314"/>
      <c r="J835" s="314"/>
      <c r="K835" s="314"/>
      <c r="L835" s="314"/>
      <c r="M835" s="314"/>
      <c r="N835" s="314"/>
      <c r="O835" s="314"/>
      <c r="P835" s="314"/>
      <c r="Q835" s="314"/>
      <c r="R835" s="314"/>
      <c r="S835" s="314"/>
      <c r="T835" s="314"/>
      <c r="U835" s="314"/>
      <c r="V835" s="314"/>
      <c r="W835" s="314"/>
      <c r="X835" s="314"/>
      <c r="Y835" s="314"/>
      <c r="Z835" s="314"/>
      <c r="AA835" s="314"/>
    </row>
    <row r="836">
      <c r="A836" s="314"/>
      <c r="B836" s="314"/>
      <c r="C836" s="314"/>
      <c r="D836" s="317"/>
      <c r="E836" s="314"/>
      <c r="F836" s="314"/>
      <c r="G836" s="318"/>
      <c r="H836" s="314"/>
      <c r="I836" s="314"/>
      <c r="J836" s="314"/>
      <c r="K836" s="314"/>
      <c r="L836" s="314"/>
      <c r="M836" s="314"/>
      <c r="N836" s="314"/>
      <c r="O836" s="314"/>
      <c r="P836" s="314"/>
      <c r="Q836" s="314"/>
      <c r="R836" s="314"/>
      <c r="S836" s="314"/>
      <c r="T836" s="314"/>
      <c r="U836" s="314"/>
      <c r="V836" s="314"/>
      <c r="W836" s="314"/>
      <c r="X836" s="314"/>
      <c r="Y836" s="314"/>
      <c r="Z836" s="314"/>
      <c r="AA836" s="314"/>
    </row>
    <row r="837">
      <c r="A837" s="314"/>
      <c r="B837" s="314"/>
      <c r="C837" s="314"/>
      <c r="D837" s="317"/>
      <c r="E837" s="314"/>
      <c r="F837" s="314"/>
      <c r="G837" s="318"/>
      <c r="H837" s="314"/>
      <c r="I837" s="314"/>
      <c r="J837" s="314"/>
      <c r="K837" s="314"/>
      <c r="L837" s="314"/>
      <c r="M837" s="314"/>
      <c r="N837" s="314"/>
      <c r="O837" s="314"/>
      <c r="P837" s="314"/>
      <c r="Q837" s="314"/>
      <c r="R837" s="314"/>
      <c r="S837" s="314"/>
      <c r="T837" s="314"/>
      <c r="U837" s="314"/>
      <c r="V837" s="314"/>
      <c r="W837" s="314"/>
      <c r="X837" s="314"/>
      <c r="Y837" s="314"/>
      <c r="Z837" s="314"/>
      <c r="AA837" s="314"/>
    </row>
    <row r="838">
      <c r="A838" s="314"/>
      <c r="B838" s="314"/>
      <c r="C838" s="314"/>
      <c r="D838" s="317"/>
      <c r="E838" s="314"/>
      <c r="F838" s="314"/>
      <c r="G838" s="318"/>
      <c r="H838" s="314"/>
      <c r="I838" s="314"/>
      <c r="J838" s="314"/>
      <c r="K838" s="314"/>
      <c r="L838" s="314"/>
      <c r="M838" s="314"/>
      <c r="N838" s="314"/>
      <c r="O838" s="314"/>
      <c r="P838" s="314"/>
      <c r="Q838" s="314"/>
      <c r="R838" s="314"/>
      <c r="S838" s="314"/>
      <c r="T838" s="314"/>
      <c r="U838" s="314"/>
      <c r="V838" s="314"/>
      <c r="W838" s="314"/>
      <c r="X838" s="314"/>
      <c r="Y838" s="314"/>
      <c r="Z838" s="314"/>
      <c r="AA838" s="314"/>
    </row>
    <row r="839">
      <c r="A839" s="314"/>
      <c r="B839" s="314"/>
      <c r="C839" s="314"/>
      <c r="D839" s="317"/>
      <c r="E839" s="314"/>
      <c r="F839" s="314"/>
      <c r="G839" s="318"/>
      <c r="H839" s="314"/>
      <c r="I839" s="314"/>
      <c r="J839" s="314"/>
      <c r="K839" s="314"/>
      <c r="L839" s="314"/>
      <c r="M839" s="314"/>
      <c r="N839" s="314"/>
      <c r="O839" s="314"/>
      <c r="P839" s="314"/>
      <c r="Q839" s="314"/>
      <c r="R839" s="314"/>
      <c r="S839" s="314"/>
      <c r="T839" s="314"/>
      <c r="U839" s="314"/>
      <c r="V839" s="314"/>
      <c r="W839" s="314"/>
      <c r="X839" s="314"/>
      <c r="Y839" s="314"/>
      <c r="Z839" s="314"/>
      <c r="AA839" s="314"/>
    </row>
    <row r="840">
      <c r="A840" s="314"/>
      <c r="B840" s="314"/>
      <c r="C840" s="314"/>
      <c r="D840" s="317"/>
      <c r="E840" s="314"/>
      <c r="F840" s="314"/>
      <c r="G840" s="318"/>
      <c r="H840" s="314"/>
      <c r="I840" s="314"/>
      <c r="J840" s="314"/>
      <c r="K840" s="314"/>
      <c r="L840" s="314"/>
      <c r="M840" s="314"/>
      <c r="N840" s="314"/>
      <c r="O840" s="314"/>
      <c r="P840" s="314"/>
      <c r="Q840" s="314"/>
      <c r="R840" s="314"/>
      <c r="S840" s="314"/>
      <c r="T840" s="314"/>
      <c r="U840" s="314"/>
      <c r="V840" s="314"/>
      <c r="W840" s="314"/>
      <c r="X840" s="314"/>
      <c r="Y840" s="314"/>
      <c r="Z840" s="314"/>
      <c r="AA840" s="314"/>
    </row>
    <row r="841">
      <c r="A841" s="314"/>
      <c r="B841" s="314"/>
      <c r="C841" s="314"/>
      <c r="D841" s="317"/>
      <c r="E841" s="314"/>
      <c r="F841" s="314"/>
      <c r="G841" s="318"/>
      <c r="H841" s="314"/>
      <c r="I841" s="314"/>
      <c r="J841" s="314"/>
      <c r="K841" s="314"/>
      <c r="L841" s="314"/>
      <c r="M841" s="314"/>
      <c r="N841" s="314"/>
      <c r="O841" s="314"/>
      <c r="P841" s="314"/>
      <c r="Q841" s="314"/>
      <c r="R841" s="314"/>
      <c r="S841" s="314"/>
      <c r="T841" s="314"/>
      <c r="U841" s="314"/>
      <c r="V841" s="314"/>
      <c r="W841" s="314"/>
      <c r="X841" s="314"/>
      <c r="Y841" s="314"/>
      <c r="Z841" s="314"/>
      <c r="AA841" s="314"/>
    </row>
    <row r="842">
      <c r="A842" s="314"/>
      <c r="B842" s="314"/>
      <c r="C842" s="314"/>
      <c r="D842" s="317"/>
      <c r="E842" s="314"/>
      <c r="F842" s="314"/>
      <c r="G842" s="318"/>
      <c r="H842" s="314"/>
      <c r="I842" s="314"/>
      <c r="J842" s="314"/>
      <c r="K842" s="314"/>
      <c r="L842" s="314"/>
      <c r="M842" s="314"/>
      <c r="N842" s="314"/>
      <c r="O842" s="314"/>
      <c r="P842" s="314"/>
      <c r="Q842" s="314"/>
      <c r="R842" s="314"/>
      <c r="S842" s="314"/>
      <c r="T842" s="314"/>
      <c r="U842" s="314"/>
      <c r="V842" s="314"/>
      <c r="W842" s="314"/>
      <c r="X842" s="314"/>
      <c r="Y842" s="314"/>
      <c r="Z842" s="314"/>
      <c r="AA842" s="314"/>
    </row>
    <row r="843">
      <c r="A843" s="314"/>
      <c r="B843" s="314"/>
      <c r="C843" s="314"/>
      <c r="D843" s="317"/>
      <c r="E843" s="314"/>
      <c r="F843" s="314"/>
      <c r="G843" s="318"/>
      <c r="H843" s="314"/>
      <c r="I843" s="314"/>
      <c r="J843" s="314"/>
      <c r="K843" s="314"/>
      <c r="L843" s="314"/>
      <c r="M843" s="314"/>
      <c r="N843" s="314"/>
      <c r="O843" s="314"/>
      <c r="P843" s="314"/>
      <c r="Q843" s="314"/>
      <c r="R843" s="314"/>
      <c r="S843" s="314"/>
      <c r="T843" s="314"/>
      <c r="U843" s="314"/>
      <c r="V843" s="314"/>
      <c r="W843" s="314"/>
      <c r="X843" s="314"/>
      <c r="Y843" s="314"/>
      <c r="Z843" s="314"/>
      <c r="AA843" s="314"/>
    </row>
    <row r="844">
      <c r="A844" s="314"/>
      <c r="B844" s="314"/>
      <c r="C844" s="314"/>
      <c r="D844" s="317"/>
      <c r="E844" s="314"/>
      <c r="F844" s="314"/>
      <c r="G844" s="318"/>
      <c r="H844" s="314"/>
      <c r="I844" s="314"/>
      <c r="J844" s="314"/>
      <c r="K844" s="314"/>
      <c r="L844" s="314"/>
      <c r="M844" s="314"/>
      <c r="N844" s="314"/>
      <c r="O844" s="314"/>
      <c r="P844" s="314"/>
      <c r="Q844" s="314"/>
      <c r="R844" s="314"/>
      <c r="S844" s="314"/>
      <c r="T844" s="314"/>
      <c r="U844" s="314"/>
      <c r="V844" s="314"/>
      <c r="W844" s="314"/>
      <c r="X844" s="314"/>
      <c r="Y844" s="314"/>
      <c r="Z844" s="314"/>
      <c r="AA844" s="314"/>
    </row>
    <row r="845">
      <c r="A845" s="314"/>
      <c r="B845" s="314"/>
      <c r="C845" s="314"/>
      <c r="D845" s="317"/>
      <c r="E845" s="314"/>
      <c r="F845" s="314"/>
      <c r="G845" s="318"/>
      <c r="H845" s="314"/>
      <c r="I845" s="314"/>
      <c r="J845" s="314"/>
      <c r="K845" s="314"/>
      <c r="L845" s="314"/>
      <c r="M845" s="314"/>
      <c r="N845" s="314"/>
      <c r="O845" s="314"/>
      <c r="P845" s="314"/>
      <c r="Q845" s="314"/>
      <c r="R845" s="314"/>
      <c r="S845" s="314"/>
      <c r="T845" s="314"/>
      <c r="U845" s="314"/>
      <c r="V845" s="314"/>
      <c r="W845" s="314"/>
      <c r="X845" s="314"/>
      <c r="Y845" s="314"/>
      <c r="Z845" s="314"/>
      <c r="AA845" s="314"/>
    </row>
    <row r="846">
      <c r="A846" s="314"/>
      <c r="B846" s="314"/>
      <c r="C846" s="314"/>
      <c r="D846" s="317"/>
      <c r="E846" s="314"/>
      <c r="F846" s="314"/>
      <c r="G846" s="318"/>
      <c r="H846" s="314"/>
      <c r="I846" s="314"/>
      <c r="J846" s="314"/>
      <c r="K846" s="314"/>
      <c r="L846" s="314"/>
      <c r="M846" s="314"/>
      <c r="N846" s="314"/>
      <c r="O846" s="314"/>
      <c r="P846" s="314"/>
      <c r="Q846" s="314"/>
      <c r="R846" s="314"/>
      <c r="S846" s="314"/>
      <c r="T846" s="314"/>
      <c r="U846" s="314"/>
      <c r="V846" s="314"/>
      <c r="W846" s="314"/>
      <c r="X846" s="314"/>
      <c r="Y846" s="314"/>
      <c r="Z846" s="314"/>
      <c r="AA846" s="314"/>
    </row>
    <row r="847">
      <c r="A847" s="314"/>
      <c r="B847" s="314"/>
      <c r="C847" s="314"/>
      <c r="D847" s="317"/>
      <c r="E847" s="314"/>
      <c r="F847" s="314"/>
      <c r="G847" s="318"/>
      <c r="H847" s="314"/>
      <c r="I847" s="314"/>
      <c r="J847" s="314"/>
      <c r="K847" s="314"/>
      <c r="L847" s="314"/>
      <c r="M847" s="314"/>
      <c r="N847" s="314"/>
      <c r="O847" s="314"/>
      <c r="P847" s="314"/>
      <c r="Q847" s="314"/>
      <c r="R847" s="314"/>
      <c r="S847" s="314"/>
      <c r="T847" s="314"/>
      <c r="U847" s="314"/>
      <c r="V847" s="314"/>
      <c r="W847" s="314"/>
      <c r="X847" s="314"/>
      <c r="Y847" s="314"/>
      <c r="Z847" s="314"/>
      <c r="AA847" s="314"/>
    </row>
    <row r="848">
      <c r="A848" s="314"/>
      <c r="B848" s="314"/>
      <c r="C848" s="314"/>
      <c r="D848" s="317"/>
      <c r="E848" s="314"/>
      <c r="F848" s="314"/>
      <c r="G848" s="318"/>
      <c r="H848" s="314"/>
      <c r="I848" s="314"/>
      <c r="J848" s="314"/>
      <c r="K848" s="314"/>
      <c r="L848" s="314"/>
      <c r="M848" s="314"/>
      <c r="N848" s="314"/>
      <c r="O848" s="314"/>
      <c r="P848" s="314"/>
      <c r="Q848" s="314"/>
      <c r="R848" s="314"/>
      <c r="S848" s="314"/>
      <c r="T848" s="314"/>
      <c r="U848" s="314"/>
      <c r="V848" s="314"/>
      <c r="W848" s="314"/>
      <c r="X848" s="314"/>
      <c r="Y848" s="314"/>
      <c r="Z848" s="314"/>
      <c r="AA848" s="314"/>
    </row>
    <row r="849">
      <c r="A849" s="314"/>
      <c r="B849" s="314"/>
      <c r="C849" s="314"/>
      <c r="D849" s="317"/>
      <c r="E849" s="314"/>
      <c r="F849" s="314"/>
      <c r="G849" s="318"/>
      <c r="H849" s="314"/>
      <c r="I849" s="314"/>
      <c r="J849" s="314"/>
      <c r="K849" s="314"/>
      <c r="L849" s="314"/>
      <c r="M849" s="314"/>
      <c r="N849" s="314"/>
      <c r="O849" s="314"/>
      <c r="P849" s="314"/>
      <c r="Q849" s="314"/>
      <c r="R849" s="314"/>
      <c r="S849" s="314"/>
      <c r="T849" s="314"/>
      <c r="U849" s="314"/>
      <c r="V849" s="314"/>
      <c r="W849" s="314"/>
      <c r="X849" s="314"/>
      <c r="Y849" s="314"/>
      <c r="Z849" s="314"/>
      <c r="AA849" s="314"/>
    </row>
    <row r="850">
      <c r="A850" s="314"/>
      <c r="B850" s="314"/>
      <c r="C850" s="314"/>
      <c r="D850" s="317"/>
      <c r="E850" s="314"/>
      <c r="F850" s="314"/>
      <c r="G850" s="318"/>
      <c r="H850" s="314"/>
      <c r="I850" s="314"/>
      <c r="J850" s="314"/>
      <c r="K850" s="314"/>
      <c r="L850" s="314"/>
      <c r="M850" s="314"/>
      <c r="N850" s="314"/>
      <c r="O850" s="314"/>
      <c r="P850" s="314"/>
      <c r="Q850" s="314"/>
      <c r="R850" s="314"/>
      <c r="S850" s="314"/>
      <c r="T850" s="314"/>
      <c r="U850" s="314"/>
      <c r="V850" s="314"/>
      <c r="W850" s="314"/>
      <c r="X850" s="314"/>
      <c r="Y850" s="314"/>
      <c r="Z850" s="314"/>
      <c r="AA850" s="314"/>
    </row>
    <row r="851">
      <c r="A851" s="314"/>
      <c r="B851" s="314"/>
      <c r="C851" s="314"/>
      <c r="D851" s="317"/>
      <c r="E851" s="314"/>
      <c r="F851" s="314"/>
      <c r="G851" s="318"/>
      <c r="H851" s="314"/>
      <c r="I851" s="314"/>
      <c r="J851" s="314"/>
      <c r="K851" s="314"/>
      <c r="L851" s="314"/>
      <c r="M851" s="314"/>
      <c r="N851" s="314"/>
      <c r="O851" s="314"/>
      <c r="P851" s="314"/>
      <c r="Q851" s="314"/>
      <c r="R851" s="314"/>
      <c r="S851" s="314"/>
      <c r="T851" s="314"/>
      <c r="U851" s="314"/>
      <c r="V851" s="314"/>
      <c r="W851" s="314"/>
      <c r="X851" s="314"/>
      <c r="Y851" s="314"/>
      <c r="Z851" s="314"/>
      <c r="AA851" s="314"/>
    </row>
    <row r="852">
      <c r="A852" s="314"/>
      <c r="B852" s="314"/>
      <c r="C852" s="314"/>
      <c r="D852" s="317"/>
      <c r="E852" s="314"/>
      <c r="F852" s="314"/>
      <c r="G852" s="318"/>
      <c r="H852" s="314"/>
      <c r="I852" s="314"/>
      <c r="J852" s="314"/>
      <c r="K852" s="314"/>
      <c r="L852" s="314"/>
      <c r="M852" s="314"/>
      <c r="N852" s="314"/>
      <c r="O852" s="314"/>
      <c r="P852" s="314"/>
      <c r="Q852" s="314"/>
      <c r="R852" s="314"/>
      <c r="S852" s="314"/>
      <c r="T852" s="314"/>
      <c r="U852" s="314"/>
      <c r="V852" s="314"/>
      <c r="W852" s="314"/>
      <c r="X852" s="314"/>
      <c r="Y852" s="314"/>
      <c r="Z852" s="314"/>
      <c r="AA852" s="314"/>
    </row>
    <row r="853">
      <c r="A853" s="314"/>
      <c r="B853" s="314"/>
      <c r="C853" s="314"/>
      <c r="D853" s="317"/>
      <c r="E853" s="314"/>
      <c r="F853" s="314"/>
      <c r="G853" s="318"/>
      <c r="H853" s="314"/>
      <c r="I853" s="314"/>
      <c r="J853" s="314"/>
      <c r="K853" s="314"/>
      <c r="L853" s="314"/>
      <c r="M853" s="314"/>
      <c r="N853" s="314"/>
      <c r="O853" s="314"/>
      <c r="P853" s="314"/>
      <c r="Q853" s="314"/>
      <c r="R853" s="314"/>
      <c r="S853" s="314"/>
      <c r="T853" s="314"/>
      <c r="U853" s="314"/>
      <c r="V853" s="314"/>
      <c r="W853" s="314"/>
      <c r="X853" s="314"/>
      <c r="Y853" s="314"/>
      <c r="Z853" s="314"/>
      <c r="AA853" s="314"/>
    </row>
    <row r="854">
      <c r="A854" s="314"/>
      <c r="B854" s="314"/>
      <c r="C854" s="314"/>
      <c r="D854" s="317"/>
      <c r="E854" s="314"/>
      <c r="F854" s="314"/>
      <c r="G854" s="318"/>
      <c r="H854" s="314"/>
      <c r="I854" s="314"/>
      <c r="J854" s="314"/>
      <c r="K854" s="314"/>
      <c r="L854" s="314"/>
      <c r="M854" s="314"/>
      <c r="N854" s="314"/>
      <c r="O854" s="314"/>
      <c r="P854" s="314"/>
      <c r="Q854" s="314"/>
      <c r="R854" s="314"/>
      <c r="S854" s="314"/>
      <c r="T854" s="314"/>
      <c r="U854" s="314"/>
      <c r="V854" s="314"/>
      <c r="W854" s="314"/>
      <c r="X854" s="314"/>
      <c r="Y854" s="314"/>
      <c r="Z854" s="314"/>
      <c r="AA854" s="314"/>
    </row>
    <row r="855">
      <c r="A855" s="314"/>
      <c r="B855" s="314"/>
      <c r="C855" s="314"/>
      <c r="D855" s="317"/>
      <c r="E855" s="314"/>
      <c r="F855" s="314"/>
      <c r="G855" s="318"/>
      <c r="H855" s="314"/>
      <c r="I855" s="314"/>
      <c r="J855" s="314"/>
      <c r="K855" s="314"/>
      <c r="L855" s="314"/>
      <c r="M855" s="314"/>
      <c r="N855" s="314"/>
      <c r="O855" s="314"/>
      <c r="P855" s="314"/>
      <c r="Q855" s="314"/>
      <c r="R855" s="314"/>
      <c r="S855" s="314"/>
      <c r="T855" s="314"/>
      <c r="U855" s="314"/>
      <c r="V855" s="314"/>
      <c r="W855" s="314"/>
      <c r="X855" s="314"/>
      <c r="Y855" s="314"/>
      <c r="Z855" s="314"/>
      <c r="AA855" s="314"/>
    </row>
    <row r="856">
      <c r="A856" s="314"/>
      <c r="B856" s="314"/>
      <c r="C856" s="314"/>
      <c r="D856" s="317"/>
      <c r="E856" s="314"/>
      <c r="F856" s="314"/>
      <c r="G856" s="318"/>
      <c r="H856" s="314"/>
      <c r="I856" s="314"/>
      <c r="J856" s="314"/>
      <c r="K856" s="314"/>
      <c r="L856" s="314"/>
      <c r="M856" s="314"/>
      <c r="N856" s="314"/>
      <c r="O856" s="314"/>
      <c r="P856" s="314"/>
      <c r="Q856" s="314"/>
      <c r="R856" s="314"/>
      <c r="S856" s="314"/>
      <c r="T856" s="314"/>
      <c r="U856" s="314"/>
      <c r="V856" s="314"/>
      <c r="W856" s="314"/>
      <c r="X856" s="314"/>
      <c r="Y856" s="314"/>
      <c r="Z856" s="314"/>
      <c r="AA856" s="314"/>
    </row>
    <row r="857">
      <c r="A857" s="314"/>
      <c r="B857" s="314"/>
      <c r="C857" s="314"/>
      <c r="D857" s="317"/>
      <c r="E857" s="314"/>
      <c r="F857" s="314"/>
      <c r="G857" s="318"/>
      <c r="H857" s="314"/>
      <c r="I857" s="314"/>
      <c r="J857" s="314"/>
      <c r="K857" s="314"/>
      <c r="L857" s="314"/>
      <c r="M857" s="314"/>
      <c r="N857" s="314"/>
      <c r="O857" s="314"/>
      <c r="P857" s="314"/>
      <c r="Q857" s="314"/>
      <c r="R857" s="314"/>
      <c r="S857" s="314"/>
      <c r="T857" s="314"/>
      <c r="U857" s="314"/>
      <c r="V857" s="314"/>
      <c r="W857" s="314"/>
      <c r="X857" s="314"/>
      <c r="Y857" s="314"/>
      <c r="Z857" s="314"/>
      <c r="AA857" s="314"/>
    </row>
    <row r="858">
      <c r="A858" s="314"/>
      <c r="B858" s="314"/>
      <c r="C858" s="314"/>
      <c r="D858" s="317"/>
      <c r="E858" s="314"/>
      <c r="F858" s="314"/>
      <c r="G858" s="318"/>
      <c r="H858" s="314"/>
      <c r="I858" s="314"/>
      <c r="J858" s="314"/>
      <c r="K858" s="314"/>
      <c r="L858" s="314"/>
      <c r="M858" s="314"/>
      <c r="N858" s="314"/>
      <c r="O858" s="314"/>
      <c r="P858" s="314"/>
      <c r="Q858" s="314"/>
      <c r="R858" s="314"/>
      <c r="S858" s="314"/>
      <c r="T858" s="314"/>
      <c r="U858" s="314"/>
      <c r="V858" s="314"/>
      <c r="W858" s="314"/>
      <c r="X858" s="314"/>
      <c r="Y858" s="314"/>
      <c r="Z858" s="314"/>
      <c r="AA858" s="314"/>
    </row>
    <row r="859">
      <c r="A859" s="314"/>
      <c r="B859" s="314"/>
      <c r="C859" s="314"/>
      <c r="D859" s="317"/>
      <c r="E859" s="314"/>
      <c r="F859" s="314"/>
      <c r="G859" s="318"/>
      <c r="H859" s="314"/>
      <c r="I859" s="314"/>
      <c r="J859" s="314"/>
      <c r="K859" s="314"/>
      <c r="L859" s="314"/>
      <c r="M859" s="314"/>
      <c r="N859" s="314"/>
      <c r="O859" s="314"/>
      <c r="P859" s="314"/>
      <c r="Q859" s="314"/>
      <c r="R859" s="314"/>
      <c r="S859" s="314"/>
      <c r="T859" s="314"/>
      <c r="U859" s="314"/>
      <c r="V859" s="314"/>
      <c r="W859" s="314"/>
      <c r="X859" s="314"/>
      <c r="Y859" s="314"/>
      <c r="Z859" s="314"/>
      <c r="AA859" s="314"/>
    </row>
    <row r="860">
      <c r="A860" s="314"/>
      <c r="B860" s="314"/>
      <c r="C860" s="314"/>
      <c r="D860" s="317"/>
      <c r="E860" s="314"/>
      <c r="F860" s="314"/>
      <c r="G860" s="318"/>
      <c r="H860" s="314"/>
      <c r="I860" s="314"/>
      <c r="J860" s="314"/>
      <c r="K860" s="314"/>
      <c r="L860" s="314"/>
      <c r="M860" s="314"/>
      <c r="N860" s="314"/>
      <c r="O860" s="314"/>
      <c r="P860" s="314"/>
      <c r="Q860" s="314"/>
      <c r="R860" s="314"/>
      <c r="S860" s="314"/>
      <c r="T860" s="314"/>
      <c r="U860" s="314"/>
      <c r="V860" s="314"/>
      <c r="W860" s="314"/>
      <c r="X860" s="314"/>
      <c r="Y860" s="314"/>
      <c r="Z860" s="314"/>
      <c r="AA860" s="314"/>
    </row>
    <row r="861">
      <c r="A861" s="314"/>
      <c r="B861" s="314"/>
      <c r="C861" s="314"/>
      <c r="D861" s="317"/>
      <c r="E861" s="314"/>
      <c r="F861" s="314"/>
      <c r="G861" s="318"/>
      <c r="H861" s="314"/>
      <c r="I861" s="314"/>
      <c r="J861" s="314"/>
      <c r="K861" s="314"/>
      <c r="L861" s="314"/>
      <c r="M861" s="314"/>
      <c r="N861" s="314"/>
      <c r="O861" s="314"/>
      <c r="P861" s="314"/>
      <c r="Q861" s="314"/>
      <c r="R861" s="314"/>
      <c r="S861" s="314"/>
      <c r="T861" s="314"/>
      <c r="U861" s="314"/>
      <c r="V861" s="314"/>
      <c r="W861" s="314"/>
      <c r="X861" s="314"/>
      <c r="Y861" s="314"/>
      <c r="Z861" s="314"/>
      <c r="AA861" s="314"/>
    </row>
    <row r="862">
      <c r="A862" s="314"/>
      <c r="B862" s="314"/>
      <c r="C862" s="314"/>
      <c r="D862" s="317"/>
      <c r="E862" s="314"/>
      <c r="F862" s="314"/>
      <c r="G862" s="318"/>
      <c r="H862" s="314"/>
      <c r="I862" s="314"/>
      <c r="J862" s="314"/>
      <c r="K862" s="314"/>
      <c r="L862" s="314"/>
      <c r="M862" s="314"/>
      <c r="N862" s="314"/>
      <c r="O862" s="314"/>
      <c r="P862" s="314"/>
      <c r="Q862" s="314"/>
      <c r="R862" s="314"/>
      <c r="S862" s="314"/>
      <c r="T862" s="314"/>
      <c r="U862" s="314"/>
      <c r="V862" s="314"/>
      <c r="W862" s="314"/>
      <c r="X862" s="314"/>
      <c r="Y862" s="314"/>
      <c r="Z862" s="314"/>
      <c r="AA862" s="314"/>
    </row>
    <row r="863">
      <c r="A863" s="314"/>
      <c r="B863" s="314"/>
      <c r="C863" s="314"/>
      <c r="D863" s="317"/>
      <c r="E863" s="314"/>
      <c r="F863" s="314"/>
      <c r="G863" s="318"/>
      <c r="H863" s="314"/>
      <c r="I863" s="314"/>
      <c r="J863" s="314"/>
      <c r="K863" s="314"/>
      <c r="L863" s="314"/>
      <c r="M863" s="314"/>
      <c r="N863" s="314"/>
      <c r="O863" s="314"/>
      <c r="P863" s="314"/>
      <c r="Q863" s="314"/>
      <c r="R863" s="314"/>
      <c r="S863" s="314"/>
      <c r="T863" s="314"/>
      <c r="U863" s="314"/>
      <c r="V863" s="314"/>
      <c r="W863" s="314"/>
      <c r="X863" s="314"/>
      <c r="Y863" s="314"/>
      <c r="Z863" s="314"/>
      <c r="AA863" s="314"/>
    </row>
    <row r="864">
      <c r="A864" s="314"/>
      <c r="B864" s="314"/>
      <c r="C864" s="314"/>
      <c r="D864" s="317"/>
      <c r="E864" s="314"/>
      <c r="F864" s="314"/>
      <c r="G864" s="318"/>
      <c r="H864" s="314"/>
      <c r="I864" s="314"/>
      <c r="J864" s="314"/>
      <c r="K864" s="314"/>
      <c r="L864" s="314"/>
      <c r="M864" s="314"/>
      <c r="N864" s="314"/>
      <c r="O864" s="314"/>
      <c r="P864" s="314"/>
      <c r="Q864" s="314"/>
      <c r="R864" s="314"/>
      <c r="S864" s="314"/>
      <c r="T864" s="314"/>
      <c r="U864" s="314"/>
      <c r="V864" s="314"/>
      <c r="W864" s="314"/>
      <c r="X864" s="314"/>
      <c r="Y864" s="314"/>
      <c r="Z864" s="314"/>
      <c r="AA864" s="314"/>
    </row>
    <row r="865">
      <c r="A865" s="314"/>
      <c r="B865" s="314"/>
      <c r="C865" s="314"/>
      <c r="D865" s="317"/>
      <c r="E865" s="314"/>
      <c r="F865" s="314"/>
      <c r="G865" s="318"/>
      <c r="H865" s="314"/>
      <c r="I865" s="314"/>
      <c r="J865" s="314"/>
      <c r="K865" s="314"/>
      <c r="L865" s="314"/>
      <c r="M865" s="314"/>
      <c r="N865" s="314"/>
      <c r="O865" s="314"/>
      <c r="P865" s="314"/>
      <c r="Q865" s="314"/>
      <c r="R865" s="314"/>
      <c r="S865" s="314"/>
      <c r="T865" s="314"/>
      <c r="U865" s="314"/>
      <c r="V865" s="314"/>
      <c r="W865" s="314"/>
      <c r="X865" s="314"/>
      <c r="Y865" s="314"/>
      <c r="Z865" s="314"/>
      <c r="AA865" s="314"/>
    </row>
    <row r="866">
      <c r="A866" s="314"/>
      <c r="B866" s="314"/>
      <c r="C866" s="314"/>
      <c r="D866" s="317"/>
      <c r="E866" s="314"/>
      <c r="F866" s="314"/>
      <c r="G866" s="318"/>
      <c r="H866" s="314"/>
      <c r="I866" s="314"/>
      <c r="J866" s="314"/>
      <c r="K866" s="314"/>
      <c r="L866" s="314"/>
      <c r="M866" s="314"/>
      <c r="N866" s="314"/>
      <c r="O866" s="314"/>
      <c r="P866" s="314"/>
      <c r="Q866" s="314"/>
      <c r="R866" s="314"/>
      <c r="S866" s="314"/>
      <c r="T866" s="314"/>
      <c r="U866" s="314"/>
      <c r="V866" s="314"/>
      <c r="W866" s="314"/>
      <c r="X866" s="314"/>
      <c r="Y866" s="314"/>
      <c r="Z866" s="314"/>
      <c r="AA866" s="314"/>
    </row>
    <row r="867">
      <c r="A867" s="314"/>
      <c r="B867" s="314"/>
      <c r="C867" s="314"/>
      <c r="D867" s="317"/>
      <c r="E867" s="314"/>
      <c r="F867" s="314"/>
      <c r="G867" s="318"/>
      <c r="H867" s="314"/>
      <c r="I867" s="314"/>
      <c r="J867" s="314"/>
      <c r="K867" s="314"/>
      <c r="L867" s="314"/>
      <c r="M867" s="314"/>
      <c r="N867" s="314"/>
      <c r="O867" s="314"/>
      <c r="P867" s="314"/>
      <c r="Q867" s="314"/>
      <c r="R867" s="314"/>
      <c r="S867" s="314"/>
      <c r="T867" s="314"/>
      <c r="U867" s="314"/>
      <c r="V867" s="314"/>
      <c r="W867" s="314"/>
      <c r="X867" s="314"/>
      <c r="Y867" s="314"/>
      <c r="Z867" s="314"/>
      <c r="AA867" s="314"/>
    </row>
    <row r="868">
      <c r="A868" s="314"/>
      <c r="B868" s="314"/>
      <c r="C868" s="314"/>
      <c r="D868" s="317"/>
      <c r="E868" s="314"/>
      <c r="F868" s="314"/>
      <c r="G868" s="318"/>
      <c r="H868" s="314"/>
      <c r="I868" s="314"/>
      <c r="J868" s="314"/>
      <c r="K868" s="314"/>
      <c r="L868" s="314"/>
      <c r="M868" s="314"/>
      <c r="N868" s="314"/>
      <c r="O868" s="314"/>
      <c r="P868" s="314"/>
      <c r="Q868" s="314"/>
      <c r="R868" s="314"/>
      <c r="S868" s="314"/>
      <c r="T868" s="314"/>
      <c r="U868" s="314"/>
      <c r="V868" s="314"/>
      <c r="W868" s="314"/>
      <c r="X868" s="314"/>
      <c r="Y868" s="314"/>
      <c r="Z868" s="314"/>
      <c r="AA868" s="314"/>
    </row>
    <row r="869">
      <c r="A869" s="314"/>
      <c r="B869" s="314"/>
      <c r="C869" s="314"/>
      <c r="D869" s="317"/>
      <c r="E869" s="314"/>
      <c r="F869" s="314"/>
      <c r="G869" s="318"/>
      <c r="H869" s="314"/>
      <c r="I869" s="314"/>
      <c r="J869" s="314"/>
      <c r="K869" s="314"/>
      <c r="L869" s="314"/>
      <c r="M869" s="314"/>
      <c r="N869" s="314"/>
      <c r="O869" s="314"/>
      <c r="P869" s="314"/>
      <c r="Q869" s="314"/>
      <c r="R869" s="314"/>
      <c r="S869" s="314"/>
      <c r="T869" s="314"/>
      <c r="U869" s="314"/>
      <c r="V869" s="314"/>
      <c r="W869" s="314"/>
      <c r="X869" s="314"/>
      <c r="Y869" s="314"/>
      <c r="Z869" s="314"/>
      <c r="AA869" s="314"/>
    </row>
    <row r="870">
      <c r="A870" s="314"/>
      <c r="B870" s="314"/>
      <c r="C870" s="314"/>
      <c r="D870" s="317"/>
      <c r="E870" s="314"/>
      <c r="F870" s="314"/>
      <c r="G870" s="318"/>
      <c r="H870" s="314"/>
      <c r="I870" s="314"/>
      <c r="J870" s="314"/>
      <c r="K870" s="314"/>
      <c r="L870" s="314"/>
      <c r="M870" s="314"/>
      <c r="N870" s="314"/>
      <c r="O870" s="314"/>
      <c r="P870" s="314"/>
      <c r="Q870" s="314"/>
      <c r="R870" s="314"/>
      <c r="S870" s="314"/>
      <c r="T870" s="314"/>
      <c r="U870" s="314"/>
      <c r="V870" s="314"/>
      <c r="W870" s="314"/>
      <c r="X870" s="314"/>
      <c r="Y870" s="314"/>
      <c r="Z870" s="314"/>
      <c r="AA870" s="314"/>
    </row>
    <row r="871">
      <c r="A871" s="314"/>
      <c r="B871" s="314"/>
      <c r="C871" s="314"/>
      <c r="D871" s="317"/>
      <c r="E871" s="314"/>
      <c r="F871" s="314"/>
      <c r="G871" s="318"/>
      <c r="H871" s="314"/>
      <c r="I871" s="314"/>
      <c r="J871" s="314"/>
      <c r="K871" s="314"/>
      <c r="L871" s="314"/>
      <c r="M871" s="314"/>
      <c r="N871" s="314"/>
      <c r="O871" s="314"/>
      <c r="P871" s="314"/>
      <c r="Q871" s="314"/>
      <c r="R871" s="314"/>
      <c r="S871" s="314"/>
      <c r="T871" s="314"/>
      <c r="U871" s="314"/>
      <c r="V871" s="314"/>
      <c r="W871" s="314"/>
      <c r="X871" s="314"/>
      <c r="Y871" s="314"/>
      <c r="Z871" s="314"/>
      <c r="AA871" s="314"/>
    </row>
    <row r="872">
      <c r="A872" s="314"/>
      <c r="B872" s="314"/>
      <c r="C872" s="314"/>
      <c r="D872" s="317"/>
      <c r="E872" s="314"/>
      <c r="F872" s="314"/>
      <c r="G872" s="318"/>
      <c r="H872" s="314"/>
      <c r="I872" s="314"/>
      <c r="J872" s="314"/>
      <c r="K872" s="314"/>
      <c r="L872" s="314"/>
      <c r="M872" s="314"/>
      <c r="N872" s="314"/>
      <c r="O872" s="314"/>
      <c r="P872" s="314"/>
      <c r="Q872" s="314"/>
      <c r="R872" s="314"/>
      <c r="S872" s="314"/>
      <c r="T872" s="314"/>
      <c r="U872" s="314"/>
      <c r="V872" s="314"/>
      <c r="W872" s="314"/>
      <c r="X872" s="314"/>
      <c r="Y872" s="314"/>
      <c r="Z872" s="314"/>
      <c r="AA872" s="314"/>
    </row>
    <row r="873">
      <c r="A873" s="314"/>
      <c r="B873" s="314"/>
      <c r="C873" s="314"/>
      <c r="D873" s="317"/>
      <c r="E873" s="314"/>
      <c r="F873" s="314"/>
      <c r="G873" s="318"/>
      <c r="H873" s="314"/>
      <c r="I873" s="314"/>
      <c r="J873" s="314"/>
      <c r="K873" s="314"/>
      <c r="L873" s="314"/>
      <c r="M873" s="314"/>
      <c r="N873" s="314"/>
      <c r="O873" s="314"/>
      <c r="P873" s="314"/>
      <c r="Q873" s="314"/>
      <c r="R873" s="314"/>
      <c r="S873" s="314"/>
      <c r="T873" s="314"/>
      <c r="U873" s="314"/>
      <c r="V873" s="314"/>
      <c r="W873" s="314"/>
      <c r="X873" s="314"/>
      <c r="Y873" s="314"/>
      <c r="Z873" s="314"/>
      <c r="AA873" s="314"/>
    </row>
    <row r="874">
      <c r="A874" s="314"/>
      <c r="B874" s="314"/>
      <c r="C874" s="314"/>
      <c r="D874" s="317"/>
      <c r="E874" s="314"/>
      <c r="F874" s="314"/>
      <c r="G874" s="318"/>
      <c r="H874" s="314"/>
      <c r="I874" s="314"/>
      <c r="J874" s="314"/>
      <c r="K874" s="314"/>
      <c r="L874" s="314"/>
      <c r="M874" s="314"/>
      <c r="N874" s="314"/>
      <c r="O874" s="314"/>
      <c r="P874" s="314"/>
      <c r="Q874" s="314"/>
      <c r="R874" s="314"/>
      <c r="S874" s="314"/>
      <c r="T874" s="314"/>
      <c r="U874" s="314"/>
      <c r="V874" s="314"/>
      <c r="W874" s="314"/>
      <c r="X874" s="314"/>
      <c r="Y874" s="314"/>
      <c r="Z874" s="314"/>
      <c r="AA874" s="314"/>
    </row>
    <row r="875">
      <c r="A875" s="314"/>
      <c r="B875" s="314"/>
      <c r="C875" s="314"/>
      <c r="D875" s="317"/>
      <c r="E875" s="314"/>
      <c r="F875" s="314"/>
      <c r="G875" s="318"/>
      <c r="H875" s="314"/>
      <c r="I875" s="314"/>
      <c r="J875" s="314"/>
      <c r="K875" s="314"/>
      <c r="L875" s="314"/>
      <c r="M875" s="314"/>
      <c r="N875" s="314"/>
      <c r="O875" s="314"/>
      <c r="P875" s="314"/>
      <c r="Q875" s="314"/>
      <c r="R875" s="314"/>
      <c r="S875" s="314"/>
      <c r="T875" s="314"/>
      <c r="U875" s="314"/>
      <c r="V875" s="314"/>
      <c r="W875" s="314"/>
      <c r="X875" s="314"/>
      <c r="Y875" s="314"/>
      <c r="Z875" s="314"/>
      <c r="AA875" s="314"/>
    </row>
    <row r="876">
      <c r="A876" s="314"/>
      <c r="B876" s="314"/>
      <c r="C876" s="314"/>
      <c r="D876" s="317"/>
      <c r="E876" s="314"/>
      <c r="F876" s="314"/>
      <c r="G876" s="318"/>
      <c r="H876" s="314"/>
      <c r="I876" s="314"/>
      <c r="J876" s="314"/>
      <c r="K876" s="314"/>
      <c r="L876" s="314"/>
      <c r="M876" s="314"/>
      <c r="N876" s="314"/>
      <c r="O876" s="314"/>
      <c r="P876" s="314"/>
      <c r="Q876" s="314"/>
      <c r="R876" s="314"/>
      <c r="S876" s="314"/>
      <c r="T876" s="314"/>
      <c r="U876" s="314"/>
      <c r="V876" s="314"/>
      <c r="W876" s="314"/>
      <c r="X876" s="314"/>
      <c r="Y876" s="314"/>
      <c r="Z876" s="314"/>
      <c r="AA876" s="314"/>
    </row>
    <row r="877">
      <c r="A877" s="314"/>
      <c r="B877" s="314"/>
      <c r="C877" s="314"/>
      <c r="D877" s="317"/>
      <c r="E877" s="314"/>
      <c r="F877" s="314"/>
      <c r="G877" s="318"/>
      <c r="H877" s="314"/>
      <c r="I877" s="314"/>
      <c r="J877" s="314"/>
      <c r="K877" s="314"/>
      <c r="L877" s="314"/>
      <c r="M877" s="314"/>
      <c r="N877" s="314"/>
      <c r="O877" s="314"/>
      <c r="P877" s="314"/>
      <c r="Q877" s="314"/>
      <c r="R877" s="314"/>
      <c r="S877" s="314"/>
      <c r="T877" s="314"/>
      <c r="U877" s="314"/>
      <c r="V877" s="314"/>
      <c r="W877" s="314"/>
      <c r="X877" s="314"/>
      <c r="Y877" s="314"/>
      <c r="Z877" s="314"/>
      <c r="AA877" s="314"/>
    </row>
    <row r="878">
      <c r="A878" s="314"/>
      <c r="B878" s="314"/>
      <c r="C878" s="314"/>
      <c r="D878" s="317"/>
      <c r="E878" s="314"/>
      <c r="F878" s="314"/>
      <c r="G878" s="318"/>
      <c r="H878" s="314"/>
      <c r="I878" s="314"/>
      <c r="J878" s="314"/>
      <c r="K878" s="314"/>
      <c r="L878" s="314"/>
      <c r="M878" s="314"/>
      <c r="N878" s="314"/>
      <c r="O878" s="314"/>
      <c r="P878" s="314"/>
      <c r="Q878" s="314"/>
      <c r="R878" s="314"/>
      <c r="S878" s="314"/>
      <c r="T878" s="314"/>
      <c r="U878" s="314"/>
      <c r="V878" s="314"/>
      <c r="W878" s="314"/>
      <c r="X878" s="314"/>
      <c r="Y878" s="314"/>
      <c r="Z878" s="314"/>
      <c r="AA878" s="314"/>
    </row>
    <row r="879">
      <c r="A879" s="314"/>
      <c r="B879" s="314"/>
      <c r="C879" s="314"/>
      <c r="D879" s="317"/>
      <c r="E879" s="314"/>
      <c r="F879" s="314"/>
      <c r="G879" s="318"/>
      <c r="H879" s="314"/>
      <c r="I879" s="314"/>
      <c r="J879" s="314"/>
      <c r="K879" s="314"/>
      <c r="L879" s="314"/>
      <c r="M879" s="314"/>
      <c r="N879" s="314"/>
      <c r="O879" s="314"/>
      <c r="P879" s="314"/>
      <c r="Q879" s="314"/>
      <c r="R879" s="314"/>
      <c r="S879" s="314"/>
      <c r="T879" s="314"/>
      <c r="U879" s="314"/>
      <c r="V879" s="314"/>
      <c r="W879" s="314"/>
      <c r="X879" s="314"/>
      <c r="Y879" s="314"/>
      <c r="Z879" s="314"/>
      <c r="AA879" s="314"/>
    </row>
    <row r="880">
      <c r="A880" s="314"/>
      <c r="B880" s="314"/>
      <c r="C880" s="314"/>
      <c r="D880" s="317"/>
      <c r="E880" s="314"/>
      <c r="F880" s="314"/>
      <c r="G880" s="318"/>
      <c r="H880" s="314"/>
      <c r="I880" s="314"/>
      <c r="J880" s="314"/>
      <c r="K880" s="314"/>
      <c r="L880" s="314"/>
      <c r="M880" s="314"/>
      <c r="N880" s="314"/>
      <c r="O880" s="314"/>
      <c r="P880" s="314"/>
      <c r="Q880" s="314"/>
      <c r="R880" s="314"/>
      <c r="S880" s="314"/>
      <c r="T880" s="314"/>
      <c r="U880" s="314"/>
      <c r="V880" s="314"/>
      <c r="W880" s="314"/>
      <c r="X880" s="314"/>
      <c r="Y880" s="314"/>
      <c r="Z880" s="314"/>
      <c r="AA880" s="314"/>
    </row>
    <row r="881">
      <c r="A881" s="314"/>
      <c r="B881" s="314"/>
      <c r="C881" s="314"/>
      <c r="D881" s="317"/>
      <c r="E881" s="314"/>
      <c r="F881" s="314"/>
      <c r="G881" s="318"/>
      <c r="H881" s="314"/>
      <c r="I881" s="314"/>
      <c r="J881" s="314"/>
      <c r="K881" s="314"/>
      <c r="L881" s="314"/>
      <c r="M881" s="314"/>
      <c r="N881" s="314"/>
      <c r="O881" s="314"/>
      <c r="P881" s="314"/>
      <c r="Q881" s="314"/>
      <c r="R881" s="314"/>
      <c r="S881" s="314"/>
      <c r="T881" s="314"/>
      <c r="U881" s="314"/>
      <c r="V881" s="314"/>
      <c r="W881" s="314"/>
      <c r="X881" s="314"/>
      <c r="Y881" s="314"/>
      <c r="Z881" s="314"/>
      <c r="AA881" s="314"/>
    </row>
    <row r="882">
      <c r="A882" s="314"/>
      <c r="B882" s="314"/>
      <c r="C882" s="314"/>
      <c r="D882" s="317"/>
      <c r="E882" s="314"/>
      <c r="F882" s="314"/>
      <c r="G882" s="318"/>
      <c r="H882" s="314"/>
      <c r="I882" s="314"/>
      <c r="J882" s="314"/>
      <c r="K882" s="314"/>
      <c r="L882" s="314"/>
      <c r="M882" s="314"/>
      <c r="N882" s="314"/>
      <c r="O882" s="314"/>
      <c r="P882" s="314"/>
      <c r="Q882" s="314"/>
      <c r="R882" s="314"/>
      <c r="S882" s="314"/>
      <c r="T882" s="314"/>
      <c r="U882" s="314"/>
      <c r="V882" s="314"/>
      <c r="W882" s="314"/>
      <c r="X882" s="314"/>
      <c r="Y882" s="314"/>
      <c r="Z882" s="314"/>
      <c r="AA882" s="314"/>
    </row>
    <row r="883">
      <c r="A883" s="314"/>
      <c r="B883" s="314"/>
      <c r="C883" s="314"/>
      <c r="D883" s="317"/>
      <c r="E883" s="314"/>
      <c r="F883" s="314"/>
      <c r="G883" s="318"/>
      <c r="H883" s="314"/>
      <c r="I883" s="314"/>
      <c r="J883" s="314"/>
      <c r="K883" s="314"/>
      <c r="L883" s="314"/>
      <c r="M883" s="314"/>
      <c r="N883" s="314"/>
      <c r="O883" s="314"/>
      <c r="P883" s="314"/>
      <c r="Q883" s="314"/>
      <c r="R883" s="314"/>
      <c r="S883" s="314"/>
      <c r="T883" s="314"/>
      <c r="U883" s="314"/>
      <c r="V883" s="314"/>
      <c r="W883" s="314"/>
      <c r="X883" s="314"/>
      <c r="Y883" s="314"/>
      <c r="Z883" s="314"/>
      <c r="AA883" s="314"/>
    </row>
    <row r="884">
      <c r="A884" s="314"/>
      <c r="B884" s="314"/>
      <c r="C884" s="314"/>
      <c r="D884" s="317"/>
      <c r="E884" s="314"/>
      <c r="F884" s="314"/>
      <c r="G884" s="318"/>
      <c r="H884" s="314"/>
      <c r="I884" s="314"/>
      <c r="J884" s="314"/>
      <c r="K884" s="314"/>
      <c r="L884" s="314"/>
      <c r="M884" s="314"/>
      <c r="N884" s="314"/>
      <c r="O884" s="314"/>
      <c r="P884" s="314"/>
      <c r="Q884" s="314"/>
      <c r="R884" s="314"/>
      <c r="S884" s="314"/>
      <c r="T884" s="314"/>
      <c r="U884" s="314"/>
      <c r="V884" s="314"/>
      <c r="W884" s="314"/>
      <c r="X884" s="314"/>
      <c r="Y884" s="314"/>
      <c r="Z884" s="314"/>
      <c r="AA884" s="314"/>
    </row>
    <row r="885">
      <c r="A885" s="314"/>
      <c r="B885" s="314"/>
      <c r="C885" s="314"/>
      <c r="D885" s="317"/>
      <c r="E885" s="314"/>
      <c r="F885" s="314"/>
      <c r="G885" s="318"/>
      <c r="H885" s="314"/>
      <c r="I885" s="314"/>
      <c r="J885" s="314"/>
      <c r="K885" s="314"/>
      <c r="L885" s="314"/>
      <c r="M885" s="314"/>
      <c r="N885" s="314"/>
      <c r="O885" s="314"/>
      <c r="P885" s="314"/>
      <c r="Q885" s="314"/>
      <c r="R885" s="314"/>
      <c r="S885" s="314"/>
      <c r="T885" s="314"/>
      <c r="U885" s="314"/>
      <c r="V885" s="314"/>
      <c r="W885" s="314"/>
      <c r="X885" s="314"/>
      <c r="Y885" s="314"/>
      <c r="Z885" s="314"/>
      <c r="AA885" s="314"/>
    </row>
    <row r="886">
      <c r="A886" s="314"/>
      <c r="B886" s="314"/>
      <c r="C886" s="314"/>
      <c r="D886" s="317"/>
      <c r="E886" s="314"/>
      <c r="F886" s="314"/>
      <c r="G886" s="318"/>
      <c r="H886" s="314"/>
      <c r="I886" s="314"/>
      <c r="J886" s="314"/>
      <c r="K886" s="314"/>
      <c r="L886" s="314"/>
      <c r="M886" s="314"/>
      <c r="N886" s="314"/>
      <c r="O886" s="314"/>
      <c r="P886" s="314"/>
      <c r="Q886" s="314"/>
      <c r="R886" s="314"/>
      <c r="S886" s="314"/>
      <c r="T886" s="314"/>
      <c r="U886" s="314"/>
      <c r="V886" s="314"/>
      <c r="W886" s="314"/>
      <c r="X886" s="314"/>
      <c r="Y886" s="314"/>
      <c r="Z886" s="314"/>
      <c r="AA886" s="314"/>
    </row>
    <row r="887">
      <c r="A887" s="314"/>
      <c r="B887" s="314"/>
      <c r="C887" s="314"/>
      <c r="D887" s="317"/>
      <c r="E887" s="314"/>
      <c r="F887" s="314"/>
      <c r="G887" s="318"/>
      <c r="H887" s="314"/>
      <c r="I887" s="314"/>
      <c r="J887" s="314"/>
      <c r="K887" s="314"/>
      <c r="L887" s="314"/>
      <c r="M887" s="314"/>
      <c r="N887" s="314"/>
      <c r="O887" s="314"/>
      <c r="P887" s="314"/>
      <c r="Q887" s="314"/>
      <c r="R887" s="314"/>
      <c r="S887" s="314"/>
      <c r="T887" s="314"/>
      <c r="U887" s="314"/>
      <c r="V887" s="314"/>
      <c r="W887" s="314"/>
      <c r="X887" s="314"/>
      <c r="Y887" s="314"/>
      <c r="Z887" s="314"/>
      <c r="AA887" s="314"/>
    </row>
    <row r="888">
      <c r="A888" s="314"/>
      <c r="B888" s="314"/>
      <c r="C888" s="314"/>
      <c r="D888" s="317"/>
      <c r="E888" s="314"/>
      <c r="F888" s="314"/>
      <c r="G888" s="318"/>
      <c r="H888" s="314"/>
      <c r="I888" s="314"/>
      <c r="J888" s="314"/>
      <c r="K888" s="314"/>
      <c r="L888" s="314"/>
      <c r="M888" s="314"/>
      <c r="N888" s="314"/>
      <c r="O888" s="314"/>
      <c r="P888" s="314"/>
      <c r="Q888" s="314"/>
      <c r="R888" s="314"/>
      <c r="S888" s="314"/>
      <c r="T888" s="314"/>
      <c r="U888" s="314"/>
      <c r="V888" s="314"/>
      <c r="W888" s="314"/>
      <c r="X888" s="314"/>
      <c r="Y888" s="314"/>
      <c r="Z888" s="314"/>
      <c r="AA888" s="314"/>
    </row>
    <row r="889">
      <c r="A889" s="314"/>
      <c r="B889" s="314"/>
      <c r="C889" s="314"/>
      <c r="D889" s="317"/>
      <c r="E889" s="314"/>
      <c r="F889" s="314"/>
      <c r="G889" s="318"/>
      <c r="H889" s="314"/>
      <c r="I889" s="314"/>
      <c r="J889" s="314"/>
      <c r="K889" s="314"/>
      <c r="L889" s="314"/>
      <c r="M889" s="314"/>
      <c r="N889" s="314"/>
      <c r="O889" s="314"/>
      <c r="P889" s="314"/>
      <c r="Q889" s="314"/>
      <c r="R889" s="314"/>
      <c r="S889" s="314"/>
      <c r="T889" s="314"/>
      <c r="U889" s="314"/>
      <c r="V889" s="314"/>
      <c r="W889" s="314"/>
      <c r="X889" s="314"/>
      <c r="Y889" s="314"/>
      <c r="Z889" s="314"/>
      <c r="AA889" s="314"/>
    </row>
    <row r="890">
      <c r="A890" s="314"/>
      <c r="B890" s="314"/>
      <c r="C890" s="314"/>
      <c r="D890" s="317"/>
      <c r="E890" s="314"/>
      <c r="F890" s="314"/>
      <c r="G890" s="318"/>
      <c r="H890" s="314"/>
      <c r="I890" s="314"/>
      <c r="J890" s="314"/>
      <c r="K890" s="314"/>
      <c r="L890" s="314"/>
      <c r="M890" s="314"/>
      <c r="N890" s="314"/>
      <c r="O890" s="314"/>
      <c r="P890" s="314"/>
      <c r="Q890" s="314"/>
      <c r="R890" s="314"/>
      <c r="S890" s="314"/>
      <c r="T890" s="314"/>
      <c r="U890" s="314"/>
      <c r="V890" s="314"/>
      <c r="W890" s="314"/>
      <c r="X890" s="314"/>
      <c r="Y890" s="314"/>
      <c r="Z890" s="314"/>
      <c r="AA890" s="314"/>
    </row>
    <row r="891">
      <c r="A891" s="314"/>
      <c r="B891" s="314"/>
      <c r="C891" s="314"/>
      <c r="D891" s="317"/>
      <c r="E891" s="314"/>
      <c r="F891" s="314"/>
      <c r="G891" s="318"/>
      <c r="H891" s="314"/>
      <c r="I891" s="314"/>
      <c r="J891" s="314"/>
      <c r="K891" s="314"/>
      <c r="L891" s="314"/>
      <c r="M891" s="314"/>
      <c r="N891" s="314"/>
      <c r="O891" s="314"/>
      <c r="P891" s="314"/>
      <c r="Q891" s="314"/>
      <c r="R891" s="314"/>
      <c r="S891" s="314"/>
      <c r="T891" s="314"/>
      <c r="U891" s="314"/>
      <c r="V891" s="314"/>
      <c r="W891" s="314"/>
      <c r="X891" s="314"/>
      <c r="Y891" s="314"/>
      <c r="Z891" s="314"/>
      <c r="AA891" s="314"/>
    </row>
    <row r="892">
      <c r="A892" s="314"/>
      <c r="B892" s="314"/>
      <c r="C892" s="314"/>
      <c r="D892" s="317"/>
      <c r="E892" s="314"/>
      <c r="F892" s="314"/>
      <c r="G892" s="318"/>
      <c r="H892" s="314"/>
      <c r="I892" s="314"/>
      <c r="J892" s="314"/>
      <c r="K892" s="314"/>
      <c r="L892" s="314"/>
      <c r="M892" s="314"/>
      <c r="N892" s="314"/>
      <c r="O892" s="314"/>
      <c r="P892" s="314"/>
      <c r="Q892" s="314"/>
      <c r="R892" s="314"/>
      <c r="S892" s="314"/>
      <c r="T892" s="314"/>
      <c r="U892" s="314"/>
      <c r="V892" s="314"/>
      <c r="W892" s="314"/>
      <c r="X892" s="314"/>
      <c r="Y892" s="314"/>
      <c r="Z892" s="314"/>
      <c r="AA892" s="314"/>
    </row>
    <row r="893">
      <c r="A893" s="314"/>
      <c r="B893" s="314"/>
      <c r="C893" s="314"/>
      <c r="D893" s="317"/>
      <c r="E893" s="314"/>
      <c r="F893" s="314"/>
      <c r="G893" s="318"/>
      <c r="H893" s="314"/>
      <c r="I893" s="314"/>
      <c r="J893" s="314"/>
      <c r="K893" s="314"/>
      <c r="L893" s="314"/>
      <c r="M893" s="314"/>
      <c r="N893" s="314"/>
      <c r="O893" s="314"/>
      <c r="P893" s="314"/>
      <c r="Q893" s="314"/>
      <c r="R893" s="314"/>
      <c r="S893" s="314"/>
      <c r="T893" s="314"/>
      <c r="U893" s="314"/>
      <c r="V893" s="314"/>
      <c r="W893" s="314"/>
      <c r="X893" s="314"/>
      <c r="Y893" s="314"/>
      <c r="Z893" s="314"/>
      <c r="AA893" s="314"/>
    </row>
    <row r="894">
      <c r="A894" s="314"/>
      <c r="B894" s="314"/>
      <c r="C894" s="314"/>
      <c r="D894" s="317"/>
      <c r="E894" s="314"/>
      <c r="F894" s="314"/>
      <c r="G894" s="318"/>
      <c r="H894" s="314"/>
      <c r="I894" s="314"/>
      <c r="J894" s="314"/>
      <c r="K894" s="314"/>
      <c r="L894" s="314"/>
      <c r="M894" s="314"/>
      <c r="N894" s="314"/>
      <c r="O894" s="314"/>
      <c r="P894" s="314"/>
      <c r="Q894" s="314"/>
      <c r="R894" s="314"/>
      <c r="S894" s="314"/>
      <c r="T894" s="314"/>
      <c r="U894" s="314"/>
      <c r="V894" s="314"/>
      <c r="W894" s="314"/>
      <c r="X894" s="314"/>
      <c r="Y894" s="314"/>
      <c r="Z894" s="314"/>
      <c r="AA894" s="314"/>
    </row>
    <row r="895">
      <c r="A895" s="314"/>
      <c r="B895" s="314"/>
      <c r="C895" s="314"/>
      <c r="D895" s="317"/>
      <c r="E895" s="314"/>
      <c r="F895" s="314"/>
      <c r="G895" s="318"/>
      <c r="H895" s="314"/>
      <c r="I895" s="314"/>
      <c r="J895" s="314"/>
      <c r="K895" s="314"/>
      <c r="L895" s="314"/>
      <c r="M895" s="314"/>
      <c r="N895" s="314"/>
      <c r="O895" s="314"/>
      <c r="P895" s="314"/>
      <c r="Q895" s="314"/>
      <c r="R895" s="314"/>
      <c r="S895" s="314"/>
      <c r="T895" s="314"/>
      <c r="U895" s="314"/>
      <c r="V895" s="314"/>
      <c r="W895" s="314"/>
      <c r="X895" s="314"/>
      <c r="Y895" s="314"/>
      <c r="Z895" s="314"/>
      <c r="AA895" s="314"/>
    </row>
    <row r="896">
      <c r="A896" s="314"/>
      <c r="B896" s="314"/>
      <c r="C896" s="314"/>
      <c r="D896" s="317"/>
      <c r="E896" s="314"/>
      <c r="F896" s="314"/>
      <c r="G896" s="318"/>
      <c r="H896" s="314"/>
      <c r="I896" s="314"/>
      <c r="J896" s="314"/>
      <c r="K896" s="314"/>
      <c r="L896" s="314"/>
      <c r="M896" s="314"/>
      <c r="N896" s="314"/>
      <c r="O896" s="314"/>
      <c r="P896" s="314"/>
      <c r="Q896" s="314"/>
      <c r="R896" s="314"/>
      <c r="S896" s="314"/>
      <c r="T896" s="314"/>
      <c r="U896" s="314"/>
      <c r="V896" s="314"/>
      <c r="W896" s="314"/>
      <c r="X896" s="314"/>
      <c r="Y896" s="314"/>
      <c r="Z896" s="314"/>
      <c r="AA896" s="314"/>
    </row>
    <row r="897">
      <c r="A897" s="314"/>
      <c r="B897" s="314"/>
      <c r="C897" s="314"/>
      <c r="D897" s="317"/>
      <c r="E897" s="314"/>
      <c r="F897" s="314"/>
      <c r="G897" s="318"/>
      <c r="H897" s="314"/>
      <c r="I897" s="314"/>
      <c r="J897" s="314"/>
      <c r="K897" s="314"/>
      <c r="L897" s="314"/>
      <c r="M897" s="314"/>
      <c r="N897" s="314"/>
      <c r="O897" s="314"/>
      <c r="P897" s="314"/>
      <c r="Q897" s="314"/>
      <c r="R897" s="314"/>
      <c r="S897" s="314"/>
      <c r="T897" s="314"/>
      <c r="U897" s="314"/>
      <c r="V897" s="314"/>
      <c r="W897" s="314"/>
      <c r="X897" s="314"/>
      <c r="Y897" s="314"/>
      <c r="Z897" s="314"/>
      <c r="AA897" s="314"/>
    </row>
    <row r="898">
      <c r="A898" s="314"/>
      <c r="B898" s="314"/>
      <c r="C898" s="314"/>
      <c r="D898" s="317"/>
      <c r="E898" s="314"/>
      <c r="F898" s="314"/>
      <c r="G898" s="318"/>
      <c r="H898" s="314"/>
      <c r="I898" s="314"/>
      <c r="J898" s="314"/>
      <c r="K898" s="314"/>
      <c r="L898" s="314"/>
      <c r="M898" s="314"/>
      <c r="N898" s="314"/>
      <c r="O898" s="314"/>
      <c r="P898" s="314"/>
      <c r="Q898" s="314"/>
      <c r="R898" s="314"/>
      <c r="S898" s="314"/>
      <c r="T898" s="314"/>
      <c r="U898" s="314"/>
      <c r="V898" s="314"/>
      <c r="W898" s="314"/>
      <c r="X898" s="314"/>
      <c r="Y898" s="314"/>
      <c r="Z898" s="314"/>
      <c r="AA898" s="314"/>
    </row>
    <row r="899">
      <c r="A899" s="314"/>
      <c r="B899" s="314"/>
      <c r="C899" s="314"/>
      <c r="D899" s="317"/>
      <c r="E899" s="314"/>
      <c r="F899" s="314"/>
      <c r="G899" s="318"/>
      <c r="H899" s="314"/>
      <c r="I899" s="314"/>
      <c r="J899" s="314"/>
      <c r="K899" s="314"/>
      <c r="L899" s="314"/>
      <c r="M899" s="314"/>
      <c r="N899" s="314"/>
      <c r="O899" s="314"/>
      <c r="P899" s="314"/>
      <c r="Q899" s="314"/>
      <c r="R899" s="314"/>
      <c r="S899" s="314"/>
      <c r="T899" s="314"/>
      <c r="U899" s="314"/>
      <c r="V899" s="314"/>
      <c r="W899" s="314"/>
      <c r="X899" s="314"/>
      <c r="Y899" s="314"/>
      <c r="Z899" s="314"/>
      <c r="AA899" s="314"/>
    </row>
    <row r="900">
      <c r="A900" s="314"/>
      <c r="B900" s="314"/>
      <c r="C900" s="314"/>
      <c r="D900" s="317"/>
      <c r="E900" s="314"/>
      <c r="F900" s="314"/>
      <c r="G900" s="318"/>
      <c r="H900" s="314"/>
      <c r="I900" s="314"/>
      <c r="J900" s="314"/>
      <c r="K900" s="314"/>
      <c r="L900" s="314"/>
      <c r="M900" s="314"/>
      <c r="N900" s="314"/>
      <c r="O900" s="314"/>
      <c r="P900" s="314"/>
      <c r="Q900" s="314"/>
      <c r="R900" s="314"/>
      <c r="S900" s="314"/>
      <c r="T900" s="314"/>
      <c r="U900" s="314"/>
      <c r="V900" s="314"/>
      <c r="W900" s="314"/>
      <c r="X900" s="314"/>
      <c r="Y900" s="314"/>
      <c r="Z900" s="314"/>
      <c r="AA900" s="314"/>
    </row>
    <row r="901">
      <c r="A901" s="314"/>
      <c r="B901" s="314"/>
      <c r="C901" s="314"/>
      <c r="D901" s="317"/>
      <c r="E901" s="314"/>
      <c r="F901" s="314"/>
      <c r="G901" s="318"/>
      <c r="H901" s="314"/>
      <c r="I901" s="314"/>
      <c r="J901" s="314"/>
      <c r="K901" s="314"/>
      <c r="L901" s="314"/>
      <c r="M901" s="314"/>
      <c r="N901" s="314"/>
      <c r="O901" s="314"/>
      <c r="P901" s="314"/>
      <c r="Q901" s="314"/>
      <c r="R901" s="314"/>
      <c r="S901" s="314"/>
      <c r="T901" s="314"/>
      <c r="U901" s="314"/>
      <c r="V901" s="314"/>
      <c r="W901" s="314"/>
      <c r="X901" s="314"/>
      <c r="Y901" s="314"/>
      <c r="Z901" s="314"/>
      <c r="AA901" s="314"/>
    </row>
    <row r="902">
      <c r="A902" s="314"/>
      <c r="B902" s="314"/>
      <c r="C902" s="314"/>
      <c r="D902" s="317"/>
      <c r="E902" s="314"/>
      <c r="F902" s="314"/>
      <c r="G902" s="318"/>
      <c r="H902" s="314"/>
      <c r="I902" s="314"/>
      <c r="J902" s="314"/>
      <c r="K902" s="314"/>
      <c r="L902" s="314"/>
      <c r="M902" s="314"/>
      <c r="N902" s="314"/>
      <c r="O902" s="314"/>
      <c r="P902" s="314"/>
      <c r="Q902" s="314"/>
      <c r="R902" s="314"/>
      <c r="S902" s="314"/>
      <c r="T902" s="314"/>
      <c r="U902" s="314"/>
      <c r="V902" s="314"/>
      <c r="W902" s="314"/>
      <c r="X902" s="314"/>
      <c r="Y902" s="314"/>
      <c r="Z902" s="314"/>
      <c r="AA902" s="314"/>
    </row>
    <row r="903">
      <c r="A903" s="314"/>
      <c r="B903" s="314"/>
      <c r="C903" s="314"/>
      <c r="D903" s="317"/>
      <c r="E903" s="314"/>
      <c r="F903" s="314"/>
      <c r="G903" s="318"/>
      <c r="H903" s="314"/>
      <c r="I903" s="314"/>
      <c r="J903" s="314"/>
      <c r="K903" s="314"/>
      <c r="L903" s="314"/>
      <c r="M903" s="314"/>
      <c r="N903" s="314"/>
      <c r="O903" s="314"/>
      <c r="P903" s="314"/>
      <c r="Q903" s="314"/>
      <c r="R903" s="314"/>
      <c r="S903" s="314"/>
      <c r="T903" s="314"/>
      <c r="U903" s="314"/>
      <c r="V903" s="314"/>
      <c r="W903" s="314"/>
      <c r="X903" s="314"/>
      <c r="Y903" s="314"/>
      <c r="Z903" s="314"/>
      <c r="AA903" s="314"/>
    </row>
    <row r="904">
      <c r="A904" s="314"/>
      <c r="B904" s="314"/>
      <c r="C904" s="314"/>
      <c r="D904" s="317"/>
      <c r="E904" s="314"/>
      <c r="F904" s="314"/>
      <c r="G904" s="318"/>
      <c r="H904" s="314"/>
      <c r="I904" s="314"/>
      <c r="J904" s="314"/>
      <c r="K904" s="314"/>
      <c r="L904" s="314"/>
      <c r="M904" s="314"/>
      <c r="N904" s="314"/>
      <c r="O904" s="314"/>
      <c r="P904" s="314"/>
      <c r="Q904" s="314"/>
      <c r="R904" s="314"/>
      <c r="S904" s="314"/>
      <c r="T904" s="314"/>
      <c r="U904" s="314"/>
      <c r="V904" s="314"/>
      <c r="W904" s="314"/>
      <c r="X904" s="314"/>
      <c r="Y904" s="314"/>
      <c r="Z904" s="314"/>
      <c r="AA904" s="314"/>
    </row>
    <row r="905">
      <c r="A905" s="314"/>
      <c r="B905" s="314"/>
      <c r="C905" s="314"/>
      <c r="D905" s="317"/>
      <c r="E905" s="314"/>
      <c r="F905" s="314"/>
      <c r="G905" s="318"/>
      <c r="H905" s="314"/>
      <c r="I905" s="314"/>
      <c r="J905" s="314"/>
      <c r="K905" s="314"/>
      <c r="L905" s="314"/>
      <c r="M905" s="314"/>
      <c r="N905" s="314"/>
      <c r="O905" s="314"/>
      <c r="P905" s="314"/>
      <c r="Q905" s="314"/>
      <c r="R905" s="314"/>
      <c r="S905" s="314"/>
      <c r="T905" s="314"/>
      <c r="U905" s="314"/>
      <c r="V905" s="314"/>
      <c r="W905" s="314"/>
      <c r="X905" s="314"/>
      <c r="Y905" s="314"/>
      <c r="Z905" s="314"/>
      <c r="AA905" s="314"/>
    </row>
    <row r="906">
      <c r="A906" s="314"/>
      <c r="B906" s="314"/>
      <c r="C906" s="314"/>
      <c r="D906" s="317"/>
      <c r="E906" s="314"/>
      <c r="F906" s="314"/>
      <c r="G906" s="318"/>
      <c r="H906" s="314"/>
      <c r="I906" s="314"/>
      <c r="J906" s="314"/>
      <c r="K906" s="314"/>
      <c r="L906" s="314"/>
      <c r="M906" s="314"/>
      <c r="N906" s="314"/>
      <c r="O906" s="314"/>
      <c r="P906" s="314"/>
      <c r="Q906" s="314"/>
      <c r="R906" s="314"/>
      <c r="S906" s="314"/>
      <c r="T906" s="314"/>
      <c r="U906" s="314"/>
      <c r="V906" s="314"/>
      <c r="W906" s="314"/>
      <c r="X906" s="314"/>
      <c r="Y906" s="314"/>
      <c r="Z906" s="314"/>
      <c r="AA906" s="314"/>
    </row>
    <row r="907">
      <c r="A907" s="314"/>
      <c r="B907" s="314"/>
      <c r="C907" s="314"/>
      <c r="D907" s="317"/>
      <c r="E907" s="314"/>
      <c r="F907" s="314"/>
      <c r="G907" s="318"/>
      <c r="H907" s="314"/>
      <c r="I907" s="314"/>
      <c r="J907" s="314"/>
      <c r="K907" s="314"/>
      <c r="L907" s="314"/>
      <c r="M907" s="314"/>
      <c r="N907" s="314"/>
      <c r="O907" s="314"/>
      <c r="P907" s="314"/>
      <c r="Q907" s="314"/>
      <c r="R907" s="314"/>
      <c r="S907" s="314"/>
      <c r="T907" s="314"/>
      <c r="U907" s="314"/>
      <c r="V907" s="314"/>
      <c r="W907" s="314"/>
      <c r="X907" s="314"/>
      <c r="Y907" s="314"/>
      <c r="Z907" s="314"/>
      <c r="AA907" s="314"/>
    </row>
    <row r="908">
      <c r="A908" s="314"/>
      <c r="B908" s="314"/>
      <c r="C908" s="314"/>
      <c r="D908" s="317"/>
      <c r="E908" s="314"/>
      <c r="F908" s="314"/>
      <c r="G908" s="318"/>
      <c r="H908" s="314"/>
      <c r="I908" s="314"/>
      <c r="J908" s="314"/>
      <c r="K908" s="314"/>
      <c r="L908" s="314"/>
      <c r="M908" s="314"/>
      <c r="N908" s="314"/>
      <c r="O908" s="314"/>
      <c r="P908" s="314"/>
      <c r="Q908" s="314"/>
      <c r="R908" s="314"/>
      <c r="S908" s="314"/>
      <c r="T908" s="314"/>
      <c r="U908" s="314"/>
      <c r="V908" s="314"/>
      <c r="W908" s="314"/>
      <c r="X908" s="314"/>
      <c r="Y908" s="314"/>
      <c r="Z908" s="314"/>
      <c r="AA908" s="314"/>
    </row>
    <row r="909">
      <c r="A909" s="314"/>
      <c r="B909" s="314"/>
      <c r="C909" s="314"/>
      <c r="D909" s="317"/>
      <c r="E909" s="314"/>
      <c r="F909" s="314"/>
      <c r="G909" s="318"/>
      <c r="H909" s="314"/>
      <c r="I909" s="314"/>
      <c r="J909" s="314"/>
      <c r="K909" s="314"/>
      <c r="L909" s="314"/>
      <c r="M909" s="314"/>
      <c r="N909" s="314"/>
      <c r="O909" s="314"/>
      <c r="P909" s="314"/>
      <c r="Q909" s="314"/>
      <c r="R909" s="314"/>
      <c r="S909" s="314"/>
      <c r="T909" s="314"/>
      <c r="U909" s="314"/>
      <c r="V909" s="314"/>
      <c r="W909" s="314"/>
      <c r="X909" s="314"/>
      <c r="Y909" s="314"/>
      <c r="Z909" s="314"/>
      <c r="AA909" s="314"/>
    </row>
    <row r="910">
      <c r="A910" s="314"/>
      <c r="B910" s="314"/>
      <c r="C910" s="314"/>
      <c r="D910" s="317"/>
      <c r="E910" s="314"/>
      <c r="F910" s="314"/>
      <c r="G910" s="318"/>
      <c r="H910" s="314"/>
      <c r="I910" s="314"/>
      <c r="J910" s="314"/>
      <c r="K910" s="314"/>
      <c r="L910" s="314"/>
      <c r="M910" s="314"/>
      <c r="N910" s="314"/>
      <c r="O910" s="314"/>
      <c r="P910" s="314"/>
      <c r="Q910" s="314"/>
      <c r="R910" s="314"/>
      <c r="S910" s="314"/>
      <c r="T910" s="314"/>
      <c r="U910" s="314"/>
      <c r="V910" s="314"/>
      <c r="W910" s="314"/>
      <c r="X910" s="314"/>
      <c r="Y910" s="314"/>
      <c r="Z910" s="314"/>
      <c r="AA910" s="314"/>
    </row>
    <row r="911">
      <c r="A911" s="314"/>
      <c r="B911" s="314"/>
      <c r="C911" s="314"/>
      <c r="D911" s="317"/>
      <c r="E911" s="314"/>
      <c r="F911" s="314"/>
      <c r="G911" s="318"/>
      <c r="H911" s="314"/>
      <c r="I911" s="314"/>
      <c r="J911" s="314"/>
      <c r="K911" s="314"/>
      <c r="L911" s="314"/>
      <c r="M911" s="314"/>
      <c r="N911" s="314"/>
      <c r="O911" s="314"/>
      <c r="P911" s="314"/>
      <c r="Q911" s="314"/>
      <c r="R911" s="314"/>
      <c r="S911" s="314"/>
      <c r="T911" s="314"/>
      <c r="U911" s="314"/>
      <c r="V911" s="314"/>
      <c r="W911" s="314"/>
      <c r="X911" s="314"/>
      <c r="Y911" s="314"/>
      <c r="Z911" s="314"/>
      <c r="AA911" s="314"/>
    </row>
    <row r="912">
      <c r="A912" s="314"/>
      <c r="B912" s="314"/>
      <c r="C912" s="314"/>
      <c r="D912" s="317"/>
      <c r="E912" s="314"/>
      <c r="F912" s="314"/>
      <c r="G912" s="318"/>
      <c r="H912" s="314"/>
      <c r="I912" s="314"/>
      <c r="J912" s="314"/>
      <c r="K912" s="314"/>
      <c r="L912" s="314"/>
      <c r="M912" s="314"/>
      <c r="N912" s="314"/>
      <c r="O912" s="314"/>
      <c r="P912" s="314"/>
      <c r="Q912" s="314"/>
      <c r="R912" s="314"/>
      <c r="S912" s="314"/>
      <c r="T912" s="314"/>
      <c r="U912" s="314"/>
      <c r="V912" s="314"/>
      <c r="W912" s="314"/>
      <c r="X912" s="314"/>
      <c r="Y912" s="314"/>
      <c r="Z912" s="314"/>
      <c r="AA912" s="314"/>
    </row>
    <row r="913">
      <c r="A913" s="314"/>
      <c r="B913" s="314"/>
      <c r="C913" s="314"/>
      <c r="D913" s="317"/>
      <c r="E913" s="314"/>
      <c r="F913" s="314"/>
      <c r="G913" s="318"/>
      <c r="H913" s="314"/>
      <c r="I913" s="314"/>
      <c r="J913" s="314"/>
      <c r="K913" s="314"/>
      <c r="L913" s="314"/>
      <c r="M913" s="314"/>
      <c r="N913" s="314"/>
      <c r="O913" s="314"/>
      <c r="P913" s="314"/>
      <c r="Q913" s="314"/>
      <c r="R913" s="314"/>
      <c r="S913" s="314"/>
      <c r="T913" s="314"/>
      <c r="U913" s="314"/>
      <c r="V913" s="314"/>
      <c r="W913" s="314"/>
      <c r="X913" s="314"/>
      <c r="Y913" s="314"/>
      <c r="Z913" s="314"/>
      <c r="AA913" s="314"/>
    </row>
    <row r="914">
      <c r="A914" s="314"/>
      <c r="B914" s="314"/>
      <c r="C914" s="314"/>
      <c r="D914" s="317"/>
      <c r="E914" s="314"/>
      <c r="F914" s="314"/>
      <c r="G914" s="318"/>
      <c r="H914" s="314"/>
      <c r="I914" s="314"/>
      <c r="J914" s="314"/>
      <c r="K914" s="314"/>
      <c r="L914" s="314"/>
      <c r="M914" s="314"/>
      <c r="N914" s="314"/>
      <c r="O914" s="314"/>
      <c r="P914" s="314"/>
      <c r="Q914" s="314"/>
      <c r="R914" s="314"/>
      <c r="S914" s="314"/>
      <c r="T914" s="314"/>
      <c r="U914" s="314"/>
      <c r="V914" s="314"/>
      <c r="W914" s="314"/>
      <c r="X914" s="314"/>
      <c r="Y914" s="314"/>
      <c r="Z914" s="314"/>
      <c r="AA914" s="314"/>
    </row>
    <row r="915">
      <c r="A915" s="314"/>
      <c r="B915" s="314"/>
      <c r="C915" s="314"/>
      <c r="D915" s="317"/>
      <c r="E915" s="314"/>
      <c r="F915" s="314"/>
      <c r="G915" s="318"/>
      <c r="H915" s="314"/>
      <c r="I915" s="314"/>
      <c r="J915" s="314"/>
      <c r="K915" s="314"/>
      <c r="L915" s="314"/>
      <c r="M915" s="314"/>
      <c r="N915" s="314"/>
      <c r="O915" s="314"/>
      <c r="P915" s="314"/>
      <c r="Q915" s="314"/>
      <c r="R915" s="314"/>
      <c r="S915" s="314"/>
      <c r="T915" s="314"/>
      <c r="U915" s="314"/>
      <c r="V915" s="314"/>
      <c r="W915" s="314"/>
      <c r="X915" s="314"/>
      <c r="Y915" s="314"/>
      <c r="Z915" s="314"/>
      <c r="AA915" s="314"/>
    </row>
    <row r="916">
      <c r="A916" s="314"/>
      <c r="B916" s="314"/>
      <c r="C916" s="314"/>
      <c r="D916" s="317"/>
      <c r="E916" s="314"/>
      <c r="F916" s="314"/>
      <c r="G916" s="318"/>
      <c r="H916" s="314"/>
      <c r="I916" s="314"/>
      <c r="J916" s="314"/>
      <c r="K916" s="314"/>
      <c r="L916" s="314"/>
      <c r="M916" s="314"/>
      <c r="N916" s="314"/>
      <c r="O916" s="314"/>
      <c r="P916" s="314"/>
      <c r="Q916" s="314"/>
      <c r="R916" s="314"/>
      <c r="S916" s="314"/>
      <c r="T916" s="314"/>
      <c r="U916" s="314"/>
      <c r="V916" s="314"/>
      <c r="W916" s="314"/>
      <c r="X916" s="314"/>
      <c r="Y916" s="314"/>
      <c r="Z916" s="314"/>
      <c r="AA916" s="314"/>
    </row>
    <row r="917">
      <c r="A917" s="314"/>
      <c r="B917" s="314"/>
      <c r="C917" s="314"/>
      <c r="D917" s="317"/>
      <c r="E917" s="314"/>
      <c r="F917" s="314"/>
      <c r="G917" s="318"/>
      <c r="H917" s="314"/>
      <c r="I917" s="314"/>
      <c r="J917" s="314"/>
      <c r="K917" s="314"/>
      <c r="L917" s="314"/>
      <c r="M917" s="314"/>
      <c r="N917" s="314"/>
      <c r="O917" s="314"/>
      <c r="P917" s="314"/>
      <c r="Q917" s="314"/>
      <c r="R917" s="314"/>
      <c r="S917" s="314"/>
      <c r="T917" s="314"/>
      <c r="U917" s="314"/>
      <c r="V917" s="314"/>
      <c r="W917" s="314"/>
      <c r="X917" s="314"/>
      <c r="Y917" s="314"/>
      <c r="Z917" s="314"/>
      <c r="AA917" s="314"/>
    </row>
    <row r="918">
      <c r="A918" s="314"/>
      <c r="B918" s="314"/>
      <c r="C918" s="314"/>
      <c r="D918" s="317"/>
      <c r="E918" s="314"/>
      <c r="F918" s="314"/>
      <c r="G918" s="318"/>
      <c r="H918" s="314"/>
      <c r="I918" s="314"/>
      <c r="J918" s="314"/>
      <c r="K918" s="314"/>
      <c r="L918" s="314"/>
      <c r="M918" s="314"/>
      <c r="N918" s="314"/>
      <c r="O918" s="314"/>
      <c r="P918" s="314"/>
      <c r="Q918" s="314"/>
      <c r="R918" s="314"/>
      <c r="S918" s="314"/>
      <c r="T918" s="314"/>
      <c r="U918" s="314"/>
      <c r="V918" s="314"/>
      <c r="W918" s="314"/>
      <c r="X918" s="314"/>
      <c r="Y918" s="314"/>
      <c r="Z918" s="314"/>
      <c r="AA918" s="314"/>
    </row>
    <row r="919">
      <c r="A919" s="314"/>
      <c r="B919" s="314"/>
      <c r="C919" s="314"/>
      <c r="D919" s="317"/>
      <c r="E919" s="314"/>
      <c r="F919" s="314"/>
      <c r="G919" s="318"/>
      <c r="H919" s="314"/>
      <c r="I919" s="314"/>
      <c r="J919" s="314"/>
      <c r="K919" s="314"/>
      <c r="L919" s="314"/>
      <c r="M919" s="314"/>
      <c r="N919" s="314"/>
      <c r="O919" s="314"/>
      <c r="P919" s="314"/>
      <c r="Q919" s="314"/>
      <c r="R919" s="314"/>
      <c r="S919" s="314"/>
      <c r="T919" s="314"/>
      <c r="U919" s="314"/>
      <c r="V919" s="314"/>
      <c r="W919" s="314"/>
      <c r="X919" s="314"/>
      <c r="Y919" s="314"/>
      <c r="Z919" s="314"/>
      <c r="AA919" s="314"/>
    </row>
    <row r="920">
      <c r="A920" s="314"/>
      <c r="B920" s="314"/>
      <c r="C920" s="314"/>
      <c r="D920" s="317"/>
      <c r="E920" s="314"/>
      <c r="F920" s="314"/>
      <c r="G920" s="318"/>
      <c r="H920" s="314"/>
      <c r="I920" s="314"/>
      <c r="J920" s="314"/>
      <c r="K920" s="314"/>
      <c r="L920" s="314"/>
      <c r="M920" s="314"/>
      <c r="N920" s="314"/>
      <c r="O920" s="314"/>
      <c r="P920" s="314"/>
      <c r="Q920" s="314"/>
      <c r="R920" s="314"/>
      <c r="S920" s="314"/>
      <c r="T920" s="314"/>
      <c r="U920" s="314"/>
      <c r="V920" s="314"/>
      <c r="W920" s="314"/>
      <c r="X920" s="314"/>
      <c r="Y920" s="314"/>
      <c r="Z920" s="314"/>
      <c r="AA920" s="314"/>
    </row>
    <row r="921">
      <c r="A921" s="314"/>
      <c r="B921" s="314"/>
      <c r="C921" s="314"/>
      <c r="D921" s="317"/>
      <c r="E921" s="314"/>
      <c r="F921" s="314"/>
      <c r="G921" s="318"/>
      <c r="H921" s="314"/>
      <c r="I921" s="314"/>
      <c r="J921" s="314"/>
      <c r="K921" s="314"/>
      <c r="L921" s="314"/>
      <c r="M921" s="314"/>
      <c r="N921" s="314"/>
      <c r="O921" s="314"/>
      <c r="P921" s="314"/>
      <c r="Q921" s="314"/>
      <c r="R921" s="314"/>
      <c r="S921" s="314"/>
      <c r="T921" s="314"/>
      <c r="U921" s="314"/>
      <c r="V921" s="314"/>
      <c r="W921" s="314"/>
      <c r="X921" s="314"/>
      <c r="Y921" s="314"/>
      <c r="Z921" s="314"/>
      <c r="AA921" s="314"/>
    </row>
    <row r="922">
      <c r="A922" s="314"/>
      <c r="B922" s="314"/>
      <c r="C922" s="314"/>
      <c r="D922" s="317"/>
      <c r="E922" s="314"/>
      <c r="F922" s="314"/>
      <c r="G922" s="318"/>
      <c r="H922" s="314"/>
      <c r="I922" s="314"/>
      <c r="J922" s="314"/>
      <c r="K922" s="314"/>
      <c r="L922" s="314"/>
      <c r="M922" s="314"/>
      <c r="N922" s="314"/>
      <c r="O922" s="314"/>
      <c r="P922" s="314"/>
      <c r="Q922" s="314"/>
      <c r="R922" s="314"/>
      <c r="S922" s="314"/>
      <c r="T922" s="314"/>
      <c r="U922" s="314"/>
      <c r="V922" s="314"/>
      <c r="W922" s="314"/>
      <c r="X922" s="314"/>
      <c r="Y922" s="314"/>
      <c r="Z922" s="314"/>
      <c r="AA922" s="314"/>
    </row>
    <row r="923">
      <c r="A923" s="314"/>
      <c r="B923" s="314"/>
      <c r="C923" s="314"/>
      <c r="D923" s="317"/>
      <c r="E923" s="314"/>
      <c r="F923" s="314"/>
      <c r="G923" s="318"/>
      <c r="H923" s="314"/>
      <c r="I923" s="314"/>
      <c r="J923" s="314"/>
      <c r="K923" s="314"/>
      <c r="L923" s="314"/>
      <c r="M923" s="314"/>
      <c r="N923" s="314"/>
      <c r="O923" s="314"/>
      <c r="P923" s="314"/>
      <c r="Q923" s="314"/>
      <c r="R923" s="314"/>
      <c r="S923" s="314"/>
      <c r="T923" s="314"/>
      <c r="U923" s="314"/>
      <c r="V923" s="314"/>
      <c r="W923" s="314"/>
      <c r="X923" s="314"/>
      <c r="Y923" s="314"/>
      <c r="Z923" s="314"/>
      <c r="AA923" s="314"/>
    </row>
    <row r="924">
      <c r="A924" s="314"/>
      <c r="B924" s="314"/>
      <c r="C924" s="314"/>
      <c r="D924" s="317"/>
      <c r="E924" s="314"/>
      <c r="F924" s="314"/>
      <c r="G924" s="318"/>
      <c r="H924" s="314"/>
      <c r="I924" s="314"/>
      <c r="J924" s="314"/>
      <c r="K924" s="314"/>
      <c r="L924" s="314"/>
      <c r="M924" s="314"/>
      <c r="N924" s="314"/>
      <c r="O924" s="314"/>
      <c r="P924" s="314"/>
      <c r="Q924" s="314"/>
      <c r="R924" s="314"/>
      <c r="S924" s="314"/>
      <c r="T924" s="314"/>
      <c r="U924" s="314"/>
      <c r="V924" s="314"/>
      <c r="W924" s="314"/>
      <c r="X924" s="314"/>
      <c r="Y924" s="314"/>
      <c r="Z924" s="314"/>
      <c r="AA924" s="314"/>
    </row>
    <row r="925">
      <c r="A925" s="314"/>
      <c r="B925" s="314"/>
      <c r="C925" s="314"/>
      <c r="D925" s="317"/>
      <c r="E925" s="314"/>
      <c r="F925" s="314"/>
      <c r="G925" s="318"/>
      <c r="H925" s="314"/>
      <c r="I925" s="314"/>
      <c r="J925" s="314"/>
      <c r="K925" s="314"/>
      <c r="L925" s="314"/>
      <c r="M925" s="314"/>
      <c r="N925" s="314"/>
      <c r="O925" s="314"/>
      <c r="P925" s="314"/>
      <c r="Q925" s="314"/>
      <c r="R925" s="314"/>
      <c r="S925" s="314"/>
      <c r="T925" s="314"/>
      <c r="U925" s="314"/>
      <c r="V925" s="314"/>
      <c r="W925" s="314"/>
      <c r="X925" s="314"/>
      <c r="Y925" s="314"/>
      <c r="Z925" s="314"/>
      <c r="AA925" s="314"/>
    </row>
    <row r="926">
      <c r="A926" s="314"/>
      <c r="B926" s="314"/>
      <c r="C926" s="314"/>
      <c r="D926" s="317"/>
      <c r="E926" s="314"/>
      <c r="F926" s="314"/>
      <c r="G926" s="318"/>
      <c r="H926" s="314"/>
      <c r="I926" s="314"/>
      <c r="J926" s="314"/>
      <c r="K926" s="314"/>
      <c r="L926" s="314"/>
      <c r="M926" s="314"/>
      <c r="N926" s="314"/>
      <c r="O926" s="314"/>
      <c r="P926" s="314"/>
      <c r="Q926" s="314"/>
      <c r="R926" s="314"/>
      <c r="S926" s="314"/>
      <c r="T926" s="314"/>
      <c r="U926" s="314"/>
      <c r="V926" s="314"/>
      <c r="W926" s="314"/>
      <c r="X926" s="314"/>
      <c r="Y926" s="314"/>
      <c r="Z926" s="314"/>
      <c r="AA926" s="314"/>
    </row>
    <row r="927">
      <c r="A927" s="314"/>
      <c r="B927" s="314"/>
      <c r="C927" s="314"/>
      <c r="D927" s="317"/>
      <c r="E927" s="314"/>
      <c r="F927" s="314"/>
      <c r="G927" s="318"/>
      <c r="H927" s="314"/>
      <c r="I927" s="314"/>
      <c r="J927" s="314"/>
      <c r="K927" s="314"/>
      <c r="L927" s="314"/>
      <c r="M927" s="314"/>
      <c r="N927" s="314"/>
      <c r="O927" s="314"/>
      <c r="P927" s="314"/>
      <c r="Q927" s="314"/>
      <c r="R927" s="314"/>
      <c r="S927" s="314"/>
      <c r="T927" s="314"/>
      <c r="U927" s="314"/>
      <c r="V927" s="314"/>
      <c r="W927" s="314"/>
      <c r="X927" s="314"/>
      <c r="Y927" s="314"/>
      <c r="Z927" s="314"/>
      <c r="AA927" s="314"/>
    </row>
    <row r="928">
      <c r="A928" s="314"/>
      <c r="B928" s="314"/>
      <c r="C928" s="314"/>
      <c r="D928" s="317"/>
      <c r="E928" s="314"/>
      <c r="F928" s="314"/>
      <c r="G928" s="318"/>
      <c r="H928" s="314"/>
      <c r="I928" s="314"/>
      <c r="J928" s="314"/>
      <c r="K928" s="314"/>
      <c r="L928" s="314"/>
      <c r="M928" s="314"/>
      <c r="N928" s="314"/>
      <c r="O928" s="314"/>
      <c r="P928" s="314"/>
      <c r="Q928" s="314"/>
      <c r="R928" s="314"/>
      <c r="S928" s="314"/>
      <c r="T928" s="314"/>
      <c r="U928" s="314"/>
      <c r="V928" s="314"/>
      <c r="W928" s="314"/>
      <c r="X928" s="314"/>
      <c r="Y928" s="314"/>
      <c r="Z928" s="314"/>
      <c r="AA928" s="314"/>
    </row>
    <row r="929">
      <c r="A929" s="314"/>
      <c r="B929" s="314"/>
      <c r="C929" s="314"/>
      <c r="D929" s="317"/>
      <c r="E929" s="314"/>
      <c r="F929" s="314"/>
      <c r="G929" s="318"/>
      <c r="H929" s="314"/>
      <c r="I929" s="314"/>
      <c r="J929" s="314"/>
      <c r="K929" s="314"/>
      <c r="L929" s="314"/>
      <c r="M929" s="314"/>
      <c r="N929" s="314"/>
      <c r="O929" s="314"/>
      <c r="P929" s="314"/>
      <c r="Q929" s="314"/>
      <c r="R929" s="314"/>
      <c r="S929" s="314"/>
      <c r="T929" s="314"/>
      <c r="U929" s="314"/>
      <c r="V929" s="314"/>
      <c r="W929" s="314"/>
      <c r="X929" s="314"/>
      <c r="Y929" s="314"/>
      <c r="Z929" s="314"/>
      <c r="AA929" s="314"/>
    </row>
    <row r="930">
      <c r="A930" s="314"/>
      <c r="B930" s="314"/>
      <c r="C930" s="314"/>
      <c r="D930" s="317"/>
      <c r="E930" s="314"/>
      <c r="F930" s="314"/>
      <c r="G930" s="318"/>
      <c r="H930" s="314"/>
      <c r="I930" s="314"/>
      <c r="J930" s="314"/>
      <c r="K930" s="314"/>
      <c r="L930" s="314"/>
      <c r="M930" s="314"/>
      <c r="N930" s="314"/>
      <c r="O930" s="314"/>
      <c r="P930" s="314"/>
      <c r="Q930" s="314"/>
      <c r="R930" s="314"/>
      <c r="S930" s="314"/>
      <c r="T930" s="314"/>
      <c r="U930" s="314"/>
      <c r="V930" s="314"/>
      <c r="W930" s="314"/>
      <c r="X930" s="314"/>
      <c r="Y930" s="314"/>
      <c r="Z930" s="314"/>
      <c r="AA930" s="314"/>
    </row>
    <row r="931">
      <c r="A931" s="314"/>
      <c r="B931" s="314"/>
      <c r="C931" s="314"/>
      <c r="D931" s="317"/>
      <c r="E931" s="314"/>
      <c r="F931" s="314"/>
      <c r="G931" s="318"/>
      <c r="H931" s="314"/>
      <c r="I931" s="314"/>
      <c r="J931" s="314"/>
      <c r="K931" s="314"/>
      <c r="L931" s="314"/>
      <c r="M931" s="314"/>
      <c r="N931" s="314"/>
      <c r="O931" s="314"/>
      <c r="P931" s="314"/>
      <c r="Q931" s="314"/>
      <c r="R931" s="314"/>
      <c r="S931" s="314"/>
      <c r="T931" s="314"/>
      <c r="U931" s="314"/>
      <c r="V931" s="314"/>
      <c r="W931" s="314"/>
      <c r="X931" s="314"/>
      <c r="Y931" s="314"/>
      <c r="Z931" s="314"/>
      <c r="AA931" s="314"/>
    </row>
    <row r="932">
      <c r="A932" s="314"/>
      <c r="B932" s="314"/>
      <c r="C932" s="314"/>
      <c r="D932" s="317"/>
      <c r="E932" s="314"/>
      <c r="F932" s="314"/>
      <c r="G932" s="318"/>
      <c r="H932" s="314"/>
      <c r="I932" s="314"/>
      <c r="J932" s="314"/>
      <c r="K932" s="314"/>
      <c r="L932" s="314"/>
      <c r="M932" s="314"/>
      <c r="N932" s="314"/>
      <c r="O932" s="314"/>
      <c r="P932" s="314"/>
      <c r="Q932" s="314"/>
      <c r="R932" s="314"/>
      <c r="S932" s="314"/>
      <c r="T932" s="314"/>
      <c r="U932" s="314"/>
      <c r="V932" s="314"/>
      <c r="W932" s="314"/>
      <c r="X932" s="314"/>
      <c r="Y932" s="314"/>
      <c r="Z932" s="314"/>
      <c r="AA932" s="314"/>
    </row>
    <row r="933">
      <c r="A933" s="314"/>
      <c r="B933" s="314"/>
      <c r="C933" s="314"/>
      <c r="D933" s="317"/>
      <c r="E933" s="314"/>
      <c r="F933" s="314"/>
      <c r="G933" s="318"/>
      <c r="H933" s="314"/>
      <c r="I933" s="314"/>
      <c r="J933" s="314"/>
      <c r="K933" s="314"/>
      <c r="L933" s="314"/>
      <c r="M933" s="314"/>
      <c r="N933" s="314"/>
      <c r="O933" s="314"/>
      <c r="P933" s="314"/>
      <c r="Q933" s="314"/>
      <c r="R933" s="314"/>
      <c r="S933" s="314"/>
      <c r="T933" s="314"/>
      <c r="U933" s="314"/>
      <c r="V933" s="314"/>
      <c r="W933" s="314"/>
      <c r="X933" s="314"/>
      <c r="Y933" s="314"/>
      <c r="Z933" s="314"/>
      <c r="AA933" s="314"/>
    </row>
    <row r="934">
      <c r="A934" s="314"/>
      <c r="B934" s="314"/>
      <c r="C934" s="314"/>
      <c r="D934" s="317"/>
      <c r="E934" s="314"/>
      <c r="F934" s="314"/>
      <c r="G934" s="318"/>
      <c r="H934" s="314"/>
      <c r="I934" s="314"/>
      <c r="J934" s="314"/>
      <c r="K934" s="314"/>
      <c r="L934" s="314"/>
      <c r="M934" s="314"/>
      <c r="N934" s="314"/>
      <c r="O934" s="314"/>
      <c r="P934" s="314"/>
      <c r="Q934" s="314"/>
      <c r="R934" s="314"/>
      <c r="S934" s="314"/>
      <c r="T934" s="314"/>
      <c r="U934" s="314"/>
      <c r="V934" s="314"/>
      <c r="W934" s="314"/>
      <c r="X934" s="314"/>
      <c r="Y934" s="314"/>
      <c r="Z934" s="314"/>
      <c r="AA934" s="314"/>
    </row>
    <row r="935">
      <c r="A935" s="314"/>
      <c r="B935" s="314"/>
      <c r="C935" s="314"/>
      <c r="D935" s="317"/>
      <c r="E935" s="314"/>
      <c r="F935" s="314"/>
      <c r="G935" s="318"/>
      <c r="H935" s="314"/>
      <c r="I935" s="314"/>
      <c r="J935" s="314"/>
      <c r="K935" s="314"/>
      <c r="L935" s="314"/>
      <c r="M935" s="314"/>
      <c r="N935" s="314"/>
      <c r="O935" s="314"/>
      <c r="P935" s="314"/>
      <c r="Q935" s="314"/>
      <c r="R935" s="314"/>
      <c r="S935" s="314"/>
      <c r="T935" s="314"/>
      <c r="U935" s="314"/>
      <c r="V935" s="314"/>
      <c r="W935" s="314"/>
      <c r="X935" s="314"/>
      <c r="Y935" s="314"/>
      <c r="Z935" s="314"/>
      <c r="AA935" s="314"/>
    </row>
    <row r="936">
      <c r="A936" s="314"/>
      <c r="B936" s="314"/>
      <c r="C936" s="314"/>
      <c r="D936" s="317"/>
      <c r="E936" s="314"/>
      <c r="F936" s="314"/>
      <c r="G936" s="318"/>
      <c r="H936" s="314"/>
      <c r="I936" s="314"/>
      <c r="J936" s="314"/>
      <c r="K936" s="314"/>
      <c r="L936" s="314"/>
      <c r="M936" s="314"/>
      <c r="N936" s="314"/>
      <c r="O936" s="314"/>
      <c r="P936" s="314"/>
      <c r="Q936" s="314"/>
      <c r="R936" s="314"/>
      <c r="S936" s="314"/>
      <c r="T936" s="314"/>
      <c r="U936" s="314"/>
      <c r="V936" s="314"/>
      <c r="W936" s="314"/>
      <c r="X936" s="314"/>
      <c r="Y936" s="314"/>
      <c r="Z936" s="314"/>
      <c r="AA936" s="314"/>
    </row>
    <row r="937">
      <c r="A937" s="314"/>
      <c r="B937" s="314"/>
      <c r="C937" s="314"/>
      <c r="D937" s="317"/>
      <c r="E937" s="314"/>
      <c r="F937" s="314"/>
      <c r="G937" s="318"/>
      <c r="H937" s="314"/>
      <c r="I937" s="314"/>
      <c r="J937" s="314"/>
      <c r="K937" s="314"/>
      <c r="L937" s="314"/>
      <c r="M937" s="314"/>
      <c r="N937" s="314"/>
      <c r="O937" s="314"/>
      <c r="P937" s="314"/>
      <c r="Q937" s="314"/>
      <c r="R937" s="314"/>
      <c r="S937" s="314"/>
      <c r="T937" s="314"/>
      <c r="U937" s="314"/>
      <c r="V937" s="314"/>
      <c r="W937" s="314"/>
      <c r="X937" s="314"/>
      <c r="Y937" s="314"/>
      <c r="Z937" s="314"/>
      <c r="AA937" s="314"/>
    </row>
    <row r="938">
      <c r="A938" s="314"/>
      <c r="B938" s="314"/>
      <c r="C938" s="314"/>
      <c r="D938" s="317"/>
      <c r="E938" s="314"/>
      <c r="F938" s="314"/>
      <c r="G938" s="318"/>
      <c r="H938" s="314"/>
      <c r="I938" s="314"/>
      <c r="J938" s="314"/>
      <c r="K938" s="314"/>
      <c r="L938" s="314"/>
      <c r="M938" s="314"/>
      <c r="N938" s="314"/>
      <c r="O938" s="314"/>
      <c r="P938" s="314"/>
      <c r="Q938" s="314"/>
      <c r="R938" s="314"/>
      <c r="S938" s="314"/>
      <c r="T938" s="314"/>
      <c r="U938" s="314"/>
      <c r="V938" s="314"/>
      <c r="W938" s="314"/>
      <c r="X938" s="314"/>
      <c r="Y938" s="314"/>
      <c r="Z938" s="314"/>
      <c r="AA938" s="314"/>
    </row>
    <row r="939">
      <c r="A939" s="314"/>
      <c r="B939" s="314"/>
      <c r="C939" s="314"/>
      <c r="D939" s="317"/>
      <c r="E939" s="314"/>
      <c r="F939" s="314"/>
      <c r="G939" s="318"/>
      <c r="H939" s="314"/>
      <c r="I939" s="314"/>
      <c r="J939" s="314"/>
      <c r="K939" s="314"/>
      <c r="L939" s="314"/>
      <c r="M939" s="314"/>
      <c r="N939" s="314"/>
      <c r="O939" s="314"/>
      <c r="P939" s="314"/>
      <c r="Q939" s="314"/>
      <c r="R939" s="314"/>
      <c r="S939" s="314"/>
      <c r="T939" s="314"/>
      <c r="U939" s="314"/>
      <c r="V939" s="314"/>
      <c r="W939" s="314"/>
      <c r="X939" s="314"/>
      <c r="Y939" s="314"/>
      <c r="Z939" s="314"/>
      <c r="AA939" s="314"/>
    </row>
    <row r="940">
      <c r="A940" s="314"/>
      <c r="B940" s="314"/>
      <c r="C940" s="314"/>
      <c r="D940" s="317"/>
      <c r="E940" s="314"/>
      <c r="F940" s="314"/>
      <c r="G940" s="318"/>
      <c r="H940" s="314"/>
      <c r="I940" s="314"/>
      <c r="J940" s="314"/>
      <c r="K940" s="314"/>
      <c r="L940" s="314"/>
      <c r="M940" s="314"/>
      <c r="N940" s="314"/>
      <c r="O940" s="314"/>
      <c r="P940" s="314"/>
      <c r="Q940" s="314"/>
      <c r="R940" s="314"/>
      <c r="S940" s="314"/>
      <c r="T940" s="314"/>
      <c r="U940" s="314"/>
      <c r="V940" s="314"/>
      <c r="W940" s="314"/>
      <c r="X940" s="314"/>
      <c r="Y940" s="314"/>
      <c r="Z940" s="314"/>
      <c r="AA940" s="314"/>
    </row>
    <row r="941">
      <c r="A941" s="314"/>
      <c r="B941" s="314"/>
      <c r="C941" s="314"/>
      <c r="D941" s="317"/>
      <c r="E941" s="314"/>
      <c r="F941" s="314"/>
      <c r="G941" s="318"/>
      <c r="H941" s="314"/>
      <c r="I941" s="314"/>
      <c r="J941" s="314"/>
      <c r="K941" s="314"/>
      <c r="L941" s="314"/>
      <c r="M941" s="314"/>
      <c r="N941" s="314"/>
      <c r="O941" s="314"/>
      <c r="P941" s="314"/>
      <c r="Q941" s="314"/>
      <c r="R941" s="314"/>
      <c r="S941" s="314"/>
      <c r="T941" s="314"/>
      <c r="U941" s="314"/>
      <c r="V941" s="314"/>
      <c r="W941" s="314"/>
      <c r="X941" s="314"/>
      <c r="Y941" s="314"/>
      <c r="Z941" s="314"/>
      <c r="AA941" s="314"/>
    </row>
    <row r="942">
      <c r="A942" s="314"/>
      <c r="B942" s="314"/>
      <c r="C942" s="314"/>
      <c r="D942" s="317"/>
      <c r="E942" s="314"/>
      <c r="F942" s="314"/>
      <c r="G942" s="318"/>
      <c r="H942" s="314"/>
      <c r="I942" s="314"/>
      <c r="J942" s="314"/>
      <c r="K942" s="314"/>
      <c r="L942" s="314"/>
      <c r="M942" s="314"/>
      <c r="N942" s="314"/>
      <c r="O942" s="314"/>
      <c r="P942" s="314"/>
      <c r="Q942" s="314"/>
      <c r="R942" s="314"/>
      <c r="S942" s="314"/>
      <c r="T942" s="314"/>
      <c r="U942" s="314"/>
      <c r="V942" s="314"/>
      <c r="W942" s="314"/>
      <c r="X942" s="314"/>
      <c r="Y942" s="314"/>
      <c r="Z942" s="314"/>
      <c r="AA942" s="314"/>
    </row>
    <row r="943">
      <c r="A943" s="314"/>
      <c r="B943" s="314"/>
      <c r="C943" s="314"/>
      <c r="D943" s="317"/>
      <c r="E943" s="314"/>
      <c r="F943" s="314"/>
      <c r="G943" s="318"/>
      <c r="H943" s="314"/>
      <c r="I943" s="314"/>
      <c r="J943" s="314"/>
      <c r="K943" s="314"/>
      <c r="L943" s="314"/>
      <c r="M943" s="314"/>
      <c r="N943" s="314"/>
      <c r="O943" s="314"/>
      <c r="P943" s="314"/>
      <c r="Q943" s="314"/>
      <c r="R943" s="314"/>
      <c r="S943" s="314"/>
      <c r="T943" s="314"/>
      <c r="U943" s="314"/>
      <c r="V943" s="314"/>
      <c r="W943" s="314"/>
      <c r="X943" s="314"/>
      <c r="Y943" s="314"/>
      <c r="Z943" s="314"/>
      <c r="AA943" s="314"/>
    </row>
    <row r="944">
      <c r="A944" s="314"/>
      <c r="B944" s="314"/>
      <c r="C944" s="314"/>
      <c r="D944" s="317"/>
      <c r="E944" s="314"/>
      <c r="F944" s="314"/>
      <c r="G944" s="318"/>
      <c r="H944" s="314"/>
      <c r="I944" s="314"/>
      <c r="J944" s="314"/>
      <c r="K944" s="314"/>
      <c r="L944" s="314"/>
      <c r="M944" s="314"/>
      <c r="N944" s="314"/>
      <c r="O944" s="314"/>
      <c r="P944" s="314"/>
      <c r="Q944" s="314"/>
      <c r="R944" s="314"/>
      <c r="S944" s="314"/>
      <c r="T944" s="314"/>
      <c r="U944" s="314"/>
      <c r="V944" s="314"/>
      <c r="W944" s="314"/>
      <c r="X944" s="314"/>
      <c r="Y944" s="314"/>
      <c r="Z944" s="314"/>
      <c r="AA944" s="314"/>
    </row>
    <row r="945">
      <c r="A945" s="314"/>
      <c r="B945" s="314"/>
      <c r="C945" s="314"/>
      <c r="D945" s="317"/>
      <c r="E945" s="314"/>
      <c r="F945" s="314"/>
      <c r="G945" s="318"/>
      <c r="H945" s="314"/>
      <c r="I945" s="314"/>
      <c r="J945" s="314"/>
      <c r="K945" s="314"/>
      <c r="L945" s="314"/>
      <c r="M945" s="314"/>
      <c r="N945" s="314"/>
      <c r="O945" s="314"/>
      <c r="P945" s="314"/>
      <c r="Q945" s="314"/>
      <c r="R945" s="314"/>
      <c r="S945" s="314"/>
      <c r="T945" s="314"/>
      <c r="U945" s="314"/>
      <c r="V945" s="314"/>
      <c r="W945" s="314"/>
      <c r="X945" s="314"/>
      <c r="Y945" s="314"/>
      <c r="Z945" s="314"/>
      <c r="AA945" s="314"/>
    </row>
    <row r="946">
      <c r="A946" s="314"/>
      <c r="B946" s="314"/>
      <c r="C946" s="314"/>
      <c r="D946" s="317"/>
      <c r="E946" s="314"/>
      <c r="F946" s="314"/>
      <c r="G946" s="318"/>
      <c r="H946" s="314"/>
      <c r="I946" s="314"/>
      <c r="J946" s="314"/>
      <c r="K946" s="314"/>
      <c r="L946" s="314"/>
      <c r="M946" s="314"/>
      <c r="N946" s="314"/>
      <c r="O946" s="314"/>
      <c r="P946" s="314"/>
      <c r="Q946" s="314"/>
      <c r="R946" s="314"/>
      <c r="S946" s="314"/>
      <c r="T946" s="314"/>
      <c r="U946" s="314"/>
      <c r="V946" s="314"/>
      <c r="W946" s="314"/>
      <c r="X946" s="314"/>
      <c r="Y946" s="314"/>
      <c r="Z946" s="314"/>
      <c r="AA946" s="314"/>
    </row>
    <row r="947">
      <c r="A947" s="314"/>
      <c r="B947" s="314"/>
      <c r="C947" s="314"/>
      <c r="D947" s="317"/>
      <c r="E947" s="314"/>
      <c r="F947" s="314"/>
      <c r="G947" s="318"/>
      <c r="H947" s="314"/>
      <c r="I947" s="314"/>
      <c r="J947" s="314"/>
      <c r="K947" s="314"/>
      <c r="L947" s="314"/>
      <c r="M947" s="314"/>
      <c r="N947" s="314"/>
      <c r="O947" s="314"/>
      <c r="P947" s="314"/>
      <c r="Q947" s="314"/>
      <c r="R947" s="314"/>
      <c r="S947" s="314"/>
      <c r="T947" s="314"/>
      <c r="U947" s="314"/>
      <c r="V947" s="314"/>
      <c r="W947" s="314"/>
      <c r="X947" s="314"/>
      <c r="Y947" s="314"/>
      <c r="Z947" s="314"/>
      <c r="AA947" s="314"/>
    </row>
    <row r="948">
      <c r="A948" s="314"/>
      <c r="B948" s="314"/>
      <c r="C948" s="314"/>
      <c r="D948" s="317"/>
      <c r="E948" s="314"/>
      <c r="F948" s="314"/>
      <c r="G948" s="318"/>
      <c r="H948" s="314"/>
      <c r="I948" s="314"/>
      <c r="J948" s="314"/>
      <c r="K948" s="314"/>
      <c r="L948" s="314"/>
      <c r="M948" s="314"/>
      <c r="N948" s="314"/>
      <c r="O948" s="314"/>
      <c r="P948" s="314"/>
      <c r="Q948" s="314"/>
      <c r="R948" s="314"/>
      <c r="S948" s="314"/>
      <c r="T948" s="314"/>
      <c r="U948" s="314"/>
      <c r="V948" s="314"/>
      <c r="W948" s="314"/>
      <c r="X948" s="314"/>
      <c r="Y948" s="314"/>
      <c r="Z948" s="314"/>
      <c r="AA948" s="314"/>
    </row>
    <row r="949">
      <c r="A949" s="314"/>
      <c r="B949" s="314"/>
      <c r="C949" s="314"/>
      <c r="D949" s="317"/>
      <c r="E949" s="314"/>
      <c r="F949" s="314"/>
      <c r="G949" s="318"/>
      <c r="H949" s="314"/>
      <c r="I949" s="314"/>
      <c r="J949" s="314"/>
      <c r="K949" s="314"/>
      <c r="L949" s="314"/>
      <c r="M949" s="314"/>
      <c r="N949" s="314"/>
      <c r="O949" s="314"/>
      <c r="P949" s="314"/>
      <c r="Q949" s="314"/>
      <c r="R949" s="314"/>
      <c r="S949" s="314"/>
      <c r="T949" s="314"/>
      <c r="U949" s="314"/>
      <c r="V949" s="314"/>
      <c r="W949" s="314"/>
      <c r="X949" s="314"/>
      <c r="Y949" s="314"/>
      <c r="Z949" s="314"/>
      <c r="AA949" s="314"/>
    </row>
    <row r="950">
      <c r="A950" s="314"/>
      <c r="B950" s="314"/>
      <c r="C950" s="314"/>
      <c r="D950" s="317"/>
      <c r="E950" s="314"/>
      <c r="F950" s="314"/>
      <c r="G950" s="318"/>
      <c r="H950" s="314"/>
      <c r="I950" s="314"/>
      <c r="J950" s="314"/>
      <c r="K950" s="314"/>
      <c r="L950" s="314"/>
      <c r="M950" s="314"/>
      <c r="N950" s="314"/>
      <c r="O950" s="314"/>
      <c r="P950" s="314"/>
      <c r="Q950" s="314"/>
      <c r="R950" s="314"/>
      <c r="S950" s="314"/>
      <c r="T950" s="314"/>
      <c r="U950" s="314"/>
      <c r="V950" s="314"/>
      <c r="W950" s="314"/>
      <c r="X950" s="314"/>
      <c r="Y950" s="314"/>
      <c r="Z950" s="314"/>
      <c r="AA950" s="314"/>
    </row>
    <row r="951">
      <c r="A951" s="314"/>
      <c r="B951" s="314"/>
      <c r="C951" s="314"/>
      <c r="D951" s="317"/>
      <c r="E951" s="314"/>
      <c r="F951" s="314"/>
      <c r="G951" s="318"/>
      <c r="H951" s="314"/>
      <c r="I951" s="314"/>
      <c r="J951" s="314"/>
      <c r="K951" s="314"/>
      <c r="L951" s="314"/>
      <c r="M951" s="314"/>
      <c r="N951" s="314"/>
      <c r="O951" s="314"/>
      <c r="P951" s="314"/>
      <c r="Q951" s="314"/>
      <c r="R951" s="314"/>
      <c r="S951" s="314"/>
      <c r="T951" s="314"/>
      <c r="U951" s="314"/>
      <c r="V951" s="314"/>
      <c r="W951" s="314"/>
      <c r="X951" s="314"/>
      <c r="Y951" s="314"/>
      <c r="Z951" s="314"/>
      <c r="AA951" s="314"/>
    </row>
    <row r="952">
      <c r="A952" s="314"/>
      <c r="B952" s="314"/>
      <c r="C952" s="314"/>
      <c r="D952" s="317"/>
      <c r="E952" s="314"/>
      <c r="F952" s="314"/>
      <c r="G952" s="318"/>
      <c r="H952" s="314"/>
      <c r="I952" s="314"/>
      <c r="J952" s="314"/>
      <c r="K952" s="314"/>
      <c r="L952" s="314"/>
      <c r="M952" s="314"/>
      <c r="N952" s="314"/>
      <c r="O952" s="314"/>
      <c r="P952" s="314"/>
      <c r="Q952" s="314"/>
      <c r="R952" s="314"/>
      <c r="S952" s="314"/>
      <c r="T952" s="314"/>
      <c r="U952" s="314"/>
      <c r="V952" s="314"/>
      <c r="W952" s="314"/>
      <c r="X952" s="314"/>
      <c r="Y952" s="314"/>
      <c r="Z952" s="314"/>
      <c r="AA952" s="314"/>
    </row>
    <row r="953">
      <c r="A953" s="314"/>
      <c r="B953" s="314"/>
      <c r="C953" s="314"/>
      <c r="D953" s="317"/>
      <c r="E953" s="314"/>
      <c r="F953" s="314"/>
      <c r="G953" s="318"/>
      <c r="H953" s="314"/>
      <c r="I953" s="314"/>
      <c r="J953" s="314"/>
      <c r="K953" s="314"/>
      <c r="L953" s="314"/>
      <c r="M953" s="314"/>
      <c r="N953" s="314"/>
      <c r="O953" s="314"/>
      <c r="P953" s="314"/>
      <c r="Q953" s="314"/>
      <c r="R953" s="314"/>
      <c r="S953" s="314"/>
      <c r="T953" s="314"/>
      <c r="U953" s="314"/>
      <c r="V953" s="314"/>
      <c r="W953" s="314"/>
      <c r="X953" s="314"/>
      <c r="Y953" s="314"/>
      <c r="Z953" s="314"/>
      <c r="AA953" s="314"/>
    </row>
    <row r="954">
      <c r="A954" s="314"/>
      <c r="B954" s="314"/>
      <c r="C954" s="314"/>
      <c r="D954" s="317"/>
      <c r="E954" s="314"/>
      <c r="F954" s="314"/>
      <c r="G954" s="318"/>
      <c r="H954" s="314"/>
      <c r="I954" s="314"/>
      <c r="J954" s="314"/>
      <c r="K954" s="314"/>
      <c r="L954" s="314"/>
      <c r="M954" s="314"/>
      <c r="N954" s="314"/>
      <c r="O954" s="314"/>
      <c r="P954" s="314"/>
      <c r="Q954" s="314"/>
      <c r="R954" s="314"/>
      <c r="S954" s="314"/>
      <c r="T954" s="314"/>
      <c r="U954" s="314"/>
      <c r="V954" s="314"/>
      <c r="W954" s="314"/>
      <c r="X954" s="314"/>
      <c r="Y954" s="314"/>
      <c r="Z954" s="314"/>
      <c r="AA954" s="314"/>
    </row>
    <row r="955">
      <c r="A955" s="314"/>
      <c r="B955" s="314"/>
      <c r="C955" s="314"/>
      <c r="D955" s="317"/>
      <c r="E955" s="314"/>
      <c r="F955" s="314"/>
      <c r="G955" s="318"/>
      <c r="H955" s="314"/>
      <c r="I955" s="314"/>
      <c r="J955" s="314"/>
      <c r="K955" s="314"/>
      <c r="L955" s="314"/>
      <c r="M955" s="314"/>
      <c r="N955" s="314"/>
      <c r="O955" s="314"/>
      <c r="P955" s="314"/>
      <c r="Q955" s="314"/>
      <c r="R955" s="314"/>
      <c r="S955" s="314"/>
      <c r="T955" s="314"/>
      <c r="U955" s="314"/>
      <c r="V955" s="314"/>
      <c r="W955" s="314"/>
      <c r="X955" s="314"/>
      <c r="Y955" s="314"/>
      <c r="Z955" s="314"/>
      <c r="AA955" s="314"/>
    </row>
    <row r="956">
      <c r="A956" s="314"/>
      <c r="B956" s="314"/>
      <c r="C956" s="314"/>
      <c r="D956" s="317"/>
      <c r="E956" s="314"/>
      <c r="F956" s="314"/>
      <c r="G956" s="318"/>
      <c r="H956" s="314"/>
      <c r="I956" s="314"/>
      <c r="J956" s="314"/>
      <c r="K956" s="314"/>
      <c r="L956" s="314"/>
      <c r="M956" s="314"/>
      <c r="N956" s="314"/>
      <c r="O956" s="314"/>
      <c r="P956" s="314"/>
      <c r="Q956" s="314"/>
      <c r="R956" s="314"/>
      <c r="S956" s="314"/>
      <c r="T956" s="314"/>
      <c r="U956" s="314"/>
      <c r="V956" s="314"/>
      <c r="W956" s="314"/>
      <c r="X956" s="314"/>
      <c r="Y956" s="314"/>
      <c r="Z956" s="314"/>
      <c r="AA956" s="314"/>
    </row>
    <row r="957">
      <c r="A957" s="314"/>
      <c r="B957" s="314"/>
      <c r="C957" s="314"/>
      <c r="D957" s="317"/>
      <c r="E957" s="314"/>
      <c r="F957" s="314"/>
      <c r="G957" s="318"/>
      <c r="H957" s="314"/>
      <c r="I957" s="314"/>
      <c r="J957" s="314"/>
      <c r="K957" s="314"/>
      <c r="L957" s="314"/>
      <c r="M957" s="314"/>
      <c r="N957" s="314"/>
      <c r="O957" s="314"/>
      <c r="P957" s="314"/>
      <c r="Q957" s="314"/>
      <c r="R957" s="314"/>
      <c r="S957" s="314"/>
      <c r="T957" s="314"/>
      <c r="U957" s="314"/>
      <c r="V957" s="314"/>
      <c r="W957" s="314"/>
      <c r="X957" s="314"/>
      <c r="Y957" s="314"/>
      <c r="Z957" s="314"/>
      <c r="AA957" s="314"/>
    </row>
    <row r="958">
      <c r="A958" s="314"/>
      <c r="B958" s="314"/>
      <c r="C958" s="314"/>
      <c r="D958" s="317"/>
      <c r="E958" s="314"/>
      <c r="F958" s="314"/>
      <c r="G958" s="318"/>
      <c r="H958" s="314"/>
      <c r="I958" s="314"/>
      <c r="J958" s="314"/>
      <c r="K958" s="314"/>
      <c r="L958" s="314"/>
      <c r="M958" s="314"/>
      <c r="N958" s="314"/>
      <c r="O958" s="314"/>
      <c r="P958" s="314"/>
      <c r="Q958" s="314"/>
      <c r="R958" s="314"/>
      <c r="S958" s="314"/>
      <c r="T958" s="314"/>
      <c r="U958" s="314"/>
      <c r="V958" s="314"/>
      <c r="W958" s="314"/>
      <c r="X958" s="314"/>
      <c r="Y958" s="314"/>
      <c r="Z958" s="314"/>
      <c r="AA958" s="314"/>
    </row>
    <row r="959">
      <c r="A959" s="314"/>
      <c r="B959" s="314"/>
      <c r="C959" s="314"/>
      <c r="D959" s="317"/>
      <c r="E959" s="314"/>
      <c r="F959" s="314"/>
      <c r="G959" s="318"/>
      <c r="H959" s="314"/>
      <c r="I959" s="314"/>
      <c r="J959" s="314"/>
      <c r="K959" s="314"/>
      <c r="L959" s="314"/>
      <c r="M959" s="314"/>
      <c r="N959" s="314"/>
      <c r="O959" s="314"/>
      <c r="P959" s="314"/>
      <c r="Q959" s="314"/>
      <c r="R959" s="314"/>
      <c r="S959" s="314"/>
      <c r="T959" s="314"/>
      <c r="U959" s="314"/>
      <c r="V959" s="314"/>
      <c r="W959" s="314"/>
      <c r="X959" s="314"/>
      <c r="Y959" s="314"/>
      <c r="Z959" s="314"/>
      <c r="AA959" s="314"/>
    </row>
    <row r="960">
      <c r="A960" s="314"/>
      <c r="B960" s="314"/>
      <c r="C960" s="314"/>
      <c r="D960" s="317"/>
      <c r="E960" s="314"/>
      <c r="F960" s="314"/>
      <c r="G960" s="318"/>
      <c r="H960" s="314"/>
      <c r="I960" s="314"/>
      <c r="J960" s="314"/>
      <c r="K960" s="314"/>
      <c r="L960" s="314"/>
      <c r="M960" s="314"/>
      <c r="N960" s="314"/>
      <c r="O960" s="314"/>
      <c r="P960" s="314"/>
      <c r="Q960" s="314"/>
      <c r="R960" s="314"/>
      <c r="S960" s="314"/>
      <c r="T960" s="314"/>
      <c r="U960" s="314"/>
      <c r="V960" s="314"/>
      <c r="W960" s="314"/>
      <c r="X960" s="314"/>
      <c r="Y960" s="314"/>
      <c r="Z960" s="314"/>
      <c r="AA960" s="314"/>
    </row>
    <row r="961">
      <c r="A961" s="314"/>
      <c r="B961" s="314"/>
      <c r="C961" s="314"/>
      <c r="D961" s="317"/>
      <c r="E961" s="314"/>
      <c r="F961" s="314"/>
      <c r="G961" s="318"/>
      <c r="H961" s="314"/>
      <c r="I961" s="314"/>
      <c r="J961" s="314"/>
      <c r="K961" s="314"/>
      <c r="L961" s="314"/>
      <c r="M961" s="314"/>
      <c r="N961" s="314"/>
      <c r="O961" s="314"/>
      <c r="P961" s="314"/>
      <c r="Q961" s="314"/>
      <c r="R961" s="314"/>
      <c r="S961" s="314"/>
      <c r="T961" s="314"/>
      <c r="U961" s="314"/>
      <c r="V961" s="314"/>
      <c r="W961" s="314"/>
      <c r="X961" s="314"/>
      <c r="Y961" s="314"/>
      <c r="Z961" s="314"/>
      <c r="AA961" s="314"/>
    </row>
    <row r="962">
      <c r="A962" s="314"/>
      <c r="B962" s="314"/>
      <c r="C962" s="314"/>
      <c r="D962" s="317"/>
      <c r="E962" s="314"/>
      <c r="F962" s="314"/>
      <c r="G962" s="318"/>
      <c r="H962" s="314"/>
      <c r="I962" s="314"/>
      <c r="J962" s="314"/>
      <c r="K962" s="314"/>
      <c r="L962" s="314"/>
      <c r="M962" s="314"/>
      <c r="N962" s="314"/>
      <c r="O962" s="314"/>
      <c r="P962" s="314"/>
      <c r="Q962" s="314"/>
      <c r="R962" s="314"/>
      <c r="S962" s="314"/>
      <c r="T962" s="314"/>
      <c r="U962" s="314"/>
      <c r="V962" s="314"/>
      <c r="W962" s="314"/>
      <c r="X962" s="314"/>
      <c r="Y962" s="314"/>
      <c r="Z962" s="314"/>
      <c r="AA962" s="314"/>
    </row>
    <row r="963">
      <c r="A963" s="314"/>
      <c r="B963" s="314"/>
      <c r="C963" s="314"/>
      <c r="D963" s="317"/>
      <c r="E963" s="314"/>
      <c r="F963" s="314"/>
      <c r="G963" s="318"/>
      <c r="H963" s="314"/>
      <c r="I963" s="314"/>
      <c r="J963" s="314"/>
      <c r="K963" s="314"/>
      <c r="L963" s="314"/>
      <c r="M963" s="314"/>
      <c r="N963" s="314"/>
      <c r="O963" s="314"/>
      <c r="P963" s="314"/>
      <c r="Q963" s="314"/>
      <c r="R963" s="314"/>
      <c r="S963" s="314"/>
      <c r="T963" s="314"/>
      <c r="U963" s="314"/>
      <c r="V963" s="314"/>
      <c r="W963" s="314"/>
      <c r="X963" s="314"/>
      <c r="Y963" s="314"/>
      <c r="Z963" s="314"/>
      <c r="AA963" s="314"/>
    </row>
    <row r="964">
      <c r="A964" s="314"/>
      <c r="B964" s="314"/>
      <c r="C964" s="314"/>
      <c r="D964" s="317"/>
      <c r="E964" s="314"/>
      <c r="F964" s="314"/>
      <c r="G964" s="318"/>
      <c r="H964" s="314"/>
      <c r="I964" s="314"/>
      <c r="J964" s="314"/>
      <c r="K964" s="314"/>
      <c r="L964" s="314"/>
      <c r="M964" s="314"/>
      <c r="N964" s="314"/>
      <c r="O964" s="314"/>
      <c r="P964" s="314"/>
      <c r="Q964" s="314"/>
      <c r="R964" s="314"/>
      <c r="S964" s="314"/>
      <c r="T964" s="314"/>
      <c r="U964" s="314"/>
      <c r="V964" s="314"/>
      <c r="W964" s="314"/>
      <c r="X964" s="314"/>
      <c r="Y964" s="314"/>
      <c r="Z964" s="314"/>
      <c r="AA964" s="314"/>
    </row>
    <row r="965">
      <c r="A965" s="314"/>
      <c r="B965" s="314"/>
      <c r="C965" s="314"/>
      <c r="D965" s="317"/>
      <c r="E965" s="314"/>
      <c r="F965" s="314"/>
      <c r="G965" s="318"/>
      <c r="H965" s="314"/>
      <c r="I965" s="314"/>
      <c r="J965" s="314"/>
      <c r="K965" s="314"/>
      <c r="L965" s="314"/>
      <c r="M965" s="314"/>
      <c r="N965" s="314"/>
      <c r="O965" s="314"/>
      <c r="P965" s="314"/>
      <c r="Q965" s="314"/>
      <c r="R965" s="314"/>
      <c r="S965" s="314"/>
      <c r="T965" s="314"/>
      <c r="U965" s="314"/>
      <c r="V965" s="314"/>
      <c r="W965" s="314"/>
      <c r="X965" s="314"/>
      <c r="Y965" s="314"/>
      <c r="Z965" s="314"/>
      <c r="AA965" s="314"/>
    </row>
    <row r="966">
      <c r="A966" s="314"/>
      <c r="B966" s="314"/>
      <c r="C966" s="314"/>
      <c r="D966" s="317"/>
      <c r="E966" s="314"/>
      <c r="F966" s="314"/>
      <c r="G966" s="318"/>
      <c r="H966" s="314"/>
      <c r="I966" s="314"/>
      <c r="J966" s="314"/>
      <c r="K966" s="314"/>
      <c r="L966" s="314"/>
      <c r="M966" s="314"/>
      <c r="N966" s="314"/>
      <c r="O966" s="314"/>
      <c r="P966" s="314"/>
      <c r="Q966" s="314"/>
      <c r="R966" s="314"/>
      <c r="S966" s="314"/>
      <c r="T966" s="314"/>
      <c r="U966" s="314"/>
      <c r="V966" s="314"/>
      <c r="W966" s="314"/>
      <c r="X966" s="314"/>
      <c r="Y966" s="314"/>
      <c r="Z966" s="314"/>
      <c r="AA966" s="314"/>
    </row>
    <row r="967">
      <c r="A967" s="314"/>
      <c r="B967" s="314"/>
      <c r="C967" s="314"/>
      <c r="D967" s="317"/>
      <c r="E967" s="314"/>
      <c r="F967" s="314"/>
      <c r="G967" s="318"/>
      <c r="H967" s="314"/>
      <c r="I967" s="314"/>
      <c r="J967" s="314"/>
      <c r="K967" s="314"/>
      <c r="L967" s="314"/>
      <c r="M967" s="314"/>
      <c r="N967" s="314"/>
      <c r="O967" s="314"/>
      <c r="P967" s="314"/>
      <c r="Q967" s="314"/>
      <c r="R967" s="314"/>
      <c r="S967" s="314"/>
      <c r="T967" s="314"/>
      <c r="U967" s="314"/>
      <c r="V967" s="314"/>
      <c r="W967" s="314"/>
      <c r="X967" s="314"/>
      <c r="Y967" s="314"/>
      <c r="Z967" s="314"/>
      <c r="AA967" s="314"/>
    </row>
    <row r="968">
      <c r="A968" s="314"/>
      <c r="B968" s="314"/>
      <c r="C968" s="314"/>
      <c r="D968" s="317"/>
      <c r="E968" s="314"/>
      <c r="F968" s="314"/>
      <c r="G968" s="318"/>
      <c r="H968" s="314"/>
      <c r="I968" s="314"/>
      <c r="J968" s="314"/>
      <c r="K968" s="314"/>
      <c r="L968" s="314"/>
      <c r="M968" s="314"/>
      <c r="N968" s="314"/>
      <c r="O968" s="314"/>
      <c r="P968" s="314"/>
      <c r="Q968" s="314"/>
      <c r="R968" s="314"/>
      <c r="S968" s="314"/>
      <c r="T968" s="314"/>
      <c r="U968" s="314"/>
      <c r="V968" s="314"/>
      <c r="W968" s="314"/>
      <c r="X968" s="314"/>
      <c r="Y968" s="314"/>
      <c r="Z968" s="314"/>
      <c r="AA968" s="314"/>
    </row>
    <row r="969">
      <c r="A969" s="314"/>
      <c r="B969" s="314"/>
      <c r="C969" s="314"/>
      <c r="D969" s="317"/>
      <c r="E969" s="314"/>
      <c r="F969" s="314"/>
      <c r="G969" s="318"/>
      <c r="H969" s="314"/>
      <c r="I969" s="314"/>
      <c r="J969" s="314"/>
      <c r="K969" s="314"/>
      <c r="L969" s="314"/>
      <c r="M969" s="314"/>
      <c r="N969" s="314"/>
      <c r="O969" s="314"/>
      <c r="P969" s="314"/>
      <c r="Q969" s="314"/>
      <c r="R969" s="314"/>
      <c r="S969" s="314"/>
      <c r="T969" s="314"/>
      <c r="U969" s="314"/>
      <c r="V969" s="314"/>
      <c r="W969" s="314"/>
      <c r="X969" s="314"/>
      <c r="Y969" s="314"/>
      <c r="Z969" s="314"/>
      <c r="AA969" s="314"/>
    </row>
    <row r="970">
      <c r="A970" s="314"/>
      <c r="B970" s="314"/>
      <c r="C970" s="314"/>
      <c r="D970" s="317"/>
      <c r="E970" s="314"/>
      <c r="F970" s="314"/>
      <c r="G970" s="318"/>
      <c r="H970" s="314"/>
      <c r="I970" s="314"/>
      <c r="J970" s="314"/>
      <c r="K970" s="314"/>
      <c r="L970" s="314"/>
      <c r="M970" s="314"/>
      <c r="N970" s="314"/>
      <c r="O970" s="314"/>
      <c r="P970" s="314"/>
      <c r="Q970" s="314"/>
      <c r="R970" s="314"/>
      <c r="S970" s="314"/>
      <c r="T970" s="314"/>
      <c r="U970" s="314"/>
      <c r="V970" s="314"/>
      <c r="W970" s="314"/>
      <c r="X970" s="314"/>
      <c r="Y970" s="314"/>
      <c r="Z970" s="314"/>
      <c r="AA970" s="314"/>
    </row>
    <row r="971">
      <c r="A971" s="314"/>
      <c r="B971" s="314"/>
      <c r="C971" s="314"/>
      <c r="D971" s="317"/>
      <c r="E971" s="314"/>
      <c r="F971" s="314"/>
      <c r="G971" s="318"/>
      <c r="H971" s="314"/>
      <c r="I971" s="314"/>
      <c r="J971" s="314"/>
      <c r="K971" s="314"/>
      <c r="L971" s="314"/>
      <c r="M971" s="314"/>
      <c r="N971" s="314"/>
      <c r="O971" s="314"/>
      <c r="P971" s="314"/>
      <c r="Q971" s="314"/>
      <c r="R971" s="314"/>
      <c r="S971" s="314"/>
      <c r="T971" s="314"/>
      <c r="U971" s="314"/>
      <c r="V971" s="314"/>
      <c r="W971" s="314"/>
      <c r="X971" s="314"/>
      <c r="Y971" s="314"/>
      <c r="Z971" s="314"/>
      <c r="AA971" s="314"/>
    </row>
    <row r="972">
      <c r="A972" s="314"/>
      <c r="B972" s="314"/>
      <c r="C972" s="314"/>
      <c r="D972" s="317"/>
      <c r="E972" s="314"/>
      <c r="F972" s="314"/>
      <c r="G972" s="318"/>
      <c r="H972" s="314"/>
      <c r="I972" s="314"/>
      <c r="J972" s="314"/>
      <c r="K972" s="314"/>
      <c r="L972" s="314"/>
      <c r="M972" s="314"/>
      <c r="N972" s="314"/>
      <c r="O972" s="314"/>
      <c r="P972" s="314"/>
      <c r="Q972" s="314"/>
      <c r="R972" s="314"/>
      <c r="S972" s="314"/>
      <c r="T972" s="314"/>
      <c r="U972" s="314"/>
      <c r="V972" s="314"/>
      <c r="W972" s="314"/>
      <c r="X972" s="314"/>
      <c r="Y972" s="314"/>
      <c r="Z972" s="314"/>
      <c r="AA972" s="314"/>
    </row>
    <row r="973">
      <c r="A973" s="314"/>
      <c r="B973" s="314"/>
      <c r="C973" s="314"/>
      <c r="D973" s="317"/>
      <c r="E973" s="314"/>
      <c r="F973" s="314"/>
      <c r="G973" s="318"/>
      <c r="H973" s="314"/>
      <c r="I973" s="314"/>
      <c r="J973" s="314"/>
      <c r="K973" s="314"/>
      <c r="L973" s="314"/>
      <c r="M973" s="314"/>
      <c r="N973" s="314"/>
      <c r="O973" s="314"/>
      <c r="P973" s="314"/>
      <c r="Q973" s="314"/>
      <c r="R973" s="314"/>
      <c r="S973" s="314"/>
      <c r="T973" s="314"/>
      <c r="U973" s="314"/>
      <c r="V973" s="314"/>
      <c r="W973" s="314"/>
      <c r="X973" s="314"/>
      <c r="Y973" s="314"/>
      <c r="Z973" s="314"/>
      <c r="AA973" s="314"/>
    </row>
    <row r="974">
      <c r="A974" s="314"/>
      <c r="B974" s="314"/>
      <c r="C974" s="314"/>
      <c r="D974" s="317"/>
      <c r="E974" s="314"/>
      <c r="F974" s="314"/>
      <c r="G974" s="318"/>
      <c r="H974" s="314"/>
      <c r="I974" s="314"/>
      <c r="J974" s="314"/>
      <c r="K974" s="314"/>
      <c r="L974" s="314"/>
      <c r="M974" s="314"/>
      <c r="N974" s="314"/>
      <c r="O974" s="314"/>
      <c r="P974" s="314"/>
      <c r="Q974" s="314"/>
      <c r="R974" s="314"/>
      <c r="S974" s="314"/>
      <c r="T974" s="314"/>
      <c r="U974" s="314"/>
      <c r="V974" s="314"/>
      <c r="W974" s="314"/>
      <c r="X974" s="314"/>
      <c r="Y974" s="314"/>
      <c r="Z974" s="314"/>
      <c r="AA974" s="314"/>
    </row>
    <row r="975">
      <c r="A975" s="314"/>
      <c r="B975" s="314"/>
      <c r="C975" s="314"/>
      <c r="D975" s="317"/>
      <c r="E975" s="314"/>
      <c r="F975" s="314"/>
      <c r="G975" s="318"/>
      <c r="H975" s="314"/>
      <c r="I975" s="314"/>
      <c r="J975" s="314"/>
      <c r="K975" s="314"/>
      <c r="L975" s="314"/>
      <c r="M975" s="314"/>
      <c r="N975" s="314"/>
      <c r="O975" s="314"/>
      <c r="P975" s="314"/>
      <c r="Q975" s="314"/>
      <c r="R975" s="314"/>
      <c r="S975" s="314"/>
      <c r="T975" s="314"/>
      <c r="U975" s="314"/>
      <c r="V975" s="314"/>
      <c r="W975" s="314"/>
      <c r="X975" s="314"/>
      <c r="Y975" s="314"/>
      <c r="Z975" s="314"/>
      <c r="AA975" s="314"/>
    </row>
    <row r="976">
      <c r="A976" s="314"/>
      <c r="B976" s="314"/>
      <c r="C976" s="314"/>
      <c r="D976" s="317"/>
      <c r="E976" s="314"/>
      <c r="F976" s="314"/>
      <c r="G976" s="318"/>
      <c r="H976" s="314"/>
      <c r="I976" s="314"/>
      <c r="J976" s="314"/>
      <c r="K976" s="314"/>
      <c r="L976" s="314"/>
      <c r="M976" s="314"/>
      <c r="N976" s="314"/>
      <c r="O976" s="314"/>
      <c r="P976" s="314"/>
      <c r="Q976" s="314"/>
      <c r="R976" s="314"/>
      <c r="S976" s="314"/>
      <c r="T976" s="314"/>
      <c r="U976" s="314"/>
      <c r="V976" s="314"/>
      <c r="W976" s="314"/>
      <c r="X976" s="314"/>
      <c r="Y976" s="314"/>
      <c r="Z976" s="314"/>
      <c r="AA976" s="314"/>
    </row>
    <row r="977">
      <c r="A977" s="314"/>
      <c r="B977" s="314"/>
      <c r="C977" s="314"/>
      <c r="D977" s="317"/>
      <c r="E977" s="314"/>
      <c r="F977" s="314"/>
      <c r="G977" s="318"/>
      <c r="H977" s="314"/>
      <c r="I977" s="314"/>
      <c r="J977" s="314"/>
      <c r="K977" s="314"/>
      <c r="L977" s="314"/>
      <c r="M977" s="314"/>
      <c r="N977" s="314"/>
      <c r="O977" s="314"/>
      <c r="P977" s="314"/>
      <c r="Q977" s="314"/>
      <c r="R977" s="314"/>
      <c r="S977" s="314"/>
      <c r="T977" s="314"/>
      <c r="U977" s="314"/>
      <c r="V977" s="314"/>
      <c r="W977" s="314"/>
      <c r="X977" s="314"/>
      <c r="Y977" s="314"/>
      <c r="Z977" s="314"/>
      <c r="AA977" s="314"/>
    </row>
    <row r="978">
      <c r="A978" s="314"/>
      <c r="B978" s="314"/>
      <c r="C978" s="314"/>
      <c r="D978" s="317"/>
      <c r="E978" s="314"/>
      <c r="F978" s="314"/>
      <c r="G978" s="318"/>
      <c r="H978" s="314"/>
      <c r="I978" s="314"/>
      <c r="J978" s="314"/>
      <c r="K978" s="314"/>
      <c r="L978" s="314"/>
      <c r="M978" s="314"/>
      <c r="N978" s="314"/>
      <c r="O978" s="314"/>
      <c r="P978" s="314"/>
      <c r="Q978" s="314"/>
      <c r="R978" s="314"/>
      <c r="S978" s="314"/>
      <c r="T978" s="314"/>
      <c r="U978" s="314"/>
      <c r="V978" s="314"/>
      <c r="W978" s="314"/>
      <c r="X978" s="314"/>
      <c r="Y978" s="314"/>
      <c r="Z978" s="314"/>
      <c r="AA978" s="314"/>
    </row>
    <row r="979">
      <c r="A979" s="314"/>
      <c r="B979" s="314"/>
      <c r="C979" s="314"/>
      <c r="D979" s="317"/>
      <c r="E979" s="314"/>
      <c r="F979" s="314"/>
      <c r="G979" s="318"/>
      <c r="H979" s="314"/>
      <c r="I979" s="314"/>
      <c r="J979" s="314"/>
      <c r="K979" s="314"/>
      <c r="L979" s="314"/>
      <c r="M979" s="314"/>
      <c r="N979" s="314"/>
      <c r="O979" s="314"/>
      <c r="P979" s="314"/>
      <c r="Q979" s="314"/>
      <c r="R979" s="314"/>
      <c r="S979" s="314"/>
      <c r="T979" s="314"/>
      <c r="U979" s="314"/>
      <c r="V979" s="314"/>
      <c r="W979" s="314"/>
      <c r="X979" s="314"/>
      <c r="Y979" s="314"/>
      <c r="Z979" s="314"/>
      <c r="AA979" s="314"/>
    </row>
    <row r="980">
      <c r="A980" s="314"/>
      <c r="B980" s="314"/>
      <c r="C980" s="314"/>
      <c r="D980" s="317"/>
      <c r="E980" s="314"/>
      <c r="F980" s="314"/>
      <c r="G980" s="318"/>
      <c r="H980" s="314"/>
      <c r="I980" s="314"/>
      <c r="J980" s="314"/>
      <c r="K980" s="314"/>
      <c r="L980" s="314"/>
      <c r="M980" s="314"/>
      <c r="N980" s="314"/>
      <c r="O980" s="314"/>
      <c r="P980" s="314"/>
      <c r="Q980" s="314"/>
      <c r="R980" s="314"/>
      <c r="S980" s="314"/>
      <c r="T980" s="314"/>
      <c r="U980" s="314"/>
      <c r="V980" s="314"/>
      <c r="W980" s="314"/>
      <c r="X980" s="314"/>
      <c r="Y980" s="314"/>
      <c r="Z980" s="314"/>
      <c r="AA980" s="314"/>
    </row>
    <row r="981">
      <c r="A981" s="314"/>
      <c r="B981" s="314"/>
      <c r="C981" s="314"/>
      <c r="D981" s="317"/>
      <c r="E981" s="314"/>
      <c r="F981" s="314"/>
      <c r="G981" s="318"/>
      <c r="H981" s="314"/>
      <c r="I981" s="314"/>
      <c r="J981" s="314"/>
      <c r="K981" s="314"/>
      <c r="L981" s="314"/>
      <c r="M981" s="314"/>
      <c r="N981" s="314"/>
      <c r="O981" s="314"/>
      <c r="P981" s="314"/>
      <c r="Q981" s="314"/>
      <c r="R981" s="314"/>
      <c r="S981" s="314"/>
      <c r="T981" s="314"/>
      <c r="U981" s="314"/>
      <c r="V981" s="314"/>
      <c r="W981" s="314"/>
      <c r="X981" s="314"/>
      <c r="Y981" s="314"/>
      <c r="Z981" s="314"/>
      <c r="AA981" s="314"/>
    </row>
    <row r="982">
      <c r="A982" s="314"/>
      <c r="B982" s="314"/>
      <c r="C982" s="314"/>
      <c r="D982" s="317"/>
      <c r="E982" s="314"/>
      <c r="F982" s="314"/>
      <c r="G982" s="318"/>
      <c r="H982" s="314"/>
      <c r="I982" s="314"/>
      <c r="J982" s="314"/>
      <c r="K982" s="314"/>
      <c r="L982" s="314"/>
      <c r="M982" s="314"/>
      <c r="N982" s="314"/>
      <c r="O982" s="314"/>
      <c r="P982" s="314"/>
      <c r="Q982" s="314"/>
      <c r="R982" s="314"/>
      <c r="S982" s="314"/>
      <c r="T982" s="314"/>
      <c r="U982" s="314"/>
      <c r="V982" s="314"/>
      <c r="W982" s="314"/>
      <c r="X982" s="314"/>
      <c r="Y982" s="314"/>
      <c r="Z982" s="314"/>
      <c r="AA982" s="314"/>
    </row>
    <row r="983">
      <c r="A983" s="314"/>
      <c r="B983" s="314"/>
      <c r="C983" s="314"/>
      <c r="D983" s="317"/>
      <c r="E983" s="314"/>
      <c r="F983" s="314"/>
      <c r="G983" s="318"/>
      <c r="H983" s="314"/>
      <c r="I983" s="314"/>
      <c r="J983" s="314"/>
      <c r="K983" s="314"/>
      <c r="L983" s="314"/>
      <c r="M983" s="314"/>
      <c r="N983" s="314"/>
      <c r="O983" s="314"/>
      <c r="P983" s="314"/>
      <c r="Q983" s="314"/>
      <c r="R983" s="314"/>
      <c r="S983" s="314"/>
      <c r="T983" s="314"/>
      <c r="U983" s="314"/>
      <c r="V983" s="314"/>
      <c r="W983" s="314"/>
      <c r="X983" s="314"/>
      <c r="Y983" s="314"/>
      <c r="Z983" s="314"/>
      <c r="AA983" s="314"/>
    </row>
    <row r="984">
      <c r="A984" s="314"/>
      <c r="B984" s="314"/>
      <c r="C984" s="314"/>
      <c r="D984" s="317"/>
      <c r="E984" s="314"/>
      <c r="F984" s="314"/>
      <c r="G984" s="318"/>
      <c r="H984" s="314"/>
      <c r="I984" s="314"/>
      <c r="J984" s="314"/>
      <c r="K984" s="314"/>
      <c r="L984" s="314"/>
      <c r="M984" s="314"/>
      <c r="N984" s="314"/>
      <c r="O984" s="314"/>
      <c r="P984" s="314"/>
      <c r="Q984" s="314"/>
      <c r="R984" s="314"/>
      <c r="S984" s="314"/>
      <c r="T984" s="314"/>
      <c r="U984" s="314"/>
      <c r="V984" s="314"/>
      <c r="W984" s="314"/>
      <c r="X984" s="314"/>
      <c r="Y984" s="314"/>
      <c r="Z984" s="314"/>
      <c r="AA984" s="314"/>
    </row>
    <row r="985">
      <c r="A985" s="314"/>
      <c r="B985" s="314"/>
      <c r="C985" s="314"/>
      <c r="D985" s="317"/>
      <c r="E985" s="314"/>
      <c r="F985" s="314"/>
      <c r="G985" s="318"/>
      <c r="H985" s="314"/>
      <c r="I985" s="314"/>
      <c r="J985" s="314"/>
      <c r="K985" s="314"/>
      <c r="L985" s="314"/>
      <c r="M985" s="314"/>
      <c r="N985" s="314"/>
      <c r="O985" s="314"/>
      <c r="P985" s="314"/>
      <c r="Q985" s="314"/>
      <c r="R985" s="314"/>
      <c r="S985" s="314"/>
      <c r="T985" s="314"/>
      <c r="U985" s="314"/>
      <c r="V985" s="314"/>
      <c r="W985" s="314"/>
      <c r="X985" s="314"/>
      <c r="Y985" s="314"/>
      <c r="Z985" s="314"/>
      <c r="AA985" s="314"/>
    </row>
    <row r="986">
      <c r="A986" s="314"/>
      <c r="B986" s="314"/>
      <c r="C986" s="314"/>
      <c r="D986" s="317"/>
      <c r="E986" s="314"/>
      <c r="F986" s="314"/>
      <c r="G986" s="318"/>
      <c r="H986" s="314"/>
      <c r="I986" s="314"/>
      <c r="J986" s="314"/>
      <c r="K986" s="314"/>
      <c r="L986" s="314"/>
      <c r="M986" s="314"/>
      <c r="N986" s="314"/>
      <c r="O986" s="314"/>
      <c r="P986" s="314"/>
      <c r="Q986" s="314"/>
      <c r="R986" s="314"/>
      <c r="S986" s="314"/>
      <c r="T986" s="314"/>
      <c r="U986" s="314"/>
      <c r="V986" s="314"/>
      <c r="W986" s="314"/>
      <c r="X986" s="314"/>
      <c r="Y986" s="314"/>
      <c r="Z986" s="314"/>
      <c r="AA986" s="314"/>
    </row>
    <row r="987">
      <c r="A987" s="314"/>
      <c r="B987" s="314"/>
      <c r="C987" s="314"/>
      <c r="D987" s="317"/>
      <c r="E987" s="314"/>
      <c r="F987" s="314"/>
      <c r="G987" s="318"/>
      <c r="H987" s="314"/>
      <c r="I987" s="314"/>
      <c r="J987" s="314"/>
      <c r="K987" s="314"/>
      <c r="L987" s="314"/>
      <c r="M987" s="314"/>
      <c r="N987" s="314"/>
      <c r="O987" s="314"/>
      <c r="P987" s="314"/>
      <c r="Q987" s="314"/>
      <c r="R987" s="314"/>
      <c r="S987" s="314"/>
      <c r="T987" s="314"/>
      <c r="U987" s="314"/>
      <c r="V987" s="314"/>
      <c r="W987" s="314"/>
      <c r="X987" s="314"/>
      <c r="Y987" s="314"/>
      <c r="Z987" s="314"/>
      <c r="AA987" s="314"/>
    </row>
    <row r="988">
      <c r="A988" s="314"/>
      <c r="B988" s="314"/>
      <c r="C988" s="314"/>
      <c r="D988" s="317"/>
      <c r="E988" s="314"/>
      <c r="F988" s="314"/>
      <c r="G988" s="318"/>
      <c r="H988" s="314"/>
      <c r="I988" s="314"/>
      <c r="J988" s="314"/>
      <c r="K988" s="314"/>
      <c r="L988" s="314"/>
      <c r="M988" s="314"/>
      <c r="N988" s="314"/>
      <c r="O988" s="314"/>
      <c r="P988" s="314"/>
      <c r="Q988" s="314"/>
      <c r="R988" s="314"/>
      <c r="S988" s="314"/>
      <c r="T988" s="314"/>
      <c r="U988" s="314"/>
      <c r="V988" s="314"/>
      <c r="W988" s="314"/>
      <c r="X988" s="314"/>
      <c r="Y988" s="314"/>
      <c r="Z988" s="314"/>
      <c r="AA988" s="314"/>
    </row>
    <row r="989">
      <c r="A989" s="314"/>
      <c r="B989" s="314"/>
      <c r="C989" s="314"/>
      <c r="D989" s="317"/>
      <c r="E989" s="314"/>
      <c r="F989" s="314"/>
      <c r="G989" s="318"/>
      <c r="H989" s="314"/>
      <c r="I989" s="314"/>
      <c r="J989" s="314"/>
      <c r="K989" s="314"/>
      <c r="L989" s="314"/>
      <c r="M989" s="314"/>
      <c r="N989" s="314"/>
      <c r="O989" s="314"/>
      <c r="P989" s="314"/>
      <c r="Q989" s="314"/>
      <c r="R989" s="314"/>
      <c r="S989" s="314"/>
      <c r="T989" s="314"/>
      <c r="U989" s="314"/>
      <c r="V989" s="314"/>
      <c r="W989" s="314"/>
      <c r="X989" s="314"/>
      <c r="Y989" s="314"/>
      <c r="Z989" s="314"/>
      <c r="AA989" s="314"/>
    </row>
    <row r="990">
      <c r="A990" s="314"/>
      <c r="B990" s="314"/>
      <c r="C990" s="314"/>
      <c r="D990" s="317"/>
      <c r="E990" s="314"/>
      <c r="F990" s="314"/>
      <c r="G990" s="318"/>
      <c r="H990" s="314"/>
      <c r="I990" s="314"/>
      <c r="J990" s="314"/>
      <c r="K990" s="314"/>
      <c r="L990" s="314"/>
      <c r="M990" s="314"/>
      <c r="N990" s="314"/>
      <c r="O990" s="314"/>
      <c r="P990" s="314"/>
      <c r="Q990" s="314"/>
      <c r="R990" s="314"/>
      <c r="S990" s="314"/>
      <c r="T990" s="314"/>
      <c r="U990" s="314"/>
      <c r="V990" s="314"/>
      <c r="W990" s="314"/>
      <c r="X990" s="314"/>
      <c r="Y990" s="314"/>
      <c r="Z990" s="314"/>
      <c r="AA990" s="314"/>
    </row>
    <row r="991">
      <c r="A991" s="314"/>
      <c r="B991" s="314"/>
      <c r="C991" s="314"/>
      <c r="D991" s="317"/>
      <c r="E991" s="314"/>
      <c r="F991" s="314"/>
      <c r="G991" s="318"/>
      <c r="H991" s="314"/>
      <c r="I991" s="314"/>
      <c r="J991" s="314"/>
      <c r="K991" s="314"/>
      <c r="L991" s="314"/>
      <c r="M991" s="314"/>
      <c r="N991" s="314"/>
      <c r="O991" s="314"/>
      <c r="P991" s="314"/>
      <c r="Q991" s="314"/>
      <c r="R991" s="314"/>
      <c r="S991" s="314"/>
      <c r="T991" s="314"/>
      <c r="U991" s="314"/>
      <c r="V991" s="314"/>
      <c r="W991" s="314"/>
      <c r="X991" s="314"/>
      <c r="Y991" s="314"/>
      <c r="Z991" s="314"/>
      <c r="AA991" s="314"/>
    </row>
    <row r="992">
      <c r="A992" s="314"/>
      <c r="B992" s="314"/>
      <c r="C992" s="314"/>
      <c r="D992" s="317"/>
      <c r="E992" s="314"/>
      <c r="F992" s="314"/>
      <c r="G992" s="318"/>
      <c r="H992" s="314"/>
      <c r="I992" s="314"/>
      <c r="J992" s="314"/>
      <c r="K992" s="314"/>
      <c r="L992" s="314"/>
      <c r="M992" s="314"/>
      <c r="N992" s="314"/>
      <c r="O992" s="314"/>
      <c r="P992" s="314"/>
      <c r="Q992" s="314"/>
      <c r="R992" s="314"/>
      <c r="S992" s="314"/>
      <c r="T992" s="314"/>
      <c r="U992" s="314"/>
      <c r="V992" s="314"/>
      <c r="W992" s="314"/>
      <c r="X992" s="314"/>
      <c r="Y992" s="314"/>
      <c r="Z992" s="314"/>
      <c r="AA992" s="314"/>
    </row>
    <row r="993">
      <c r="A993" s="314"/>
      <c r="B993" s="314"/>
      <c r="C993" s="314"/>
      <c r="D993" s="317"/>
      <c r="E993" s="314"/>
      <c r="F993" s="314"/>
      <c r="G993" s="318"/>
      <c r="H993" s="314"/>
      <c r="I993" s="314"/>
      <c r="J993" s="314"/>
      <c r="K993" s="314"/>
      <c r="L993" s="314"/>
      <c r="M993" s="314"/>
      <c r="N993" s="314"/>
      <c r="O993" s="314"/>
      <c r="P993" s="314"/>
      <c r="Q993" s="314"/>
      <c r="R993" s="314"/>
      <c r="S993" s="314"/>
      <c r="T993" s="314"/>
      <c r="U993" s="314"/>
      <c r="V993" s="314"/>
      <c r="W993" s="314"/>
      <c r="X993" s="314"/>
      <c r="Y993" s="314"/>
      <c r="Z993" s="314"/>
      <c r="AA993" s="314"/>
    </row>
    <row r="994">
      <c r="A994" s="314"/>
      <c r="B994" s="314"/>
      <c r="C994" s="314"/>
      <c r="D994" s="317"/>
      <c r="E994" s="314"/>
      <c r="F994" s="314"/>
      <c r="G994" s="318"/>
      <c r="H994" s="314"/>
      <c r="I994" s="314"/>
      <c r="J994" s="314"/>
      <c r="K994" s="314"/>
      <c r="L994" s="314"/>
      <c r="M994" s="314"/>
      <c r="N994" s="314"/>
      <c r="O994" s="314"/>
      <c r="P994" s="314"/>
      <c r="Q994" s="314"/>
      <c r="R994" s="314"/>
      <c r="S994" s="314"/>
      <c r="T994" s="314"/>
      <c r="U994" s="314"/>
      <c r="V994" s="314"/>
      <c r="W994" s="314"/>
      <c r="X994" s="314"/>
      <c r="Y994" s="314"/>
      <c r="Z994" s="314"/>
      <c r="AA994" s="314"/>
    </row>
    <row r="995">
      <c r="A995" s="314"/>
      <c r="B995" s="314"/>
      <c r="C995" s="314"/>
      <c r="D995" s="317"/>
      <c r="E995" s="314"/>
      <c r="F995" s="314"/>
      <c r="G995" s="318"/>
      <c r="H995" s="314"/>
      <c r="I995" s="314"/>
      <c r="J995" s="314"/>
      <c r="K995" s="314"/>
      <c r="L995" s="314"/>
      <c r="M995" s="314"/>
      <c r="N995" s="314"/>
      <c r="O995" s="314"/>
      <c r="P995" s="314"/>
      <c r="Q995" s="314"/>
      <c r="R995" s="314"/>
      <c r="S995" s="314"/>
      <c r="T995" s="314"/>
      <c r="U995" s="314"/>
      <c r="V995" s="314"/>
      <c r="W995" s="314"/>
      <c r="X995" s="314"/>
      <c r="Y995" s="314"/>
      <c r="Z995" s="314"/>
      <c r="AA995" s="314"/>
    </row>
    <row r="996">
      <c r="A996" s="314"/>
      <c r="B996" s="314"/>
      <c r="C996" s="314"/>
      <c r="D996" s="317"/>
      <c r="E996" s="314"/>
      <c r="F996" s="314"/>
      <c r="G996" s="318"/>
      <c r="H996" s="314"/>
      <c r="I996" s="314"/>
      <c r="J996" s="314"/>
      <c r="K996" s="314"/>
      <c r="L996" s="314"/>
      <c r="M996" s="314"/>
      <c r="N996" s="314"/>
      <c r="O996" s="314"/>
      <c r="P996" s="314"/>
      <c r="Q996" s="314"/>
      <c r="R996" s="314"/>
      <c r="S996" s="314"/>
      <c r="T996" s="314"/>
      <c r="U996" s="314"/>
      <c r="V996" s="314"/>
      <c r="W996" s="314"/>
      <c r="X996" s="314"/>
      <c r="Y996" s="314"/>
      <c r="Z996" s="314"/>
      <c r="AA996" s="314"/>
    </row>
    <row r="997">
      <c r="A997" s="314"/>
      <c r="B997" s="314"/>
      <c r="C997" s="314"/>
      <c r="D997" s="317"/>
      <c r="E997" s="314"/>
      <c r="F997" s="314"/>
      <c r="G997" s="318"/>
      <c r="H997" s="314"/>
      <c r="I997" s="314"/>
      <c r="J997" s="314"/>
      <c r="K997" s="314"/>
      <c r="L997" s="314"/>
      <c r="M997" s="314"/>
      <c r="N997" s="314"/>
      <c r="O997" s="314"/>
      <c r="P997" s="314"/>
      <c r="Q997" s="314"/>
      <c r="R997" s="314"/>
      <c r="S997" s="314"/>
      <c r="T997" s="314"/>
      <c r="U997" s="314"/>
      <c r="V997" s="314"/>
      <c r="W997" s="314"/>
      <c r="X997" s="314"/>
      <c r="Y997" s="314"/>
      <c r="Z997" s="314"/>
      <c r="AA997" s="314"/>
    </row>
    <row r="998">
      <c r="A998" s="314"/>
      <c r="B998" s="314"/>
      <c r="C998" s="314"/>
      <c r="D998" s="317"/>
      <c r="E998" s="314"/>
      <c r="F998" s="314"/>
      <c r="G998" s="318"/>
      <c r="H998" s="314"/>
      <c r="I998" s="314"/>
      <c r="J998" s="314"/>
      <c r="K998" s="314"/>
      <c r="L998" s="314"/>
      <c r="M998" s="314"/>
      <c r="N998" s="314"/>
      <c r="O998" s="314"/>
      <c r="P998" s="314"/>
      <c r="Q998" s="314"/>
      <c r="R998" s="314"/>
      <c r="S998" s="314"/>
      <c r="T998" s="314"/>
      <c r="U998" s="314"/>
      <c r="V998" s="314"/>
      <c r="W998" s="314"/>
      <c r="X998" s="314"/>
      <c r="Y998" s="314"/>
      <c r="Z998" s="314"/>
      <c r="AA998" s="314"/>
    </row>
    <row r="999">
      <c r="A999" s="314"/>
      <c r="B999" s="314"/>
      <c r="C999" s="314"/>
      <c r="D999" s="317"/>
      <c r="E999" s="314"/>
      <c r="F999" s="314"/>
      <c r="G999" s="318"/>
      <c r="H999" s="314"/>
      <c r="I999" s="314"/>
      <c r="J999" s="314"/>
      <c r="K999" s="314"/>
      <c r="L999" s="314"/>
      <c r="M999" s="314"/>
      <c r="N999" s="314"/>
      <c r="O999" s="314"/>
      <c r="P999" s="314"/>
      <c r="Q999" s="314"/>
      <c r="R999" s="314"/>
      <c r="S999" s="314"/>
      <c r="T999" s="314"/>
      <c r="U999" s="314"/>
      <c r="V999" s="314"/>
      <c r="W999" s="314"/>
      <c r="X999" s="314"/>
      <c r="Y999" s="314"/>
      <c r="Z999" s="314"/>
      <c r="AA999" s="314"/>
    </row>
    <row r="1000">
      <c r="A1000" s="314"/>
      <c r="B1000" s="314"/>
      <c r="C1000" s="314"/>
      <c r="D1000" s="317"/>
      <c r="E1000" s="314"/>
      <c r="F1000" s="314"/>
      <c r="G1000" s="318"/>
      <c r="H1000" s="314"/>
      <c r="I1000" s="314"/>
      <c r="J1000" s="314"/>
      <c r="K1000" s="314"/>
      <c r="L1000" s="314"/>
      <c r="M1000" s="314"/>
      <c r="N1000" s="314"/>
      <c r="O1000" s="314"/>
      <c r="P1000" s="314"/>
      <c r="Q1000" s="314"/>
      <c r="R1000" s="314"/>
      <c r="S1000" s="314"/>
      <c r="T1000" s="314"/>
      <c r="U1000" s="314"/>
      <c r="V1000" s="314"/>
      <c r="W1000" s="314"/>
      <c r="X1000" s="314"/>
      <c r="Y1000" s="314"/>
      <c r="Z1000" s="314"/>
      <c r="AA1000" s="314"/>
    </row>
  </sheetData>
  <mergeCells count="10">
    <mergeCell ref="G6:G7"/>
    <mergeCell ref="H6:H7"/>
    <mergeCell ref="A1:T1"/>
    <mergeCell ref="A2:T2"/>
    <mergeCell ref="A6:A7"/>
    <mergeCell ref="B6:C7"/>
    <mergeCell ref="D6:D7"/>
    <mergeCell ref="E6:E7"/>
    <mergeCell ref="F6:F7"/>
    <mergeCell ref="I6:T6"/>
  </mergeCells>
  <printOptions horizontalCentered="1"/>
  <pageMargins bottom="0.75" footer="0.0" header="0.0" left="0.25" right="0.25" top="0.75"/>
  <pageSetup fitToHeight="0" paperSize="14" orientation="landscape"/>
  <headerFoot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fitToPage="1"/>
  </sheetPr>
  <sheetViews>
    <sheetView showGridLines="0" workbookViewId="0"/>
  </sheetViews>
  <sheetFormatPr customHeight="1" defaultColWidth="14.43" defaultRowHeight="15.0"/>
  <cols>
    <col customWidth="1" min="1" max="1" width="19.57"/>
    <col customWidth="1" min="2" max="2" width="3.0"/>
    <col customWidth="1" min="3" max="3" width="24.14"/>
    <col customWidth="1" min="4" max="4" width="32.86"/>
    <col customWidth="1" min="5" max="5" width="8.57"/>
    <col customWidth="1" min="6" max="6" width="9.0"/>
    <col customWidth="1" hidden="1" min="7" max="7" width="14.43"/>
    <col customWidth="1" min="8" max="8" width="18.71"/>
    <col customWidth="1" min="9" max="9" width="19.29"/>
    <col customWidth="1" min="10" max="10" width="5.71"/>
    <col customWidth="1" min="11" max="12" width="7.43"/>
    <col customWidth="1" min="13" max="15" width="5.71"/>
    <col customWidth="1" min="16" max="16" width="5.86"/>
    <col customWidth="1" min="17" max="21" width="5.71"/>
    <col customWidth="1" min="22" max="22" width="26.43"/>
    <col customWidth="1" min="23" max="23" width="15.43"/>
    <col customWidth="1" min="24" max="24" width="13.14"/>
    <col customWidth="1" min="25" max="27" width="9.14"/>
    <col customWidth="1" min="28" max="28" width="16.57"/>
  </cols>
  <sheetData>
    <row r="1" ht="97.5" customHeight="1">
      <c r="A1" s="16" t="s">
        <v>1105</v>
      </c>
      <c r="V1" s="17"/>
      <c r="W1" s="17"/>
      <c r="X1" s="17"/>
      <c r="Y1" s="17"/>
      <c r="Z1" s="17"/>
      <c r="AA1" s="17"/>
      <c r="AB1" s="17"/>
    </row>
    <row r="2" ht="44.25" customHeight="1">
      <c r="A2" s="18" t="s">
        <v>72</v>
      </c>
      <c r="V2" s="19"/>
      <c r="W2" s="19"/>
      <c r="X2" s="19"/>
      <c r="Y2" s="19"/>
      <c r="Z2" s="19"/>
      <c r="AA2" s="19"/>
      <c r="AB2" s="19"/>
    </row>
    <row r="3">
      <c r="A3" s="20" t="s">
        <v>73</v>
      </c>
      <c r="B3" s="21"/>
      <c r="C3" s="20" t="s">
        <v>887</v>
      </c>
      <c r="D3" s="22"/>
      <c r="E3" s="20"/>
      <c r="F3" s="20"/>
      <c r="G3" s="20"/>
      <c r="H3" s="20"/>
      <c r="I3" s="20"/>
      <c r="J3" s="20"/>
      <c r="K3" s="20"/>
      <c r="L3" s="20"/>
      <c r="M3" s="20"/>
      <c r="N3" s="20"/>
      <c r="O3" s="20"/>
      <c r="P3" s="20"/>
      <c r="Q3" s="20"/>
      <c r="R3" s="20"/>
      <c r="S3" s="20"/>
      <c r="T3" s="20"/>
      <c r="U3" s="20"/>
      <c r="V3" s="21"/>
      <c r="W3" s="21"/>
      <c r="X3" s="21"/>
      <c r="Y3" s="21"/>
      <c r="Z3" s="21"/>
      <c r="AA3" s="21"/>
      <c r="AB3" s="21"/>
    </row>
    <row r="4">
      <c r="A4" s="20" t="s">
        <v>74</v>
      </c>
      <c r="B4" s="21"/>
      <c r="C4" s="20" t="s">
        <v>1106</v>
      </c>
      <c r="D4" s="20"/>
      <c r="E4" s="21"/>
      <c r="F4" s="21"/>
      <c r="G4" s="21"/>
      <c r="H4" s="21"/>
      <c r="I4" s="21"/>
      <c r="J4" s="21"/>
      <c r="K4" s="21"/>
      <c r="L4" s="21"/>
      <c r="M4" s="21"/>
      <c r="N4" s="21"/>
      <c r="O4" s="21"/>
      <c r="P4" s="21"/>
      <c r="Q4" s="21"/>
      <c r="R4" s="21"/>
      <c r="S4" s="21"/>
      <c r="T4" s="21"/>
      <c r="U4" s="21"/>
      <c r="V4" s="25"/>
      <c r="W4" s="25"/>
      <c r="X4" s="25"/>
      <c r="Y4" s="25"/>
      <c r="Z4" s="25"/>
      <c r="AA4" s="25"/>
      <c r="AB4" s="21"/>
    </row>
    <row r="5">
      <c r="A5" s="21"/>
      <c r="B5" s="21"/>
      <c r="C5" s="21"/>
      <c r="D5" s="21"/>
      <c r="E5" s="21"/>
      <c r="F5" s="21"/>
      <c r="G5" s="21"/>
      <c r="H5" s="26"/>
      <c r="I5" s="21"/>
      <c r="J5" s="21"/>
      <c r="K5" s="21"/>
      <c r="L5" s="21"/>
      <c r="M5" s="21"/>
      <c r="N5" s="21"/>
      <c r="O5" s="21"/>
      <c r="P5" s="21"/>
      <c r="Q5" s="21"/>
      <c r="R5" s="21"/>
      <c r="S5" s="21"/>
      <c r="T5" s="21"/>
      <c r="U5" s="21"/>
      <c r="V5" s="21"/>
      <c r="W5" s="21"/>
      <c r="X5" s="21"/>
      <c r="Y5" s="21"/>
      <c r="Z5" s="21"/>
      <c r="AA5" s="21"/>
      <c r="AB5" s="21"/>
    </row>
    <row r="6">
      <c r="A6" s="27" t="s">
        <v>76</v>
      </c>
      <c r="B6" s="28" t="s">
        <v>77</v>
      </c>
      <c r="C6" s="29"/>
      <c r="D6" s="30"/>
      <c r="E6" s="133" t="s">
        <v>78</v>
      </c>
      <c r="F6" s="32" t="s">
        <v>79</v>
      </c>
      <c r="G6" s="32" t="s">
        <v>80</v>
      </c>
      <c r="H6" s="34" t="s">
        <v>81</v>
      </c>
      <c r="I6" s="135" t="s">
        <v>82</v>
      </c>
      <c r="J6" s="36" t="s">
        <v>83</v>
      </c>
      <c r="K6" s="37"/>
      <c r="L6" s="37"/>
      <c r="M6" s="37"/>
      <c r="N6" s="37"/>
      <c r="O6" s="37"/>
      <c r="P6" s="37"/>
      <c r="Q6" s="37"/>
      <c r="R6" s="37"/>
      <c r="S6" s="37"/>
      <c r="T6" s="37"/>
      <c r="U6" s="38"/>
      <c r="V6" s="25"/>
      <c r="W6" s="25"/>
      <c r="X6" s="25"/>
      <c r="Y6" s="25"/>
      <c r="Z6" s="25"/>
      <c r="AA6" s="25"/>
      <c r="AB6" s="21"/>
    </row>
    <row r="7">
      <c r="A7" s="39"/>
      <c r="B7" s="40"/>
      <c r="C7" s="41"/>
      <c r="D7" s="42"/>
      <c r="E7" s="42"/>
      <c r="F7" s="39"/>
      <c r="G7" s="39"/>
      <c r="H7" s="39"/>
      <c r="I7" s="43"/>
      <c r="J7" s="44" t="s">
        <v>84</v>
      </c>
      <c r="K7" s="44" t="s">
        <v>85</v>
      </c>
      <c r="L7" s="44" t="s">
        <v>86</v>
      </c>
      <c r="M7" s="44" t="s">
        <v>87</v>
      </c>
      <c r="N7" s="44" t="s">
        <v>88</v>
      </c>
      <c r="O7" s="44" t="s">
        <v>89</v>
      </c>
      <c r="P7" s="44" t="s">
        <v>90</v>
      </c>
      <c r="Q7" s="44" t="s">
        <v>91</v>
      </c>
      <c r="R7" s="44" t="s">
        <v>92</v>
      </c>
      <c r="S7" s="44" t="s">
        <v>93</v>
      </c>
      <c r="T7" s="44" t="s">
        <v>94</v>
      </c>
      <c r="U7" s="44" t="s">
        <v>95</v>
      </c>
      <c r="V7" s="25"/>
      <c r="W7" s="25"/>
      <c r="X7" s="25"/>
      <c r="Y7" s="25"/>
      <c r="Z7" s="25"/>
      <c r="AA7" s="25"/>
      <c r="AB7" s="21"/>
    </row>
    <row r="8">
      <c r="A8" s="319"/>
      <c r="B8" s="53"/>
      <c r="C8" s="63" t="s">
        <v>96</v>
      </c>
      <c r="D8" s="54"/>
      <c r="E8" s="49"/>
      <c r="F8" s="50"/>
      <c r="G8" s="50"/>
      <c r="H8" s="50"/>
      <c r="I8" s="46"/>
      <c r="J8" s="45"/>
      <c r="K8" s="45"/>
      <c r="L8" s="45"/>
      <c r="M8" s="45"/>
      <c r="N8" s="45"/>
      <c r="O8" s="45"/>
      <c r="P8" s="45"/>
      <c r="Q8" s="45"/>
      <c r="R8" s="45"/>
      <c r="S8" s="45"/>
      <c r="T8" s="45"/>
      <c r="U8" s="45"/>
      <c r="V8" s="25"/>
      <c r="W8" s="25"/>
      <c r="X8" s="25"/>
      <c r="Y8" s="25"/>
      <c r="Z8" s="25"/>
      <c r="AA8" s="25"/>
      <c r="AB8" s="21"/>
    </row>
    <row r="9" ht="15.75" customHeight="1">
      <c r="A9" s="319"/>
      <c r="B9" s="53"/>
      <c r="C9" s="63"/>
      <c r="D9" s="54"/>
      <c r="E9" s="49"/>
      <c r="F9" s="50"/>
      <c r="G9" s="50"/>
      <c r="H9" s="50"/>
      <c r="I9" s="46"/>
      <c r="J9" s="45"/>
      <c r="K9" s="45"/>
      <c r="L9" s="45"/>
      <c r="M9" s="45"/>
      <c r="N9" s="45"/>
      <c r="O9" s="45"/>
      <c r="P9" s="45"/>
      <c r="Q9" s="45"/>
      <c r="R9" s="45"/>
      <c r="S9" s="45"/>
      <c r="T9" s="45"/>
      <c r="U9" s="45"/>
      <c r="V9" s="25"/>
      <c r="W9" s="25"/>
      <c r="X9" s="25"/>
      <c r="Y9" s="25"/>
      <c r="Z9" s="25"/>
      <c r="AA9" s="25"/>
      <c r="AB9" s="21"/>
    </row>
    <row r="10">
      <c r="A10" s="36">
        <v>5.020201E7</v>
      </c>
      <c r="B10" s="62"/>
      <c r="C10" s="72" t="s">
        <v>11</v>
      </c>
      <c r="D10" s="54"/>
      <c r="E10" s="85"/>
      <c r="F10" s="58"/>
      <c r="G10" s="80"/>
      <c r="H10" s="60">
        <v>200000.0</v>
      </c>
      <c r="I10" s="116" t="s">
        <v>98</v>
      </c>
      <c r="J10" s="58" t="s">
        <v>97</v>
      </c>
      <c r="K10" s="58" t="s">
        <v>97</v>
      </c>
      <c r="L10" s="58" t="s">
        <v>97</v>
      </c>
      <c r="M10" s="58" t="s">
        <v>97</v>
      </c>
      <c r="N10" s="58" t="s">
        <v>97</v>
      </c>
      <c r="O10" s="58" t="s">
        <v>97</v>
      </c>
      <c r="P10" s="58" t="s">
        <v>97</v>
      </c>
      <c r="Q10" s="58" t="s">
        <v>97</v>
      </c>
      <c r="R10" s="58" t="s">
        <v>97</v>
      </c>
      <c r="S10" s="58" t="s">
        <v>97</v>
      </c>
      <c r="T10" s="58" t="s">
        <v>97</v>
      </c>
      <c r="U10" s="58" t="s">
        <v>97</v>
      </c>
      <c r="V10" s="25"/>
      <c r="W10" s="25"/>
      <c r="X10" s="25"/>
      <c r="Y10" s="25"/>
      <c r="Z10" s="25"/>
      <c r="AA10" s="25"/>
      <c r="AB10" s="21"/>
    </row>
    <row r="11">
      <c r="A11" s="36"/>
      <c r="B11" s="62"/>
      <c r="C11" s="84" t="s">
        <v>1107</v>
      </c>
      <c r="D11" s="54"/>
      <c r="E11" s="85"/>
      <c r="F11" s="58"/>
      <c r="G11" s="80"/>
      <c r="H11" s="60"/>
      <c r="I11" s="116"/>
      <c r="J11" s="58"/>
      <c r="K11" s="58"/>
      <c r="L11" s="58"/>
      <c r="M11" s="58"/>
      <c r="N11" s="58"/>
      <c r="O11" s="58"/>
      <c r="P11" s="58"/>
      <c r="Q11" s="58"/>
      <c r="R11" s="58"/>
      <c r="S11" s="58"/>
      <c r="T11" s="58"/>
      <c r="U11" s="58"/>
      <c r="V11" s="25"/>
      <c r="W11" s="25"/>
      <c r="X11" s="25"/>
      <c r="Y11" s="25"/>
      <c r="Z11" s="25"/>
      <c r="AA11" s="25"/>
      <c r="AB11" s="21"/>
    </row>
    <row r="12">
      <c r="A12" s="36"/>
      <c r="B12" s="62"/>
      <c r="C12" s="92" t="s">
        <v>1108</v>
      </c>
      <c r="D12" s="38"/>
      <c r="E12" s="85"/>
      <c r="F12" s="58"/>
      <c r="G12" s="80"/>
      <c r="H12" s="60"/>
      <c r="I12" s="116"/>
      <c r="J12" s="58"/>
      <c r="K12" s="58"/>
      <c r="L12" s="58"/>
      <c r="M12" s="58"/>
      <c r="N12" s="58"/>
      <c r="O12" s="58"/>
      <c r="P12" s="58"/>
      <c r="Q12" s="58"/>
      <c r="R12" s="58"/>
      <c r="S12" s="58"/>
      <c r="T12" s="58"/>
      <c r="U12" s="58"/>
      <c r="V12" s="25"/>
      <c r="W12" s="25"/>
      <c r="X12" s="25"/>
      <c r="Y12" s="25"/>
      <c r="Z12" s="25"/>
      <c r="AA12" s="25"/>
      <c r="AB12" s="21"/>
    </row>
    <row r="13">
      <c r="A13" s="36"/>
      <c r="B13" s="62"/>
      <c r="C13" s="92" t="s">
        <v>1109</v>
      </c>
      <c r="D13" s="38"/>
      <c r="E13" s="85"/>
      <c r="F13" s="58"/>
      <c r="G13" s="80"/>
      <c r="H13" s="60"/>
      <c r="I13" s="116"/>
      <c r="J13" s="58"/>
      <c r="K13" s="58"/>
      <c r="L13" s="58"/>
      <c r="M13" s="58"/>
      <c r="N13" s="58"/>
      <c r="O13" s="58"/>
      <c r="P13" s="58"/>
      <c r="Q13" s="58"/>
      <c r="R13" s="58"/>
      <c r="S13" s="58"/>
      <c r="T13" s="58"/>
      <c r="U13" s="58"/>
      <c r="V13" s="25"/>
      <c r="W13" s="25"/>
      <c r="X13" s="25"/>
      <c r="Y13" s="25"/>
      <c r="Z13" s="25"/>
      <c r="AA13" s="25"/>
      <c r="AB13" s="21"/>
    </row>
    <row r="14">
      <c r="A14" s="36"/>
      <c r="B14" s="62"/>
      <c r="C14" s="72" t="s">
        <v>299</v>
      </c>
      <c r="D14" s="54"/>
      <c r="E14" s="85"/>
      <c r="F14" s="58"/>
      <c r="G14" s="80"/>
      <c r="H14" s="60">
        <f>H10</f>
        <v>200000</v>
      </c>
      <c r="I14" s="116"/>
      <c r="J14" s="58"/>
      <c r="K14" s="58"/>
      <c r="L14" s="58"/>
      <c r="M14" s="58"/>
      <c r="N14" s="58"/>
      <c r="O14" s="58"/>
      <c r="P14" s="58"/>
      <c r="Q14" s="58"/>
      <c r="R14" s="58"/>
      <c r="S14" s="58"/>
      <c r="T14" s="58"/>
      <c r="U14" s="58"/>
      <c r="V14" s="25"/>
      <c r="W14" s="25"/>
      <c r="X14" s="25"/>
      <c r="Y14" s="25"/>
      <c r="Z14" s="25"/>
      <c r="AA14" s="25"/>
      <c r="AB14" s="21"/>
    </row>
    <row r="15" ht="15.75" customHeight="1">
      <c r="A15" s="36"/>
      <c r="B15" s="62"/>
      <c r="C15" s="72"/>
      <c r="D15" s="54"/>
      <c r="E15" s="85"/>
      <c r="F15" s="58"/>
      <c r="G15" s="80"/>
      <c r="H15" s="60"/>
      <c r="I15" s="144"/>
      <c r="J15" s="58"/>
      <c r="K15" s="58"/>
      <c r="L15" s="58"/>
      <c r="M15" s="58"/>
      <c r="N15" s="58"/>
      <c r="O15" s="58"/>
      <c r="P15" s="58"/>
      <c r="Q15" s="58"/>
      <c r="R15" s="58"/>
      <c r="S15" s="58"/>
      <c r="T15" s="58"/>
      <c r="U15" s="58"/>
      <c r="V15" s="25"/>
      <c r="W15" s="25"/>
      <c r="X15" s="25"/>
      <c r="Y15" s="25"/>
      <c r="Z15" s="25"/>
      <c r="AA15" s="25"/>
      <c r="AB15" s="21"/>
    </row>
    <row r="16">
      <c r="A16" s="70" t="s">
        <v>12</v>
      </c>
      <c r="B16" s="62"/>
      <c r="C16" s="72" t="s">
        <v>13</v>
      </c>
      <c r="D16" s="54"/>
      <c r="E16" s="320"/>
      <c r="F16" s="58"/>
      <c r="G16" s="80"/>
      <c r="H16" s="60">
        <v>51000.0</v>
      </c>
      <c r="I16" s="116" t="s">
        <v>98</v>
      </c>
      <c r="J16" s="58"/>
      <c r="K16" s="58"/>
      <c r="L16" s="58"/>
      <c r="M16" s="58"/>
      <c r="N16" s="58"/>
      <c r="O16" s="58"/>
      <c r="P16" s="58"/>
      <c r="Q16" s="58"/>
      <c r="R16" s="58"/>
      <c r="S16" s="58"/>
      <c r="T16" s="58"/>
      <c r="U16" s="58"/>
      <c r="V16" s="25"/>
      <c r="W16" s="25"/>
      <c r="X16" s="25"/>
      <c r="Y16" s="25"/>
      <c r="Z16" s="25"/>
      <c r="AA16" s="25"/>
      <c r="AB16" s="21"/>
    </row>
    <row r="17">
      <c r="A17" s="36"/>
      <c r="B17" s="62">
        <v>1.0</v>
      </c>
      <c r="C17" s="84" t="s">
        <v>1110</v>
      </c>
      <c r="D17" s="84"/>
      <c r="E17" s="321">
        <v>13.0</v>
      </c>
      <c r="F17" s="322" t="s">
        <v>221</v>
      </c>
      <c r="G17" s="80">
        <f>1000</f>
        <v>1000</v>
      </c>
      <c r="H17" s="80">
        <f t="shared" ref="H17:H20" si="1">E17*G17</f>
        <v>13000</v>
      </c>
      <c r="I17" s="144"/>
      <c r="J17" s="58"/>
      <c r="K17" s="58"/>
      <c r="L17" s="58">
        <v>13.0</v>
      </c>
      <c r="M17" s="58"/>
      <c r="N17" s="58"/>
      <c r="O17" s="58"/>
      <c r="P17" s="58"/>
      <c r="Q17" s="58"/>
      <c r="R17" s="58"/>
      <c r="S17" s="58"/>
      <c r="T17" s="58"/>
      <c r="U17" s="58"/>
      <c r="V17" s="25"/>
      <c r="W17" s="25"/>
      <c r="X17" s="25"/>
      <c r="Y17" s="25"/>
      <c r="Z17" s="25"/>
      <c r="AA17" s="25"/>
      <c r="AB17" s="21"/>
    </row>
    <row r="18">
      <c r="A18" s="36"/>
      <c r="B18" s="62">
        <v>2.0</v>
      </c>
      <c r="C18" s="84" t="s">
        <v>1111</v>
      </c>
      <c r="D18" s="84"/>
      <c r="E18" s="321">
        <v>11.0</v>
      </c>
      <c r="F18" s="322" t="s">
        <v>221</v>
      </c>
      <c r="G18" s="80">
        <v>1100.0</v>
      </c>
      <c r="H18" s="80">
        <f t="shared" si="1"/>
        <v>12100</v>
      </c>
      <c r="I18" s="144"/>
      <c r="J18" s="58"/>
      <c r="K18" s="58"/>
      <c r="L18" s="58">
        <v>11.0</v>
      </c>
      <c r="M18" s="58"/>
      <c r="N18" s="58"/>
      <c r="O18" s="58"/>
      <c r="P18" s="58"/>
      <c r="Q18" s="58"/>
      <c r="R18" s="58"/>
      <c r="S18" s="58"/>
      <c r="T18" s="58"/>
      <c r="U18" s="58"/>
      <c r="V18" s="25"/>
      <c r="W18" s="25"/>
      <c r="X18" s="25"/>
      <c r="Y18" s="25"/>
      <c r="Z18" s="25"/>
      <c r="AA18" s="25"/>
      <c r="AB18" s="21"/>
    </row>
    <row r="19">
      <c r="A19" s="36"/>
      <c r="B19" s="62">
        <v>3.0</v>
      </c>
      <c r="C19" s="84" t="s">
        <v>1112</v>
      </c>
      <c r="D19" s="84"/>
      <c r="E19" s="321">
        <v>11.0</v>
      </c>
      <c r="F19" s="322" t="s">
        <v>221</v>
      </c>
      <c r="G19" s="80">
        <v>1100.0</v>
      </c>
      <c r="H19" s="80">
        <f t="shared" si="1"/>
        <v>12100</v>
      </c>
      <c r="I19" s="144"/>
      <c r="J19" s="58"/>
      <c r="K19" s="58"/>
      <c r="L19" s="58">
        <v>11.0</v>
      </c>
      <c r="M19" s="58"/>
      <c r="N19" s="58"/>
      <c r="O19" s="58"/>
      <c r="P19" s="58"/>
      <c r="Q19" s="58"/>
      <c r="R19" s="58"/>
      <c r="S19" s="58"/>
      <c r="T19" s="58"/>
      <c r="U19" s="58"/>
      <c r="V19" s="25"/>
      <c r="W19" s="25"/>
      <c r="X19" s="25"/>
      <c r="Y19" s="25"/>
      <c r="Z19" s="25"/>
      <c r="AA19" s="25"/>
      <c r="AB19" s="21"/>
    </row>
    <row r="20">
      <c r="A20" s="36"/>
      <c r="B20" s="62">
        <v>4.0</v>
      </c>
      <c r="C20" s="84" t="s">
        <v>1113</v>
      </c>
      <c r="D20" s="84"/>
      <c r="E20" s="321">
        <v>11.0</v>
      </c>
      <c r="F20" s="322" t="s">
        <v>221</v>
      </c>
      <c r="G20" s="80">
        <v>1100.0</v>
      </c>
      <c r="H20" s="80">
        <f t="shared" si="1"/>
        <v>12100</v>
      </c>
      <c r="I20" s="144"/>
      <c r="J20" s="58"/>
      <c r="K20" s="58"/>
      <c r="L20" s="58">
        <v>11.0</v>
      </c>
      <c r="M20" s="58"/>
      <c r="N20" s="58"/>
      <c r="O20" s="58"/>
      <c r="P20" s="58"/>
      <c r="Q20" s="58"/>
      <c r="R20" s="58"/>
      <c r="S20" s="58"/>
      <c r="T20" s="58"/>
      <c r="U20" s="58"/>
      <c r="V20" s="25"/>
      <c r="W20" s="25"/>
      <c r="X20" s="25"/>
      <c r="Y20" s="25"/>
      <c r="Z20" s="25"/>
      <c r="AA20" s="25"/>
      <c r="AB20" s="21"/>
    </row>
    <row r="21" ht="15.75" customHeight="1">
      <c r="A21" s="36"/>
      <c r="B21" s="62"/>
      <c r="C21" s="72" t="s">
        <v>299</v>
      </c>
      <c r="D21" s="84"/>
      <c r="E21" s="321"/>
      <c r="F21" s="322"/>
      <c r="G21" s="80"/>
      <c r="H21" s="60">
        <f>SUM(H17:H20)</f>
        <v>49300</v>
      </c>
      <c r="I21" s="144"/>
      <c r="J21" s="58"/>
      <c r="K21" s="58"/>
      <c r="L21" s="58"/>
      <c r="M21" s="58"/>
      <c r="N21" s="58"/>
      <c r="O21" s="58"/>
      <c r="P21" s="58"/>
      <c r="Q21" s="58"/>
      <c r="R21" s="58"/>
      <c r="S21" s="58"/>
      <c r="T21" s="58"/>
      <c r="U21" s="58"/>
      <c r="V21" s="25"/>
      <c r="W21" s="25"/>
      <c r="X21" s="25"/>
      <c r="Y21" s="25"/>
      <c r="Z21" s="25"/>
      <c r="AA21" s="25"/>
      <c r="AB21" s="21"/>
    </row>
    <row r="22" ht="15.75" customHeight="1">
      <c r="A22" s="36"/>
      <c r="B22" s="62"/>
      <c r="C22" s="72"/>
      <c r="D22" s="54"/>
      <c r="E22" s="87"/>
      <c r="F22" s="323"/>
      <c r="G22" s="80"/>
      <c r="H22" s="60"/>
      <c r="I22" s="144"/>
      <c r="J22" s="58"/>
      <c r="K22" s="58"/>
      <c r="L22" s="58"/>
      <c r="M22" s="58"/>
      <c r="N22" s="58"/>
      <c r="O22" s="58"/>
      <c r="P22" s="58"/>
      <c r="Q22" s="58"/>
      <c r="R22" s="58"/>
      <c r="S22" s="58"/>
      <c r="T22" s="58"/>
      <c r="U22" s="58"/>
      <c r="V22" s="25"/>
      <c r="W22" s="25"/>
      <c r="X22" s="25"/>
      <c r="Y22" s="25"/>
      <c r="Z22" s="25"/>
      <c r="AA22" s="25"/>
      <c r="AB22" s="21"/>
    </row>
    <row r="23" ht="15.75" customHeight="1">
      <c r="A23" s="36">
        <v>5.020307E7</v>
      </c>
      <c r="B23" s="62"/>
      <c r="C23" s="72" t="s">
        <v>19</v>
      </c>
      <c r="D23" s="324"/>
      <c r="E23" s="325"/>
      <c r="F23" s="68"/>
      <c r="G23" s="100"/>
      <c r="H23" s="60">
        <v>1500000.0</v>
      </c>
      <c r="I23" s="116" t="s">
        <v>98</v>
      </c>
      <c r="J23" s="58"/>
      <c r="K23" s="58"/>
      <c r="L23" s="58"/>
      <c r="M23" s="58"/>
      <c r="N23" s="58"/>
      <c r="O23" s="58"/>
      <c r="P23" s="83"/>
      <c r="Q23" s="83"/>
      <c r="R23" s="83"/>
      <c r="S23" s="83"/>
      <c r="T23" s="83"/>
      <c r="U23" s="83"/>
      <c r="V23" s="21"/>
      <c r="W23" s="21"/>
      <c r="X23" s="21"/>
      <c r="Y23" s="21"/>
      <c r="Z23" s="21"/>
      <c r="AA23" s="21"/>
      <c r="AB23" s="21"/>
    </row>
    <row r="24" ht="18.0" customHeight="1">
      <c r="A24" s="62"/>
      <c r="B24" s="62">
        <v>1.0</v>
      </c>
      <c r="C24" s="144" t="s">
        <v>1114</v>
      </c>
      <c r="D24" s="149"/>
      <c r="E24" s="325">
        <v>1000.0</v>
      </c>
      <c r="F24" s="68" t="s">
        <v>464</v>
      </c>
      <c r="G24" s="80"/>
      <c r="H24" s="80">
        <v>500000.0</v>
      </c>
      <c r="I24" s="116"/>
      <c r="J24" s="58"/>
      <c r="K24" s="58"/>
      <c r="L24" s="321">
        <v>1000.0</v>
      </c>
      <c r="M24" s="58"/>
      <c r="N24" s="58"/>
      <c r="O24" s="58"/>
      <c r="P24" s="83"/>
      <c r="Q24" s="83"/>
      <c r="R24" s="83"/>
      <c r="S24" s="83"/>
      <c r="T24" s="83"/>
      <c r="U24" s="83"/>
      <c r="V24" s="21"/>
      <c r="W24" s="21"/>
      <c r="X24" s="21"/>
      <c r="Y24" s="21"/>
      <c r="Z24" s="21"/>
      <c r="AA24" s="21"/>
      <c r="AB24" s="21"/>
    </row>
    <row r="25" ht="15.75" customHeight="1">
      <c r="A25" s="62"/>
      <c r="B25" s="62"/>
      <c r="C25" s="144" t="s">
        <v>1115</v>
      </c>
      <c r="D25" s="149"/>
      <c r="E25" s="325"/>
      <c r="F25" s="68"/>
      <c r="G25" s="80"/>
      <c r="H25" s="80"/>
      <c r="I25" s="116"/>
      <c r="J25" s="58"/>
      <c r="K25" s="58"/>
      <c r="L25" s="321"/>
      <c r="M25" s="58"/>
      <c r="N25" s="58"/>
      <c r="O25" s="58"/>
      <c r="P25" s="83"/>
      <c r="Q25" s="83"/>
      <c r="R25" s="83"/>
      <c r="S25" s="83"/>
      <c r="T25" s="83"/>
      <c r="U25" s="83"/>
      <c r="V25" s="21"/>
      <c r="W25" s="21"/>
      <c r="X25" s="21"/>
      <c r="Y25" s="21"/>
      <c r="Z25" s="21"/>
      <c r="AA25" s="21"/>
      <c r="AB25" s="21"/>
    </row>
    <row r="26" ht="15.75" customHeight="1">
      <c r="A26" s="62"/>
      <c r="B26" s="62"/>
      <c r="C26" s="144" t="s">
        <v>1116</v>
      </c>
      <c r="D26" s="149"/>
      <c r="E26" s="325"/>
      <c r="F26" s="68"/>
      <c r="G26" s="80"/>
      <c r="H26" s="80"/>
      <c r="I26" s="116"/>
      <c r="J26" s="58"/>
      <c r="K26" s="58"/>
      <c r="L26" s="321"/>
      <c r="M26" s="58"/>
      <c r="N26" s="58"/>
      <c r="O26" s="58"/>
      <c r="P26" s="83"/>
      <c r="Q26" s="83"/>
      <c r="R26" s="83"/>
      <c r="S26" s="83"/>
      <c r="T26" s="83"/>
      <c r="U26" s="83"/>
      <c r="V26" s="21"/>
      <c r="W26" s="21"/>
      <c r="X26" s="21"/>
      <c r="Y26" s="21"/>
      <c r="Z26" s="21"/>
      <c r="AA26" s="21"/>
      <c r="AB26" s="21"/>
    </row>
    <row r="27" ht="15.75" customHeight="1">
      <c r="A27" s="36"/>
      <c r="B27" s="62"/>
      <c r="C27" s="144" t="s">
        <v>1117</v>
      </c>
      <c r="D27" s="149"/>
      <c r="E27" s="321"/>
      <c r="F27" s="58"/>
      <c r="G27" s="80"/>
      <c r="H27" s="80"/>
      <c r="I27" s="144"/>
      <c r="J27" s="58"/>
      <c r="K27" s="58"/>
      <c r="L27" s="58"/>
      <c r="M27" s="58"/>
      <c r="N27" s="58"/>
      <c r="O27" s="58"/>
      <c r="P27" s="58"/>
      <c r="Q27" s="58"/>
      <c r="R27" s="58"/>
      <c r="S27" s="58"/>
      <c r="T27" s="58"/>
      <c r="U27" s="58"/>
      <c r="V27" s="25"/>
      <c r="W27" s="25"/>
      <c r="X27" s="25"/>
      <c r="Y27" s="25"/>
      <c r="Z27" s="25"/>
      <c r="AA27" s="25"/>
      <c r="AB27" s="21"/>
    </row>
    <row r="28" ht="15.75" customHeight="1">
      <c r="A28" s="36"/>
      <c r="B28" s="62"/>
      <c r="C28" s="144" t="s">
        <v>1118</v>
      </c>
      <c r="D28" s="149"/>
      <c r="E28" s="321"/>
      <c r="F28" s="58"/>
      <c r="G28" s="80"/>
      <c r="H28" s="80"/>
      <c r="I28" s="144"/>
      <c r="J28" s="58"/>
      <c r="K28" s="58"/>
      <c r="L28" s="58"/>
      <c r="M28" s="58"/>
      <c r="N28" s="58"/>
      <c r="O28" s="58"/>
      <c r="P28" s="58"/>
      <c r="Q28" s="58"/>
      <c r="R28" s="58"/>
      <c r="S28" s="58"/>
      <c r="T28" s="58"/>
      <c r="U28" s="58"/>
      <c r="V28" s="25"/>
      <c r="W28" s="25"/>
      <c r="X28" s="25"/>
      <c r="Y28" s="25"/>
      <c r="Z28" s="25"/>
      <c r="AA28" s="25"/>
      <c r="AB28" s="21"/>
    </row>
    <row r="29" ht="15.75" customHeight="1">
      <c r="A29" s="36"/>
      <c r="B29" s="62">
        <v>2.0</v>
      </c>
      <c r="C29" s="144" t="s">
        <v>1119</v>
      </c>
      <c r="D29" s="149"/>
      <c r="E29" s="321">
        <v>210.0</v>
      </c>
      <c r="F29" s="58" t="s">
        <v>131</v>
      </c>
      <c r="G29" s="80"/>
      <c r="H29" s="80">
        <v>411600.0</v>
      </c>
      <c r="I29" s="144"/>
      <c r="J29" s="58"/>
      <c r="K29" s="58"/>
      <c r="L29" s="58">
        <v>210.0</v>
      </c>
      <c r="M29" s="58"/>
      <c r="N29" s="58"/>
      <c r="O29" s="58"/>
      <c r="P29" s="58"/>
      <c r="Q29" s="58"/>
      <c r="R29" s="58"/>
      <c r="S29" s="58"/>
      <c r="T29" s="58"/>
      <c r="U29" s="58"/>
      <c r="V29" s="25"/>
      <c r="W29" s="25"/>
      <c r="X29" s="25"/>
      <c r="Y29" s="25"/>
      <c r="Z29" s="25"/>
      <c r="AA29" s="25"/>
      <c r="AB29" s="21"/>
    </row>
    <row r="30" ht="15.75" customHeight="1">
      <c r="A30" s="36"/>
      <c r="B30" s="62"/>
      <c r="C30" s="144" t="s">
        <v>1120</v>
      </c>
      <c r="D30" s="149"/>
      <c r="E30" s="321"/>
      <c r="F30" s="58"/>
      <c r="G30" s="80"/>
      <c r="H30" s="80"/>
      <c r="I30" s="144"/>
      <c r="J30" s="58"/>
      <c r="K30" s="58"/>
      <c r="L30" s="58"/>
      <c r="M30" s="58"/>
      <c r="N30" s="58"/>
      <c r="O30" s="58"/>
      <c r="P30" s="58"/>
      <c r="Q30" s="58"/>
      <c r="R30" s="58"/>
      <c r="S30" s="58"/>
      <c r="T30" s="58"/>
      <c r="U30" s="58"/>
      <c r="V30" s="25"/>
      <c r="W30" s="25"/>
      <c r="X30" s="25"/>
      <c r="Y30" s="25"/>
      <c r="Z30" s="25"/>
      <c r="AA30" s="25"/>
      <c r="AB30" s="21"/>
    </row>
    <row r="31" ht="15.75" customHeight="1">
      <c r="A31" s="36"/>
      <c r="B31" s="62"/>
      <c r="C31" s="144" t="s">
        <v>1121</v>
      </c>
      <c r="D31" s="149"/>
      <c r="E31" s="321"/>
      <c r="F31" s="58"/>
      <c r="G31" s="80"/>
      <c r="H31" s="80"/>
      <c r="I31" s="144"/>
      <c r="J31" s="58"/>
      <c r="K31" s="58"/>
      <c r="L31" s="58"/>
      <c r="M31" s="58"/>
      <c r="N31" s="58"/>
      <c r="O31" s="58"/>
      <c r="P31" s="58"/>
      <c r="Q31" s="58"/>
      <c r="R31" s="58"/>
      <c r="S31" s="58"/>
      <c r="T31" s="58"/>
      <c r="U31" s="58"/>
      <c r="V31" s="25"/>
      <c r="W31" s="25"/>
      <c r="X31" s="25"/>
      <c r="Y31" s="25"/>
      <c r="Z31" s="25"/>
      <c r="AA31" s="25"/>
      <c r="AB31" s="21"/>
    </row>
    <row r="32" ht="15.75" customHeight="1">
      <c r="A32" s="36"/>
      <c r="B32" s="62"/>
      <c r="C32" s="144" t="s">
        <v>1122</v>
      </c>
      <c r="D32" s="149"/>
      <c r="E32" s="321"/>
      <c r="F32" s="58"/>
      <c r="G32" s="80"/>
      <c r="H32" s="80"/>
      <c r="I32" s="144"/>
      <c r="J32" s="58"/>
      <c r="K32" s="58"/>
      <c r="L32" s="58"/>
      <c r="M32" s="58"/>
      <c r="N32" s="58"/>
      <c r="O32" s="58"/>
      <c r="P32" s="58"/>
      <c r="Q32" s="58"/>
      <c r="R32" s="58"/>
      <c r="S32" s="58"/>
      <c r="T32" s="58"/>
      <c r="U32" s="58"/>
      <c r="V32" s="25"/>
      <c r="W32" s="25"/>
      <c r="X32" s="25"/>
      <c r="Y32" s="25"/>
      <c r="Z32" s="25"/>
      <c r="AA32" s="25"/>
      <c r="AB32" s="21"/>
    </row>
    <row r="33" ht="15.75" customHeight="1">
      <c r="A33" s="36"/>
      <c r="B33" s="62">
        <v>3.0</v>
      </c>
      <c r="C33" s="144" t="s">
        <v>1123</v>
      </c>
      <c r="D33" s="149"/>
      <c r="E33" s="321">
        <v>420.0</v>
      </c>
      <c r="F33" s="58" t="s">
        <v>131</v>
      </c>
      <c r="G33" s="80"/>
      <c r="H33" s="80">
        <v>588400.0</v>
      </c>
      <c r="I33" s="144"/>
      <c r="J33" s="58"/>
      <c r="K33" s="58"/>
      <c r="L33" s="58">
        <v>420.0</v>
      </c>
      <c r="M33" s="58"/>
      <c r="N33" s="58"/>
      <c r="O33" s="58"/>
      <c r="P33" s="58"/>
      <c r="Q33" s="58"/>
      <c r="R33" s="58"/>
      <c r="S33" s="58"/>
      <c r="T33" s="58"/>
      <c r="U33" s="58"/>
      <c r="V33" s="25"/>
      <c r="W33" s="25"/>
      <c r="X33" s="25"/>
      <c r="Y33" s="25"/>
      <c r="Z33" s="25"/>
      <c r="AA33" s="25"/>
      <c r="AB33" s="21"/>
    </row>
    <row r="34" ht="15.75" customHeight="1">
      <c r="A34" s="36"/>
      <c r="B34" s="62"/>
      <c r="C34" s="144" t="s">
        <v>1124</v>
      </c>
      <c r="D34" s="149"/>
      <c r="E34" s="321"/>
      <c r="F34" s="58"/>
      <c r="G34" s="80"/>
      <c r="H34" s="60"/>
      <c r="I34" s="144"/>
      <c r="J34" s="58"/>
      <c r="K34" s="58"/>
      <c r="L34" s="58"/>
      <c r="M34" s="58"/>
      <c r="N34" s="58"/>
      <c r="O34" s="58"/>
      <c r="P34" s="58"/>
      <c r="Q34" s="58"/>
      <c r="R34" s="58"/>
      <c r="S34" s="58"/>
      <c r="T34" s="58"/>
      <c r="U34" s="58"/>
      <c r="V34" s="25"/>
      <c r="W34" s="25"/>
      <c r="X34" s="25"/>
      <c r="Y34" s="25"/>
      <c r="Z34" s="25"/>
      <c r="AA34" s="25"/>
      <c r="AB34" s="21"/>
    </row>
    <row r="35" ht="15.75" customHeight="1">
      <c r="A35" s="36"/>
      <c r="B35" s="62"/>
      <c r="C35" s="144" t="s">
        <v>1125</v>
      </c>
      <c r="D35" s="149"/>
      <c r="E35" s="321"/>
      <c r="F35" s="58"/>
      <c r="G35" s="80"/>
      <c r="H35" s="60"/>
      <c r="I35" s="144"/>
      <c r="J35" s="58"/>
      <c r="K35" s="58"/>
      <c r="L35" s="58"/>
      <c r="M35" s="58"/>
      <c r="N35" s="58"/>
      <c r="O35" s="58"/>
      <c r="P35" s="58"/>
      <c r="Q35" s="58"/>
      <c r="R35" s="58"/>
      <c r="S35" s="58"/>
      <c r="T35" s="58"/>
      <c r="U35" s="58"/>
      <c r="V35" s="25"/>
      <c r="W35" s="25"/>
      <c r="X35" s="25"/>
      <c r="Y35" s="25"/>
      <c r="Z35" s="25"/>
      <c r="AA35" s="25"/>
      <c r="AB35" s="21"/>
    </row>
    <row r="36" ht="15.75" customHeight="1">
      <c r="A36" s="36"/>
      <c r="B36" s="74"/>
      <c r="C36" s="326" t="s">
        <v>299</v>
      </c>
      <c r="D36" s="149"/>
      <c r="E36" s="327"/>
      <c r="F36" s="323"/>
      <c r="G36" s="328"/>
      <c r="H36" s="329">
        <f>SUM(H24:H35)</f>
        <v>1500000</v>
      </c>
      <c r="I36" s="330"/>
      <c r="J36" s="58"/>
      <c r="K36" s="58"/>
      <c r="L36" s="58"/>
      <c r="M36" s="58"/>
      <c r="N36" s="58"/>
      <c r="O36" s="58"/>
      <c r="P36" s="58"/>
      <c r="Q36" s="58"/>
      <c r="R36" s="58"/>
      <c r="S36" s="58"/>
      <c r="T36" s="58"/>
      <c r="U36" s="58"/>
      <c r="V36" s="25"/>
      <c r="W36" s="25"/>
      <c r="X36" s="25"/>
      <c r="Y36" s="25"/>
      <c r="Z36" s="25"/>
      <c r="AA36" s="25"/>
      <c r="AB36" s="21"/>
    </row>
    <row r="37" ht="15.75" customHeight="1">
      <c r="A37" s="36"/>
      <c r="B37" s="58"/>
      <c r="C37" s="326"/>
      <c r="D37" s="96"/>
      <c r="E37" s="321"/>
      <c r="F37" s="58"/>
      <c r="G37" s="80"/>
      <c r="H37" s="60"/>
      <c r="I37" s="291"/>
      <c r="J37" s="322"/>
      <c r="K37" s="58"/>
      <c r="L37" s="58"/>
      <c r="M37" s="58"/>
      <c r="N37" s="58"/>
      <c r="O37" s="58"/>
      <c r="P37" s="58"/>
      <c r="Q37" s="58"/>
      <c r="R37" s="58"/>
      <c r="S37" s="58"/>
      <c r="T37" s="58"/>
      <c r="U37" s="58"/>
      <c r="V37" s="25"/>
      <c r="W37" s="25"/>
      <c r="X37" s="25"/>
      <c r="Y37" s="25"/>
      <c r="Z37" s="25"/>
      <c r="AA37" s="25"/>
      <c r="AB37" s="21"/>
    </row>
    <row r="38" ht="46.5" customHeight="1">
      <c r="A38" s="36" t="s">
        <v>20</v>
      </c>
      <c r="B38" s="55"/>
      <c r="C38" s="301" t="s">
        <v>1126</v>
      </c>
      <c r="D38" s="38"/>
      <c r="E38" s="331"/>
      <c r="F38" s="111"/>
      <c r="G38" s="112"/>
      <c r="H38" s="332">
        <v>500000.0</v>
      </c>
      <c r="I38" s="116" t="s">
        <v>98</v>
      </c>
      <c r="J38" s="58"/>
      <c r="K38" s="58"/>
      <c r="L38" s="65"/>
      <c r="M38" s="58"/>
      <c r="N38" s="58"/>
      <c r="O38" s="65"/>
      <c r="P38" s="83"/>
      <c r="Q38" s="83"/>
      <c r="R38" s="65"/>
      <c r="S38" s="58"/>
      <c r="T38" s="58"/>
      <c r="U38" s="65"/>
      <c r="V38" s="21"/>
      <c r="W38" s="21"/>
      <c r="X38" s="21"/>
      <c r="Y38" s="21"/>
      <c r="Z38" s="21"/>
      <c r="AA38" s="21"/>
      <c r="AB38" s="21"/>
    </row>
    <row r="39" ht="15.75" customHeight="1">
      <c r="A39" s="36"/>
      <c r="B39" s="62">
        <v>1.0</v>
      </c>
      <c r="C39" s="144" t="s">
        <v>1127</v>
      </c>
      <c r="D39" s="96"/>
      <c r="E39" s="325">
        <v>273.0</v>
      </c>
      <c r="F39" s="333" t="s">
        <v>131</v>
      </c>
      <c r="G39" s="80">
        <v>1500.0</v>
      </c>
      <c r="H39" s="80">
        <f t="shared" ref="H39:H41" si="2">E39*G39</f>
        <v>409500</v>
      </c>
      <c r="I39" s="116"/>
      <c r="J39" s="58"/>
      <c r="K39" s="321"/>
      <c r="L39" s="65">
        <v>480.0</v>
      </c>
      <c r="M39" s="58"/>
      <c r="N39" s="58"/>
      <c r="O39" s="65"/>
      <c r="P39" s="83"/>
      <c r="Q39" s="83"/>
      <c r="R39" s="65"/>
      <c r="S39" s="58"/>
      <c r="T39" s="58"/>
      <c r="U39" s="65"/>
      <c r="V39" s="21"/>
      <c r="W39" s="21"/>
      <c r="X39" s="21"/>
      <c r="Y39" s="21"/>
      <c r="Z39" s="21"/>
      <c r="AA39" s="21"/>
      <c r="AB39" s="21"/>
    </row>
    <row r="40" ht="15.75" customHeight="1">
      <c r="A40" s="36"/>
      <c r="B40" s="62">
        <v>2.0</v>
      </c>
      <c r="C40" s="144" t="s">
        <v>1128</v>
      </c>
      <c r="D40" s="96"/>
      <c r="E40" s="325">
        <v>2033.0</v>
      </c>
      <c r="F40" s="333" t="s">
        <v>120</v>
      </c>
      <c r="G40" s="80">
        <v>15.0</v>
      </c>
      <c r="H40" s="80">
        <f t="shared" si="2"/>
        <v>30495</v>
      </c>
      <c r="I40" s="116"/>
      <c r="J40" s="58"/>
      <c r="K40" s="321"/>
      <c r="L40" s="65">
        <v>2075.0</v>
      </c>
      <c r="M40" s="58"/>
      <c r="N40" s="58"/>
      <c r="O40" s="65"/>
      <c r="P40" s="83"/>
      <c r="Q40" s="83"/>
      <c r="R40" s="65"/>
      <c r="S40" s="58"/>
      <c r="T40" s="58"/>
      <c r="U40" s="65"/>
      <c r="V40" s="21"/>
      <c r="W40" s="21"/>
      <c r="X40" s="21"/>
      <c r="Y40" s="21"/>
      <c r="Z40" s="21"/>
      <c r="AA40" s="21"/>
      <c r="AB40" s="21"/>
    </row>
    <row r="41" ht="15.75" customHeight="1">
      <c r="A41" s="36"/>
      <c r="B41" s="62">
        <v>3.0</v>
      </c>
      <c r="C41" s="144" t="s">
        <v>1129</v>
      </c>
      <c r="D41" s="96"/>
      <c r="E41" s="325">
        <v>15.0</v>
      </c>
      <c r="F41" s="333" t="s">
        <v>629</v>
      </c>
      <c r="G41" s="80">
        <v>4000.0</v>
      </c>
      <c r="H41" s="80">
        <f t="shared" si="2"/>
        <v>60000</v>
      </c>
      <c r="I41" s="116"/>
      <c r="J41" s="58"/>
      <c r="K41" s="321"/>
      <c r="L41" s="65">
        <v>15.0</v>
      </c>
      <c r="M41" s="58"/>
      <c r="N41" s="58"/>
      <c r="O41" s="65"/>
      <c r="P41" s="83"/>
      <c r="Q41" s="83"/>
      <c r="R41" s="65"/>
      <c r="S41" s="58"/>
      <c r="T41" s="58"/>
      <c r="U41" s="65"/>
      <c r="V41" s="21"/>
      <c r="W41" s="21"/>
      <c r="X41" s="21"/>
      <c r="Y41" s="21"/>
      <c r="Z41" s="21"/>
      <c r="AA41" s="21"/>
      <c r="AB41" s="21"/>
    </row>
    <row r="42" ht="15.75" customHeight="1">
      <c r="A42" s="36"/>
      <c r="B42" s="62"/>
      <c r="C42" s="326" t="s">
        <v>299</v>
      </c>
      <c r="D42" s="96"/>
      <c r="E42" s="327"/>
      <c r="F42" s="334"/>
      <c r="G42" s="80"/>
      <c r="H42" s="60">
        <f>SUM(H39:H41)</f>
        <v>499995</v>
      </c>
      <c r="I42" s="144"/>
      <c r="J42" s="58"/>
      <c r="K42" s="58"/>
      <c r="L42" s="58"/>
      <c r="M42" s="58"/>
      <c r="N42" s="58"/>
      <c r="O42" s="58"/>
      <c r="P42" s="58"/>
      <c r="Q42" s="58"/>
      <c r="R42" s="58"/>
      <c r="S42" s="58"/>
      <c r="T42" s="58"/>
      <c r="U42" s="58"/>
      <c r="V42" s="25"/>
      <c r="W42" s="25"/>
      <c r="X42" s="25"/>
      <c r="Y42" s="25"/>
      <c r="Z42" s="25"/>
      <c r="AA42" s="25"/>
      <c r="AB42" s="21"/>
    </row>
    <row r="43" ht="15.75" customHeight="1">
      <c r="A43" s="36"/>
      <c r="B43" s="62"/>
      <c r="C43" s="326"/>
      <c r="D43" s="96"/>
      <c r="E43" s="321"/>
      <c r="F43" s="58"/>
      <c r="G43" s="100"/>
      <c r="H43" s="60"/>
      <c r="I43" s="144"/>
      <c r="J43" s="58"/>
      <c r="K43" s="58"/>
      <c r="L43" s="58"/>
      <c r="M43" s="58"/>
      <c r="N43" s="58"/>
      <c r="O43" s="58"/>
      <c r="P43" s="58"/>
      <c r="Q43" s="58"/>
      <c r="R43" s="58"/>
      <c r="S43" s="58"/>
      <c r="T43" s="58"/>
      <c r="U43" s="58"/>
      <c r="V43" s="25"/>
      <c r="W43" s="25"/>
      <c r="X43" s="25"/>
      <c r="Y43" s="25"/>
      <c r="Z43" s="25"/>
      <c r="AA43" s="25"/>
      <c r="AB43" s="21"/>
    </row>
    <row r="44" ht="15.75" customHeight="1">
      <c r="A44" s="36" t="s">
        <v>29</v>
      </c>
      <c r="B44" s="62"/>
      <c r="C44" s="326" t="s">
        <v>30</v>
      </c>
      <c r="D44" s="96"/>
      <c r="E44" s="335"/>
      <c r="F44" s="111"/>
      <c r="G44" s="80"/>
      <c r="H44" s="60">
        <v>100000.0</v>
      </c>
      <c r="I44" s="116"/>
      <c r="J44" s="58"/>
      <c r="K44" s="58"/>
      <c r="L44" s="58"/>
      <c r="M44" s="58"/>
      <c r="N44" s="58"/>
      <c r="O44" s="58"/>
      <c r="P44" s="58"/>
      <c r="Q44" s="58"/>
      <c r="R44" s="58"/>
      <c r="S44" s="58"/>
      <c r="T44" s="58"/>
      <c r="U44" s="58"/>
      <c r="V44" s="21"/>
      <c r="W44" s="21"/>
      <c r="X44" s="21"/>
      <c r="Y44" s="21"/>
      <c r="Z44" s="21"/>
      <c r="AA44" s="21"/>
      <c r="AB44" s="21"/>
    </row>
    <row r="45" ht="35.25" customHeight="1">
      <c r="A45" s="36"/>
      <c r="B45" s="62">
        <v>1.0</v>
      </c>
      <c r="C45" s="297" t="s">
        <v>1130</v>
      </c>
      <c r="D45" s="38"/>
      <c r="E45" s="150"/>
      <c r="F45" s="68"/>
      <c r="G45" s="80"/>
      <c r="H45" s="60"/>
      <c r="I45" s="116"/>
      <c r="J45" s="58" t="s">
        <v>97</v>
      </c>
      <c r="K45" s="58" t="s">
        <v>97</v>
      </c>
      <c r="L45" s="58" t="s">
        <v>97</v>
      </c>
      <c r="M45" s="58" t="s">
        <v>97</v>
      </c>
      <c r="N45" s="58" t="s">
        <v>97</v>
      </c>
      <c r="O45" s="58" t="s">
        <v>97</v>
      </c>
      <c r="P45" s="58" t="s">
        <v>97</v>
      </c>
      <c r="Q45" s="58" t="s">
        <v>97</v>
      </c>
      <c r="R45" s="58" t="s">
        <v>97</v>
      </c>
      <c r="S45" s="58" t="s">
        <v>97</v>
      </c>
      <c r="T45" s="58" t="s">
        <v>97</v>
      </c>
      <c r="U45" s="58" t="s">
        <v>97</v>
      </c>
      <c r="V45" s="21"/>
      <c r="W45" s="21"/>
      <c r="X45" s="21"/>
      <c r="Y45" s="21"/>
      <c r="Z45" s="21"/>
      <c r="AA45" s="21"/>
      <c r="AB45" s="21"/>
    </row>
    <row r="46" ht="15.75" customHeight="1">
      <c r="A46" s="36"/>
      <c r="B46" s="62"/>
      <c r="C46" s="144" t="s">
        <v>1131</v>
      </c>
      <c r="D46" s="54"/>
      <c r="E46" s="150"/>
      <c r="F46" s="68"/>
      <c r="G46" s="80"/>
      <c r="H46" s="60"/>
      <c r="I46" s="116"/>
      <c r="J46" s="58"/>
      <c r="K46" s="58"/>
      <c r="L46" s="58"/>
      <c r="M46" s="58"/>
      <c r="N46" s="58"/>
      <c r="O46" s="58"/>
      <c r="P46" s="58"/>
      <c r="Q46" s="58"/>
      <c r="R46" s="58"/>
      <c r="S46" s="58"/>
      <c r="T46" s="58"/>
      <c r="U46" s="58"/>
      <c r="V46" s="21"/>
      <c r="W46" s="21"/>
      <c r="X46" s="21"/>
      <c r="Y46" s="21"/>
      <c r="Z46" s="21"/>
      <c r="AA46" s="21"/>
      <c r="AB46" s="21"/>
    </row>
    <row r="47" ht="15.75" customHeight="1">
      <c r="A47" s="36"/>
      <c r="B47" s="62"/>
      <c r="C47" s="326" t="s">
        <v>299</v>
      </c>
      <c r="D47" s="54"/>
      <c r="E47" s="150"/>
      <c r="F47" s="68"/>
      <c r="G47" s="80"/>
      <c r="H47" s="60">
        <f>H44</f>
        <v>100000</v>
      </c>
      <c r="I47" s="116"/>
      <c r="J47" s="58"/>
      <c r="K47" s="58"/>
      <c r="L47" s="65"/>
      <c r="M47" s="58"/>
      <c r="N47" s="58"/>
      <c r="O47" s="65"/>
      <c r="P47" s="83"/>
      <c r="Q47" s="83"/>
      <c r="R47" s="65"/>
      <c r="S47" s="58"/>
      <c r="T47" s="58"/>
      <c r="U47" s="65"/>
      <c r="V47" s="21"/>
      <c r="W47" s="21"/>
      <c r="X47" s="21"/>
      <c r="Y47" s="21"/>
      <c r="Z47" s="21"/>
      <c r="AA47" s="21"/>
      <c r="AB47" s="21"/>
    </row>
    <row r="48" ht="15.75" customHeight="1">
      <c r="A48" s="36"/>
      <c r="B48" s="62"/>
      <c r="C48" s="326"/>
      <c r="D48" s="54"/>
      <c r="E48" s="150"/>
      <c r="F48" s="68"/>
      <c r="G48" s="80"/>
      <c r="H48" s="60"/>
      <c r="I48" s="116"/>
      <c r="J48" s="58"/>
      <c r="K48" s="58"/>
      <c r="L48" s="65"/>
      <c r="M48" s="58"/>
      <c r="N48" s="58"/>
      <c r="O48" s="65"/>
      <c r="P48" s="83"/>
      <c r="Q48" s="83"/>
      <c r="R48" s="65"/>
      <c r="S48" s="58"/>
      <c r="T48" s="58"/>
      <c r="U48" s="65"/>
      <c r="V48" s="21"/>
      <c r="W48" s="21"/>
      <c r="X48" s="21"/>
      <c r="Y48" s="21"/>
      <c r="Z48" s="21"/>
      <c r="AA48" s="21"/>
      <c r="AB48" s="21"/>
    </row>
    <row r="49" ht="15.75" customHeight="1">
      <c r="A49" s="36" t="s">
        <v>39</v>
      </c>
      <c r="B49" s="62"/>
      <c r="C49" s="326" t="s">
        <v>40</v>
      </c>
      <c r="D49" s="54"/>
      <c r="E49" s="150"/>
      <c r="F49" s="68"/>
      <c r="G49" s="80"/>
      <c r="H49" s="60">
        <v>150000.0</v>
      </c>
      <c r="I49" s="116" t="s">
        <v>98</v>
      </c>
      <c r="J49" s="58" t="s">
        <v>97</v>
      </c>
      <c r="K49" s="58" t="s">
        <v>97</v>
      </c>
      <c r="L49" s="58" t="s">
        <v>97</v>
      </c>
      <c r="M49" s="58" t="s">
        <v>97</v>
      </c>
      <c r="N49" s="58" t="s">
        <v>97</v>
      </c>
      <c r="O49" s="58" t="s">
        <v>97</v>
      </c>
      <c r="P49" s="58" t="s">
        <v>97</v>
      </c>
      <c r="Q49" s="58" t="s">
        <v>97</v>
      </c>
      <c r="R49" s="58" t="s">
        <v>97</v>
      </c>
      <c r="S49" s="58" t="s">
        <v>97</v>
      </c>
      <c r="T49" s="58" t="s">
        <v>97</v>
      </c>
      <c r="U49" s="58" t="s">
        <v>97</v>
      </c>
      <c r="V49" s="21"/>
      <c r="W49" s="21"/>
      <c r="X49" s="21"/>
      <c r="Y49" s="21"/>
      <c r="Z49" s="21"/>
      <c r="AA49" s="21"/>
      <c r="AB49" s="21"/>
    </row>
    <row r="50" ht="15.75" customHeight="1">
      <c r="A50" s="36"/>
      <c r="B50" s="58">
        <v>1.0</v>
      </c>
      <c r="C50" s="84" t="s">
        <v>1132</v>
      </c>
      <c r="D50" s="54"/>
      <c r="E50" s="150"/>
      <c r="F50" s="68"/>
      <c r="G50" s="80"/>
      <c r="H50" s="60"/>
      <c r="I50" s="116"/>
      <c r="J50" s="58"/>
      <c r="K50" s="58"/>
      <c r="L50" s="58"/>
      <c r="M50" s="58"/>
      <c r="N50" s="58"/>
      <c r="O50" s="58"/>
      <c r="P50" s="58"/>
      <c r="Q50" s="58"/>
      <c r="R50" s="58"/>
      <c r="S50" s="58"/>
      <c r="T50" s="58"/>
      <c r="U50" s="58"/>
      <c r="V50" s="21"/>
      <c r="W50" s="21"/>
      <c r="X50" s="21"/>
      <c r="Y50" s="21"/>
      <c r="Z50" s="21"/>
      <c r="AA50" s="21"/>
      <c r="AB50" s="21"/>
    </row>
    <row r="51" ht="15.75" customHeight="1">
      <c r="A51" s="36"/>
      <c r="B51" s="58">
        <v>2.0</v>
      </c>
      <c r="C51" s="84" t="s">
        <v>1133</v>
      </c>
      <c r="D51" s="54"/>
      <c r="E51" s="150"/>
      <c r="F51" s="68"/>
      <c r="G51" s="80"/>
      <c r="H51" s="60"/>
      <c r="I51" s="116"/>
      <c r="J51" s="58"/>
      <c r="K51" s="58"/>
      <c r="L51" s="58"/>
      <c r="M51" s="58"/>
      <c r="N51" s="58"/>
      <c r="O51" s="58"/>
      <c r="P51" s="58"/>
      <c r="Q51" s="58"/>
      <c r="R51" s="58"/>
      <c r="S51" s="58"/>
      <c r="T51" s="58"/>
      <c r="U51" s="58"/>
      <c r="V51" s="21"/>
      <c r="W51" s="21"/>
      <c r="X51" s="21"/>
      <c r="Y51" s="21"/>
      <c r="Z51" s="21"/>
      <c r="AA51" s="21"/>
      <c r="AB51" s="21"/>
    </row>
    <row r="52" ht="15.75" customHeight="1">
      <c r="A52" s="36"/>
      <c r="B52" s="58">
        <v>3.0</v>
      </c>
      <c r="C52" s="84" t="s">
        <v>1134</v>
      </c>
      <c r="D52" s="54"/>
      <c r="E52" s="150"/>
      <c r="F52" s="68"/>
      <c r="G52" s="80"/>
      <c r="H52" s="60"/>
      <c r="I52" s="116"/>
      <c r="J52" s="58"/>
      <c r="K52" s="58"/>
      <c r="L52" s="58"/>
      <c r="M52" s="58"/>
      <c r="N52" s="58"/>
      <c r="O52" s="58"/>
      <c r="P52" s="58"/>
      <c r="Q52" s="58"/>
      <c r="R52" s="58"/>
      <c r="S52" s="58"/>
      <c r="T52" s="58"/>
      <c r="U52" s="58"/>
      <c r="V52" s="21"/>
      <c r="W52" s="21"/>
      <c r="X52" s="21"/>
      <c r="Y52" s="21"/>
      <c r="Z52" s="21"/>
      <c r="AA52" s="21"/>
      <c r="AB52" s="21"/>
    </row>
    <row r="53" ht="15.75" customHeight="1">
      <c r="A53" s="36"/>
      <c r="B53" s="58">
        <v>4.0</v>
      </c>
      <c r="C53" s="84" t="s">
        <v>1135</v>
      </c>
      <c r="D53" s="54"/>
      <c r="E53" s="150"/>
      <c r="F53" s="68"/>
      <c r="G53" s="80"/>
      <c r="H53" s="60"/>
      <c r="I53" s="116"/>
      <c r="J53" s="58"/>
      <c r="K53" s="58"/>
      <c r="L53" s="58"/>
      <c r="M53" s="58"/>
      <c r="N53" s="58"/>
      <c r="O53" s="58"/>
      <c r="P53" s="58"/>
      <c r="Q53" s="58"/>
      <c r="R53" s="58"/>
      <c r="S53" s="58"/>
      <c r="T53" s="58"/>
      <c r="U53" s="58"/>
      <c r="V53" s="21"/>
      <c r="W53" s="21"/>
      <c r="X53" s="21"/>
      <c r="Y53" s="21"/>
      <c r="Z53" s="21"/>
      <c r="AA53" s="21"/>
      <c r="AB53" s="21"/>
    </row>
    <row r="54" ht="15.75" customHeight="1">
      <c r="A54" s="36"/>
      <c r="B54" s="58">
        <v>5.0</v>
      </c>
      <c r="C54" s="84" t="s">
        <v>1136</v>
      </c>
      <c r="D54" s="54"/>
      <c r="E54" s="150"/>
      <c r="F54" s="68"/>
      <c r="G54" s="80"/>
      <c r="H54" s="60"/>
      <c r="I54" s="116"/>
      <c r="J54" s="58"/>
      <c r="K54" s="58"/>
      <c r="L54" s="58"/>
      <c r="M54" s="58"/>
      <c r="N54" s="58"/>
      <c r="O54" s="58"/>
      <c r="P54" s="58"/>
      <c r="Q54" s="58"/>
      <c r="R54" s="58"/>
      <c r="S54" s="58"/>
      <c r="T54" s="58"/>
      <c r="U54" s="58"/>
      <c r="V54" s="21"/>
      <c r="W54" s="21"/>
      <c r="X54" s="21"/>
      <c r="Y54" s="21"/>
      <c r="Z54" s="21"/>
      <c r="AA54" s="21"/>
      <c r="AB54" s="21"/>
    </row>
    <row r="55" ht="15.75" customHeight="1">
      <c r="A55" s="36"/>
      <c r="B55" s="58">
        <v>6.0</v>
      </c>
      <c r="C55" s="84" t="s">
        <v>1137</v>
      </c>
      <c r="D55" s="54"/>
      <c r="E55" s="150"/>
      <c r="F55" s="68"/>
      <c r="G55" s="80"/>
      <c r="H55" s="60"/>
      <c r="I55" s="116"/>
      <c r="J55" s="58"/>
      <c r="K55" s="58"/>
      <c r="L55" s="58"/>
      <c r="M55" s="58"/>
      <c r="N55" s="58"/>
      <c r="O55" s="58"/>
      <c r="P55" s="58"/>
      <c r="Q55" s="58"/>
      <c r="R55" s="58"/>
      <c r="S55" s="58"/>
      <c r="T55" s="58"/>
      <c r="U55" s="58"/>
      <c r="V55" s="21"/>
      <c r="W55" s="21"/>
      <c r="X55" s="21"/>
      <c r="Y55" s="21"/>
      <c r="Z55" s="21"/>
      <c r="AA55" s="21"/>
      <c r="AB55" s="21"/>
    </row>
    <row r="56" ht="15.75" customHeight="1">
      <c r="A56" s="36"/>
      <c r="B56" s="58"/>
      <c r="C56" s="326" t="s">
        <v>299</v>
      </c>
      <c r="D56" s="54"/>
      <c r="E56" s="150"/>
      <c r="F56" s="68"/>
      <c r="G56" s="80"/>
      <c r="H56" s="60">
        <f>H49</f>
        <v>150000</v>
      </c>
      <c r="I56" s="116"/>
      <c r="J56" s="58"/>
      <c r="K56" s="58"/>
      <c r="L56" s="58"/>
      <c r="M56" s="58"/>
      <c r="N56" s="58"/>
      <c r="O56" s="58"/>
      <c r="P56" s="58"/>
      <c r="Q56" s="58"/>
      <c r="R56" s="58"/>
      <c r="S56" s="58"/>
      <c r="T56" s="58"/>
      <c r="U56" s="58"/>
      <c r="V56" s="21"/>
      <c r="W56" s="21"/>
      <c r="X56" s="21"/>
      <c r="Y56" s="21"/>
      <c r="Z56" s="21"/>
      <c r="AA56" s="21"/>
      <c r="AB56" s="21"/>
    </row>
    <row r="57" ht="15.75" customHeight="1">
      <c r="A57" s="36"/>
      <c r="B57" s="62"/>
      <c r="C57" s="84"/>
      <c r="D57" s="54"/>
      <c r="E57" s="150"/>
      <c r="F57" s="68"/>
      <c r="G57" s="80"/>
      <c r="H57" s="60"/>
      <c r="I57" s="116"/>
      <c r="J57" s="58"/>
      <c r="K57" s="58"/>
      <c r="L57" s="65"/>
      <c r="M57" s="58"/>
      <c r="N57" s="58"/>
      <c r="O57" s="65"/>
      <c r="P57" s="83"/>
      <c r="Q57" s="83"/>
      <c r="R57" s="65"/>
      <c r="S57" s="58"/>
      <c r="T57" s="58"/>
      <c r="U57" s="65"/>
      <c r="V57" s="21"/>
      <c r="W57" s="21"/>
      <c r="X57" s="21"/>
      <c r="Y57" s="21"/>
      <c r="Z57" s="21"/>
      <c r="AA57" s="21"/>
      <c r="AB57" s="21"/>
    </row>
    <row r="58" ht="15.75" customHeight="1">
      <c r="A58" s="36" t="s">
        <v>46</v>
      </c>
      <c r="B58" s="62"/>
      <c r="C58" s="72" t="s">
        <v>47</v>
      </c>
      <c r="D58" s="54"/>
      <c r="E58" s="150"/>
      <c r="F58" s="68"/>
      <c r="G58" s="80"/>
      <c r="H58" s="60">
        <v>50000.0</v>
      </c>
      <c r="I58" s="116"/>
      <c r="J58" s="58"/>
      <c r="K58" s="58"/>
      <c r="L58" s="58"/>
      <c r="M58" s="58"/>
      <c r="N58" s="58"/>
      <c r="O58" s="58"/>
      <c r="P58" s="58"/>
      <c r="Q58" s="58"/>
      <c r="R58" s="58"/>
      <c r="S58" s="58"/>
      <c r="T58" s="58"/>
      <c r="U58" s="58"/>
      <c r="V58" s="21"/>
      <c r="W58" s="21"/>
      <c r="X58" s="21"/>
      <c r="Y58" s="21"/>
      <c r="Z58" s="21"/>
      <c r="AA58" s="21"/>
      <c r="AB58" s="21"/>
    </row>
    <row r="59" ht="15.75" customHeight="1">
      <c r="A59" s="36"/>
      <c r="B59" s="58">
        <v>1.0</v>
      </c>
      <c r="C59" s="84" t="s">
        <v>1138</v>
      </c>
      <c r="D59" s="54"/>
      <c r="E59" s="335"/>
      <c r="F59" s="111"/>
      <c r="G59" s="112"/>
      <c r="H59" s="332"/>
      <c r="I59" s="336"/>
      <c r="J59" s="58" t="s">
        <v>97</v>
      </c>
      <c r="K59" s="58" t="s">
        <v>97</v>
      </c>
      <c r="L59" s="58" t="s">
        <v>97</v>
      </c>
      <c r="M59" s="58" t="s">
        <v>97</v>
      </c>
      <c r="N59" s="58" t="s">
        <v>97</v>
      </c>
      <c r="O59" s="58" t="s">
        <v>97</v>
      </c>
      <c r="P59" s="58" t="s">
        <v>97</v>
      </c>
      <c r="Q59" s="58" t="s">
        <v>97</v>
      </c>
      <c r="R59" s="58" t="s">
        <v>97</v>
      </c>
      <c r="S59" s="58" t="s">
        <v>97</v>
      </c>
      <c r="T59" s="58" t="s">
        <v>97</v>
      </c>
      <c r="U59" s="58" t="s">
        <v>97</v>
      </c>
      <c r="V59" s="21"/>
      <c r="W59" s="21"/>
      <c r="X59" s="21"/>
      <c r="Y59" s="21"/>
      <c r="Z59" s="21"/>
      <c r="AA59" s="21"/>
      <c r="AB59" s="21"/>
    </row>
    <row r="60" ht="15.75" customHeight="1">
      <c r="A60" s="36"/>
      <c r="B60" s="58">
        <v>2.0</v>
      </c>
      <c r="C60" s="84" t="s">
        <v>1139</v>
      </c>
      <c r="D60" s="54"/>
      <c r="E60" s="335"/>
      <c r="F60" s="111"/>
      <c r="G60" s="112"/>
      <c r="H60" s="332"/>
      <c r="I60" s="336"/>
      <c r="J60" s="58" t="s">
        <v>97</v>
      </c>
      <c r="K60" s="58" t="s">
        <v>97</v>
      </c>
      <c r="L60" s="58" t="s">
        <v>97</v>
      </c>
      <c r="M60" s="58" t="s">
        <v>97</v>
      </c>
      <c r="N60" s="58" t="s">
        <v>97</v>
      </c>
      <c r="O60" s="58" t="s">
        <v>97</v>
      </c>
      <c r="P60" s="58" t="s">
        <v>97</v>
      </c>
      <c r="Q60" s="58" t="s">
        <v>97</v>
      </c>
      <c r="R60" s="58" t="s">
        <v>97</v>
      </c>
      <c r="S60" s="58" t="s">
        <v>97</v>
      </c>
      <c r="T60" s="58" t="s">
        <v>97</v>
      </c>
      <c r="U60" s="58" t="s">
        <v>97</v>
      </c>
      <c r="V60" s="21"/>
      <c r="W60" s="21"/>
      <c r="X60" s="21"/>
      <c r="Y60" s="21"/>
      <c r="Z60" s="21"/>
      <c r="AA60" s="21"/>
      <c r="AB60" s="21"/>
    </row>
    <row r="61" ht="15.75" customHeight="1">
      <c r="A61" s="36"/>
      <c r="B61" s="58">
        <v>3.0</v>
      </c>
      <c r="C61" s="84" t="s">
        <v>1140</v>
      </c>
      <c r="D61" s="54"/>
      <c r="E61" s="335"/>
      <c r="F61" s="111"/>
      <c r="G61" s="112"/>
      <c r="H61" s="332"/>
      <c r="I61" s="336"/>
      <c r="J61" s="58" t="s">
        <v>97</v>
      </c>
      <c r="K61" s="58" t="s">
        <v>97</v>
      </c>
      <c r="L61" s="58" t="s">
        <v>97</v>
      </c>
      <c r="M61" s="58" t="s">
        <v>97</v>
      </c>
      <c r="N61" s="58" t="s">
        <v>97</v>
      </c>
      <c r="O61" s="58" t="s">
        <v>97</v>
      </c>
      <c r="P61" s="58" t="s">
        <v>97</v>
      </c>
      <c r="Q61" s="58" t="s">
        <v>97</v>
      </c>
      <c r="R61" s="58" t="s">
        <v>97</v>
      </c>
      <c r="S61" s="58" t="s">
        <v>97</v>
      </c>
      <c r="T61" s="58" t="s">
        <v>97</v>
      </c>
      <c r="U61" s="58" t="s">
        <v>97</v>
      </c>
      <c r="V61" s="21"/>
      <c r="W61" s="21"/>
      <c r="X61" s="21"/>
      <c r="Y61" s="21"/>
      <c r="Z61" s="21"/>
      <c r="AA61" s="21"/>
      <c r="AB61" s="21"/>
    </row>
    <row r="62" ht="15.75" customHeight="1">
      <c r="A62" s="36"/>
      <c r="B62" s="58">
        <v>4.0</v>
      </c>
      <c r="C62" s="84" t="s">
        <v>1141</v>
      </c>
      <c r="D62" s="54"/>
      <c r="E62" s="335"/>
      <c r="F62" s="111"/>
      <c r="G62" s="112"/>
      <c r="H62" s="332"/>
      <c r="I62" s="336"/>
      <c r="J62" s="58" t="s">
        <v>97</v>
      </c>
      <c r="K62" s="58" t="s">
        <v>97</v>
      </c>
      <c r="L62" s="58" t="s">
        <v>97</v>
      </c>
      <c r="M62" s="58" t="s">
        <v>97</v>
      </c>
      <c r="N62" s="58" t="s">
        <v>97</v>
      </c>
      <c r="O62" s="58" t="s">
        <v>97</v>
      </c>
      <c r="P62" s="58" t="s">
        <v>97</v>
      </c>
      <c r="Q62" s="58" t="s">
        <v>97</v>
      </c>
      <c r="R62" s="58" t="s">
        <v>97</v>
      </c>
      <c r="S62" s="58" t="s">
        <v>97</v>
      </c>
      <c r="T62" s="58" t="s">
        <v>97</v>
      </c>
      <c r="U62" s="58" t="s">
        <v>97</v>
      </c>
      <c r="V62" s="21"/>
      <c r="W62" s="21"/>
      <c r="X62" s="21"/>
      <c r="Y62" s="21"/>
      <c r="Z62" s="21"/>
      <c r="AA62" s="21"/>
      <c r="AB62" s="21"/>
    </row>
    <row r="63" ht="15.75" customHeight="1">
      <c r="A63" s="36"/>
      <c r="B63" s="58"/>
      <c r="C63" s="72" t="s">
        <v>299</v>
      </c>
      <c r="D63" s="54"/>
      <c r="E63" s="335"/>
      <c r="F63" s="111"/>
      <c r="G63" s="112"/>
      <c r="H63" s="332">
        <f>H58</f>
        <v>50000</v>
      </c>
      <c r="I63" s="336"/>
      <c r="J63" s="58"/>
      <c r="K63" s="58"/>
      <c r="L63" s="58"/>
      <c r="M63" s="58"/>
      <c r="N63" s="58"/>
      <c r="O63" s="58"/>
      <c r="P63" s="58"/>
      <c r="Q63" s="58"/>
      <c r="R63" s="58"/>
      <c r="S63" s="58"/>
      <c r="T63" s="58"/>
      <c r="U63" s="58"/>
      <c r="V63" s="21"/>
      <c r="W63" s="21"/>
      <c r="X63" s="21"/>
      <c r="Y63" s="21"/>
      <c r="Z63" s="21"/>
      <c r="AA63" s="21"/>
      <c r="AB63" s="21"/>
    </row>
    <row r="64" ht="15.75" customHeight="1">
      <c r="A64" s="44"/>
      <c r="B64" s="62"/>
      <c r="C64" s="297"/>
      <c r="D64" s="38"/>
      <c r="E64" s="335"/>
      <c r="F64" s="111"/>
      <c r="G64" s="112"/>
      <c r="H64" s="332"/>
      <c r="I64" s="336"/>
      <c r="J64" s="58"/>
      <c r="K64" s="58"/>
      <c r="L64" s="65"/>
      <c r="M64" s="58"/>
      <c r="N64" s="58"/>
      <c r="O64" s="65"/>
      <c r="P64" s="83"/>
      <c r="Q64" s="83"/>
      <c r="R64" s="65"/>
      <c r="S64" s="58"/>
      <c r="T64" s="58"/>
      <c r="U64" s="65"/>
      <c r="V64" s="21"/>
      <c r="W64" s="21"/>
      <c r="X64" s="21"/>
      <c r="Y64" s="21"/>
      <c r="Z64" s="21"/>
      <c r="AA64" s="21"/>
      <c r="AB64" s="21"/>
    </row>
    <row r="65" ht="15.75" customHeight="1">
      <c r="A65" s="51"/>
      <c r="B65" s="53"/>
      <c r="C65" s="289" t="s">
        <v>900</v>
      </c>
      <c r="D65" s="54"/>
      <c r="E65" s="49"/>
      <c r="F65" s="50"/>
      <c r="G65" s="50"/>
      <c r="H65" s="60"/>
      <c r="I65" s="46"/>
      <c r="J65" s="45"/>
      <c r="K65" s="45"/>
      <c r="L65" s="45"/>
      <c r="M65" s="45"/>
      <c r="N65" s="45"/>
      <c r="O65" s="45"/>
      <c r="P65" s="45"/>
      <c r="Q65" s="45"/>
      <c r="R65" s="45"/>
      <c r="S65" s="45"/>
      <c r="T65" s="45"/>
      <c r="U65" s="45"/>
      <c r="V65" s="25"/>
      <c r="W65" s="25"/>
      <c r="X65" s="25"/>
      <c r="Y65" s="25"/>
      <c r="Z65" s="25"/>
      <c r="AA65" s="25"/>
      <c r="AB65" s="21"/>
    </row>
    <row r="66" ht="15.75" customHeight="1">
      <c r="A66" s="319"/>
      <c r="B66" s="53"/>
      <c r="C66" s="289"/>
      <c r="D66" s="54"/>
      <c r="E66" s="49"/>
      <c r="F66" s="50"/>
      <c r="G66" s="50"/>
      <c r="H66" s="50"/>
      <c r="I66" s="46"/>
      <c r="J66" s="45"/>
      <c r="K66" s="45"/>
      <c r="L66" s="45"/>
      <c r="M66" s="45"/>
      <c r="N66" s="45"/>
      <c r="O66" s="45"/>
      <c r="P66" s="45"/>
      <c r="Q66" s="45"/>
      <c r="R66" s="45"/>
      <c r="S66" s="45"/>
      <c r="T66" s="45"/>
      <c r="U66" s="45"/>
      <c r="V66" s="25"/>
      <c r="W66" s="25"/>
      <c r="X66" s="25"/>
      <c r="Y66" s="25"/>
      <c r="Z66" s="25"/>
      <c r="AA66" s="25"/>
      <c r="AB66" s="21"/>
    </row>
    <row r="67" ht="37.5" customHeight="1">
      <c r="A67" s="36" t="s">
        <v>54</v>
      </c>
      <c r="B67" s="36"/>
      <c r="C67" s="301" t="s">
        <v>1004</v>
      </c>
      <c r="D67" s="38"/>
      <c r="E67" s="49"/>
      <c r="F67" s="50"/>
      <c r="G67" s="50"/>
      <c r="H67" s="60">
        <v>150000.0</v>
      </c>
      <c r="I67" s="116" t="s">
        <v>98</v>
      </c>
      <c r="J67" s="45"/>
      <c r="K67" s="45"/>
      <c r="L67" s="45"/>
      <c r="M67" s="45"/>
      <c r="N67" s="45"/>
      <c r="O67" s="45"/>
      <c r="P67" s="45"/>
      <c r="Q67" s="45"/>
      <c r="R67" s="45"/>
      <c r="S67" s="45"/>
      <c r="T67" s="45"/>
      <c r="U67" s="45"/>
      <c r="V67" s="25"/>
      <c r="W67" s="25"/>
      <c r="X67" s="25"/>
      <c r="Y67" s="25"/>
      <c r="Z67" s="25"/>
      <c r="AA67" s="25"/>
      <c r="AB67" s="21"/>
    </row>
    <row r="68" ht="15.75" customHeight="1">
      <c r="A68" s="319"/>
      <c r="B68" s="62">
        <v>1.0</v>
      </c>
      <c r="C68" s="144" t="s">
        <v>871</v>
      </c>
      <c r="D68" s="149"/>
      <c r="E68" s="337">
        <v>2.0</v>
      </c>
      <c r="F68" s="338" t="s">
        <v>153</v>
      </c>
      <c r="G68" s="339">
        <v>75000.0</v>
      </c>
      <c r="H68" s="340">
        <f>E68*G68</f>
        <v>150000</v>
      </c>
      <c r="I68" s="46"/>
      <c r="J68" s="45"/>
      <c r="K68" s="65"/>
      <c r="L68" s="45"/>
      <c r="M68" s="45"/>
      <c r="N68" s="45"/>
      <c r="O68" s="45"/>
      <c r="P68" s="45"/>
      <c r="Q68" s="65">
        <v>1.0</v>
      </c>
      <c r="R68" s="45"/>
      <c r="S68" s="45"/>
      <c r="T68" s="45"/>
      <c r="U68" s="45"/>
      <c r="V68" s="25"/>
      <c r="W68" s="25"/>
      <c r="X68" s="25"/>
      <c r="Y68" s="25"/>
      <c r="Z68" s="25"/>
      <c r="AA68" s="25"/>
      <c r="AB68" s="21"/>
    </row>
    <row r="69" ht="28.5" customHeight="1">
      <c r="A69" s="28"/>
      <c r="B69" s="74"/>
      <c r="C69" s="326" t="s">
        <v>299</v>
      </c>
      <c r="D69" s="84"/>
      <c r="E69" s="327"/>
      <c r="F69" s="334"/>
      <c r="G69" s="328"/>
      <c r="H69" s="329">
        <f>SUM(H68)</f>
        <v>150000</v>
      </c>
      <c r="I69" s="144"/>
      <c r="J69" s="58"/>
      <c r="K69" s="58"/>
      <c r="L69" s="58"/>
      <c r="M69" s="58"/>
      <c r="N69" s="58"/>
      <c r="O69" s="58"/>
      <c r="P69" s="58"/>
      <c r="Q69" s="58"/>
      <c r="R69" s="58"/>
      <c r="S69" s="58"/>
      <c r="T69" s="58"/>
      <c r="U69" s="58"/>
      <c r="V69" s="25"/>
      <c r="W69" s="25"/>
      <c r="X69" s="25"/>
      <c r="Y69" s="25"/>
      <c r="Z69" s="25"/>
      <c r="AA69" s="25"/>
      <c r="AB69" s="21"/>
    </row>
    <row r="70" ht="15.75" customHeight="1">
      <c r="A70" s="44"/>
      <c r="B70" s="86"/>
      <c r="C70" s="123"/>
      <c r="D70" s="123"/>
      <c r="E70" s="72" t="s">
        <v>876</v>
      </c>
      <c r="F70" s="154"/>
      <c r="G70" s="154"/>
      <c r="H70" s="60">
        <f>SUM(H69,H63,H56,H47,H42,H36,H21,H14,)</f>
        <v>2699295</v>
      </c>
      <c r="I70" s="160"/>
      <c r="J70" s="162"/>
      <c r="K70" s="162"/>
      <c r="L70" s="162"/>
      <c r="M70" s="162"/>
      <c r="N70" s="162"/>
      <c r="O70" s="162"/>
      <c r="P70" s="162"/>
      <c r="Q70" s="162"/>
      <c r="R70" s="162"/>
      <c r="S70" s="162"/>
      <c r="T70" s="162"/>
      <c r="U70" s="162"/>
      <c r="V70" s="21"/>
      <c r="W70" s="21"/>
      <c r="X70" s="21"/>
      <c r="Y70" s="21"/>
      <c r="Z70" s="21"/>
      <c r="AA70" s="21"/>
      <c r="AB70" s="21"/>
    </row>
    <row r="71" ht="15.75" customHeight="1">
      <c r="A71" s="25"/>
      <c r="B71" s="119"/>
      <c r="C71" s="158"/>
      <c r="D71" s="158"/>
      <c r="E71" s="20"/>
      <c r="F71" s="158"/>
      <c r="G71" s="158"/>
      <c r="H71" s="341"/>
      <c r="I71" s="160"/>
      <c r="J71" s="162"/>
      <c r="K71" s="162"/>
      <c r="L71" s="162"/>
      <c r="M71" s="162"/>
      <c r="N71" s="162"/>
      <c r="O71" s="162"/>
      <c r="P71" s="162"/>
      <c r="Q71" s="162"/>
      <c r="R71" s="162"/>
      <c r="S71" s="162"/>
      <c r="T71" s="162"/>
      <c r="U71" s="162"/>
      <c r="V71" s="21"/>
      <c r="W71" s="21"/>
      <c r="X71" s="21"/>
      <c r="Y71" s="21"/>
      <c r="Z71" s="21"/>
      <c r="AA71" s="21"/>
      <c r="AB71" s="21"/>
    </row>
    <row r="72" ht="15.75" customHeight="1">
      <c r="A72" s="25"/>
      <c r="B72" s="119"/>
      <c r="C72" s="158"/>
      <c r="D72" s="158"/>
      <c r="E72" s="20"/>
      <c r="F72" s="158"/>
      <c r="G72" s="158"/>
      <c r="H72" s="341"/>
      <c r="I72" s="160"/>
      <c r="J72" s="162"/>
      <c r="K72" s="162"/>
      <c r="L72" s="162"/>
      <c r="M72" s="162"/>
      <c r="N72" s="162"/>
      <c r="O72" s="162"/>
      <c r="P72" s="162"/>
      <c r="Q72" s="162"/>
      <c r="R72" s="162"/>
      <c r="S72" s="162"/>
      <c r="T72" s="162"/>
      <c r="U72" s="162"/>
      <c r="V72" s="21"/>
      <c r="W72" s="21"/>
      <c r="X72" s="21"/>
      <c r="Y72" s="21"/>
      <c r="Z72" s="21"/>
      <c r="AA72" s="21"/>
      <c r="AB72" s="21"/>
    </row>
    <row r="73" ht="15.0" customHeight="1">
      <c r="A73" s="25"/>
      <c r="B73" s="119"/>
      <c r="C73" s="162"/>
      <c r="D73" s="162"/>
      <c r="E73" s="119"/>
      <c r="F73" s="119"/>
      <c r="G73" s="163"/>
      <c r="H73" s="122"/>
      <c r="I73" s="160"/>
      <c r="J73" s="162"/>
      <c r="K73" s="162"/>
      <c r="L73" s="162"/>
      <c r="M73" s="162"/>
      <c r="N73" s="162"/>
      <c r="O73" s="162"/>
      <c r="P73" s="162"/>
      <c r="Q73" s="162"/>
      <c r="R73" s="162"/>
      <c r="S73" s="162"/>
      <c r="T73" s="162"/>
      <c r="U73" s="162"/>
      <c r="V73" s="21"/>
      <c r="W73" s="21"/>
      <c r="X73" s="21"/>
      <c r="Y73" s="21"/>
      <c r="Z73" s="21"/>
      <c r="AA73" s="21"/>
      <c r="AB73" s="21"/>
    </row>
    <row r="74" ht="15.75" customHeight="1">
      <c r="A74" s="127" t="s">
        <v>877</v>
      </c>
      <c r="B74" s="19"/>
      <c r="C74" s="19"/>
      <c r="D74" s="19"/>
      <c r="E74" s="127" t="s">
        <v>878</v>
      </c>
      <c r="F74" s="19"/>
      <c r="G74" s="19"/>
      <c r="H74" s="19"/>
      <c r="I74" s="19"/>
      <c r="J74" s="19"/>
      <c r="K74" s="19"/>
      <c r="L74" s="19"/>
      <c r="M74" s="19"/>
      <c r="N74" s="19"/>
      <c r="O74" s="127" t="s">
        <v>879</v>
      </c>
      <c r="P74" s="19"/>
      <c r="Q74" s="19"/>
      <c r="R74" s="19"/>
      <c r="S74" s="19"/>
      <c r="T74" s="19"/>
      <c r="U74" s="19"/>
      <c r="V74" s="19"/>
      <c r="W74" s="19"/>
      <c r="X74" s="19"/>
      <c r="Y74" s="19"/>
      <c r="Z74" s="19"/>
      <c r="AA74" s="19"/>
      <c r="AB74" s="19"/>
    </row>
    <row r="75" ht="15.75" customHeight="1">
      <c r="A75" s="19"/>
      <c r="B75" s="19"/>
      <c r="C75" s="19"/>
      <c r="D75" s="19"/>
      <c r="E75" s="19"/>
      <c r="F75" s="19"/>
      <c r="G75" s="19"/>
      <c r="H75" s="19"/>
      <c r="I75" s="19"/>
      <c r="J75" s="19"/>
      <c r="K75" s="19"/>
      <c r="L75" s="19"/>
      <c r="M75" s="19"/>
      <c r="N75" s="19"/>
      <c r="O75" s="21"/>
      <c r="P75" s="19"/>
      <c r="Q75" s="19"/>
      <c r="R75" s="19"/>
      <c r="S75" s="19"/>
      <c r="T75" s="19"/>
      <c r="U75" s="19"/>
      <c r="V75" s="19"/>
      <c r="W75" s="19"/>
      <c r="X75" s="19"/>
      <c r="Y75" s="19"/>
      <c r="Z75" s="19"/>
      <c r="AA75" s="19"/>
      <c r="AB75" s="19"/>
    </row>
    <row r="76" ht="15.75" customHeight="1">
      <c r="A76" s="19"/>
      <c r="B76" s="19"/>
      <c r="C76" s="19"/>
      <c r="D76" s="19"/>
      <c r="E76" s="19"/>
      <c r="F76" s="19"/>
      <c r="G76" s="19"/>
      <c r="H76" s="19"/>
      <c r="I76" s="19"/>
      <c r="J76" s="19"/>
      <c r="K76" s="19"/>
      <c r="L76" s="19"/>
      <c r="M76" s="19"/>
      <c r="N76" s="19"/>
      <c r="O76" s="21"/>
      <c r="P76" s="19"/>
      <c r="Q76" s="19"/>
      <c r="R76" s="19"/>
      <c r="S76" s="19"/>
      <c r="T76" s="19"/>
      <c r="U76" s="19"/>
      <c r="V76" s="19"/>
      <c r="W76" s="19"/>
      <c r="X76" s="19"/>
      <c r="Y76" s="19"/>
      <c r="Z76" s="19"/>
      <c r="AA76" s="19"/>
      <c r="AB76" s="19"/>
    </row>
    <row r="77" ht="15.75" customHeight="1">
      <c r="A77" s="19"/>
      <c r="B77" s="19"/>
      <c r="C77" s="19"/>
      <c r="D77" s="19"/>
      <c r="E77" s="19"/>
      <c r="F77" s="19"/>
      <c r="G77" s="19"/>
      <c r="H77" s="19"/>
      <c r="I77" s="19"/>
      <c r="J77" s="19"/>
      <c r="K77" s="19"/>
      <c r="L77" s="19"/>
      <c r="M77" s="19"/>
      <c r="N77" s="19"/>
      <c r="O77" s="21"/>
      <c r="P77" s="19"/>
      <c r="Q77" s="19"/>
      <c r="R77" s="19"/>
      <c r="S77" s="19"/>
      <c r="T77" s="19"/>
      <c r="U77" s="19"/>
      <c r="V77" s="19"/>
      <c r="W77" s="19"/>
      <c r="X77" s="19"/>
      <c r="Y77" s="19"/>
      <c r="Z77" s="19"/>
      <c r="AA77" s="19"/>
      <c r="AB77" s="19"/>
    </row>
    <row r="78" ht="15.75" customHeight="1">
      <c r="A78" s="128" t="s">
        <v>1142</v>
      </c>
      <c r="B78" s="19"/>
      <c r="C78" s="19"/>
      <c r="D78" s="19"/>
      <c r="E78" s="128" t="s">
        <v>881</v>
      </c>
      <c r="F78" s="19"/>
      <c r="G78" s="19"/>
      <c r="H78" s="19"/>
      <c r="I78" s="19"/>
      <c r="J78" s="19"/>
      <c r="K78" s="19"/>
      <c r="L78" s="19"/>
      <c r="M78" s="19"/>
      <c r="N78" s="19"/>
      <c r="O78" s="128" t="s">
        <v>882</v>
      </c>
      <c r="P78" s="19"/>
      <c r="Q78" s="19"/>
      <c r="R78" s="19"/>
      <c r="S78" s="19"/>
      <c r="T78" s="19"/>
      <c r="U78" s="19"/>
      <c r="V78" s="19"/>
      <c r="W78" s="19"/>
      <c r="X78" s="19"/>
      <c r="Y78" s="19"/>
      <c r="Z78" s="19"/>
      <c r="AA78" s="19"/>
      <c r="AB78" s="19"/>
    </row>
    <row r="79" ht="15.75" customHeight="1">
      <c r="A79" s="129" t="s">
        <v>1143</v>
      </c>
      <c r="B79" s="19"/>
      <c r="C79" s="19"/>
      <c r="D79" s="19"/>
      <c r="E79" s="129" t="s">
        <v>884</v>
      </c>
      <c r="F79" s="19"/>
      <c r="G79" s="19"/>
      <c r="H79" s="19"/>
      <c r="I79" s="19"/>
      <c r="J79" s="19"/>
      <c r="K79" s="19"/>
      <c r="L79" s="19"/>
      <c r="M79" s="19"/>
      <c r="N79" s="19"/>
      <c r="O79" s="129" t="s">
        <v>885</v>
      </c>
      <c r="P79" s="19"/>
      <c r="Q79" s="19"/>
      <c r="R79" s="19"/>
      <c r="S79" s="19"/>
      <c r="T79" s="19"/>
      <c r="U79" s="19"/>
      <c r="V79" s="19"/>
      <c r="W79" s="19"/>
      <c r="X79" s="19"/>
      <c r="Y79" s="19"/>
      <c r="Z79" s="19"/>
      <c r="AA79" s="19"/>
      <c r="AB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row>
    <row r="82" ht="15.0" customHeight="1">
      <c r="A82" s="25"/>
      <c r="B82" s="119"/>
      <c r="C82" s="21"/>
      <c r="D82" s="21"/>
      <c r="E82" s="119"/>
      <c r="F82" s="119"/>
      <c r="G82" s="168"/>
      <c r="H82" s="122"/>
      <c r="I82" s="21"/>
      <c r="J82" s="21"/>
      <c r="K82" s="21"/>
      <c r="L82" s="21"/>
      <c r="M82" s="21"/>
      <c r="N82" s="21"/>
      <c r="O82" s="21"/>
      <c r="P82" s="21"/>
      <c r="Q82" s="21"/>
      <c r="R82" s="21"/>
      <c r="S82" s="21"/>
      <c r="T82" s="21"/>
      <c r="U82" s="21"/>
      <c r="V82" s="21"/>
      <c r="W82" s="21"/>
      <c r="X82" s="21"/>
      <c r="Y82" s="21"/>
      <c r="Z82" s="21"/>
      <c r="AA82" s="21"/>
      <c r="AB82" s="21"/>
    </row>
    <row r="83" ht="15.0" customHeight="1">
      <c r="A83" s="25"/>
      <c r="B83" s="119"/>
      <c r="C83" s="21"/>
      <c r="D83" s="21"/>
      <c r="E83" s="119"/>
      <c r="F83" s="119"/>
      <c r="G83" s="168"/>
      <c r="H83" s="122"/>
      <c r="I83" s="21"/>
      <c r="J83" s="21"/>
      <c r="K83" s="21"/>
      <c r="L83" s="21"/>
      <c r="M83" s="21"/>
      <c r="N83" s="21"/>
      <c r="O83" s="21"/>
      <c r="P83" s="21"/>
      <c r="Q83" s="21"/>
      <c r="R83" s="21"/>
      <c r="S83" s="21"/>
      <c r="T83" s="21"/>
      <c r="U83" s="21"/>
      <c r="V83" s="21"/>
      <c r="W83" s="21"/>
      <c r="X83" s="21"/>
      <c r="Y83" s="21"/>
      <c r="Z83" s="21"/>
      <c r="AA83" s="21"/>
      <c r="AB83" s="21"/>
    </row>
    <row r="84" ht="15.0" customHeight="1">
      <c r="A84" s="25"/>
      <c r="B84" s="119"/>
      <c r="C84" s="21"/>
      <c r="D84" s="21"/>
      <c r="E84" s="119"/>
      <c r="F84" s="119"/>
      <c r="G84" s="168"/>
      <c r="H84" s="122"/>
      <c r="I84" s="21"/>
      <c r="J84" s="21"/>
      <c r="K84" s="21"/>
      <c r="L84" s="21"/>
      <c r="M84" s="21"/>
      <c r="N84" s="21"/>
      <c r="O84" s="21"/>
      <c r="P84" s="21"/>
      <c r="Q84" s="21"/>
      <c r="R84" s="21"/>
      <c r="S84" s="21"/>
      <c r="T84" s="21"/>
      <c r="U84" s="21"/>
      <c r="V84" s="21"/>
      <c r="W84" s="21"/>
      <c r="X84" s="21"/>
      <c r="Y84" s="21"/>
      <c r="Z84" s="21"/>
      <c r="AA84" s="21"/>
      <c r="AB84" s="21"/>
    </row>
    <row r="85" ht="15.0" customHeight="1">
      <c r="A85" s="25"/>
      <c r="B85" s="119"/>
      <c r="C85" s="21"/>
      <c r="D85" s="21"/>
      <c r="E85" s="21"/>
      <c r="F85" s="21"/>
      <c r="G85" s="168"/>
      <c r="H85" s="122"/>
      <c r="I85" s="21"/>
      <c r="J85" s="21"/>
      <c r="K85" s="21"/>
      <c r="L85" s="21"/>
      <c r="M85" s="21"/>
      <c r="N85" s="21"/>
      <c r="O85" s="21"/>
      <c r="P85" s="21"/>
      <c r="Q85" s="21"/>
      <c r="R85" s="21"/>
      <c r="S85" s="21"/>
      <c r="T85" s="21"/>
      <c r="U85" s="21"/>
      <c r="V85" s="21"/>
      <c r="W85" s="21"/>
      <c r="X85" s="21"/>
      <c r="Y85" s="21"/>
      <c r="Z85" s="21"/>
      <c r="AA85" s="21"/>
      <c r="AB85" s="21"/>
    </row>
    <row r="86" ht="15.0" customHeight="1">
      <c r="A86" s="25"/>
      <c r="B86" s="119"/>
      <c r="C86" s="21"/>
      <c r="D86" s="21"/>
      <c r="E86" s="119"/>
      <c r="F86" s="119"/>
      <c r="G86" s="168"/>
      <c r="H86" s="122"/>
      <c r="I86" s="21"/>
      <c r="J86" s="21"/>
      <c r="K86" s="21"/>
      <c r="L86" s="21"/>
      <c r="M86" s="21"/>
      <c r="N86" s="21"/>
      <c r="O86" s="21"/>
      <c r="P86" s="21"/>
      <c r="Q86" s="21"/>
      <c r="R86" s="21"/>
      <c r="S86" s="21"/>
      <c r="T86" s="21"/>
      <c r="U86" s="21"/>
      <c r="V86" s="21"/>
      <c r="W86" s="21"/>
      <c r="X86" s="21"/>
      <c r="Y86" s="21"/>
      <c r="Z86" s="21"/>
      <c r="AA86" s="21"/>
      <c r="AB86" s="21"/>
    </row>
    <row r="87" ht="15.0" customHeight="1">
      <c r="A87" s="25"/>
      <c r="B87" s="119"/>
      <c r="C87" s="21"/>
      <c r="D87" s="21"/>
      <c r="E87" s="119"/>
      <c r="F87" s="119"/>
      <c r="G87" s="168"/>
      <c r="H87" s="122"/>
      <c r="I87" s="21"/>
      <c r="J87" s="21"/>
      <c r="K87" s="21"/>
      <c r="L87" s="21"/>
      <c r="M87" s="21"/>
      <c r="N87" s="21"/>
      <c r="O87" s="21"/>
      <c r="P87" s="21"/>
      <c r="Q87" s="21"/>
      <c r="R87" s="21"/>
      <c r="S87" s="21"/>
      <c r="T87" s="21"/>
      <c r="U87" s="21"/>
      <c r="V87" s="21"/>
      <c r="W87" s="21"/>
      <c r="X87" s="21"/>
      <c r="Y87" s="21"/>
      <c r="Z87" s="21"/>
      <c r="AA87" s="21"/>
      <c r="AB87" s="21"/>
    </row>
    <row r="88" ht="15.0" customHeight="1">
      <c r="A88" s="25"/>
      <c r="B88" s="119"/>
      <c r="C88" s="21"/>
      <c r="D88" s="21"/>
      <c r="E88" s="119"/>
      <c r="F88" s="119"/>
      <c r="G88" s="168"/>
      <c r="H88" s="122"/>
      <c r="I88" s="21"/>
      <c r="J88" s="21"/>
      <c r="K88" s="21"/>
      <c r="L88" s="21"/>
      <c r="M88" s="21"/>
      <c r="N88" s="21"/>
      <c r="O88" s="21"/>
      <c r="P88" s="21"/>
      <c r="Q88" s="21"/>
      <c r="R88" s="21"/>
      <c r="S88" s="21"/>
      <c r="T88" s="21"/>
      <c r="U88" s="21"/>
      <c r="V88" s="21"/>
      <c r="W88" s="21"/>
      <c r="X88" s="21"/>
      <c r="Y88" s="21"/>
      <c r="Z88" s="21"/>
      <c r="AA88" s="21"/>
      <c r="AB88" s="21"/>
    </row>
    <row r="89" ht="15.0" customHeight="1">
      <c r="A89" s="25"/>
      <c r="B89" s="119"/>
      <c r="C89" s="21"/>
      <c r="D89" s="21"/>
      <c r="E89" s="119"/>
      <c r="F89" s="119"/>
      <c r="G89" s="168"/>
      <c r="H89" s="122"/>
      <c r="I89" s="21"/>
      <c r="J89" s="21"/>
      <c r="K89" s="21"/>
      <c r="L89" s="21"/>
      <c r="M89" s="21"/>
      <c r="N89" s="21"/>
      <c r="O89" s="21"/>
      <c r="P89" s="21"/>
      <c r="Q89" s="21"/>
      <c r="R89" s="21"/>
      <c r="S89" s="21"/>
      <c r="T89" s="21"/>
      <c r="U89" s="21"/>
      <c r="V89" s="21"/>
      <c r="W89" s="21"/>
      <c r="X89" s="21"/>
      <c r="Y89" s="21"/>
      <c r="Z89" s="21"/>
      <c r="AA89" s="21"/>
      <c r="AB89" s="21"/>
    </row>
    <row r="90" ht="15.0" customHeight="1">
      <c r="A90" s="25"/>
      <c r="B90" s="119"/>
      <c r="C90" s="21"/>
      <c r="D90" s="21"/>
      <c r="E90" s="119"/>
      <c r="F90" s="119"/>
      <c r="G90" s="168"/>
      <c r="H90" s="122"/>
      <c r="I90" s="21"/>
      <c r="J90" s="21"/>
      <c r="K90" s="21"/>
      <c r="L90" s="21"/>
      <c r="M90" s="21"/>
      <c r="N90" s="21"/>
      <c r="O90" s="21"/>
      <c r="P90" s="21"/>
      <c r="Q90" s="21"/>
      <c r="R90" s="21"/>
      <c r="S90" s="21"/>
      <c r="T90" s="21"/>
      <c r="U90" s="21"/>
      <c r="V90" s="21"/>
      <c r="W90" s="21"/>
      <c r="X90" s="21"/>
      <c r="Y90" s="21"/>
      <c r="Z90" s="21"/>
      <c r="AA90" s="21"/>
      <c r="AB90" s="21"/>
    </row>
    <row r="91" ht="15.0" customHeight="1">
      <c r="A91" s="25"/>
      <c r="B91" s="119"/>
      <c r="C91" s="21"/>
      <c r="D91" s="21"/>
      <c r="E91" s="119"/>
      <c r="F91" s="119"/>
      <c r="G91" s="168"/>
      <c r="H91" s="122"/>
      <c r="I91" s="21"/>
      <c r="J91" s="21"/>
      <c r="K91" s="21"/>
      <c r="L91" s="21"/>
      <c r="M91" s="21"/>
      <c r="N91" s="21"/>
      <c r="O91" s="21"/>
      <c r="P91" s="21"/>
      <c r="Q91" s="21"/>
      <c r="R91" s="21"/>
      <c r="S91" s="21"/>
      <c r="T91" s="21"/>
      <c r="U91" s="21"/>
      <c r="V91" s="21"/>
      <c r="W91" s="21"/>
      <c r="X91" s="21"/>
      <c r="Y91" s="21"/>
      <c r="Z91" s="21"/>
      <c r="AA91" s="21"/>
      <c r="AB91" s="21"/>
    </row>
    <row r="92" ht="15.0" customHeight="1">
      <c r="A92" s="25"/>
      <c r="B92" s="119"/>
      <c r="C92" s="21"/>
      <c r="D92" s="21"/>
      <c r="E92" s="119"/>
      <c r="F92" s="119"/>
      <c r="G92" s="168"/>
      <c r="H92" s="122"/>
      <c r="I92" s="21"/>
      <c r="J92" s="21"/>
      <c r="K92" s="21"/>
      <c r="L92" s="21"/>
      <c r="M92" s="21"/>
      <c r="N92" s="21"/>
      <c r="O92" s="21"/>
      <c r="P92" s="21"/>
      <c r="Q92" s="21"/>
      <c r="R92" s="21"/>
      <c r="S92" s="21"/>
      <c r="T92" s="21"/>
      <c r="U92" s="21"/>
      <c r="V92" s="21"/>
      <c r="W92" s="21"/>
      <c r="X92" s="21"/>
      <c r="Y92" s="21"/>
      <c r="Z92" s="21"/>
      <c r="AA92" s="21"/>
      <c r="AB92" s="21"/>
    </row>
    <row r="93" ht="15.0" customHeight="1">
      <c r="A93" s="25"/>
      <c r="B93" s="119"/>
      <c r="C93" s="21"/>
      <c r="D93" s="21"/>
      <c r="E93" s="119"/>
      <c r="F93" s="119"/>
      <c r="G93" s="168"/>
      <c r="H93" s="122"/>
      <c r="I93" s="21"/>
      <c r="J93" s="21"/>
      <c r="K93" s="21"/>
      <c r="L93" s="21"/>
      <c r="M93" s="21"/>
      <c r="N93" s="21"/>
      <c r="O93" s="21"/>
      <c r="P93" s="21"/>
      <c r="Q93" s="21"/>
      <c r="R93" s="21"/>
      <c r="S93" s="21"/>
      <c r="T93" s="21"/>
      <c r="U93" s="21"/>
      <c r="V93" s="21"/>
      <c r="W93" s="21"/>
      <c r="X93" s="21"/>
      <c r="Y93" s="21"/>
      <c r="Z93" s="21"/>
      <c r="AA93" s="21"/>
      <c r="AB93" s="21"/>
    </row>
    <row r="94" ht="15.0" customHeight="1">
      <c r="A94" s="25"/>
      <c r="B94" s="119"/>
      <c r="C94" s="21"/>
      <c r="D94" s="21"/>
      <c r="E94" s="119"/>
      <c r="F94" s="119"/>
      <c r="G94" s="168"/>
      <c r="H94" s="122"/>
      <c r="I94" s="21"/>
      <c r="J94" s="21"/>
      <c r="K94" s="21"/>
      <c r="L94" s="21"/>
      <c r="M94" s="21"/>
      <c r="N94" s="21"/>
      <c r="O94" s="21"/>
      <c r="P94" s="21"/>
      <c r="Q94" s="21"/>
      <c r="R94" s="21"/>
      <c r="S94" s="21"/>
      <c r="T94" s="21"/>
      <c r="U94" s="21"/>
      <c r="V94" s="21"/>
      <c r="W94" s="21"/>
      <c r="X94" s="21"/>
      <c r="Y94" s="21"/>
      <c r="Z94" s="21"/>
      <c r="AA94" s="21"/>
      <c r="AB94" s="21"/>
    </row>
    <row r="95" ht="15.0" customHeight="1">
      <c r="A95" s="25"/>
      <c r="B95" s="119"/>
      <c r="C95" s="21"/>
      <c r="D95" s="21"/>
      <c r="E95" s="119"/>
      <c r="F95" s="119"/>
      <c r="G95" s="168"/>
      <c r="H95" s="122"/>
      <c r="I95" s="21"/>
      <c r="J95" s="21"/>
      <c r="K95" s="21"/>
      <c r="L95" s="21"/>
      <c r="M95" s="21"/>
      <c r="N95" s="21"/>
      <c r="O95" s="21"/>
      <c r="P95" s="21"/>
      <c r="Q95" s="21"/>
      <c r="R95" s="21"/>
      <c r="S95" s="21"/>
      <c r="T95" s="21"/>
      <c r="U95" s="21"/>
      <c r="V95" s="21"/>
      <c r="W95" s="21"/>
      <c r="X95" s="21"/>
      <c r="Y95" s="21"/>
      <c r="Z95" s="21"/>
      <c r="AA95" s="21"/>
      <c r="AB95" s="21"/>
    </row>
    <row r="96" ht="15.0" customHeight="1">
      <c r="A96" s="25"/>
      <c r="B96" s="119"/>
      <c r="C96" s="21"/>
      <c r="D96" s="21"/>
      <c r="E96" s="119"/>
      <c r="F96" s="119"/>
      <c r="G96" s="168"/>
      <c r="H96" s="122"/>
      <c r="I96" s="21"/>
      <c r="J96" s="21"/>
      <c r="K96" s="21"/>
      <c r="L96" s="21"/>
      <c r="M96" s="21"/>
      <c r="N96" s="21"/>
      <c r="O96" s="21"/>
      <c r="P96" s="21"/>
      <c r="Q96" s="21"/>
      <c r="R96" s="21"/>
      <c r="S96" s="21"/>
      <c r="T96" s="21"/>
      <c r="U96" s="21"/>
      <c r="V96" s="21"/>
      <c r="W96" s="21"/>
      <c r="X96" s="21"/>
      <c r="Y96" s="21"/>
      <c r="Z96" s="21"/>
      <c r="AA96" s="21"/>
      <c r="AB96" s="21"/>
    </row>
    <row r="97" ht="15.0" customHeight="1">
      <c r="A97" s="25"/>
      <c r="B97" s="119"/>
      <c r="C97" s="21"/>
      <c r="D97" s="21"/>
      <c r="E97" s="119"/>
      <c r="F97" s="119"/>
      <c r="G97" s="168"/>
      <c r="H97" s="122"/>
      <c r="I97" s="21"/>
      <c r="J97" s="21"/>
      <c r="K97" s="21"/>
      <c r="L97" s="21"/>
      <c r="M97" s="21"/>
      <c r="N97" s="21"/>
      <c r="O97" s="21"/>
      <c r="P97" s="21"/>
      <c r="Q97" s="21"/>
      <c r="R97" s="21"/>
      <c r="S97" s="21"/>
      <c r="T97" s="21"/>
      <c r="U97" s="21"/>
      <c r="V97" s="21"/>
      <c r="W97" s="21"/>
      <c r="X97" s="21"/>
      <c r="Y97" s="21"/>
      <c r="Z97" s="21"/>
      <c r="AA97" s="21"/>
      <c r="AB97" s="21"/>
    </row>
    <row r="98" ht="15.0" customHeight="1">
      <c r="A98" s="25"/>
      <c r="B98" s="119"/>
      <c r="C98" s="21"/>
      <c r="D98" s="21"/>
      <c r="E98" s="119"/>
      <c r="F98" s="119"/>
      <c r="G98" s="168"/>
      <c r="H98" s="122"/>
      <c r="I98" s="21"/>
      <c r="J98" s="21"/>
      <c r="K98" s="21"/>
      <c r="L98" s="21"/>
      <c r="M98" s="21"/>
      <c r="N98" s="21"/>
      <c r="O98" s="21"/>
      <c r="P98" s="21"/>
      <c r="Q98" s="21"/>
      <c r="R98" s="21"/>
      <c r="S98" s="21"/>
      <c r="T98" s="21"/>
      <c r="U98" s="21"/>
      <c r="V98" s="21"/>
      <c r="W98" s="21"/>
      <c r="X98" s="21"/>
      <c r="Y98" s="21"/>
      <c r="Z98" s="21"/>
      <c r="AA98" s="21"/>
      <c r="AB98" s="21"/>
    </row>
    <row r="99" ht="15.0" customHeight="1">
      <c r="A99" s="25"/>
      <c r="B99" s="119"/>
      <c r="C99" s="21"/>
      <c r="D99" s="21"/>
      <c r="E99" s="119"/>
      <c r="F99" s="119"/>
      <c r="G99" s="168"/>
      <c r="H99" s="122"/>
      <c r="I99" s="21"/>
      <c r="J99" s="21"/>
      <c r="K99" s="21"/>
      <c r="L99" s="21"/>
      <c r="M99" s="21"/>
      <c r="N99" s="21"/>
      <c r="O99" s="21"/>
      <c r="P99" s="21"/>
      <c r="Q99" s="21"/>
      <c r="R99" s="21"/>
      <c r="S99" s="21"/>
      <c r="T99" s="21"/>
      <c r="U99" s="21"/>
      <c r="V99" s="21"/>
      <c r="W99" s="21"/>
      <c r="X99" s="21"/>
      <c r="Y99" s="21"/>
      <c r="Z99" s="21"/>
      <c r="AA99" s="21"/>
      <c r="AB99" s="21"/>
    </row>
    <row r="100" ht="15.0" customHeight="1">
      <c r="A100" s="25"/>
      <c r="B100" s="119"/>
      <c r="C100" s="21"/>
      <c r="D100" s="21"/>
      <c r="E100" s="119"/>
      <c r="F100" s="119"/>
      <c r="G100" s="168"/>
      <c r="H100" s="122"/>
      <c r="I100" s="21"/>
      <c r="J100" s="21"/>
      <c r="K100" s="21"/>
      <c r="L100" s="21"/>
      <c r="M100" s="21"/>
      <c r="N100" s="21"/>
      <c r="O100" s="21"/>
      <c r="P100" s="21"/>
      <c r="Q100" s="21"/>
      <c r="R100" s="21"/>
      <c r="S100" s="21"/>
      <c r="T100" s="21"/>
      <c r="U100" s="21"/>
      <c r="V100" s="21"/>
      <c r="W100" s="21"/>
      <c r="X100" s="21"/>
      <c r="Y100" s="21"/>
      <c r="Z100" s="21"/>
      <c r="AA100" s="21"/>
      <c r="AB100" s="21"/>
    </row>
    <row r="101" ht="15.0" customHeight="1">
      <c r="A101" s="25"/>
      <c r="B101" s="119"/>
      <c r="C101" s="21"/>
      <c r="D101" s="21"/>
      <c r="E101" s="119"/>
      <c r="F101" s="119"/>
      <c r="G101" s="168"/>
      <c r="H101" s="122"/>
      <c r="I101" s="21"/>
      <c r="J101" s="21"/>
      <c r="K101" s="21"/>
      <c r="L101" s="21"/>
      <c r="M101" s="21"/>
      <c r="N101" s="21"/>
      <c r="O101" s="21"/>
      <c r="P101" s="21"/>
      <c r="Q101" s="21"/>
      <c r="R101" s="21"/>
      <c r="S101" s="21"/>
      <c r="T101" s="21"/>
      <c r="U101" s="21"/>
      <c r="V101" s="21"/>
      <c r="W101" s="21"/>
      <c r="X101" s="21"/>
      <c r="Y101" s="21"/>
      <c r="Z101" s="21"/>
      <c r="AA101" s="21"/>
      <c r="AB101" s="21"/>
    </row>
    <row r="102" ht="15.0" customHeight="1">
      <c r="A102" s="25"/>
      <c r="B102" s="119"/>
      <c r="C102" s="21"/>
      <c r="D102" s="21"/>
      <c r="E102" s="119"/>
      <c r="F102" s="119"/>
      <c r="G102" s="168"/>
      <c r="H102" s="122"/>
      <c r="I102" s="21"/>
      <c r="J102" s="21"/>
      <c r="K102" s="21"/>
      <c r="L102" s="21"/>
      <c r="M102" s="21"/>
      <c r="N102" s="21"/>
      <c r="O102" s="21"/>
      <c r="P102" s="21"/>
      <c r="Q102" s="21"/>
      <c r="R102" s="21"/>
      <c r="S102" s="21"/>
      <c r="T102" s="21"/>
      <c r="U102" s="21"/>
      <c r="V102" s="21"/>
      <c r="W102" s="21"/>
      <c r="X102" s="21"/>
      <c r="Y102" s="21"/>
      <c r="Z102" s="21"/>
      <c r="AA102" s="21"/>
      <c r="AB102" s="21"/>
    </row>
    <row r="103" ht="15.0" customHeight="1">
      <c r="A103" s="25"/>
      <c r="B103" s="119"/>
      <c r="C103" s="21"/>
      <c r="D103" s="21"/>
      <c r="E103" s="119"/>
      <c r="F103" s="119"/>
      <c r="G103" s="168"/>
      <c r="H103" s="122"/>
      <c r="I103" s="21"/>
      <c r="J103" s="21"/>
      <c r="K103" s="21"/>
      <c r="L103" s="21"/>
      <c r="M103" s="21"/>
      <c r="N103" s="21"/>
      <c r="O103" s="21"/>
      <c r="P103" s="21"/>
      <c r="Q103" s="21"/>
      <c r="R103" s="21"/>
      <c r="S103" s="21"/>
      <c r="T103" s="21"/>
      <c r="U103" s="21"/>
      <c r="V103" s="21"/>
      <c r="W103" s="21"/>
      <c r="X103" s="21"/>
      <c r="Y103" s="21"/>
      <c r="Z103" s="21"/>
      <c r="AA103" s="21"/>
      <c r="AB103" s="21"/>
    </row>
    <row r="104" ht="15.0" customHeight="1">
      <c r="A104" s="25"/>
      <c r="B104" s="119"/>
      <c r="C104" s="21"/>
      <c r="D104" s="21"/>
      <c r="E104" s="119"/>
      <c r="F104" s="119"/>
      <c r="G104" s="168"/>
      <c r="H104" s="122"/>
      <c r="I104" s="21"/>
      <c r="J104" s="21"/>
      <c r="K104" s="21"/>
      <c r="L104" s="21"/>
      <c r="M104" s="21"/>
      <c r="N104" s="21"/>
      <c r="O104" s="21"/>
      <c r="P104" s="21"/>
      <c r="Q104" s="21"/>
      <c r="R104" s="21"/>
      <c r="S104" s="21"/>
      <c r="T104" s="21"/>
      <c r="U104" s="21"/>
      <c r="V104" s="21"/>
      <c r="W104" s="21"/>
      <c r="X104" s="21"/>
      <c r="Y104" s="21"/>
      <c r="Z104" s="21"/>
      <c r="AA104" s="21"/>
      <c r="AB104" s="21"/>
    </row>
    <row r="105" ht="15.0" customHeight="1">
      <c r="A105" s="25"/>
      <c r="B105" s="119"/>
      <c r="C105" s="21"/>
      <c r="D105" s="21"/>
      <c r="E105" s="119"/>
      <c r="F105" s="119"/>
      <c r="G105" s="168"/>
      <c r="H105" s="122"/>
      <c r="I105" s="21"/>
      <c r="J105" s="21"/>
      <c r="K105" s="21"/>
      <c r="L105" s="21"/>
      <c r="M105" s="21"/>
      <c r="N105" s="21"/>
      <c r="O105" s="21"/>
      <c r="P105" s="21"/>
      <c r="Q105" s="21"/>
      <c r="R105" s="21"/>
      <c r="S105" s="21"/>
      <c r="T105" s="21"/>
      <c r="U105" s="21"/>
      <c r="V105" s="21"/>
      <c r="W105" s="21"/>
      <c r="X105" s="21"/>
      <c r="Y105" s="21"/>
      <c r="Z105" s="21"/>
      <c r="AA105" s="21"/>
      <c r="AB105" s="21"/>
    </row>
    <row r="106" ht="15.0" customHeight="1">
      <c r="A106" s="25"/>
      <c r="B106" s="119"/>
      <c r="C106" s="21"/>
      <c r="D106" s="21"/>
      <c r="E106" s="119"/>
      <c r="F106" s="119"/>
      <c r="G106" s="168"/>
      <c r="H106" s="122"/>
      <c r="I106" s="21"/>
      <c r="J106" s="21"/>
      <c r="K106" s="21"/>
      <c r="L106" s="21"/>
      <c r="M106" s="21"/>
      <c r="N106" s="21"/>
      <c r="O106" s="21"/>
      <c r="P106" s="21"/>
      <c r="Q106" s="21"/>
      <c r="R106" s="21"/>
      <c r="S106" s="21"/>
      <c r="T106" s="21"/>
      <c r="U106" s="21"/>
      <c r="V106" s="21"/>
      <c r="W106" s="21"/>
      <c r="X106" s="21"/>
      <c r="Y106" s="21"/>
      <c r="Z106" s="21"/>
      <c r="AA106" s="21"/>
      <c r="AB106" s="21"/>
    </row>
    <row r="107" ht="15.0" customHeight="1">
      <c r="A107" s="25"/>
      <c r="B107" s="119"/>
      <c r="C107" s="21"/>
      <c r="D107" s="21"/>
      <c r="E107" s="119"/>
      <c r="F107" s="119"/>
      <c r="G107" s="168"/>
      <c r="H107" s="122"/>
      <c r="I107" s="21"/>
      <c r="J107" s="21"/>
      <c r="K107" s="21"/>
      <c r="L107" s="21"/>
      <c r="M107" s="21"/>
      <c r="N107" s="21"/>
      <c r="O107" s="21"/>
      <c r="P107" s="21"/>
      <c r="Q107" s="21"/>
      <c r="R107" s="21"/>
      <c r="S107" s="21"/>
      <c r="T107" s="21"/>
      <c r="U107" s="21"/>
      <c r="V107" s="21"/>
      <c r="W107" s="21"/>
      <c r="X107" s="21"/>
      <c r="Y107" s="21"/>
      <c r="Z107" s="21"/>
      <c r="AA107" s="21"/>
      <c r="AB107" s="21"/>
    </row>
    <row r="108" ht="15.0" customHeight="1">
      <c r="A108" s="25"/>
      <c r="B108" s="119"/>
      <c r="C108" s="21"/>
      <c r="D108" s="21"/>
      <c r="E108" s="119"/>
      <c r="F108" s="119"/>
      <c r="G108" s="168"/>
      <c r="H108" s="122"/>
      <c r="I108" s="21"/>
      <c r="J108" s="21"/>
      <c r="K108" s="21"/>
      <c r="L108" s="21"/>
      <c r="M108" s="21"/>
      <c r="N108" s="21"/>
      <c r="O108" s="21"/>
      <c r="P108" s="21"/>
      <c r="Q108" s="21"/>
      <c r="R108" s="21"/>
      <c r="S108" s="21"/>
      <c r="T108" s="21"/>
      <c r="U108" s="21"/>
      <c r="V108" s="21"/>
      <c r="W108" s="21"/>
      <c r="X108" s="21"/>
      <c r="Y108" s="21"/>
      <c r="Z108" s="21"/>
      <c r="AA108" s="21"/>
      <c r="AB108" s="21"/>
    </row>
    <row r="109" ht="15.0" customHeight="1">
      <c r="A109" s="25"/>
      <c r="B109" s="119"/>
      <c r="C109" s="21"/>
      <c r="D109" s="21"/>
      <c r="E109" s="119"/>
      <c r="F109" s="119"/>
      <c r="G109" s="168"/>
      <c r="H109" s="122"/>
      <c r="I109" s="21"/>
      <c r="J109" s="21"/>
      <c r="K109" s="21"/>
      <c r="L109" s="21"/>
      <c r="M109" s="21"/>
      <c r="N109" s="21"/>
      <c r="O109" s="21"/>
      <c r="P109" s="21"/>
      <c r="Q109" s="21"/>
      <c r="R109" s="21"/>
      <c r="S109" s="21"/>
      <c r="T109" s="21"/>
      <c r="U109" s="21"/>
      <c r="V109" s="21"/>
      <c r="W109" s="21"/>
      <c r="X109" s="21"/>
      <c r="Y109" s="21"/>
      <c r="Z109" s="21"/>
      <c r="AA109" s="21"/>
      <c r="AB109" s="21"/>
    </row>
    <row r="110" ht="15.0" customHeight="1">
      <c r="A110" s="25"/>
      <c r="B110" s="119"/>
      <c r="C110" s="21"/>
      <c r="D110" s="21"/>
      <c r="E110" s="119"/>
      <c r="F110" s="119"/>
      <c r="G110" s="168"/>
      <c r="H110" s="122"/>
      <c r="I110" s="21"/>
      <c r="J110" s="21"/>
      <c r="K110" s="21"/>
      <c r="L110" s="21"/>
      <c r="M110" s="21"/>
      <c r="N110" s="21"/>
      <c r="O110" s="21"/>
      <c r="P110" s="21"/>
      <c r="Q110" s="21"/>
      <c r="R110" s="21"/>
      <c r="S110" s="21"/>
      <c r="T110" s="21"/>
      <c r="U110" s="21"/>
      <c r="V110" s="21"/>
      <c r="W110" s="21"/>
      <c r="X110" s="21"/>
      <c r="Y110" s="21"/>
      <c r="Z110" s="21"/>
      <c r="AA110" s="21"/>
      <c r="AB110" s="21"/>
    </row>
    <row r="111" ht="15.0" customHeight="1">
      <c r="A111" s="25"/>
      <c r="B111" s="119"/>
      <c r="C111" s="21"/>
      <c r="D111" s="21"/>
      <c r="E111" s="119"/>
      <c r="F111" s="119"/>
      <c r="G111" s="168"/>
      <c r="H111" s="122"/>
      <c r="I111" s="21"/>
      <c r="J111" s="21"/>
      <c r="K111" s="21"/>
      <c r="L111" s="21"/>
      <c r="M111" s="21"/>
      <c r="N111" s="21"/>
      <c r="O111" s="21"/>
      <c r="P111" s="21"/>
      <c r="Q111" s="21"/>
      <c r="R111" s="21"/>
      <c r="S111" s="21"/>
      <c r="T111" s="21"/>
      <c r="U111" s="21"/>
      <c r="V111" s="21"/>
      <c r="W111" s="21"/>
      <c r="X111" s="21"/>
      <c r="Y111" s="21"/>
      <c r="Z111" s="21"/>
      <c r="AA111" s="21"/>
      <c r="AB111" s="21"/>
    </row>
    <row r="112" ht="15.0" customHeight="1">
      <c r="A112" s="25"/>
      <c r="B112" s="119"/>
      <c r="C112" s="21"/>
      <c r="D112" s="21"/>
      <c r="E112" s="119"/>
      <c r="F112" s="119"/>
      <c r="G112" s="168"/>
      <c r="H112" s="122"/>
      <c r="I112" s="21"/>
      <c r="J112" s="21"/>
      <c r="K112" s="21"/>
      <c r="L112" s="21"/>
      <c r="M112" s="21"/>
      <c r="N112" s="21"/>
      <c r="O112" s="21"/>
      <c r="P112" s="21"/>
      <c r="Q112" s="21"/>
      <c r="R112" s="21"/>
      <c r="S112" s="21"/>
      <c r="T112" s="21"/>
      <c r="U112" s="21"/>
      <c r="V112" s="21"/>
      <c r="W112" s="21"/>
      <c r="X112" s="21"/>
      <c r="Y112" s="21"/>
      <c r="Z112" s="21"/>
      <c r="AA112" s="21"/>
      <c r="AB112" s="21"/>
    </row>
    <row r="113" ht="15.0" customHeight="1">
      <c r="A113" s="25"/>
      <c r="B113" s="119"/>
      <c r="C113" s="21"/>
      <c r="D113" s="21"/>
      <c r="E113" s="119"/>
      <c r="F113" s="119"/>
      <c r="G113" s="168"/>
      <c r="H113" s="122"/>
      <c r="I113" s="21"/>
      <c r="J113" s="21"/>
      <c r="K113" s="21"/>
      <c r="L113" s="21"/>
      <c r="M113" s="21"/>
      <c r="N113" s="21"/>
      <c r="O113" s="21"/>
      <c r="P113" s="21"/>
      <c r="Q113" s="21"/>
      <c r="R113" s="21"/>
      <c r="S113" s="21"/>
      <c r="T113" s="21"/>
      <c r="U113" s="21"/>
      <c r="V113" s="21"/>
      <c r="W113" s="21"/>
      <c r="X113" s="21"/>
      <c r="Y113" s="21"/>
      <c r="Z113" s="21"/>
      <c r="AA113" s="21"/>
      <c r="AB113" s="21"/>
    </row>
    <row r="114" ht="15.0" customHeight="1">
      <c r="A114" s="25"/>
      <c r="B114" s="119"/>
      <c r="C114" s="21"/>
      <c r="D114" s="21"/>
      <c r="E114" s="119"/>
      <c r="F114" s="119"/>
      <c r="G114" s="168"/>
      <c r="H114" s="122"/>
      <c r="I114" s="21"/>
      <c r="J114" s="21"/>
      <c r="K114" s="21"/>
      <c r="L114" s="21"/>
      <c r="M114" s="21"/>
      <c r="N114" s="21"/>
      <c r="O114" s="21"/>
      <c r="P114" s="21"/>
      <c r="Q114" s="21"/>
      <c r="R114" s="21"/>
      <c r="S114" s="21"/>
      <c r="T114" s="21"/>
      <c r="U114" s="21"/>
      <c r="V114" s="21"/>
      <c r="W114" s="21"/>
      <c r="X114" s="21"/>
      <c r="Y114" s="21"/>
      <c r="Z114" s="21"/>
      <c r="AA114" s="21"/>
      <c r="AB114" s="21"/>
    </row>
    <row r="115" ht="15.0" customHeight="1">
      <c r="A115" s="25"/>
      <c r="B115" s="119"/>
      <c r="C115" s="21"/>
      <c r="D115" s="21"/>
      <c r="E115" s="119"/>
      <c r="F115" s="119"/>
      <c r="G115" s="168"/>
      <c r="H115" s="122"/>
      <c r="I115" s="21"/>
      <c r="J115" s="21"/>
      <c r="K115" s="21"/>
      <c r="L115" s="21"/>
      <c r="M115" s="21"/>
      <c r="N115" s="21"/>
      <c r="O115" s="21"/>
      <c r="P115" s="21"/>
      <c r="Q115" s="21"/>
      <c r="R115" s="21"/>
      <c r="S115" s="21"/>
      <c r="T115" s="21"/>
      <c r="U115" s="21"/>
      <c r="V115" s="21"/>
      <c r="W115" s="21"/>
      <c r="X115" s="21"/>
      <c r="Y115" s="21"/>
      <c r="Z115" s="21"/>
      <c r="AA115" s="21"/>
      <c r="AB115" s="21"/>
    </row>
    <row r="116" ht="15.0" customHeight="1">
      <c r="A116" s="25"/>
      <c r="B116" s="119"/>
      <c r="C116" s="21"/>
      <c r="D116" s="21"/>
      <c r="E116" s="119"/>
      <c r="F116" s="119"/>
      <c r="G116" s="168"/>
      <c r="H116" s="122"/>
      <c r="I116" s="21"/>
      <c r="J116" s="21"/>
      <c r="K116" s="21"/>
      <c r="L116" s="21"/>
      <c r="M116" s="21"/>
      <c r="N116" s="21"/>
      <c r="O116" s="21"/>
      <c r="P116" s="21"/>
      <c r="Q116" s="21"/>
      <c r="R116" s="21"/>
      <c r="S116" s="21"/>
      <c r="T116" s="21"/>
      <c r="U116" s="21"/>
      <c r="V116" s="21"/>
      <c r="W116" s="21"/>
      <c r="X116" s="21"/>
      <c r="Y116" s="21"/>
      <c r="Z116" s="21"/>
      <c r="AA116" s="21"/>
      <c r="AB116" s="21"/>
    </row>
    <row r="117" ht="15.0" customHeight="1">
      <c r="A117" s="25"/>
      <c r="B117" s="119"/>
      <c r="C117" s="21"/>
      <c r="D117" s="21"/>
      <c r="E117" s="119"/>
      <c r="F117" s="119"/>
      <c r="G117" s="168"/>
      <c r="H117" s="122"/>
      <c r="I117" s="21"/>
      <c r="J117" s="21"/>
      <c r="K117" s="21"/>
      <c r="L117" s="21"/>
      <c r="M117" s="21"/>
      <c r="N117" s="21"/>
      <c r="O117" s="21"/>
      <c r="P117" s="21"/>
      <c r="Q117" s="21"/>
      <c r="R117" s="21"/>
      <c r="S117" s="21"/>
      <c r="T117" s="21"/>
      <c r="U117" s="21"/>
      <c r="V117" s="21"/>
      <c r="W117" s="21"/>
      <c r="X117" s="21"/>
      <c r="Y117" s="21"/>
      <c r="Z117" s="21"/>
      <c r="AA117" s="21"/>
      <c r="AB117" s="21"/>
    </row>
    <row r="118" ht="15.0" customHeight="1">
      <c r="A118" s="25"/>
      <c r="B118" s="119"/>
      <c r="C118" s="21"/>
      <c r="D118" s="21"/>
      <c r="E118" s="119"/>
      <c r="F118" s="119"/>
      <c r="G118" s="168"/>
      <c r="H118" s="122"/>
      <c r="I118" s="21"/>
      <c r="J118" s="21"/>
      <c r="K118" s="21"/>
      <c r="L118" s="21"/>
      <c r="M118" s="21"/>
      <c r="N118" s="21"/>
      <c r="O118" s="21"/>
      <c r="P118" s="21"/>
      <c r="Q118" s="21"/>
      <c r="R118" s="21"/>
      <c r="S118" s="21"/>
      <c r="T118" s="21"/>
      <c r="U118" s="21"/>
      <c r="V118" s="21"/>
      <c r="W118" s="21"/>
      <c r="X118" s="21"/>
      <c r="Y118" s="21"/>
      <c r="Z118" s="21"/>
      <c r="AA118" s="21"/>
      <c r="AB118" s="21"/>
    </row>
    <row r="119" ht="15.0" customHeight="1">
      <c r="A119" s="25"/>
      <c r="B119" s="119"/>
      <c r="C119" s="21"/>
      <c r="D119" s="21"/>
      <c r="E119" s="119"/>
      <c r="F119" s="119"/>
      <c r="G119" s="168"/>
      <c r="H119" s="122"/>
      <c r="I119" s="21"/>
      <c r="J119" s="21"/>
      <c r="K119" s="21"/>
      <c r="L119" s="21"/>
      <c r="M119" s="21"/>
      <c r="N119" s="21"/>
      <c r="O119" s="21"/>
      <c r="P119" s="21"/>
      <c r="Q119" s="21"/>
      <c r="R119" s="21"/>
      <c r="S119" s="21"/>
      <c r="T119" s="21"/>
      <c r="U119" s="21"/>
      <c r="V119" s="21"/>
      <c r="W119" s="21"/>
      <c r="X119" s="21"/>
      <c r="Y119" s="21"/>
      <c r="Z119" s="21"/>
      <c r="AA119" s="21"/>
      <c r="AB119" s="21"/>
    </row>
    <row r="120" ht="15.0" customHeight="1">
      <c r="A120" s="25"/>
      <c r="B120" s="119"/>
      <c r="C120" s="21"/>
      <c r="D120" s="21"/>
      <c r="E120" s="119"/>
      <c r="F120" s="119"/>
      <c r="G120" s="168"/>
      <c r="H120" s="122"/>
      <c r="I120" s="21"/>
      <c r="J120" s="21"/>
      <c r="K120" s="21"/>
      <c r="L120" s="21"/>
      <c r="M120" s="21"/>
      <c r="N120" s="21"/>
      <c r="O120" s="21"/>
      <c r="P120" s="21"/>
      <c r="Q120" s="21"/>
      <c r="R120" s="21"/>
      <c r="S120" s="21"/>
      <c r="T120" s="21"/>
      <c r="U120" s="21"/>
      <c r="V120" s="21"/>
      <c r="W120" s="21"/>
      <c r="X120" s="21"/>
      <c r="Y120" s="21"/>
      <c r="Z120" s="21"/>
      <c r="AA120" s="21"/>
      <c r="AB120" s="21"/>
    </row>
    <row r="121" ht="15.0" customHeight="1">
      <c r="A121" s="25"/>
      <c r="B121" s="119"/>
      <c r="C121" s="21"/>
      <c r="D121" s="21"/>
      <c r="E121" s="119"/>
      <c r="F121" s="119"/>
      <c r="G121" s="168"/>
      <c r="H121" s="122"/>
      <c r="I121" s="21"/>
      <c r="J121" s="21"/>
      <c r="K121" s="21"/>
      <c r="L121" s="21"/>
      <c r="M121" s="21"/>
      <c r="N121" s="21"/>
      <c r="O121" s="21"/>
      <c r="P121" s="21"/>
      <c r="Q121" s="21"/>
      <c r="R121" s="21"/>
      <c r="S121" s="21"/>
      <c r="T121" s="21"/>
      <c r="U121" s="21"/>
      <c r="V121" s="21"/>
      <c r="W121" s="21"/>
      <c r="X121" s="21"/>
      <c r="Y121" s="21"/>
      <c r="Z121" s="21"/>
      <c r="AA121" s="21"/>
      <c r="AB121" s="21"/>
    </row>
    <row r="122" ht="15.0" customHeight="1">
      <c r="A122" s="25"/>
      <c r="B122" s="119"/>
      <c r="C122" s="21"/>
      <c r="D122" s="21"/>
      <c r="E122" s="119"/>
      <c r="F122" s="119"/>
      <c r="G122" s="168"/>
      <c r="H122" s="122"/>
      <c r="I122" s="21"/>
      <c r="J122" s="21"/>
      <c r="K122" s="21"/>
      <c r="L122" s="21"/>
      <c r="M122" s="21"/>
      <c r="N122" s="21"/>
      <c r="O122" s="21"/>
      <c r="P122" s="21"/>
      <c r="Q122" s="21"/>
      <c r="R122" s="21"/>
      <c r="S122" s="21"/>
      <c r="T122" s="21"/>
      <c r="U122" s="21"/>
      <c r="V122" s="21"/>
      <c r="W122" s="21"/>
      <c r="X122" s="21"/>
      <c r="Y122" s="21"/>
      <c r="Z122" s="21"/>
      <c r="AA122" s="21"/>
      <c r="AB122" s="21"/>
    </row>
    <row r="123" ht="15.0" customHeight="1">
      <c r="A123" s="25"/>
      <c r="B123" s="119"/>
      <c r="C123" s="21"/>
      <c r="D123" s="21"/>
      <c r="E123" s="119"/>
      <c r="F123" s="119"/>
      <c r="G123" s="168"/>
      <c r="H123" s="122"/>
      <c r="I123" s="21"/>
      <c r="J123" s="21"/>
      <c r="K123" s="21"/>
      <c r="L123" s="21"/>
      <c r="M123" s="21"/>
      <c r="N123" s="21"/>
      <c r="O123" s="21"/>
      <c r="P123" s="21"/>
      <c r="Q123" s="21"/>
      <c r="R123" s="21"/>
      <c r="S123" s="21"/>
      <c r="T123" s="21"/>
      <c r="U123" s="21"/>
      <c r="V123" s="21"/>
      <c r="W123" s="21"/>
      <c r="X123" s="21"/>
      <c r="Y123" s="21"/>
      <c r="Z123" s="21"/>
      <c r="AA123" s="21"/>
      <c r="AB123" s="21"/>
    </row>
    <row r="124" ht="15.0" customHeight="1">
      <c r="A124" s="25"/>
      <c r="B124" s="119"/>
      <c r="C124" s="21"/>
      <c r="D124" s="21"/>
      <c r="E124" s="119"/>
      <c r="F124" s="119"/>
      <c r="G124" s="168"/>
      <c r="H124" s="122"/>
      <c r="I124" s="21"/>
      <c r="J124" s="21"/>
      <c r="K124" s="21"/>
      <c r="L124" s="21"/>
      <c r="M124" s="21"/>
      <c r="N124" s="21"/>
      <c r="O124" s="21"/>
      <c r="P124" s="21"/>
      <c r="Q124" s="21"/>
      <c r="R124" s="21"/>
      <c r="S124" s="21"/>
      <c r="T124" s="21"/>
      <c r="U124" s="21"/>
      <c r="V124" s="21"/>
      <c r="W124" s="21"/>
      <c r="X124" s="21"/>
      <c r="Y124" s="21"/>
      <c r="Z124" s="21"/>
      <c r="AA124" s="21"/>
      <c r="AB124" s="21"/>
    </row>
    <row r="125" ht="15.0" customHeight="1">
      <c r="A125" s="25"/>
      <c r="B125" s="119"/>
      <c r="C125" s="21"/>
      <c r="D125" s="21"/>
      <c r="E125" s="119"/>
      <c r="F125" s="119"/>
      <c r="G125" s="168"/>
      <c r="H125" s="122"/>
      <c r="I125" s="21"/>
      <c r="J125" s="21"/>
      <c r="K125" s="21"/>
      <c r="L125" s="21"/>
      <c r="M125" s="21"/>
      <c r="N125" s="21"/>
      <c r="O125" s="21"/>
      <c r="P125" s="21"/>
      <c r="Q125" s="21"/>
      <c r="R125" s="21"/>
      <c r="S125" s="21"/>
      <c r="T125" s="21"/>
      <c r="U125" s="21"/>
      <c r="V125" s="21"/>
      <c r="W125" s="21"/>
      <c r="X125" s="21"/>
      <c r="Y125" s="21"/>
      <c r="Z125" s="21"/>
      <c r="AA125" s="21"/>
      <c r="AB125" s="21"/>
    </row>
    <row r="126" ht="15.0" customHeight="1">
      <c r="A126" s="25"/>
      <c r="B126" s="119"/>
      <c r="C126" s="21"/>
      <c r="D126" s="21"/>
      <c r="E126" s="119"/>
      <c r="F126" s="119"/>
      <c r="G126" s="168"/>
      <c r="H126" s="122"/>
      <c r="I126" s="21"/>
      <c r="J126" s="21"/>
      <c r="K126" s="21"/>
      <c r="L126" s="21"/>
      <c r="M126" s="21"/>
      <c r="N126" s="21"/>
      <c r="O126" s="21"/>
      <c r="P126" s="21"/>
      <c r="Q126" s="21"/>
      <c r="R126" s="21"/>
      <c r="S126" s="21"/>
      <c r="T126" s="21"/>
      <c r="U126" s="21"/>
      <c r="V126" s="21"/>
      <c r="W126" s="21"/>
      <c r="X126" s="21"/>
      <c r="Y126" s="21"/>
      <c r="Z126" s="21"/>
      <c r="AA126" s="21"/>
      <c r="AB126" s="21"/>
    </row>
    <row r="127" ht="15.0" customHeight="1">
      <c r="A127" s="25"/>
      <c r="B127" s="119"/>
      <c r="C127" s="21"/>
      <c r="D127" s="21"/>
      <c r="E127" s="119"/>
      <c r="F127" s="119"/>
      <c r="G127" s="168"/>
      <c r="H127" s="122"/>
      <c r="I127" s="21"/>
      <c r="J127" s="21"/>
      <c r="K127" s="21"/>
      <c r="L127" s="21"/>
      <c r="M127" s="21"/>
      <c r="N127" s="21"/>
      <c r="O127" s="21"/>
      <c r="P127" s="21"/>
      <c r="Q127" s="21"/>
      <c r="R127" s="21"/>
      <c r="S127" s="21"/>
      <c r="T127" s="21"/>
      <c r="U127" s="21"/>
      <c r="V127" s="21"/>
      <c r="W127" s="21"/>
      <c r="X127" s="21"/>
      <c r="Y127" s="21"/>
      <c r="Z127" s="21"/>
      <c r="AA127" s="21"/>
      <c r="AB127" s="21"/>
    </row>
    <row r="128" ht="15.0" customHeight="1">
      <c r="A128" s="25"/>
      <c r="B128" s="119"/>
      <c r="C128" s="21"/>
      <c r="D128" s="21"/>
      <c r="E128" s="119"/>
      <c r="F128" s="119"/>
      <c r="G128" s="168"/>
      <c r="H128" s="122"/>
      <c r="I128" s="21"/>
      <c r="J128" s="21"/>
      <c r="K128" s="21"/>
      <c r="L128" s="21"/>
      <c r="M128" s="21"/>
      <c r="N128" s="21"/>
      <c r="O128" s="21"/>
      <c r="P128" s="21"/>
      <c r="Q128" s="21"/>
      <c r="R128" s="21"/>
      <c r="S128" s="21"/>
      <c r="T128" s="21"/>
      <c r="U128" s="21"/>
      <c r="V128" s="21"/>
      <c r="W128" s="21"/>
      <c r="X128" s="21"/>
      <c r="Y128" s="21"/>
      <c r="Z128" s="21"/>
      <c r="AA128" s="21"/>
      <c r="AB128" s="21"/>
    </row>
    <row r="129" ht="15.0" customHeight="1">
      <c r="A129" s="25"/>
      <c r="B129" s="119"/>
      <c r="C129" s="21"/>
      <c r="D129" s="21"/>
      <c r="E129" s="21"/>
      <c r="F129" s="21"/>
      <c r="G129" s="168"/>
      <c r="H129" s="122"/>
      <c r="I129" s="21"/>
      <c r="J129" s="21"/>
      <c r="K129" s="21"/>
      <c r="L129" s="21"/>
      <c r="M129" s="21"/>
      <c r="N129" s="21"/>
      <c r="O129" s="21"/>
      <c r="P129" s="21"/>
      <c r="Q129" s="21"/>
      <c r="R129" s="21"/>
      <c r="S129" s="21"/>
      <c r="T129" s="21"/>
      <c r="U129" s="21"/>
      <c r="V129" s="21"/>
      <c r="W129" s="21"/>
      <c r="X129" s="21"/>
      <c r="Y129" s="21"/>
      <c r="Z129" s="21"/>
      <c r="AA129" s="21"/>
      <c r="AB129" s="21"/>
    </row>
    <row r="130" ht="15.0" customHeight="1">
      <c r="A130" s="25"/>
      <c r="B130" s="119"/>
      <c r="C130" s="21"/>
      <c r="D130" s="21"/>
      <c r="E130" s="119"/>
      <c r="F130" s="119"/>
      <c r="G130" s="168"/>
      <c r="H130" s="122"/>
      <c r="I130" s="21"/>
      <c r="J130" s="21"/>
      <c r="K130" s="21"/>
      <c r="L130" s="21"/>
      <c r="M130" s="21"/>
      <c r="N130" s="21"/>
      <c r="O130" s="21"/>
      <c r="P130" s="21"/>
      <c r="Q130" s="21"/>
      <c r="R130" s="21"/>
      <c r="S130" s="21"/>
      <c r="T130" s="21"/>
      <c r="U130" s="21"/>
      <c r="V130" s="21"/>
      <c r="W130" s="21"/>
      <c r="X130" s="21"/>
      <c r="Y130" s="21"/>
      <c r="Z130" s="21"/>
      <c r="AA130" s="21"/>
      <c r="AB130" s="21"/>
    </row>
    <row r="131" ht="15.0" customHeight="1">
      <c r="A131" s="25"/>
      <c r="B131" s="119"/>
      <c r="C131" s="21"/>
      <c r="D131" s="21"/>
      <c r="E131" s="119"/>
      <c r="F131" s="119"/>
      <c r="G131" s="168"/>
      <c r="H131" s="122"/>
      <c r="I131" s="21"/>
      <c r="J131" s="21"/>
      <c r="K131" s="21"/>
      <c r="L131" s="21"/>
      <c r="M131" s="21"/>
      <c r="N131" s="21"/>
      <c r="O131" s="21"/>
      <c r="P131" s="21"/>
      <c r="Q131" s="21"/>
      <c r="R131" s="21"/>
      <c r="S131" s="21"/>
      <c r="T131" s="21"/>
      <c r="U131" s="21"/>
      <c r="V131" s="21"/>
      <c r="W131" s="21"/>
      <c r="X131" s="21"/>
      <c r="Y131" s="21"/>
      <c r="Z131" s="21"/>
      <c r="AA131" s="21"/>
      <c r="AB131" s="21"/>
    </row>
    <row r="132" ht="15.0" customHeight="1">
      <c r="A132" s="25"/>
      <c r="B132" s="119"/>
      <c r="C132" s="21"/>
      <c r="D132" s="21"/>
      <c r="E132" s="119"/>
      <c r="F132" s="119"/>
      <c r="G132" s="168"/>
      <c r="H132" s="122"/>
      <c r="I132" s="21"/>
      <c r="J132" s="21"/>
      <c r="K132" s="21"/>
      <c r="L132" s="21"/>
      <c r="M132" s="21"/>
      <c r="N132" s="21"/>
      <c r="O132" s="21"/>
      <c r="P132" s="21"/>
      <c r="Q132" s="21"/>
      <c r="R132" s="21"/>
      <c r="S132" s="21"/>
      <c r="T132" s="21"/>
      <c r="U132" s="21"/>
      <c r="V132" s="21"/>
      <c r="W132" s="21"/>
      <c r="X132" s="21"/>
      <c r="Y132" s="21"/>
      <c r="Z132" s="21"/>
      <c r="AA132" s="21"/>
      <c r="AB132" s="21"/>
    </row>
    <row r="133" ht="15.0" customHeight="1">
      <c r="A133" s="25"/>
      <c r="B133" s="119"/>
      <c r="C133" s="21"/>
      <c r="D133" s="21"/>
      <c r="E133" s="119"/>
      <c r="F133" s="119"/>
      <c r="G133" s="168"/>
      <c r="H133" s="122"/>
      <c r="I133" s="21"/>
      <c r="J133" s="21"/>
      <c r="K133" s="21"/>
      <c r="L133" s="21"/>
      <c r="M133" s="21"/>
      <c r="N133" s="21"/>
      <c r="O133" s="21"/>
      <c r="P133" s="21"/>
      <c r="Q133" s="21"/>
      <c r="R133" s="21"/>
      <c r="S133" s="21"/>
      <c r="T133" s="21"/>
      <c r="U133" s="21"/>
      <c r="V133" s="21"/>
      <c r="W133" s="21"/>
      <c r="X133" s="21"/>
      <c r="Y133" s="21"/>
      <c r="Z133" s="21"/>
      <c r="AA133" s="21"/>
      <c r="AB133" s="21"/>
    </row>
    <row r="134" ht="15.0" customHeight="1">
      <c r="A134" s="25"/>
      <c r="B134" s="119"/>
      <c r="C134" s="21"/>
      <c r="D134" s="21"/>
      <c r="E134" s="119"/>
      <c r="F134" s="119"/>
      <c r="G134" s="168"/>
      <c r="H134" s="122"/>
      <c r="I134" s="21"/>
      <c r="J134" s="21"/>
      <c r="K134" s="21"/>
      <c r="L134" s="21"/>
      <c r="M134" s="21"/>
      <c r="N134" s="21"/>
      <c r="O134" s="21"/>
      <c r="P134" s="21"/>
      <c r="Q134" s="21"/>
      <c r="R134" s="21"/>
      <c r="S134" s="21"/>
      <c r="T134" s="21"/>
      <c r="U134" s="21"/>
      <c r="V134" s="21"/>
      <c r="W134" s="21"/>
      <c r="X134" s="21"/>
      <c r="Y134" s="21"/>
      <c r="Z134" s="21"/>
      <c r="AA134" s="21"/>
      <c r="AB134" s="21"/>
    </row>
    <row r="135" ht="15.0" customHeight="1">
      <c r="A135" s="25"/>
      <c r="B135" s="119"/>
      <c r="C135" s="21"/>
      <c r="D135" s="21"/>
      <c r="E135" s="119"/>
      <c r="F135" s="119"/>
      <c r="G135" s="168"/>
      <c r="H135" s="122"/>
      <c r="I135" s="21"/>
      <c r="J135" s="21"/>
      <c r="K135" s="21"/>
      <c r="L135" s="21"/>
      <c r="M135" s="21"/>
      <c r="N135" s="21"/>
      <c r="O135" s="21"/>
      <c r="P135" s="21"/>
      <c r="Q135" s="21"/>
      <c r="R135" s="21"/>
      <c r="S135" s="21"/>
      <c r="T135" s="21"/>
      <c r="U135" s="21"/>
      <c r="V135" s="21"/>
      <c r="W135" s="21"/>
      <c r="X135" s="21"/>
      <c r="Y135" s="21"/>
      <c r="Z135" s="21"/>
      <c r="AA135" s="21"/>
      <c r="AB135" s="21"/>
    </row>
    <row r="136" ht="15.0" customHeight="1">
      <c r="A136" s="25"/>
      <c r="B136" s="119"/>
      <c r="C136" s="21"/>
      <c r="D136" s="21"/>
      <c r="E136" s="119"/>
      <c r="F136" s="119"/>
      <c r="G136" s="168"/>
      <c r="H136" s="122"/>
      <c r="I136" s="21"/>
      <c r="J136" s="21"/>
      <c r="K136" s="21"/>
      <c r="L136" s="21"/>
      <c r="M136" s="21"/>
      <c r="N136" s="21"/>
      <c r="O136" s="21"/>
      <c r="P136" s="21"/>
      <c r="Q136" s="21"/>
      <c r="R136" s="21"/>
      <c r="S136" s="21"/>
      <c r="T136" s="21"/>
      <c r="U136" s="21"/>
      <c r="V136" s="21"/>
      <c r="W136" s="21"/>
      <c r="X136" s="21"/>
      <c r="Y136" s="21"/>
      <c r="Z136" s="21"/>
      <c r="AA136" s="21"/>
      <c r="AB136" s="21"/>
    </row>
    <row r="137" ht="15.0" customHeight="1">
      <c r="A137" s="25"/>
      <c r="B137" s="119"/>
      <c r="C137" s="21"/>
      <c r="D137" s="21"/>
      <c r="E137" s="119"/>
      <c r="F137" s="119"/>
      <c r="G137" s="168"/>
      <c r="H137" s="122"/>
      <c r="I137" s="21"/>
      <c r="J137" s="21"/>
      <c r="K137" s="21"/>
      <c r="L137" s="21"/>
      <c r="M137" s="21"/>
      <c r="N137" s="21"/>
      <c r="O137" s="21"/>
      <c r="P137" s="21"/>
      <c r="Q137" s="21"/>
      <c r="R137" s="21"/>
      <c r="S137" s="21"/>
      <c r="T137" s="21"/>
      <c r="U137" s="21"/>
      <c r="V137" s="21"/>
      <c r="W137" s="21"/>
      <c r="X137" s="21"/>
      <c r="Y137" s="21"/>
      <c r="Z137" s="21"/>
      <c r="AA137" s="21"/>
      <c r="AB137" s="21"/>
    </row>
    <row r="138" ht="15.0" customHeight="1">
      <c r="A138" s="25"/>
      <c r="B138" s="119"/>
      <c r="C138" s="21"/>
      <c r="D138" s="21"/>
      <c r="E138" s="119"/>
      <c r="F138" s="119"/>
      <c r="G138" s="168"/>
      <c r="H138" s="122"/>
      <c r="I138" s="21"/>
      <c r="J138" s="21"/>
      <c r="K138" s="21"/>
      <c r="L138" s="21"/>
      <c r="M138" s="21"/>
      <c r="N138" s="21"/>
      <c r="O138" s="21"/>
      <c r="P138" s="21"/>
      <c r="Q138" s="21"/>
      <c r="R138" s="21"/>
      <c r="S138" s="21"/>
      <c r="T138" s="21"/>
      <c r="U138" s="21"/>
      <c r="V138" s="21"/>
      <c r="W138" s="21"/>
      <c r="X138" s="21"/>
      <c r="Y138" s="21"/>
      <c r="Z138" s="21"/>
      <c r="AA138" s="21"/>
      <c r="AB138" s="21"/>
    </row>
    <row r="139" ht="15.0" customHeight="1">
      <c r="A139" s="25"/>
      <c r="B139" s="119"/>
      <c r="C139" s="21"/>
      <c r="D139" s="21"/>
      <c r="E139" s="119"/>
      <c r="F139" s="119"/>
      <c r="G139" s="168"/>
      <c r="H139" s="122"/>
      <c r="I139" s="21"/>
      <c r="J139" s="21"/>
      <c r="K139" s="21"/>
      <c r="L139" s="21"/>
      <c r="M139" s="21"/>
      <c r="N139" s="21"/>
      <c r="O139" s="21"/>
      <c r="P139" s="21"/>
      <c r="Q139" s="21"/>
      <c r="R139" s="21"/>
      <c r="S139" s="21"/>
      <c r="T139" s="21"/>
      <c r="U139" s="21"/>
      <c r="V139" s="21"/>
      <c r="W139" s="21"/>
      <c r="X139" s="21"/>
      <c r="Y139" s="21"/>
      <c r="Z139" s="21"/>
      <c r="AA139" s="21"/>
      <c r="AB139" s="21"/>
    </row>
    <row r="140" ht="15.0" customHeight="1">
      <c r="A140" s="25"/>
      <c r="B140" s="119"/>
      <c r="C140" s="21"/>
      <c r="D140" s="21"/>
      <c r="E140" s="119"/>
      <c r="F140" s="119"/>
      <c r="G140" s="168"/>
      <c r="H140" s="122"/>
      <c r="I140" s="21"/>
      <c r="J140" s="21"/>
      <c r="K140" s="21"/>
      <c r="L140" s="21"/>
      <c r="M140" s="21"/>
      <c r="N140" s="21"/>
      <c r="O140" s="21"/>
      <c r="P140" s="21"/>
      <c r="Q140" s="21"/>
      <c r="R140" s="21"/>
      <c r="S140" s="21"/>
      <c r="T140" s="21"/>
      <c r="U140" s="21"/>
      <c r="V140" s="21"/>
      <c r="W140" s="21"/>
      <c r="X140" s="21"/>
      <c r="Y140" s="21"/>
      <c r="Z140" s="21"/>
      <c r="AA140" s="21"/>
      <c r="AB140" s="21"/>
    </row>
    <row r="141" ht="15.0" customHeight="1">
      <c r="A141" s="25"/>
      <c r="B141" s="119"/>
      <c r="C141" s="21"/>
      <c r="D141" s="21"/>
      <c r="E141" s="119"/>
      <c r="F141" s="119"/>
      <c r="G141" s="168"/>
      <c r="H141" s="122"/>
      <c r="I141" s="21"/>
      <c r="J141" s="21"/>
      <c r="K141" s="21"/>
      <c r="L141" s="21"/>
      <c r="M141" s="21"/>
      <c r="N141" s="21"/>
      <c r="O141" s="21"/>
      <c r="P141" s="21"/>
      <c r="Q141" s="21"/>
      <c r="R141" s="21"/>
      <c r="S141" s="21"/>
      <c r="T141" s="21"/>
      <c r="U141" s="21"/>
      <c r="V141" s="21"/>
      <c r="W141" s="21"/>
      <c r="X141" s="21"/>
      <c r="Y141" s="21"/>
      <c r="Z141" s="21"/>
      <c r="AA141" s="21"/>
      <c r="AB141" s="21"/>
    </row>
    <row r="142" ht="15.0" customHeight="1">
      <c r="A142" s="25"/>
      <c r="B142" s="119"/>
      <c r="C142" s="21"/>
      <c r="D142" s="21"/>
      <c r="E142" s="119"/>
      <c r="F142" s="119"/>
      <c r="G142" s="168"/>
      <c r="H142" s="122"/>
      <c r="I142" s="21"/>
      <c r="J142" s="21"/>
      <c r="K142" s="21"/>
      <c r="L142" s="21"/>
      <c r="M142" s="21"/>
      <c r="N142" s="21"/>
      <c r="O142" s="21"/>
      <c r="P142" s="21"/>
      <c r="Q142" s="21"/>
      <c r="R142" s="21"/>
      <c r="S142" s="21"/>
      <c r="T142" s="21"/>
      <c r="U142" s="21"/>
      <c r="V142" s="21"/>
      <c r="W142" s="21"/>
      <c r="X142" s="21"/>
      <c r="Y142" s="21"/>
      <c r="Z142" s="21"/>
      <c r="AA142" s="21"/>
      <c r="AB142" s="21"/>
    </row>
    <row r="143" ht="15.0" customHeight="1">
      <c r="A143" s="25"/>
      <c r="B143" s="119"/>
      <c r="C143" s="21"/>
      <c r="D143" s="21"/>
      <c r="E143" s="119"/>
      <c r="F143" s="119"/>
      <c r="G143" s="168"/>
      <c r="H143" s="122"/>
      <c r="I143" s="21"/>
      <c r="J143" s="21"/>
      <c r="K143" s="21"/>
      <c r="L143" s="21"/>
      <c r="M143" s="21"/>
      <c r="N143" s="21"/>
      <c r="O143" s="21"/>
      <c r="P143" s="21"/>
      <c r="Q143" s="21"/>
      <c r="R143" s="21"/>
      <c r="S143" s="21"/>
      <c r="T143" s="21"/>
      <c r="U143" s="21"/>
      <c r="V143" s="21"/>
      <c r="W143" s="21"/>
      <c r="X143" s="21"/>
      <c r="Y143" s="21"/>
      <c r="Z143" s="21"/>
      <c r="AA143" s="21"/>
      <c r="AB143" s="21"/>
    </row>
    <row r="144" ht="15.0" customHeight="1">
      <c r="A144" s="25"/>
      <c r="B144" s="119"/>
      <c r="C144" s="21"/>
      <c r="D144" s="21"/>
      <c r="E144" s="119"/>
      <c r="F144" s="119"/>
      <c r="G144" s="168"/>
      <c r="H144" s="122"/>
      <c r="I144" s="21"/>
      <c r="J144" s="21"/>
      <c r="K144" s="21"/>
      <c r="L144" s="21"/>
      <c r="M144" s="21"/>
      <c r="N144" s="21"/>
      <c r="O144" s="21"/>
      <c r="P144" s="21"/>
      <c r="Q144" s="21"/>
      <c r="R144" s="21"/>
      <c r="S144" s="21"/>
      <c r="T144" s="21"/>
      <c r="U144" s="21"/>
      <c r="V144" s="21"/>
      <c r="W144" s="21"/>
      <c r="X144" s="21"/>
      <c r="Y144" s="21"/>
      <c r="Z144" s="21"/>
      <c r="AA144" s="21"/>
      <c r="AB144" s="21"/>
    </row>
    <row r="145" ht="15.0" customHeight="1">
      <c r="A145" s="25"/>
      <c r="B145" s="119"/>
      <c r="C145" s="21"/>
      <c r="D145" s="21"/>
      <c r="E145" s="119"/>
      <c r="F145" s="119"/>
      <c r="G145" s="168"/>
      <c r="H145" s="122"/>
      <c r="I145" s="21"/>
      <c r="J145" s="21"/>
      <c r="K145" s="21"/>
      <c r="L145" s="21"/>
      <c r="M145" s="21"/>
      <c r="N145" s="21"/>
      <c r="O145" s="21"/>
      <c r="P145" s="21"/>
      <c r="Q145" s="21"/>
      <c r="R145" s="21"/>
      <c r="S145" s="21"/>
      <c r="T145" s="21"/>
      <c r="U145" s="21"/>
      <c r="V145" s="21"/>
      <c r="W145" s="21"/>
      <c r="X145" s="21"/>
      <c r="Y145" s="21"/>
      <c r="Z145" s="21"/>
      <c r="AA145" s="21"/>
      <c r="AB145" s="21"/>
    </row>
    <row r="146" ht="15.0" customHeight="1">
      <c r="A146" s="25"/>
      <c r="B146" s="119"/>
      <c r="C146" s="21"/>
      <c r="D146" s="21"/>
      <c r="E146" s="119"/>
      <c r="F146" s="119"/>
      <c r="G146" s="168"/>
      <c r="H146" s="122"/>
      <c r="I146" s="21"/>
      <c r="J146" s="21"/>
      <c r="K146" s="21"/>
      <c r="L146" s="21"/>
      <c r="M146" s="21"/>
      <c r="N146" s="21"/>
      <c r="O146" s="21"/>
      <c r="P146" s="21"/>
      <c r="Q146" s="21"/>
      <c r="R146" s="21"/>
      <c r="S146" s="21"/>
      <c r="T146" s="21"/>
      <c r="U146" s="21"/>
      <c r="V146" s="21"/>
      <c r="W146" s="21"/>
      <c r="X146" s="21"/>
      <c r="Y146" s="21"/>
      <c r="Z146" s="21"/>
      <c r="AA146" s="21"/>
      <c r="AB146" s="21"/>
    </row>
    <row r="147" ht="15.0" customHeight="1">
      <c r="A147" s="25"/>
      <c r="B147" s="119"/>
      <c r="C147" s="21"/>
      <c r="D147" s="21"/>
      <c r="E147" s="119"/>
      <c r="F147" s="119"/>
      <c r="G147" s="168"/>
      <c r="H147" s="122"/>
      <c r="I147" s="21"/>
      <c r="J147" s="21"/>
      <c r="K147" s="21"/>
      <c r="L147" s="21"/>
      <c r="M147" s="21"/>
      <c r="N147" s="21"/>
      <c r="O147" s="21"/>
      <c r="P147" s="21"/>
      <c r="Q147" s="21"/>
      <c r="R147" s="21"/>
      <c r="S147" s="21"/>
      <c r="T147" s="21"/>
      <c r="U147" s="21"/>
      <c r="V147" s="21"/>
      <c r="W147" s="21"/>
      <c r="X147" s="21"/>
      <c r="Y147" s="21"/>
      <c r="Z147" s="21"/>
      <c r="AA147" s="21"/>
      <c r="AB147" s="21"/>
    </row>
    <row r="148" ht="15.0" customHeight="1">
      <c r="A148" s="25"/>
      <c r="B148" s="119"/>
      <c r="C148" s="21"/>
      <c r="D148" s="21"/>
      <c r="E148" s="119"/>
      <c r="F148" s="119"/>
      <c r="G148" s="168"/>
      <c r="H148" s="122"/>
      <c r="I148" s="21"/>
      <c r="J148" s="21"/>
      <c r="K148" s="21"/>
      <c r="L148" s="21"/>
      <c r="M148" s="21"/>
      <c r="N148" s="21"/>
      <c r="O148" s="21"/>
      <c r="P148" s="21"/>
      <c r="Q148" s="21"/>
      <c r="R148" s="21"/>
      <c r="S148" s="21"/>
      <c r="T148" s="21"/>
      <c r="U148" s="21"/>
      <c r="V148" s="21"/>
      <c r="W148" s="21"/>
      <c r="X148" s="21"/>
      <c r="Y148" s="21"/>
      <c r="Z148" s="21"/>
      <c r="AA148" s="21"/>
      <c r="AB148" s="21"/>
    </row>
    <row r="149" ht="15.0" customHeight="1">
      <c r="A149" s="25"/>
      <c r="B149" s="119"/>
      <c r="C149" s="21"/>
      <c r="D149" s="21"/>
      <c r="E149" s="119"/>
      <c r="F149" s="119"/>
      <c r="G149" s="168"/>
      <c r="H149" s="122"/>
      <c r="I149" s="21"/>
      <c r="J149" s="21"/>
      <c r="K149" s="21"/>
      <c r="L149" s="21"/>
      <c r="M149" s="21"/>
      <c r="N149" s="21"/>
      <c r="O149" s="21"/>
      <c r="P149" s="21"/>
      <c r="Q149" s="21"/>
      <c r="R149" s="21"/>
      <c r="S149" s="21"/>
      <c r="T149" s="21"/>
      <c r="U149" s="21"/>
      <c r="V149" s="21"/>
      <c r="W149" s="21"/>
      <c r="X149" s="21"/>
      <c r="Y149" s="21"/>
      <c r="Z149" s="21"/>
      <c r="AA149" s="21"/>
      <c r="AB149" s="21"/>
    </row>
    <row r="150" ht="15.0" customHeight="1">
      <c r="A150" s="25"/>
      <c r="B150" s="119"/>
      <c r="C150" s="21"/>
      <c r="D150" s="21"/>
      <c r="E150" s="21"/>
      <c r="F150" s="21"/>
      <c r="G150" s="168"/>
      <c r="H150" s="122"/>
      <c r="I150" s="21"/>
      <c r="J150" s="21"/>
      <c r="K150" s="21"/>
      <c r="L150" s="21"/>
      <c r="M150" s="21"/>
      <c r="N150" s="21"/>
      <c r="O150" s="21"/>
      <c r="P150" s="21"/>
      <c r="Q150" s="21"/>
      <c r="R150" s="21"/>
      <c r="S150" s="21"/>
      <c r="T150" s="21"/>
      <c r="U150" s="21"/>
      <c r="V150" s="21"/>
      <c r="W150" s="21"/>
      <c r="X150" s="21"/>
      <c r="Y150" s="21"/>
      <c r="Z150" s="21"/>
      <c r="AA150" s="21"/>
      <c r="AB150" s="21"/>
    </row>
    <row r="151" ht="15.0" customHeight="1">
      <c r="A151" s="25"/>
      <c r="B151" s="119"/>
      <c r="C151" s="21"/>
      <c r="D151" s="21"/>
      <c r="E151" s="119"/>
      <c r="F151" s="119"/>
      <c r="G151" s="168"/>
      <c r="H151" s="122"/>
      <c r="I151" s="21"/>
      <c r="J151" s="21"/>
      <c r="K151" s="21"/>
      <c r="L151" s="21"/>
      <c r="M151" s="21"/>
      <c r="N151" s="21"/>
      <c r="O151" s="21"/>
      <c r="P151" s="21"/>
      <c r="Q151" s="21"/>
      <c r="R151" s="21"/>
      <c r="S151" s="21"/>
      <c r="T151" s="21"/>
      <c r="U151" s="21"/>
      <c r="V151" s="21"/>
      <c r="W151" s="21"/>
      <c r="X151" s="21"/>
      <c r="Y151" s="21"/>
      <c r="Z151" s="21"/>
      <c r="AA151" s="21"/>
      <c r="AB151" s="21"/>
    </row>
    <row r="152" ht="15.0" customHeight="1">
      <c r="A152" s="25"/>
      <c r="B152" s="119"/>
      <c r="C152" s="21"/>
      <c r="D152" s="21"/>
      <c r="E152" s="119"/>
      <c r="F152" s="119"/>
      <c r="G152" s="168"/>
      <c r="H152" s="122"/>
      <c r="I152" s="21"/>
      <c r="J152" s="21"/>
      <c r="K152" s="21"/>
      <c r="L152" s="21"/>
      <c r="M152" s="21"/>
      <c r="N152" s="21"/>
      <c r="O152" s="21"/>
      <c r="P152" s="21"/>
      <c r="Q152" s="21"/>
      <c r="R152" s="21"/>
      <c r="S152" s="21"/>
      <c r="T152" s="21"/>
      <c r="U152" s="21"/>
      <c r="V152" s="21"/>
      <c r="W152" s="21"/>
      <c r="X152" s="21"/>
      <c r="Y152" s="21"/>
      <c r="Z152" s="21"/>
      <c r="AA152" s="21"/>
      <c r="AB152" s="21"/>
    </row>
    <row r="153" ht="15.0" customHeight="1">
      <c r="A153" s="25"/>
      <c r="B153" s="119"/>
      <c r="C153" s="21"/>
      <c r="D153" s="21"/>
      <c r="E153" s="119"/>
      <c r="F153" s="119"/>
      <c r="G153" s="168"/>
      <c r="H153" s="122"/>
      <c r="I153" s="21"/>
      <c r="J153" s="21"/>
      <c r="K153" s="21"/>
      <c r="L153" s="21"/>
      <c r="M153" s="21"/>
      <c r="N153" s="21"/>
      <c r="O153" s="21"/>
      <c r="P153" s="21"/>
      <c r="Q153" s="21"/>
      <c r="R153" s="21"/>
      <c r="S153" s="21"/>
      <c r="T153" s="21"/>
      <c r="U153" s="21"/>
      <c r="V153" s="21"/>
      <c r="W153" s="21"/>
      <c r="X153" s="21"/>
      <c r="Y153" s="21"/>
      <c r="Z153" s="21"/>
      <c r="AA153" s="21"/>
      <c r="AB153" s="21"/>
    </row>
    <row r="154" ht="15.0" customHeight="1">
      <c r="A154" s="25"/>
      <c r="B154" s="119"/>
      <c r="C154" s="21"/>
      <c r="D154" s="21"/>
      <c r="E154" s="119"/>
      <c r="F154" s="119"/>
      <c r="G154" s="168"/>
      <c r="H154" s="122"/>
      <c r="I154" s="21"/>
      <c r="J154" s="21"/>
      <c r="K154" s="21"/>
      <c r="L154" s="21"/>
      <c r="M154" s="21"/>
      <c r="N154" s="21"/>
      <c r="O154" s="21"/>
      <c r="P154" s="21"/>
      <c r="Q154" s="21"/>
      <c r="R154" s="21"/>
      <c r="S154" s="21"/>
      <c r="T154" s="21"/>
      <c r="U154" s="21"/>
      <c r="V154" s="21"/>
      <c r="W154" s="21"/>
      <c r="X154" s="21"/>
      <c r="Y154" s="21"/>
      <c r="Z154" s="21"/>
      <c r="AA154" s="21"/>
      <c r="AB154" s="21"/>
    </row>
    <row r="155" ht="15.0" customHeight="1">
      <c r="A155" s="25"/>
      <c r="B155" s="119"/>
      <c r="C155" s="21"/>
      <c r="D155" s="21"/>
      <c r="E155" s="119"/>
      <c r="F155" s="119"/>
      <c r="G155" s="168"/>
      <c r="H155" s="122"/>
      <c r="I155" s="21"/>
      <c r="J155" s="21"/>
      <c r="K155" s="21"/>
      <c r="L155" s="21"/>
      <c r="M155" s="21"/>
      <c r="N155" s="21"/>
      <c r="O155" s="21"/>
      <c r="P155" s="21"/>
      <c r="Q155" s="21"/>
      <c r="R155" s="21"/>
      <c r="S155" s="21"/>
      <c r="T155" s="21"/>
      <c r="U155" s="21"/>
      <c r="V155" s="21"/>
      <c r="W155" s="21"/>
      <c r="X155" s="21"/>
      <c r="Y155" s="21"/>
      <c r="Z155" s="21"/>
      <c r="AA155" s="21"/>
      <c r="AB155" s="21"/>
    </row>
    <row r="156" ht="15.0" customHeight="1">
      <c r="A156" s="25"/>
      <c r="B156" s="119"/>
      <c r="C156" s="21"/>
      <c r="D156" s="21"/>
      <c r="E156" s="119"/>
      <c r="F156" s="119"/>
      <c r="G156" s="168"/>
      <c r="H156" s="122"/>
      <c r="I156" s="21"/>
      <c r="J156" s="21"/>
      <c r="K156" s="21"/>
      <c r="L156" s="21"/>
      <c r="M156" s="21"/>
      <c r="N156" s="21"/>
      <c r="O156" s="21"/>
      <c r="P156" s="21"/>
      <c r="Q156" s="21"/>
      <c r="R156" s="21"/>
      <c r="S156" s="21"/>
      <c r="T156" s="21"/>
      <c r="U156" s="21"/>
      <c r="V156" s="21"/>
      <c r="W156" s="21"/>
      <c r="X156" s="21"/>
      <c r="Y156" s="21"/>
      <c r="Z156" s="21"/>
      <c r="AA156" s="21"/>
      <c r="AB156" s="21"/>
    </row>
    <row r="157" ht="15.0" customHeight="1">
      <c r="A157" s="25"/>
      <c r="B157" s="119"/>
      <c r="C157" s="21"/>
      <c r="D157" s="21"/>
      <c r="E157" s="119"/>
      <c r="F157" s="119"/>
      <c r="G157" s="168"/>
      <c r="H157" s="122"/>
      <c r="I157" s="21"/>
      <c r="J157" s="21"/>
      <c r="K157" s="21"/>
      <c r="L157" s="21"/>
      <c r="M157" s="21"/>
      <c r="N157" s="21"/>
      <c r="O157" s="21"/>
      <c r="P157" s="21"/>
      <c r="Q157" s="21"/>
      <c r="R157" s="21"/>
      <c r="S157" s="21"/>
      <c r="T157" s="21"/>
      <c r="U157" s="21"/>
      <c r="V157" s="21"/>
      <c r="W157" s="21"/>
      <c r="X157" s="21"/>
      <c r="Y157" s="21"/>
      <c r="Z157" s="21"/>
      <c r="AA157" s="21"/>
      <c r="AB157" s="21"/>
    </row>
    <row r="158" ht="15.0" customHeight="1">
      <c r="A158" s="25"/>
      <c r="B158" s="119"/>
      <c r="C158" s="21"/>
      <c r="D158" s="21"/>
      <c r="E158" s="119"/>
      <c r="F158" s="119"/>
      <c r="G158" s="168"/>
      <c r="H158" s="122"/>
      <c r="I158" s="21"/>
      <c r="J158" s="21"/>
      <c r="K158" s="21"/>
      <c r="L158" s="21"/>
      <c r="M158" s="21"/>
      <c r="N158" s="21"/>
      <c r="O158" s="21"/>
      <c r="P158" s="21"/>
      <c r="Q158" s="21"/>
      <c r="R158" s="21"/>
      <c r="S158" s="21"/>
      <c r="T158" s="21"/>
      <c r="U158" s="21"/>
      <c r="V158" s="21"/>
      <c r="W158" s="21"/>
      <c r="X158" s="21"/>
      <c r="Y158" s="21"/>
      <c r="Z158" s="21"/>
      <c r="AA158" s="21"/>
      <c r="AB158" s="21"/>
    </row>
    <row r="159" ht="15.0" customHeight="1">
      <c r="A159" s="25"/>
      <c r="B159" s="119"/>
      <c r="C159" s="21"/>
      <c r="D159" s="21"/>
      <c r="E159" s="119"/>
      <c r="F159" s="119"/>
      <c r="G159" s="168"/>
      <c r="H159" s="122"/>
      <c r="I159" s="21"/>
      <c r="J159" s="21"/>
      <c r="K159" s="21"/>
      <c r="L159" s="21"/>
      <c r="M159" s="21"/>
      <c r="N159" s="21"/>
      <c r="O159" s="21"/>
      <c r="P159" s="21"/>
      <c r="Q159" s="21"/>
      <c r="R159" s="21"/>
      <c r="S159" s="21"/>
      <c r="T159" s="21"/>
      <c r="U159" s="21"/>
      <c r="V159" s="21"/>
      <c r="W159" s="21"/>
      <c r="X159" s="21"/>
      <c r="Y159" s="21"/>
      <c r="Z159" s="21"/>
      <c r="AA159" s="21"/>
      <c r="AB159" s="21"/>
    </row>
    <row r="160" ht="15.0" customHeight="1">
      <c r="A160" s="25"/>
      <c r="B160" s="119"/>
      <c r="C160" s="21"/>
      <c r="D160" s="21"/>
      <c r="E160" s="119"/>
      <c r="F160" s="119"/>
      <c r="G160" s="168"/>
      <c r="H160" s="122"/>
      <c r="I160" s="21"/>
      <c r="J160" s="21"/>
      <c r="K160" s="21"/>
      <c r="L160" s="21"/>
      <c r="M160" s="21"/>
      <c r="N160" s="21"/>
      <c r="O160" s="21"/>
      <c r="P160" s="21"/>
      <c r="Q160" s="21"/>
      <c r="R160" s="21"/>
      <c r="S160" s="21"/>
      <c r="T160" s="21"/>
      <c r="U160" s="21"/>
      <c r="V160" s="21"/>
      <c r="W160" s="21"/>
      <c r="X160" s="21"/>
      <c r="Y160" s="21"/>
      <c r="Z160" s="21"/>
      <c r="AA160" s="21"/>
      <c r="AB160" s="21"/>
    </row>
    <row r="161" ht="15.0" customHeight="1">
      <c r="A161" s="25"/>
      <c r="B161" s="119"/>
      <c r="C161" s="21"/>
      <c r="D161" s="21"/>
      <c r="E161" s="119"/>
      <c r="F161" s="119"/>
      <c r="G161" s="168"/>
      <c r="H161" s="122"/>
      <c r="I161" s="21"/>
      <c r="J161" s="21"/>
      <c r="K161" s="21"/>
      <c r="L161" s="21"/>
      <c r="M161" s="21"/>
      <c r="N161" s="21"/>
      <c r="O161" s="21"/>
      <c r="P161" s="21"/>
      <c r="Q161" s="21"/>
      <c r="R161" s="21"/>
      <c r="S161" s="21"/>
      <c r="T161" s="21"/>
      <c r="U161" s="21"/>
      <c r="V161" s="21"/>
      <c r="W161" s="21"/>
      <c r="X161" s="21"/>
      <c r="Y161" s="21"/>
      <c r="Z161" s="21"/>
      <c r="AA161" s="21"/>
      <c r="AB161" s="21"/>
    </row>
    <row r="162" ht="15.0" customHeight="1">
      <c r="A162" s="25"/>
      <c r="B162" s="119"/>
      <c r="C162" s="21"/>
      <c r="D162" s="21"/>
      <c r="E162" s="119"/>
      <c r="F162" s="119"/>
      <c r="G162" s="168"/>
      <c r="H162" s="122"/>
      <c r="I162" s="21"/>
      <c r="J162" s="21"/>
      <c r="K162" s="21"/>
      <c r="L162" s="21"/>
      <c r="M162" s="21"/>
      <c r="N162" s="21"/>
      <c r="O162" s="21"/>
      <c r="P162" s="21"/>
      <c r="Q162" s="21"/>
      <c r="R162" s="21"/>
      <c r="S162" s="21"/>
      <c r="T162" s="21"/>
      <c r="U162" s="21"/>
      <c r="V162" s="21"/>
      <c r="W162" s="21"/>
      <c r="X162" s="21"/>
      <c r="Y162" s="21"/>
      <c r="Z162" s="21"/>
      <c r="AA162" s="21"/>
      <c r="AB162" s="21"/>
    </row>
    <row r="163" ht="15.0" customHeight="1">
      <c r="A163" s="25"/>
      <c r="B163" s="119"/>
      <c r="C163" s="21"/>
      <c r="D163" s="21"/>
      <c r="E163" s="119"/>
      <c r="F163" s="119"/>
      <c r="G163" s="168"/>
      <c r="H163" s="122"/>
      <c r="I163" s="21"/>
      <c r="J163" s="21"/>
      <c r="K163" s="21"/>
      <c r="L163" s="21"/>
      <c r="M163" s="21"/>
      <c r="N163" s="21"/>
      <c r="O163" s="21"/>
      <c r="P163" s="21"/>
      <c r="Q163" s="21"/>
      <c r="R163" s="21"/>
      <c r="S163" s="21"/>
      <c r="T163" s="21"/>
      <c r="U163" s="21"/>
      <c r="V163" s="21"/>
      <c r="W163" s="21"/>
      <c r="X163" s="21"/>
      <c r="Y163" s="21"/>
      <c r="Z163" s="21"/>
      <c r="AA163" s="21"/>
      <c r="AB163" s="21"/>
    </row>
    <row r="164" ht="15.0" customHeight="1">
      <c r="A164" s="25"/>
      <c r="B164" s="119"/>
      <c r="C164" s="21"/>
      <c r="D164" s="21"/>
      <c r="E164" s="119"/>
      <c r="F164" s="119"/>
      <c r="G164" s="168"/>
      <c r="H164" s="122"/>
      <c r="I164" s="21"/>
      <c r="J164" s="21"/>
      <c r="K164" s="21"/>
      <c r="L164" s="21"/>
      <c r="M164" s="21"/>
      <c r="N164" s="21"/>
      <c r="O164" s="21"/>
      <c r="P164" s="21"/>
      <c r="Q164" s="21"/>
      <c r="R164" s="21"/>
      <c r="S164" s="21"/>
      <c r="T164" s="21"/>
      <c r="U164" s="21"/>
      <c r="V164" s="21"/>
      <c r="W164" s="21"/>
      <c r="X164" s="21"/>
      <c r="Y164" s="21"/>
      <c r="Z164" s="21"/>
      <c r="AA164" s="21"/>
      <c r="AB164" s="21"/>
    </row>
    <row r="165" ht="15.0" customHeight="1">
      <c r="A165" s="25"/>
      <c r="B165" s="119"/>
      <c r="C165" s="21"/>
      <c r="D165" s="21"/>
      <c r="E165" s="119"/>
      <c r="F165" s="119"/>
      <c r="G165" s="168"/>
      <c r="H165" s="122"/>
      <c r="I165" s="21"/>
      <c r="J165" s="21"/>
      <c r="K165" s="21"/>
      <c r="L165" s="21"/>
      <c r="M165" s="21"/>
      <c r="N165" s="21"/>
      <c r="O165" s="21"/>
      <c r="P165" s="21"/>
      <c r="Q165" s="21"/>
      <c r="R165" s="21"/>
      <c r="S165" s="21"/>
      <c r="T165" s="21"/>
      <c r="U165" s="21"/>
      <c r="V165" s="21"/>
      <c r="W165" s="21"/>
      <c r="X165" s="21"/>
      <c r="Y165" s="21"/>
      <c r="Z165" s="21"/>
      <c r="AA165" s="21"/>
      <c r="AB165" s="21"/>
    </row>
    <row r="166" ht="15.0" customHeight="1">
      <c r="A166" s="25"/>
      <c r="B166" s="119"/>
      <c r="C166" s="21"/>
      <c r="D166" s="21"/>
      <c r="E166" s="119"/>
      <c r="F166" s="119"/>
      <c r="G166" s="168"/>
      <c r="H166" s="122"/>
      <c r="I166" s="21"/>
      <c r="J166" s="21"/>
      <c r="K166" s="21"/>
      <c r="L166" s="21"/>
      <c r="M166" s="21"/>
      <c r="N166" s="21"/>
      <c r="O166" s="21"/>
      <c r="P166" s="21"/>
      <c r="Q166" s="21"/>
      <c r="R166" s="21"/>
      <c r="S166" s="21"/>
      <c r="T166" s="21"/>
      <c r="U166" s="21"/>
      <c r="V166" s="21"/>
      <c r="W166" s="21"/>
      <c r="X166" s="21"/>
      <c r="Y166" s="21"/>
      <c r="Z166" s="21"/>
      <c r="AA166" s="21"/>
      <c r="AB166" s="21"/>
    </row>
    <row r="167" ht="15.0" customHeight="1">
      <c r="A167" s="25"/>
      <c r="B167" s="119"/>
      <c r="C167" s="21"/>
      <c r="D167" s="21"/>
      <c r="E167" s="119"/>
      <c r="F167" s="119"/>
      <c r="G167" s="168"/>
      <c r="H167" s="122"/>
      <c r="I167" s="21"/>
      <c r="J167" s="21"/>
      <c r="K167" s="21"/>
      <c r="L167" s="21"/>
      <c r="M167" s="21"/>
      <c r="N167" s="21"/>
      <c r="O167" s="21"/>
      <c r="P167" s="21"/>
      <c r="Q167" s="21"/>
      <c r="R167" s="21"/>
      <c r="S167" s="21"/>
      <c r="T167" s="21"/>
      <c r="U167" s="21"/>
      <c r="V167" s="21"/>
      <c r="W167" s="21"/>
      <c r="X167" s="21"/>
      <c r="Y167" s="21"/>
      <c r="Z167" s="21"/>
      <c r="AA167" s="21"/>
      <c r="AB167" s="21"/>
    </row>
    <row r="168" ht="15.0" customHeight="1">
      <c r="A168" s="25"/>
      <c r="B168" s="119"/>
      <c r="C168" s="21"/>
      <c r="D168" s="21"/>
      <c r="E168" s="119"/>
      <c r="F168" s="119"/>
      <c r="G168" s="168"/>
      <c r="H168" s="122"/>
      <c r="I168" s="21"/>
      <c r="J168" s="21"/>
      <c r="K168" s="21"/>
      <c r="L168" s="21"/>
      <c r="M168" s="21"/>
      <c r="N168" s="21"/>
      <c r="O168" s="21"/>
      <c r="P168" s="21"/>
      <c r="Q168" s="21"/>
      <c r="R168" s="21"/>
      <c r="S168" s="21"/>
      <c r="T168" s="21"/>
      <c r="U168" s="21"/>
      <c r="V168" s="21"/>
      <c r="W168" s="21"/>
      <c r="X168" s="21"/>
      <c r="Y168" s="21"/>
      <c r="Z168" s="21"/>
      <c r="AA168" s="21"/>
      <c r="AB168" s="21"/>
    </row>
    <row r="169" ht="15.0" customHeight="1">
      <c r="A169" s="25"/>
      <c r="B169" s="119"/>
      <c r="C169" s="21"/>
      <c r="D169" s="21"/>
      <c r="E169" s="119"/>
      <c r="F169" s="119"/>
      <c r="G169" s="168"/>
      <c r="H169" s="122"/>
      <c r="I169" s="21"/>
      <c r="J169" s="21"/>
      <c r="K169" s="21"/>
      <c r="L169" s="21"/>
      <c r="M169" s="21"/>
      <c r="N169" s="21"/>
      <c r="O169" s="21"/>
      <c r="P169" s="21"/>
      <c r="Q169" s="21"/>
      <c r="R169" s="21"/>
      <c r="S169" s="21"/>
      <c r="T169" s="21"/>
      <c r="U169" s="21"/>
      <c r="V169" s="21"/>
      <c r="W169" s="21"/>
      <c r="X169" s="21"/>
      <c r="Y169" s="21"/>
      <c r="Z169" s="21"/>
      <c r="AA169" s="21"/>
      <c r="AB169" s="21"/>
    </row>
    <row r="170" ht="15.0" customHeight="1">
      <c r="A170" s="25"/>
      <c r="B170" s="119"/>
      <c r="C170" s="21"/>
      <c r="D170" s="21"/>
      <c r="E170" s="119"/>
      <c r="F170" s="119"/>
      <c r="G170" s="168"/>
      <c r="H170" s="122"/>
      <c r="I170" s="21"/>
      <c r="J170" s="21"/>
      <c r="K170" s="21"/>
      <c r="L170" s="21"/>
      <c r="M170" s="21"/>
      <c r="N170" s="21"/>
      <c r="O170" s="21"/>
      <c r="P170" s="21"/>
      <c r="Q170" s="21"/>
      <c r="R170" s="21"/>
      <c r="S170" s="21"/>
      <c r="T170" s="21"/>
      <c r="U170" s="21"/>
      <c r="V170" s="21"/>
      <c r="W170" s="21"/>
      <c r="X170" s="21"/>
      <c r="Y170" s="21"/>
      <c r="Z170" s="21"/>
      <c r="AA170" s="21"/>
      <c r="AB170" s="21"/>
    </row>
    <row r="171" ht="15.0" customHeight="1">
      <c r="A171" s="25"/>
      <c r="B171" s="119"/>
      <c r="C171" s="21"/>
      <c r="D171" s="21"/>
      <c r="E171" s="119"/>
      <c r="F171" s="119"/>
      <c r="G171" s="168"/>
      <c r="H171" s="122"/>
      <c r="I171" s="21"/>
      <c r="J171" s="21"/>
      <c r="K171" s="21"/>
      <c r="L171" s="21"/>
      <c r="M171" s="21"/>
      <c r="N171" s="21"/>
      <c r="O171" s="21"/>
      <c r="P171" s="21"/>
      <c r="Q171" s="21"/>
      <c r="R171" s="21"/>
      <c r="S171" s="21"/>
      <c r="T171" s="21"/>
      <c r="U171" s="21"/>
      <c r="V171" s="21"/>
      <c r="W171" s="21"/>
      <c r="X171" s="21"/>
      <c r="Y171" s="21"/>
      <c r="Z171" s="21"/>
      <c r="AA171" s="21"/>
      <c r="AB171" s="21"/>
    </row>
    <row r="172" ht="15.0" customHeight="1">
      <c r="A172" s="25"/>
      <c r="B172" s="119"/>
      <c r="C172" s="21"/>
      <c r="D172" s="21"/>
      <c r="E172" s="119"/>
      <c r="F172" s="119"/>
      <c r="G172" s="168"/>
      <c r="H172" s="122"/>
      <c r="I172" s="21"/>
      <c r="J172" s="21"/>
      <c r="K172" s="21"/>
      <c r="L172" s="21"/>
      <c r="M172" s="21"/>
      <c r="N172" s="21"/>
      <c r="O172" s="21"/>
      <c r="P172" s="21"/>
      <c r="Q172" s="21"/>
      <c r="R172" s="21"/>
      <c r="S172" s="21"/>
      <c r="T172" s="21"/>
      <c r="U172" s="21"/>
      <c r="V172" s="21"/>
      <c r="W172" s="21"/>
      <c r="X172" s="21"/>
      <c r="Y172" s="21"/>
      <c r="Z172" s="21"/>
      <c r="AA172" s="21"/>
      <c r="AB172" s="21"/>
    </row>
    <row r="173" ht="15.0" customHeight="1">
      <c r="A173" s="25"/>
      <c r="B173" s="119"/>
      <c r="C173" s="21"/>
      <c r="D173" s="21"/>
      <c r="E173" s="119"/>
      <c r="F173" s="119"/>
      <c r="G173" s="168"/>
      <c r="H173" s="122"/>
      <c r="I173" s="21"/>
      <c r="J173" s="21"/>
      <c r="K173" s="21"/>
      <c r="L173" s="21"/>
      <c r="M173" s="21"/>
      <c r="N173" s="21"/>
      <c r="O173" s="21"/>
      <c r="P173" s="21"/>
      <c r="Q173" s="21"/>
      <c r="R173" s="21"/>
      <c r="S173" s="21"/>
      <c r="T173" s="21"/>
      <c r="U173" s="21"/>
      <c r="V173" s="21"/>
      <c r="W173" s="21"/>
      <c r="X173" s="21"/>
      <c r="Y173" s="21"/>
      <c r="Z173" s="21"/>
      <c r="AA173" s="21"/>
      <c r="AB173" s="21"/>
    </row>
    <row r="174" ht="15.0" customHeight="1">
      <c r="A174" s="25"/>
      <c r="B174" s="119"/>
      <c r="C174" s="21"/>
      <c r="D174" s="21"/>
      <c r="E174" s="119"/>
      <c r="F174" s="119"/>
      <c r="G174" s="168"/>
      <c r="H174" s="122"/>
      <c r="I174" s="21"/>
      <c r="J174" s="21"/>
      <c r="K174" s="21"/>
      <c r="L174" s="21"/>
      <c r="M174" s="21"/>
      <c r="N174" s="21"/>
      <c r="O174" s="21"/>
      <c r="P174" s="21"/>
      <c r="Q174" s="21"/>
      <c r="R174" s="21"/>
      <c r="S174" s="21"/>
      <c r="T174" s="21"/>
      <c r="U174" s="21"/>
      <c r="V174" s="21"/>
      <c r="W174" s="21"/>
      <c r="X174" s="21"/>
      <c r="Y174" s="21"/>
      <c r="Z174" s="21"/>
      <c r="AA174" s="21"/>
      <c r="AB174" s="21"/>
    </row>
    <row r="175" ht="15.0" customHeight="1">
      <c r="A175" s="25"/>
      <c r="B175" s="119"/>
      <c r="C175" s="21"/>
      <c r="D175" s="21"/>
      <c r="E175" s="119"/>
      <c r="F175" s="119"/>
      <c r="G175" s="168"/>
      <c r="H175" s="122"/>
      <c r="I175" s="21"/>
      <c r="J175" s="21"/>
      <c r="K175" s="21"/>
      <c r="L175" s="21"/>
      <c r="M175" s="21"/>
      <c r="N175" s="21"/>
      <c r="O175" s="21"/>
      <c r="P175" s="21"/>
      <c r="Q175" s="21"/>
      <c r="R175" s="21"/>
      <c r="S175" s="21"/>
      <c r="T175" s="21"/>
      <c r="U175" s="21"/>
      <c r="V175" s="21"/>
      <c r="W175" s="21"/>
      <c r="X175" s="21"/>
      <c r="Y175" s="21"/>
      <c r="Z175" s="21"/>
      <c r="AA175" s="21"/>
      <c r="AB175" s="21"/>
    </row>
    <row r="176" ht="15.0" customHeight="1">
      <c r="A176" s="25"/>
      <c r="B176" s="119"/>
      <c r="C176" s="21"/>
      <c r="D176" s="21"/>
      <c r="E176" s="119"/>
      <c r="F176" s="119"/>
      <c r="G176" s="168"/>
      <c r="H176" s="122"/>
      <c r="I176" s="21"/>
      <c r="J176" s="21"/>
      <c r="K176" s="21"/>
      <c r="L176" s="21"/>
      <c r="M176" s="21"/>
      <c r="N176" s="21"/>
      <c r="O176" s="21"/>
      <c r="P176" s="21"/>
      <c r="Q176" s="21"/>
      <c r="R176" s="21"/>
      <c r="S176" s="21"/>
      <c r="T176" s="21"/>
      <c r="U176" s="21"/>
      <c r="V176" s="21"/>
      <c r="W176" s="21"/>
      <c r="X176" s="21"/>
      <c r="Y176" s="21"/>
      <c r="Z176" s="21"/>
      <c r="AA176" s="21"/>
      <c r="AB176" s="21"/>
    </row>
    <row r="177" ht="15.0" customHeight="1">
      <c r="A177" s="25"/>
      <c r="B177" s="119"/>
      <c r="C177" s="21"/>
      <c r="D177" s="21"/>
      <c r="E177" s="119"/>
      <c r="F177" s="119"/>
      <c r="G177" s="168"/>
      <c r="H177" s="122"/>
      <c r="I177" s="21"/>
      <c r="J177" s="21"/>
      <c r="K177" s="21"/>
      <c r="L177" s="21"/>
      <c r="M177" s="21"/>
      <c r="N177" s="21"/>
      <c r="O177" s="21"/>
      <c r="P177" s="21"/>
      <c r="Q177" s="21"/>
      <c r="R177" s="21"/>
      <c r="S177" s="21"/>
      <c r="T177" s="21"/>
      <c r="U177" s="21"/>
      <c r="V177" s="21"/>
      <c r="W177" s="21"/>
      <c r="X177" s="21"/>
      <c r="Y177" s="21"/>
      <c r="Z177" s="21"/>
      <c r="AA177" s="21"/>
      <c r="AB177" s="21"/>
    </row>
    <row r="178" ht="15.0" customHeight="1">
      <c r="A178" s="25"/>
      <c r="B178" s="119"/>
      <c r="C178" s="21"/>
      <c r="D178" s="21"/>
      <c r="E178" s="119"/>
      <c r="F178" s="119"/>
      <c r="G178" s="168"/>
      <c r="H178" s="122"/>
      <c r="I178" s="21"/>
      <c r="J178" s="21"/>
      <c r="K178" s="21"/>
      <c r="L178" s="21"/>
      <c r="M178" s="21"/>
      <c r="N178" s="21"/>
      <c r="O178" s="21"/>
      <c r="P178" s="21"/>
      <c r="Q178" s="21"/>
      <c r="R178" s="21"/>
      <c r="S178" s="21"/>
      <c r="T178" s="21"/>
      <c r="U178" s="21"/>
      <c r="V178" s="21"/>
      <c r="W178" s="21"/>
      <c r="X178" s="21"/>
      <c r="Y178" s="21"/>
      <c r="Z178" s="21"/>
      <c r="AA178" s="21"/>
      <c r="AB178" s="21"/>
    </row>
    <row r="179" ht="15.0" customHeight="1">
      <c r="A179" s="25"/>
      <c r="B179" s="119"/>
      <c r="C179" s="21"/>
      <c r="D179" s="21"/>
      <c r="E179" s="119"/>
      <c r="F179" s="119"/>
      <c r="G179" s="168"/>
      <c r="H179" s="122"/>
      <c r="I179" s="21"/>
      <c r="J179" s="21"/>
      <c r="K179" s="21"/>
      <c r="L179" s="21"/>
      <c r="M179" s="21"/>
      <c r="N179" s="21"/>
      <c r="O179" s="21"/>
      <c r="P179" s="21"/>
      <c r="Q179" s="21"/>
      <c r="R179" s="21"/>
      <c r="S179" s="21"/>
      <c r="T179" s="21"/>
      <c r="U179" s="21"/>
      <c r="V179" s="21"/>
      <c r="W179" s="21"/>
      <c r="X179" s="21"/>
      <c r="Y179" s="21"/>
      <c r="Z179" s="21"/>
      <c r="AA179" s="21"/>
      <c r="AB179" s="21"/>
    </row>
    <row r="180" ht="15.0" customHeight="1">
      <c r="A180" s="25"/>
      <c r="B180" s="119"/>
      <c r="C180" s="21"/>
      <c r="D180" s="21"/>
      <c r="E180" s="119"/>
      <c r="F180" s="119"/>
      <c r="G180" s="168"/>
      <c r="H180" s="122"/>
      <c r="I180" s="21"/>
      <c r="J180" s="21"/>
      <c r="K180" s="21"/>
      <c r="L180" s="21"/>
      <c r="M180" s="21"/>
      <c r="N180" s="21"/>
      <c r="O180" s="21"/>
      <c r="P180" s="21"/>
      <c r="Q180" s="21"/>
      <c r="R180" s="21"/>
      <c r="S180" s="21"/>
      <c r="T180" s="21"/>
      <c r="U180" s="21"/>
      <c r="V180" s="21"/>
      <c r="W180" s="21"/>
      <c r="X180" s="21"/>
      <c r="Y180" s="21"/>
      <c r="Z180" s="21"/>
      <c r="AA180" s="21"/>
      <c r="AB180" s="21"/>
    </row>
    <row r="181" ht="15.0" customHeight="1">
      <c r="A181" s="25"/>
      <c r="B181" s="119"/>
      <c r="C181" s="21"/>
      <c r="D181" s="21"/>
      <c r="E181" s="119"/>
      <c r="F181" s="119"/>
      <c r="G181" s="168"/>
      <c r="H181" s="122"/>
      <c r="I181" s="21"/>
      <c r="J181" s="21"/>
      <c r="K181" s="21"/>
      <c r="L181" s="21"/>
      <c r="M181" s="21"/>
      <c r="N181" s="21"/>
      <c r="O181" s="21"/>
      <c r="P181" s="21"/>
      <c r="Q181" s="21"/>
      <c r="R181" s="21"/>
      <c r="S181" s="21"/>
      <c r="T181" s="21"/>
      <c r="U181" s="21"/>
      <c r="V181" s="21"/>
      <c r="W181" s="21"/>
      <c r="X181" s="21"/>
      <c r="Y181" s="21"/>
      <c r="Z181" s="21"/>
      <c r="AA181" s="21"/>
      <c r="AB181" s="21"/>
    </row>
    <row r="182" ht="15.0" customHeight="1">
      <c r="A182" s="25"/>
      <c r="B182" s="119"/>
      <c r="C182" s="21"/>
      <c r="D182" s="21"/>
      <c r="E182" s="119"/>
      <c r="F182" s="119"/>
      <c r="G182" s="168"/>
      <c r="H182" s="122"/>
      <c r="I182" s="21"/>
      <c r="J182" s="21"/>
      <c r="K182" s="21"/>
      <c r="L182" s="21"/>
      <c r="M182" s="21"/>
      <c r="N182" s="21"/>
      <c r="O182" s="21"/>
      <c r="P182" s="21"/>
      <c r="Q182" s="21"/>
      <c r="R182" s="21"/>
      <c r="S182" s="21"/>
      <c r="T182" s="21"/>
      <c r="U182" s="21"/>
      <c r="V182" s="21"/>
      <c r="W182" s="21"/>
      <c r="X182" s="21"/>
      <c r="Y182" s="21"/>
      <c r="Z182" s="21"/>
      <c r="AA182" s="21"/>
      <c r="AB182" s="21"/>
    </row>
    <row r="183" ht="15.0" customHeight="1">
      <c r="A183" s="25"/>
      <c r="B183" s="119"/>
      <c r="C183" s="21"/>
      <c r="D183" s="21"/>
      <c r="E183" s="119"/>
      <c r="F183" s="119"/>
      <c r="G183" s="168"/>
      <c r="H183" s="122"/>
      <c r="I183" s="21"/>
      <c r="J183" s="21"/>
      <c r="K183" s="21"/>
      <c r="L183" s="21"/>
      <c r="M183" s="21"/>
      <c r="N183" s="21"/>
      <c r="O183" s="21"/>
      <c r="P183" s="21"/>
      <c r="Q183" s="21"/>
      <c r="R183" s="21"/>
      <c r="S183" s="21"/>
      <c r="T183" s="21"/>
      <c r="U183" s="21"/>
      <c r="V183" s="21"/>
      <c r="W183" s="21"/>
      <c r="X183" s="21"/>
      <c r="Y183" s="21"/>
      <c r="Z183" s="21"/>
      <c r="AA183" s="21"/>
      <c r="AB183" s="21"/>
    </row>
    <row r="184" ht="15.0" customHeight="1">
      <c r="A184" s="25"/>
      <c r="B184" s="119"/>
      <c r="C184" s="21"/>
      <c r="D184" s="21"/>
      <c r="E184" s="119"/>
      <c r="F184" s="119"/>
      <c r="G184" s="168"/>
      <c r="H184" s="122"/>
      <c r="I184" s="21"/>
      <c r="J184" s="21"/>
      <c r="K184" s="21"/>
      <c r="L184" s="21"/>
      <c r="M184" s="21"/>
      <c r="N184" s="21"/>
      <c r="O184" s="21"/>
      <c r="P184" s="21"/>
      <c r="Q184" s="21"/>
      <c r="R184" s="21"/>
      <c r="S184" s="21"/>
      <c r="T184" s="21"/>
      <c r="U184" s="21"/>
      <c r="V184" s="21"/>
      <c r="W184" s="21"/>
      <c r="X184" s="21"/>
      <c r="Y184" s="21"/>
      <c r="Z184" s="21"/>
      <c r="AA184" s="21"/>
      <c r="AB184" s="21"/>
    </row>
    <row r="185" ht="15.0" customHeight="1">
      <c r="A185" s="25"/>
      <c r="B185" s="119"/>
      <c r="C185" s="21"/>
      <c r="D185" s="21"/>
      <c r="E185" s="119"/>
      <c r="F185" s="119"/>
      <c r="G185" s="168"/>
      <c r="H185" s="122"/>
      <c r="I185" s="21"/>
      <c r="J185" s="21"/>
      <c r="K185" s="21"/>
      <c r="L185" s="21"/>
      <c r="M185" s="21"/>
      <c r="N185" s="21"/>
      <c r="O185" s="21"/>
      <c r="P185" s="21"/>
      <c r="Q185" s="21"/>
      <c r="R185" s="21"/>
      <c r="S185" s="21"/>
      <c r="T185" s="21"/>
      <c r="U185" s="21"/>
      <c r="V185" s="21"/>
      <c r="W185" s="21"/>
      <c r="X185" s="21"/>
      <c r="Y185" s="21"/>
      <c r="Z185" s="21"/>
      <c r="AA185" s="21"/>
      <c r="AB185" s="21"/>
    </row>
    <row r="186" ht="15.0" customHeight="1">
      <c r="A186" s="25"/>
      <c r="B186" s="119"/>
      <c r="C186" s="21"/>
      <c r="D186" s="21"/>
      <c r="E186" s="119"/>
      <c r="F186" s="119"/>
      <c r="G186" s="168"/>
      <c r="H186" s="122"/>
      <c r="I186" s="21"/>
      <c r="J186" s="21"/>
      <c r="K186" s="21"/>
      <c r="L186" s="21"/>
      <c r="M186" s="21"/>
      <c r="N186" s="21"/>
      <c r="O186" s="21"/>
      <c r="P186" s="21"/>
      <c r="Q186" s="21"/>
      <c r="R186" s="21"/>
      <c r="S186" s="21"/>
      <c r="T186" s="21"/>
      <c r="U186" s="21"/>
      <c r="V186" s="21"/>
      <c r="W186" s="21"/>
      <c r="X186" s="21"/>
      <c r="Y186" s="21"/>
      <c r="Z186" s="21"/>
      <c r="AA186" s="21"/>
      <c r="AB186" s="21"/>
    </row>
    <row r="187" ht="15.0" customHeight="1">
      <c r="A187" s="25"/>
      <c r="B187" s="119"/>
      <c r="C187" s="21"/>
      <c r="D187" s="21"/>
      <c r="E187" s="119"/>
      <c r="F187" s="119"/>
      <c r="G187" s="168"/>
      <c r="H187" s="122"/>
      <c r="I187" s="21"/>
      <c r="J187" s="21"/>
      <c r="K187" s="21"/>
      <c r="L187" s="21"/>
      <c r="M187" s="21"/>
      <c r="N187" s="21"/>
      <c r="O187" s="21"/>
      <c r="P187" s="21"/>
      <c r="Q187" s="21"/>
      <c r="R187" s="21"/>
      <c r="S187" s="21"/>
      <c r="T187" s="21"/>
      <c r="U187" s="21"/>
      <c r="V187" s="21"/>
      <c r="W187" s="21"/>
      <c r="X187" s="21"/>
      <c r="Y187" s="21"/>
      <c r="Z187" s="21"/>
      <c r="AA187" s="21"/>
      <c r="AB187" s="21"/>
    </row>
    <row r="188" ht="15.0" customHeight="1">
      <c r="A188" s="25"/>
      <c r="B188" s="119"/>
      <c r="C188" s="21"/>
      <c r="D188" s="21"/>
      <c r="E188" s="119"/>
      <c r="F188" s="119"/>
      <c r="G188" s="168"/>
      <c r="H188" s="122"/>
      <c r="I188" s="21"/>
      <c r="J188" s="21"/>
      <c r="K188" s="21"/>
      <c r="L188" s="21"/>
      <c r="M188" s="21"/>
      <c r="N188" s="21"/>
      <c r="O188" s="21"/>
      <c r="P188" s="21"/>
      <c r="Q188" s="21"/>
      <c r="R188" s="21"/>
      <c r="S188" s="21"/>
      <c r="T188" s="21"/>
      <c r="U188" s="21"/>
      <c r="V188" s="21"/>
      <c r="W188" s="21"/>
      <c r="X188" s="21"/>
      <c r="Y188" s="21"/>
      <c r="Z188" s="21"/>
      <c r="AA188" s="21"/>
      <c r="AB188" s="21"/>
    </row>
    <row r="189" ht="15.0" customHeight="1">
      <c r="A189" s="25"/>
      <c r="B189" s="119"/>
      <c r="C189" s="21"/>
      <c r="D189" s="21"/>
      <c r="E189" s="119"/>
      <c r="F189" s="119"/>
      <c r="G189" s="168"/>
      <c r="H189" s="122"/>
      <c r="I189" s="21"/>
      <c r="J189" s="21"/>
      <c r="K189" s="21"/>
      <c r="L189" s="21"/>
      <c r="M189" s="21"/>
      <c r="N189" s="21"/>
      <c r="O189" s="21"/>
      <c r="P189" s="21"/>
      <c r="Q189" s="21"/>
      <c r="R189" s="21"/>
      <c r="S189" s="21"/>
      <c r="T189" s="21"/>
      <c r="U189" s="21"/>
      <c r="V189" s="21"/>
      <c r="W189" s="21"/>
      <c r="X189" s="21"/>
      <c r="Y189" s="21"/>
      <c r="Z189" s="21"/>
      <c r="AA189" s="21"/>
      <c r="AB189" s="21"/>
    </row>
    <row r="190" ht="15.0" customHeight="1">
      <c r="A190" s="25"/>
      <c r="B190" s="119"/>
      <c r="C190" s="21"/>
      <c r="D190" s="21"/>
      <c r="E190" s="119"/>
      <c r="F190" s="119"/>
      <c r="G190" s="168"/>
      <c r="H190" s="122"/>
      <c r="I190" s="21"/>
      <c r="J190" s="21"/>
      <c r="K190" s="21"/>
      <c r="L190" s="21"/>
      <c r="M190" s="21"/>
      <c r="N190" s="21"/>
      <c r="O190" s="21"/>
      <c r="P190" s="21"/>
      <c r="Q190" s="21"/>
      <c r="R190" s="21"/>
      <c r="S190" s="21"/>
      <c r="T190" s="21"/>
      <c r="U190" s="21"/>
      <c r="V190" s="21"/>
      <c r="W190" s="21"/>
      <c r="X190" s="21"/>
      <c r="Y190" s="21"/>
      <c r="Z190" s="21"/>
      <c r="AA190" s="21"/>
      <c r="AB190" s="21"/>
    </row>
    <row r="191" ht="15.0" customHeight="1">
      <c r="A191" s="25"/>
      <c r="B191" s="119"/>
      <c r="C191" s="21"/>
      <c r="D191" s="21"/>
      <c r="E191" s="119"/>
      <c r="F191" s="119"/>
      <c r="G191" s="168"/>
      <c r="H191" s="122"/>
      <c r="I191" s="21"/>
      <c r="J191" s="21"/>
      <c r="K191" s="21"/>
      <c r="L191" s="21"/>
      <c r="M191" s="21"/>
      <c r="N191" s="21"/>
      <c r="O191" s="21"/>
      <c r="P191" s="21"/>
      <c r="Q191" s="21"/>
      <c r="R191" s="21"/>
      <c r="S191" s="21"/>
      <c r="T191" s="21"/>
      <c r="U191" s="21"/>
      <c r="V191" s="21"/>
      <c r="W191" s="21"/>
      <c r="X191" s="21"/>
      <c r="Y191" s="21"/>
      <c r="Z191" s="21"/>
      <c r="AA191" s="21"/>
      <c r="AB191" s="21"/>
    </row>
    <row r="192" ht="15.0" customHeight="1">
      <c r="A192" s="25"/>
      <c r="B192" s="119"/>
      <c r="C192" s="21"/>
      <c r="D192" s="21"/>
      <c r="E192" s="119"/>
      <c r="F192" s="119"/>
      <c r="G192" s="168"/>
      <c r="H192" s="122"/>
      <c r="I192" s="21"/>
      <c r="J192" s="21"/>
      <c r="K192" s="21"/>
      <c r="L192" s="21"/>
      <c r="M192" s="21"/>
      <c r="N192" s="21"/>
      <c r="O192" s="21"/>
      <c r="P192" s="21"/>
      <c r="Q192" s="21"/>
      <c r="R192" s="21"/>
      <c r="S192" s="21"/>
      <c r="T192" s="21"/>
      <c r="U192" s="21"/>
      <c r="V192" s="21"/>
      <c r="W192" s="21"/>
      <c r="X192" s="21"/>
      <c r="Y192" s="21"/>
      <c r="Z192" s="21"/>
      <c r="AA192" s="21"/>
      <c r="AB192" s="21"/>
    </row>
    <row r="193" ht="15.0" customHeight="1">
      <c r="A193" s="25"/>
      <c r="B193" s="119"/>
      <c r="C193" s="21"/>
      <c r="D193" s="21"/>
      <c r="E193" s="119"/>
      <c r="F193" s="119"/>
      <c r="G193" s="168"/>
      <c r="H193" s="122"/>
      <c r="I193" s="21"/>
      <c r="J193" s="21"/>
      <c r="K193" s="21"/>
      <c r="L193" s="21"/>
      <c r="M193" s="21"/>
      <c r="N193" s="21"/>
      <c r="O193" s="21"/>
      <c r="P193" s="21"/>
      <c r="Q193" s="21"/>
      <c r="R193" s="21"/>
      <c r="S193" s="21"/>
      <c r="T193" s="21"/>
      <c r="U193" s="21"/>
      <c r="V193" s="21"/>
      <c r="W193" s="21"/>
      <c r="X193" s="21"/>
      <c r="Y193" s="21"/>
      <c r="Z193" s="21"/>
      <c r="AA193" s="21"/>
      <c r="AB193" s="21"/>
    </row>
    <row r="194" ht="15.0" customHeight="1">
      <c r="A194" s="25"/>
      <c r="B194" s="119"/>
      <c r="C194" s="21"/>
      <c r="D194" s="21"/>
      <c r="E194" s="119"/>
      <c r="F194" s="119"/>
      <c r="G194" s="168"/>
      <c r="H194" s="122"/>
      <c r="I194" s="21"/>
      <c r="J194" s="21"/>
      <c r="K194" s="21"/>
      <c r="L194" s="21"/>
      <c r="M194" s="21"/>
      <c r="N194" s="21"/>
      <c r="O194" s="21"/>
      <c r="P194" s="21"/>
      <c r="Q194" s="21"/>
      <c r="R194" s="21"/>
      <c r="S194" s="21"/>
      <c r="T194" s="21"/>
      <c r="U194" s="21"/>
      <c r="V194" s="21"/>
      <c r="W194" s="21"/>
      <c r="X194" s="21"/>
      <c r="Y194" s="21"/>
      <c r="Z194" s="21"/>
      <c r="AA194" s="21"/>
      <c r="AB194" s="21"/>
    </row>
    <row r="195" ht="15.0" customHeight="1">
      <c r="A195" s="25"/>
      <c r="B195" s="119"/>
      <c r="C195" s="21"/>
      <c r="D195" s="21"/>
      <c r="E195" s="119"/>
      <c r="F195" s="119"/>
      <c r="G195" s="168"/>
      <c r="H195" s="122"/>
      <c r="I195" s="21"/>
      <c r="J195" s="21"/>
      <c r="K195" s="21"/>
      <c r="L195" s="21"/>
      <c r="M195" s="21"/>
      <c r="N195" s="21"/>
      <c r="O195" s="21"/>
      <c r="P195" s="21"/>
      <c r="Q195" s="21"/>
      <c r="R195" s="21"/>
      <c r="S195" s="21"/>
      <c r="T195" s="21"/>
      <c r="U195" s="21"/>
      <c r="V195" s="21"/>
      <c r="W195" s="21"/>
      <c r="X195" s="21"/>
      <c r="Y195" s="21"/>
      <c r="Z195" s="21"/>
      <c r="AA195" s="21"/>
      <c r="AB195" s="21"/>
    </row>
    <row r="196" ht="15.0" customHeight="1">
      <c r="A196" s="25"/>
      <c r="B196" s="119"/>
      <c r="C196" s="21"/>
      <c r="D196" s="21"/>
      <c r="E196" s="119"/>
      <c r="F196" s="119"/>
      <c r="G196" s="168"/>
      <c r="H196" s="122"/>
      <c r="I196" s="21"/>
      <c r="J196" s="21"/>
      <c r="K196" s="21"/>
      <c r="L196" s="21"/>
      <c r="M196" s="21"/>
      <c r="N196" s="21"/>
      <c r="O196" s="21"/>
      <c r="P196" s="21"/>
      <c r="Q196" s="21"/>
      <c r="R196" s="21"/>
      <c r="S196" s="21"/>
      <c r="T196" s="21"/>
      <c r="U196" s="21"/>
      <c r="V196" s="21"/>
      <c r="W196" s="21"/>
      <c r="X196" s="21"/>
      <c r="Y196" s="21"/>
      <c r="Z196" s="21"/>
      <c r="AA196" s="21"/>
      <c r="AB196" s="21"/>
    </row>
    <row r="197" ht="15.0" customHeight="1">
      <c r="A197" s="25"/>
      <c r="B197" s="119"/>
      <c r="C197" s="21"/>
      <c r="D197" s="21"/>
      <c r="E197" s="119"/>
      <c r="F197" s="119"/>
      <c r="G197" s="168"/>
      <c r="H197" s="122"/>
      <c r="I197" s="21"/>
      <c r="J197" s="21"/>
      <c r="K197" s="21"/>
      <c r="L197" s="21"/>
      <c r="M197" s="21"/>
      <c r="N197" s="21"/>
      <c r="O197" s="21"/>
      <c r="P197" s="21"/>
      <c r="Q197" s="21"/>
      <c r="R197" s="21"/>
      <c r="S197" s="21"/>
      <c r="T197" s="21"/>
      <c r="U197" s="21"/>
      <c r="V197" s="21"/>
      <c r="W197" s="21"/>
      <c r="X197" s="21"/>
      <c r="Y197" s="21"/>
      <c r="Z197" s="21"/>
      <c r="AA197" s="21"/>
      <c r="AB197" s="21"/>
    </row>
    <row r="198" ht="15.0" customHeight="1">
      <c r="A198" s="25"/>
      <c r="B198" s="119"/>
      <c r="C198" s="21"/>
      <c r="D198" s="21"/>
      <c r="E198" s="119"/>
      <c r="F198" s="119"/>
      <c r="G198" s="168"/>
      <c r="H198" s="122"/>
      <c r="I198" s="21"/>
      <c r="J198" s="21"/>
      <c r="K198" s="21"/>
      <c r="L198" s="21"/>
      <c r="M198" s="21"/>
      <c r="N198" s="21"/>
      <c r="O198" s="21"/>
      <c r="P198" s="21"/>
      <c r="Q198" s="21"/>
      <c r="R198" s="21"/>
      <c r="S198" s="21"/>
      <c r="T198" s="21"/>
      <c r="U198" s="21"/>
      <c r="V198" s="21"/>
      <c r="W198" s="21"/>
      <c r="X198" s="21"/>
      <c r="Y198" s="21"/>
      <c r="Z198" s="21"/>
      <c r="AA198" s="21"/>
      <c r="AB198" s="21"/>
    </row>
    <row r="199" ht="15.0" customHeight="1">
      <c r="A199" s="25"/>
      <c r="B199" s="119"/>
      <c r="C199" s="21"/>
      <c r="D199" s="21"/>
      <c r="E199" s="119"/>
      <c r="F199" s="119"/>
      <c r="G199" s="168"/>
      <c r="H199" s="122"/>
      <c r="I199" s="21"/>
      <c r="J199" s="21"/>
      <c r="K199" s="21"/>
      <c r="L199" s="21"/>
      <c r="M199" s="21"/>
      <c r="N199" s="21"/>
      <c r="O199" s="21"/>
      <c r="P199" s="21"/>
      <c r="Q199" s="21"/>
      <c r="R199" s="21"/>
      <c r="S199" s="21"/>
      <c r="T199" s="21"/>
      <c r="U199" s="21"/>
      <c r="V199" s="21"/>
      <c r="W199" s="21"/>
      <c r="X199" s="21"/>
      <c r="Y199" s="21"/>
      <c r="Z199" s="21"/>
      <c r="AA199" s="21"/>
      <c r="AB199" s="21"/>
    </row>
    <row r="200" ht="15.0" customHeight="1">
      <c r="A200" s="25"/>
      <c r="B200" s="119"/>
      <c r="C200" s="21"/>
      <c r="D200" s="21"/>
      <c r="E200" s="119"/>
      <c r="F200" s="119"/>
      <c r="G200" s="168"/>
      <c r="H200" s="122"/>
      <c r="I200" s="21"/>
      <c r="J200" s="21"/>
      <c r="K200" s="21"/>
      <c r="L200" s="21"/>
      <c r="M200" s="21"/>
      <c r="N200" s="21"/>
      <c r="O200" s="21"/>
      <c r="P200" s="21"/>
      <c r="Q200" s="21"/>
      <c r="R200" s="21"/>
      <c r="S200" s="21"/>
      <c r="T200" s="21"/>
      <c r="U200" s="21"/>
      <c r="V200" s="21"/>
      <c r="W200" s="21"/>
      <c r="X200" s="21"/>
      <c r="Y200" s="21"/>
      <c r="Z200" s="21"/>
      <c r="AA200" s="21"/>
      <c r="AB200" s="21"/>
    </row>
    <row r="201" ht="15.0" customHeight="1">
      <c r="A201" s="25"/>
      <c r="B201" s="119"/>
      <c r="C201" s="21"/>
      <c r="D201" s="21"/>
      <c r="E201" s="119"/>
      <c r="F201" s="119"/>
      <c r="G201" s="168"/>
      <c r="H201" s="122"/>
      <c r="I201" s="21"/>
      <c r="J201" s="21"/>
      <c r="K201" s="21"/>
      <c r="L201" s="21"/>
      <c r="M201" s="21"/>
      <c r="N201" s="21"/>
      <c r="O201" s="21"/>
      <c r="P201" s="21"/>
      <c r="Q201" s="21"/>
      <c r="R201" s="21"/>
      <c r="S201" s="21"/>
      <c r="T201" s="21"/>
      <c r="U201" s="21"/>
      <c r="V201" s="21"/>
      <c r="W201" s="21"/>
      <c r="X201" s="21"/>
      <c r="Y201" s="21"/>
      <c r="Z201" s="21"/>
      <c r="AA201" s="21"/>
      <c r="AB201" s="21"/>
    </row>
    <row r="202" ht="15.0" customHeight="1">
      <c r="A202" s="25"/>
      <c r="B202" s="119"/>
      <c r="C202" s="21"/>
      <c r="D202" s="21"/>
      <c r="E202" s="119"/>
      <c r="F202" s="119"/>
      <c r="G202" s="168"/>
      <c r="H202" s="122"/>
      <c r="I202" s="21"/>
      <c r="J202" s="21"/>
      <c r="K202" s="21"/>
      <c r="L202" s="21"/>
      <c r="M202" s="21"/>
      <c r="N202" s="21"/>
      <c r="O202" s="21"/>
      <c r="P202" s="21"/>
      <c r="Q202" s="21"/>
      <c r="R202" s="21"/>
      <c r="S202" s="21"/>
      <c r="T202" s="21"/>
      <c r="U202" s="21"/>
      <c r="V202" s="21"/>
      <c r="W202" s="21"/>
      <c r="X202" s="21"/>
      <c r="Y202" s="21"/>
      <c r="Z202" s="21"/>
      <c r="AA202" s="21"/>
      <c r="AB202" s="21"/>
    </row>
    <row r="203" ht="15.0" customHeight="1">
      <c r="A203" s="25"/>
      <c r="B203" s="119"/>
      <c r="C203" s="21"/>
      <c r="D203" s="21"/>
      <c r="E203" s="119"/>
      <c r="F203" s="119"/>
      <c r="G203" s="168"/>
      <c r="H203" s="122"/>
      <c r="I203" s="21"/>
      <c r="J203" s="21"/>
      <c r="K203" s="21"/>
      <c r="L203" s="21"/>
      <c r="M203" s="21"/>
      <c r="N203" s="21"/>
      <c r="O203" s="21"/>
      <c r="P203" s="21"/>
      <c r="Q203" s="21"/>
      <c r="R203" s="21"/>
      <c r="S203" s="21"/>
      <c r="T203" s="21"/>
      <c r="U203" s="21"/>
      <c r="V203" s="21"/>
      <c r="W203" s="21"/>
      <c r="X203" s="21"/>
      <c r="Y203" s="21"/>
      <c r="Z203" s="21"/>
      <c r="AA203" s="21"/>
      <c r="AB203" s="21"/>
    </row>
    <row r="204" ht="15.0" customHeight="1">
      <c r="A204" s="25"/>
      <c r="B204" s="119"/>
      <c r="C204" s="21"/>
      <c r="D204" s="21"/>
      <c r="E204" s="119"/>
      <c r="F204" s="119"/>
      <c r="G204" s="168"/>
      <c r="H204" s="122"/>
      <c r="I204" s="21"/>
      <c r="J204" s="21"/>
      <c r="K204" s="21"/>
      <c r="L204" s="21"/>
      <c r="M204" s="21"/>
      <c r="N204" s="21"/>
      <c r="O204" s="21"/>
      <c r="P204" s="21"/>
      <c r="Q204" s="21"/>
      <c r="R204" s="21"/>
      <c r="S204" s="21"/>
      <c r="T204" s="21"/>
      <c r="U204" s="21"/>
      <c r="V204" s="21"/>
      <c r="W204" s="21"/>
      <c r="X204" s="21"/>
      <c r="Y204" s="21"/>
      <c r="Z204" s="21"/>
      <c r="AA204" s="21"/>
      <c r="AB204" s="21"/>
    </row>
    <row r="205" ht="15.0" customHeight="1">
      <c r="A205" s="25"/>
      <c r="B205" s="119"/>
      <c r="C205" s="21"/>
      <c r="D205" s="21"/>
      <c r="E205" s="119"/>
      <c r="F205" s="119"/>
      <c r="G205" s="168"/>
      <c r="H205" s="122"/>
      <c r="I205" s="21"/>
      <c r="J205" s="21"/>
      <c r="K205" s="21"/>
      <c r="L205" s="21"/>
      <c r="M205" s="21"/>
      <c r="N205" s="21"/>
      <c r="O205" s="21"/>
      <c r="P205" s="21"/>
      <c r="Q205" s="21"/>
      <c r="R205" s="21"/>
      <c r="S205" s="21"/>
      <c r="T205" s="21"/>
      <c r="U205" s="21"/>
      <c r="V205" s="21"/>
      <c r="W205" s="21"/>
      <c r="X205" s="21"/>
      <c r="Y205" s="21"/>
      <c r="Z205" s="21"/>
      <c r="AA205" s="21"/>
      <c r="AB205" s="21"/>
    </row>
    <row r="206" ht="15.0" customHeight="1">
      <c r="A206" s="25"/>
      <c r="B206" s="119"/>
      <c r="C206" s="21"/>
      <c r="D206" s="21"/>
      <c r="E206" s="119"/>
      <c r="F206" s="119"/>
      <c r="G206" s="168"/>
      <c r="H206" s="122"/>
      <c r="I206" s="21"/>
      <c r="J206" s="21"/>
      <c r="K206" s="21"/>
      <c r="L206" s="21"/>
      <c r="M206" s="21"/>
      <c r="N206" s="21"/>
      <c r="O206" s="21"/>
      <c r="P206" s="21"/>
      <c r="Q206" s="21"/>
      <c r="R206" s="21"/>
      <c r="S206" s="21"/>
      <c r="T206" s="21"/>
      <c r="U206" s="21"/>
      <c r="V206" s="21"/>
      <c r="W206" s="21"/>
      <c r="X206" s="21"/>
      <c r="Y206" s="21"/>
      <c r="Z206" s="21"/>
      <c r="AA206" s="21"/>
      <c r="AB206" s="21"/>
    </row>
    <row r="207" ht="15.0" customHeight="1">
      <c r="A207" s="25"/>
      <c r="B207" s="119"/>
      <c r="C207" s="21"/>
      <c r="D207" s="21"/>
      <c r="E207" s="119"/>
      <c r="F207" s="119"/>
      <c r="G207" s="168"/>
      <c r="H207" s="122"/>
      <c r="I207" s="21"/>
      <c r="J207" s="21"/>
      <c r="K207" s="21"/>
      <c r="L207" s="21"/>
      <c r="M207" s="21"/>
      <c r="N207" s="21"/>
      <c r="O207" s="21"/>
      <c r="P207" s="21"/>
      <c r="Q207" s="21"/>
      <c r="R207" s="21"/>
      <c r="S207" s="21"/>
      <c r="T207" s="21"/>
      <c r="U207" s="21"/>
      <c r="V207" s="21"/>
      <c r="W207" s="21"/>
      <c r="X207" s="21"/>
      <c r="Y207" s="21"/>
      <c r="Z207" s="21"/>
      <c r="AA207" s="21"/>
      <c r="AB207" s="21"/>
    </row>
    <row r="208" ht="15.0" customHeight="1">
      <c r="A208" s="25"/>
      <c r="B208" s="119"/>
      <c r="C208" s="21"/>
      <c r="D208" s="21"/>
      <c r="E208" s="119"/>
      <c r="F208" s="119"/>
      <c r="G208" s="168"/>
      <c r="H208" s="122"/>
      <c r="I208" s="21"/>
      <c r="J208" s="21"/>
      <c r="K208" s="21"/>
      <c r="L208" s="21"/>
      <c r="M208" s="21"/>
      <c r="N208" s="21"/>
      <c r="O208" s="21"/>
      <c r="P208" s="21"/>
      <c r="Q208" s="21"/>
      <c r="R208" s="21"/>
      <c r="S208" s="21"/>
      <c r="T208" s="21"/>
      <c r="U208" s="21"/>
      <c r="V208" s="21"/>
      <c r="W208" s="21"/>
      <c r="X208" s="21"/>
      <c r="Y208" s="21"/>
      <c r="Z208" s="21"/>
      <c r="AA208" s="21"/>
      <c r="AB208" s="21"/>
    </row>
    <row r="209" ht="15.0" customHeight="1">
      <c r="A209" s="25"/>
      <c r="B209" s="119"/>
      <c r="C209" s="21"/>
      <c r="D209" s="21"/>
      <c r="E209" s="119"/>
      <c r="F209" s="119"/>
      <c r="G209" s="168"/>
      <c r="H209" s="122"/>
      <c r="I209" s="21"/>
      <c r="J209" s="21"/>
      <c r="K209" s="21"/>
      <c r="L209" s="21"/>
      <c r="M209" s="21"/>
      <c r="N209" s="21"/>
      <c r="O209" s="21"/>
      <c r="P209" s="21"/>
      <c r="Q209" s="21"/>
      <c r="R209" s="21"/>
      <c r="S209" s="21"/>
      <c r="T209" s="21"/>
      <c r="U209" s="21"/>
      <c r="V209" s="21"/>
      <c r="W209" s="21"/>
      <c r="X209" s="21"/>
      <c r="Y209" s="21"/>
      <c r="Z209" s="21"/>
      <c r="AA209" s="21"/>
      <c r="AB209" s="21"/>
    </row>
    <row r="210" ht="15.0" customHeight="1">
      <c r="A210" s="25"/>
      <c r="B210" s="119"/>
      <c r="C210" s="21"/>
      <c r="D210" s="21"/>
      <c r="E210" s="119"/>
      <c r="F210" s="119"/>
      <c r="G210" s="168"/>
      <c r="H210" s="122"/>
      <c r="I210" s="21"/>
      <c r="J210" s="21"/>
      <c r="K210" s="21"/>
      <c r="L210" s="21"/>
      <c r="M210" s="21"/>
      <c r="N210" s="21"/>
      <c r="O210" s="21"/>
      <c r="P210" s="21"/>
      <c r="Q210" s="21"/>
      <c r="R210" s="21"/>
      <c r="S210" s="21"/>
      <c r="T210" s="21"/>
      <c r="U210" s="21"/>
      <c r="V210" s="21"/>
      <c r="W210" s="21"/>
      <c r="X210" s="21"/>
      <c r="Y210" s="21"/>
      <c r="Z210" s="21"/>
      <c r="AA210" s="21"/>
      <c r="AB210" s="21"/>
    </row>
    <row r="211" ht="15.0" customHeight="1">
      <c r="A211" s="25"/>
      <c r="B211" s="119"/>
      <c r="C211" s="21"/>
      <c r="D211" s="21"/>
      <c r="E211" s="119"/>
      <c r="F211" s="119"/>
      <c r="G211" s="168"/>
      <c r="H211" s="122"/>
      <c r="I211" s="21"/>
      <c r="J211" s="21"/>
      <c r="K211" s="21"/>
      <c r="L211" s="21"/>
      <c r="M211" s="21"/>
      <c r="N211" s="21"/>
      <c r="O211" s="21"/>
      <c r="P211" s="21"/>
      <c r="Q211" s="21"/>
      <c r="R211" s="21"/>
      <c r="S211" s="21"/>
      <c r="T211" s="21"/>
      <c r="U211" s="21"/>
      <c r="V211" s="21"/>
      <c r="W211" s="21"/>
      <c r="X211" s="21"/>
      <c r="Y211" s="21"/>
      <c r="Z211" s="21"/>
      <c r="AA211" s="21"/>
      <c r="AB211" s="21"/>
    </row>
    <row r="212" ht="15.0" customHeight="1">
      <c r="A212" s="25"/>
      <c r="B212" s="119"/>
      <c r="C212" s="21"/>
      <c r="D212" s="21"/>
      <c r="E212" s="119"/>
      <c r="F212" s="119"/>
      <c r="G212" s="168"/>
      <c r="H212" s="122"/>
      <c r="I212" s="21"/>
      <c r="J212" s="21"/>
      <c r="K212" s="21"/>
      <c r="L212" s="21"/>
      <c r="M212" s="21"/>
      <c r="N212" s="21"/>
      <c r="O212" s="21"/>
      <c r="P212" s="21"/>
      <c r="Q212" s="21"/>
      <c r="R212" s="21"/>
      <c r="S212" s="21"/>
      <c r="T212" s="21"/>
      <c r="U212" s="21"/>
      <c r="V212" s="21"/>
      <c r="W212" s="21"/>
      <c r="X212" s="21"/>
      <c r="Y212" s="21"/>
      <c r="Z212" s="21"/>
      <c r="AA212" s="21"/>
      <c r="AB212" s="21"/>
    </row>
    <row r="213" ht="15.0" customHeight="1">
      <c r="A213" s="25"/>
      <c r="B213" s="119"/>
      <c r="C213" s="21"/>
      <c r="D213" s="21"/>
      <c r="E213" s="119"/>
      <c r="F213" s="119"/>
      <c r="G213" s="168"/>
      <c r="H213" s="122"/>
      <c r="I213" s="21"/>
      <c r="J213" s="21"/>
      <c r="K213" s="21"/>
      <c r="L213" s="21"/>
      <c r="M213" s="21"/>
      <c r="N213" s="21"/>
      <c r="O213" s="21"/>
      <c r="P213" s="21"/>
      <c r="Q213" s="21"/>
      <c r="R213" s="21"/>
      <c r="S213" s="21"/>
      <c r="T213" s="21"/>
      <c r="U213" s="21"/>
      <c r="V213" s="21"/>
      <c r="W213" s="21"/>
      <c r="X213" s="21"/>
      <c r="Y213" s="21"/>
      <c r="Z213" s="21"/>
      <c r="AA213" s="21"/>
      <c r="AB213" s="21"/>
    </row>
    <row r="214" ht="15.0" customHeight="1">
      <c r="A214" s="25"/>
      <c r="B214" s="119"/>
      <c r="C214" s="21"/>
      <c r="D214" s="21"/>
      <c r="E214" s="119"/>
      <c r="F214" s="119"/>
      <c r="G214" s="168"/>
      <c r="H214" s="122"/>
      <c r="I214" s="21"/>
      <c r="J214" s="21"/>
      <c r="K214" s="21"/>
      <c r="L214" s="21"/>
      <c r="M214" s="21"/>
      <c r="N214" s="21"/>
      <c r="O214" s="21"/>
      <c r="P214" s="21"/>
      <c r="Q214" s="21"/>
      <c r="R214" s="21"/>
      <c r="S214" s="21"/>
      <c r="T214" s="21"/>
      <c r="U214" s="21"/>
      <c r="V214" s="21"/>
      <c r="W214" s="21"/>
      <c r="X214" s="21"/>
      <c r="Y214" s="21"/>
      <c r="Z214" s="21"/>
      <c r="AA214" s="21"/>
      <c r="AB214" s="21"/>
    </row>
    <row r="215" ht="15.0" customHeight="1">
      <c r="A215" s="25"/>
      <c r="B215" s="119"/>
      <c r="C215" s="21"/>
      <c r="D215" s="21"/>
      <c r="E215" s="119"/>
      <c r="F215" s="119"/>
      <c r="G215" s="168"/>
      <c r="H215" s="122"/>
      <c r="I215" s="21"/>
      <c r="J215" s="21"/>
      <c r="K215" s="21"/>
      <c r="L215" s="21"/>
      <c r="M215" s="21"/>
      <c r="N215" s="21"/>
      <c r="O215" s="21"/>
      <c r="P215" s="21"/>
      <c r="Q215" s="21"/>
      <c r="R215" s="21"/>
      <c r="S215" s="21"/>
      <c r="T215" s="21"/>
      <c r="U215" s="21"/>
      <c r="V215" s="21"/>
      <c r="W215" s="21"/>
      <c r="X215" s="21"/>
      <c r="Y215" s="21"/>
      <c r="Z215" s="21"/>
      <c r="AA215" s="21"/>
      <c r="AB215" s="21"/>
    </row>
    <row r="216" ht="15.0" customHeight="1">
      <c r="A216" s="25"/>
      <c r="B216" s="119"/>
      <c r="C216" s="21"/>
      <c r="D216" s="21"/>
      <c r="E216" s="119"/>
      <c r="F216" s="119"/>
      <c r="G216" s="168"/>
      <c r="H216" s="122"/>
      <c r="I216" s="21"/>
      <c r="J216" s="21"/>
      <c r="K216" s="21"/>
      <c r="L216" s="21"/>
      <c r="M216" s="21"/>
      <c r="N216" s="21"/>
      <c r="O216" s="21"/>
      <c r="P216" s="21"/>
      <c r="Q216" s="21"/>
      <c r="R216" s="21"/>
      <c r="S216" s="21"/>
      <c r="T216" s="21"/>
      <c r="U216" s="21"/>
      <c r="V216" s="21"/>
      <c r="W216" s="21"/>
      <c r="X216" s="21"/>
      <c r="Y216" s="21"/>
      <c r="Z216" s="21"/>
      <c r="AA216" s="21"/>
      <c r="AB216" s="21"/>
    </row>
    <row r="217" ht="15.0" customHeight="1">
      <c r="A217" s="25"/>
      <c r="B217" s="119"/>
      <c r="C217" s="21"/>
      <c r="D217" s="21"/>
      <c r="E217" s="119"/>
      <c r="F217" s="119"/>
      <c r="G217" s="168"/>
      <c r="H217" s="122"/>
      <c r="I217" s="21"/>
      <c r="J217" s="21"/>
      <c r="K217" s="21"/>
      <c r="L217" s="21"/>
      <c r="M217" s="21"/>
      <c r="N217" s="21"/>
      <c r="O217" s="21"/>
      <c r="P217" s="21"/>
      <c r="Q217" s="21"/>
      <c r="R217" s="21"/>
      <c r="S217" s="21"/>
      <c r="T217" s="21"/>
      <c r="U217" s="21"/>
      <c r="V217" s="21"/>
      <c r="W217" s="21"/>
      <c r="X217" s="21"/>
      <c r="Y217" s="21"/>
      <c r="Z217" s="21"/>
      <c r="AA217" s="21"/>
      <c r="AB217" s="21"/>
    </row>
    <row r="218" ht="15.0" customHeight="1">
      <c r="A218" s="25"/>
      <c r="B218" s="119"/>
      <c r="C218" s="21"/>
      <c r="D218" s="21"/>
      <c r="E218" s="119"/>
      <c r="F218" s="119"/>
      <c r="G218" s="168"/>
      <c r="H218" s="122"/>
      <c r="I218" s="21"/>
      <c r="J218" s="21"/>
      <c r="K218" s="21"/>
      <c r="L218" s="21"/>
      <c r="M218" s="21"/>
      <c r="N218" s="21"/>
      <c r="O218" s="21"/>
      <c r="P218" s="21"/>
      <c r="Q218" s="21"/>
      <c r="R218" s="21"/>
      <c r="S218" s="21"/>
      <c r="T218" s="21"/>
      <c r="U218" s="21"/>
      <c r="V218" s="21"/>
      <c r="W218" s="21"/>
      <c r="X218" s="21"/>
      <c r="Y218" s="21"/>
      <c r="Z218" s="21"/>
      <c r="AA218" s="21"/>
      <c r="AB218" s="21"/>
    </row>
    <row r="219" ht="15.0" customHeight="1">
      <c r="A219" s="25"/>
      <c r="B219" s="119"/>
      <c r="C219" s="21"/>
      <c r="D219" s="21"/>
      <c r="E219" s="119"/>
      <c r="F219" s="119"/>
      <c r="G219" s="168"/>
      <c r="H219" s="122"/>
      <c r="I219" s="21"/>
      <c r="J219" s="21"/>
      <c r="K219" s="21"/>
      <c r="L219" s="21"/>
      <c r="M219" s="21"/>
      <c r="N219" s="21"/>
      <c r="O219" s="21"/>
      <c r="P219" s="21"/>
      <c r="Q219" s="21"/>
      <c r="R219" s="21"/>
      <c r="S219" s="21"/>
      <c r="T219" s="21"/>
      <c r="U219" s="21"/>
      <c r="V219" s="21"/>
      <c r="W219" s="21"/>
      <c r="X219" s="21"/>
      <c r="Y219" s="21"/>
      <c r="Z219" s="21"/>
      <c r="AA219" s="21"/>
      <c r="AB219" s="21"/>
    </row>
    <row r="220" ht="15.0" customHeight="1">
      <c r="A220" s="25"/>
      <c r="B220" s="119"/>
      <c r="C220" s="21"/>
      <c r="D220" s="21"/>
      <c r="E220" s="119"/>
      <c r="F220" s="119"/>
      <c r="G220" s="168"/>
      <c r="H220" s="122"/>
      <c r="I220" s="21"/>
      <c r="J220" s="21"/>
      <c r="K220" s="21"/>
      <c r="L220" s="21"/>
      <c r="M220" s="21"/>
      <c r="N220" s="21"/>
      <c r="O220" s="21"/>
      <c r="P220" s="21"/>
      <c r="Q220" s="21"/>
      <c r="R220" s="21"/>
      <c r="S220" s="21"/>
      <c r="T220" s="21"/>
      <c r="U220" s="21"/>
      <c r="V220" s="21"/>
      <c r="W220" s="21"/>
      <c r="X220" s="21"/>
      <c r="Y220" s="21"/>
      <c r="Z220" s="21"/>
      <c r="AA220" s="21"/>
      <c r="AB220" s="21"/>
    </row>
    <row r="221" ht="15.0" customHeight="1">
      <c r="A221" s="25"/>
      <c r="B221" s="119"/>
      <c r="C221" s="21"/>
      <c r="D221" s="21"/>
      <c r="E221" s="119"/>
      <c r="F221" s="119"/>
      <c r="G221" s="168"/>
      <c r="H221" s="122"/>
      <c r="I221" s="21"/>
      <c r="J221" s="21"/>
      <c r="K221" s="21"/>
      <c r="L221" s="21"/>
      <c r="M221" s="21"/>
      <c r="N221" s="21"/>
      <c r="O221" s="21"/>
      <c r="P221" s="21"/>
      <c r="Q221" s="21"/>
      <c r="R221" s="21"/>
      <c r="S221" s="21"/>
      <c r="T221" s="21"/>
      <c r="U221" s="21"/>
      <c r="V221" s="21"/>
      <c r="W221" s="21"/>
      <c r="X221" s="21"/>
      <c r="Y221" s="21"/>
      <c r="Z221" s="21"/>
      <c r="AA221" s="21"/>
      <c r="AB221" s="21"/>
    </row>
    <row r="222" ht="15.0" customHeight="1">
      <c r="A222" s="25"/>
      <c r="B222" s="119"/>
      <c r="C222" s="21"/>
      <c r="D222" s="21"/>
      <c r="E222" s="119"/>
      <c r="F222" s="119"/>
      <c r="G222" s="168"/>
      <c r="H222" s="122"/>
      <c r="I222" s="21"/>
      <c r="J222" s="21"/>
      <c r="K222" s="21"/>
      <c r="L222" s="21"/>
      <c r="M222" s="21"/>
      <c r="N222" s="21"/>
      <c r="O222" s="21"/>
      <c r="P222" s="21"/>
      <c r="Q222" s="21"/>
      <c r="R222" s="21"/>
      <c r="S222" s="21"/>
      <c r="T222" s="21"/>
      <c r="U222" s="21"/>
      <c r="V222" s="21"/>
      <c r="W222" s="21"/>
      <c r="X222" s="21"/>
      <c r="Y222" s="21"/>
      <c r="Z222" s="21"/>
      <c r="AA222" s="21"/>
      <c r="AB222" s="21"/>
    </row>
    <row r="223" ht="15.0" customHeight="1">
      <c r="A223" s="25"/>
      <c r="B223" s="119"/>
      <c r="C223" s="21"/>
      <c r="D223" s="21"/>
      <c r="E223" s="119"/>
      <c r="F223" s="119"/>
      <c r="G223" s="168"/>
      <c r="H223" s="122"/>
      <c r="I223" s="21"/>
      <c r="J223" s="21"/>
      <c r="K223" s="21"/>
      <c r="L223" s="21"/>
      <c r="M223" s="21"/>
      <c r="N223" s="21"/>
      <c r="O223" s="21"/>
      <c r="P223" s="21"/>
      <c r="Q223" s="21"/>
      <c r="R223" s="21"/>
      <c r="S223" s="21"/>
      <c r="T223" s="21"/>
      <c r="U223" s="21"/>
      <c r="V223" s="21"/>
      <c r="W223" s="21"/>
      <c r="X223" s="21"/>
      <c r="Y223" s="21"/>
      <c r="Z223" s="21"/>
      <c r="AA223" s="21"/>
      <c r="AB223" s="21"/>
    </row>
    <row r="224" ht="15.0" customHeight="1">
      <c r="A224" s="25"/>
      <c r="B224" s="119"/>
      <c r="C224" s="21"/>
      <c r="D224" s="21"/>
      <c r="E224" s="119"/>
      <c r="F224" s="119"/>
      <c r="G224" s="168"/>
      <c r="H224" s="122"/>
      <c r="I224" s="21"/>
      <c r="J224" s="21"/>
      <c r="K224" s="21"/>
      <c r="L224" s="21"/>
      <c r="M224" s="21"/>
      <c r="N224" s="21"/>
      <c r="O224" s="21"/>
      <c r="P224" s="21"/>
      <c r="Q224" s="21"/>
      <c r="R224" s="21"/>
      <c r="S224" s="21"/>
      <c r="T224" s="21"/>
      <c r="U224" s="21"/>
      <c r="V224" s="21"/>
      <c r="W224" s="21"/>
      <c r="X224" s="21"/>
      <c r="Y224" s="21"/>
      <c r="Z224" s="21"/>
      <c r="AA224" s="21"/>
      <c r="AB224" s="21"/>
    </row>
    <row r="225" ht="15.0" customHeight="1">
      <c r="A225" s="25"/>
      <c r="B225" s="119"/>
      <c r="C225" s="21"/>
      <c r="D225" s="21"/>
      <c r="E225" s="119"/>
      <c r="F225" s="119"/>
      <c r="G225" s="168"/>
      <c r="H225" s="122"/>
      <c r="I225" s="21"/>
      <c r="J225" s="21"/>
      <c r="K225" s="21"/>
      <c r="L225" s="21"/>
      <c r="M225" s="21"/>
      <c r="N225" s="21"/>
      <c r="O225" s="21"/>
      <c r="P225" s="21"/>
      <c r="Q225" s="21"/>
      <c r="R225" s="21"/>
      <c r="S225" s="21"/>
      <c r="T225" s="21"/>
      <c r="U225" s="21"/>
      <c r="V225" s="21"/>
      <c r="W225" s="21"/>
      <c r="X225" s="21"/>
      <c r="Y225" s="21"/>
      <c r="Z225" s="21"/>
      <c r="AA225" s="21"/>
      <c r="AB225" s="21"/>
    </row>
    <row r="226" ht="15.0" customHeight="1">
      <c r="A226" s="25"/>
      <c r="B226" s="119"/>
      <c r="C226" s="21"/>
      <c r="D226" s="21"/>
      <c r="E226" s="119"/>
      <c r="F226" s="119"/>
      <c r="G226" s="168"/>
      <c r="H226" s="122"/>
      <c r="I226" s="21"/>
      <c r="J226" s="21"/>
      <c r="K226" s="21"/>
      <c r="L226" s="21"/>
      <c r="M226" s="21"/>
      <c r="N226" s="21"/>
      <c r="O226" s="21"/>
      <c r="P226" s="21"/>
      <c r="Q226" s="21"/>
      <c r="R226" s="21"/>
      <c r="S226" s="21"/>
      <c r="T226" s="21"/>
      <c r="U226" s="21"/>
      <c r="V226" s="21"/>
      <c r="W226" s="21"/>
      <c r="X226" s="21"/>
      <c r="Y226" s="21"/>
      <c r="Z226" s="21"/>
      <c r="AA226" s="21"/>
      <c r="AB226" s="21"/>
    </row>
    <row r="227" ht="15.0" customHeight="1">
      <c r="A227" s="25"/>
      <c r="B227" s="119"/>
      <c r="C227" s="21"/>
      <c r="D227" s="21"/>
      <c r="E227" s="119"/>
      <c r="F227" s="119"/>
      <c r="G227" s="168"/>
      <c r="H227" s="122"/>
      <c r="I227" s="21"/>
      <c r="J227" s="21"/>
      <c r="K227" s="21"/>
      <c r="L227" s="21"/>
      <c r="M227" s="21"/>
      <c r="N227" s="21"/>
      <c r="O227" s="21"/>
      <c r="P227" s="21"/>
      <c r="Q227" s="21"/>
      <c r="R227" s="21"/>
      <c r="S227" s="21"/>
      <c r="T227" s="21"/>
      <c r="U227" s="21"/>
      <c r="V227" s="21"/>
      <c r="W227" s="21"/>
      <c r="X227" s="21"/>
      <c r="Y227" s="21"/>
      <c r="Z227" s="21"/>
      <c r="AA227" s="21"/>
      <c r="AB227" s="21"/>
    </row>
    <row r="228" ht="15.0" customHeight="1">
      <c r="A228" s="25"/>
      <c r="B228" s="119"/>
      <c r="C228" s="21"/>
      <c r="D228" s="21"/>
      <c r="E228" s="119"/>
      <c r="F228" s="119"/>
      <c r="G228" s="168"/>
      <c r="H228" s="122"/>
      <c r="I228" s="21"/>
      <c r="J228" s="21"/>
      <c r="K228" s="21"/>
      <c r="L228" s="21"/>
      <c r="M228" s="21"/>
      <c r="N228" s="21"/>
      <c r="O228" s="21"/>
      <c r="P228" s="21"/>
      <c r="Q228" s="21"/>
      <c r="R228" s="21"/>
      <c r="S228" s="21"/>
      <c r="T228" s="21"/>
      <c r="U228" s="21"/>
      <c r="V228" s="21"/>
      <c r="W228" s="21"/>
      <c r="X228" s="21"/>
      <c r="Y228" s="21"/>
      <c r="Z228" s="21"/>
      <c r="AA228" s="21"/>
      <c r="AB228" s="21"/>
    </row>
    <row r="229" ht="15.0" customHeight="1">
      <c r="A229" s="25"/>
      <c r="B229" s="119"/>
      <c r="C229" s="21"/>
      <c r="D229" s="21"/>
      <c r="E229" s="119"/>
      <c r="F229" s="119"/>
      <c r="G229" s="168"/>
      <c r="H229" s="122"/>
      <c r="I229" s="21"/>
      <c r="J229" s="21"/>
      <c r="K229" s="21"/>
      <c r="L229" s="21"/>
      <c r="M229" s="21"/>
      <c r="N229" s="21"/>
      <c r="O229" s="21"/>
      <c r="P229" s="21"/>
      <c r="Q229" s="21"/>
      <c r="R229" s="21"/>
      <c r="S229" s="21"/>
      <c r="T229" s="21"/>
      <c r="U229" s="21"/>
      <c r="V229" s="21"/>
      <c r="W229" s="21"/>
      <c r="X229" s="21"/>
      <c r="Y229" s="21"/>
      <c r="Z229" s="21"/>
      <c r="AA229" s="21"/>
      <c r="AB229" s="21"/>
    </row>
    <row r="230" ht="15.0" customHeight="1">
      <c r="A230" s="25"/>
      <c r="B230" s="119"/>
      <c r="C230" s="21"/>
      <c r="D230" s="21"/>
      <c r="E230" s="119"/>
      <c r="F230" s="119"/>
      <c r="G230" s="168"/>
      <c r="H230" s="122"/>
      <c r="I230" s="21"/>
      <c r="J230" s="21"/>
      <c r="K230" s="21"/>
      <c r="L230" s="21"/>
      <c r="M230" s="21"/>
      <c r="N230" s="21"/>
      <c r="O230" s="21"/>
      <c r="P230" s="21"/>
      <c r="Q230" s="21"/>
      <c r="R230" s="21"/>
      <c r="S230" s="21"/>
      <c r="T230" s="21"/>
      <c r="U230" s="21"/>
      <c r="V230" s="21"/>
      <c r="W230" s="21"/>
      <c r="X230" s="21"/>
      <c r="Y230" s="21"/>
      <c r="Z230" s="21"/>
      <c r="AA230" s="21"/>
      <c r="AB230" s="21"/>
    </row>
    <row r="231" ht="15.0" customHeight="1">
      <c r="A231" s="25"/>
      <c r="B231" s="119"/>
      <c r="C231" s="21"/>
      <c r="D231" s="21"/>
      <c r="E231" s="119"/>
      <c r="F231" s="119"/>
      <c r="G231" s="168"/>
      <c r="H231" s="122"/>
      <c r="I231" s="21"/>
      <c r="J231" s="21"/>
      <c r="K231" s="21"/>
      <c r="L231" s="21"/>
      <c r="M231" s="21"/>
      <c r="N231" s="21"/>
      <c r="O231" s="21"/>
      <c r="P231" s="21"/>
      <c r="Q231" s="21"/>
      <c r="R231" s="21"/>
      <c r="S231" s="21"/>
      <c r="T231" s="21"/>
      <c r="U231" s="21"/>
      <c r="V231" s="21"/>
      <c r="W231" s="21"/>
      <c r="X231" s="21"/>
      <c r="Y231" s="21"/>
      <c r="Z231" s="21"/>
      <c r="AA231" s="21"/>
      <c r="AB231" s="21"/>
    </row>
    <row r="232" ht="15.0" customHeight="1">
      <c r="A232" s="25"/>
      <c r="B232" s="119"/>
      <c r="C232" s="21"/>
      <c r="D232" s="21"/>
      <c r="E232" s="119"/>
      <c r="F232" s="119"/>
      <c r="G232" s="168"/>
      <c r="H232" s="122"/>
      <c r="I232" s="21"/>
      <c r="J232" s="21"/>
      <c r="K232" s="21"/>
      <c r="L232" s="21"/>
      <c r="M232" s="21"/>
      <c r="N232" s="21"/>
      <c r="O232" s="21"/>
      <c r="P232" s="21"/>
      <c r="Q232" s="21"/>
      <c r="R232" s="21"/>
      <c r="S232" s="21"/>
      <c r="T232" s="21"/>
      <c r="U232" s="21"/>
      <c r="V232" s="21"/>
      <c r="W232" s="21"/>
      <c r="X232" s="21"/>
      <c r="Y232" s="21"/>
      <c r="Z232" s="21"/>
      <c r="AA232" s="21"/>
      <c r="AB232" s="21"/>
    </row>
    <row r="233" ht="15.0" customHeight="1">
      <c r="A233" s="25"/>
      <c r="B233" s="119"/>
      <c r="C233" s="21"/>
      <c r="D233" s="21"/>
      <c r="E233" s="119"/>
      <c r="F233" s="119"/>
      <c r="G233" s="168"/>
      <c r="H233" s="122"/>
      <c r="I233" s="21"/>
      <c r="J233" s="21"/>
      <c r="K233" s="21"/>
      <c r="L233" s="21"/>
      <c r="M233" s="21"/>
      <c r="N233" s="21"/>
      <c r="O233" s="21"/>
      <c r="P233" s="21"/>
      <c r="Q233" s="21"/>
      <c r="R233" s="21"/>
      <c r="S233" s="21"/>
      <c r="T233" s="21"/>
      <c r="U233" s="21"/>
      <c r="V233" s="21"/>
      <c r="W233" s="21"/>
      <c r="X233" s="21"/>
      <c r="Y233" s="21"/>
      <c r="Z233" s="21"/>
      <c r="AA233" s="21"/>
      <c r="AB233" s="21"/>
    </row>
    <row r="234" ht="15.0" customHeight="1">
      <c r="A234" s="25"/>
      <c r="B234" s="119"/>
      <c r="C234" s="21"/>
      <c r="D234" s="21"/>
      <c r="E234" s="119"/>
      <c r="F234" s="119"/>
      <c r="G234" s="168"/>
      <c r="H234" s="122"/>
      <c r="I234" s="21"/>
      <c r="J234" s="21"/>
      <c r="K234" s="21"/>
      <c r="L234" s="21"/>
      <c r="M234" s="21"/>
      <c r="N234" s="21"/>
      <c r="O234" s="21"/>
      <c r="P234" s="21"/>
      <c r="Q234" s="21"/>
      <c r="R234" s="21"/>
      <c r="S234" s="21"/>
      <c r="T234" s="21"/>
      <c r="U234" s="21"/>
      <c r="V234" s="21"/>
      <c r="W234" s="21"/>
      <c r="X234" s="21"/>
      <c r="Y234" s="21"/>
      <c r="Z234" s="21"/>
      <c r="AA234" s="21"/>
      <c r="AB234" s="21"/>
    </row>
    <row r="235" ht="15.0" customHeight="1">
      <c r="A235" s="25"/>
      <c r="B235" s="119"/>
      <c r="C235" s="21"/>
      <c r="D235" s="21"/>
      <c r="E235" s="119"/>
      <c r="F235" s="119"/>
      <c r="G235" s="168"/>
      <c r="H235" s="122"/>
      <c r="I235" s="21"/>
      <c r="J235" s="21"/>
      <c r="K235" s="21"/>
      <c r="L235" s="21"/>
      <c r="M235" s="21"/>
      <c r="N235" s="21"/>
      <c r="O235" s="21"/>
      <c r="P235" s="21"/>
      <c r="Q235" s="21"/>
      <c r="R235" s="21"/>
      <c r="S235" s="21"/>
      <c r="T235" s="21"/>
      <c r="U235" s="21"/>
      <c r="V235" s="21"/>
      <c r="W235" s="21"/>
      <c r="X235" s="21"/>
      <c r="Y235" s="21"/>
      <c r="Z235" s="21"/>
      <c r="AA235" s="21"/>
      <c r="AB235" s="21"/>
    </row>
    <row r="236" ht="15.0" customHeight="1">
      <c r="A236" s="25"/>
      <c r="B236" s="119"/>
      <c r="C236" s="21"/>
      <c r="D236" s="21"/>
      <c r="E236" s="119"/>
      <c r="F236" s="119"/>
      <c r="G236" s="168"/>
      <c r="H236" s="122"/>
      <c r="I236" s="21"/>
      <c r="J236" s="21"/>
      <c r="K236" s="21"/>
      <c r="L236" s="21"/>
      <c r="M236" s="21"/>
      <c r="N236" s="21"/>
      <c r="O236" s="21"/>
      <c r="P236" s="21"/>
      <c r="Q236" s="21"/>
      <c r="R236" s="21"/>
      <c r="S236" s="21"/>
      <c r="T236" s="21"/>
      <c r="U236" s="21"/>
      <c r="V236" s="21"/>
      <c r="W236" s="21"/>
      <c r="X236" s="21"/>
      <c r="Y236" s="21"/>
      <c r="Z236" s="21"/>
      <c r="AA236" s="21"/>
      <c r="AB236" s="21"/>
    </row>
    <row r="237" ht="15.0" customHeight="1">
      <c r="A237" s="25"/>
      <c r="B237" s="119"/>
      <c r="C237" s="21"/>
      <c r="D237" s="21"/>
      <c r="E237" s="119"/>
      <c r="F237" s="119"/>
      <c r="G237" s="168"/>
      <c r="H237" s="122"/>
      <c r="I237" s="21"/>
      <c r="J237" s="21"/>
      <c r="K237" s="21"/>
      <c r="L237" s="21"/>
      <c r="M237" s="21"/>
      <c r="N237" s="21"/>
      <c r="O237" s="21"/>
      <c r="P237" s="21"/>
      <c r="Q237" s="21"/>
      <c r="R237" s="21"/>
      <c r="S237" s="21"/>
      <c r="T237" s="21"/>
      <c r="U237" s="21"/>
      <c r="V237" s="21"/>
      <c r="W237" s="21"/>
      <c r="X237" s="21"/>
      <c r="Y237" s="21"/>
      <c r="Z237" s="21"/>
      <c r="AA237" s="21"/>
      <c r="AB237" s="21"/>
    </row>
    <row r="238" ht="15.0" customHeight="1">
      <c r="A238" s="25"/>
      <c r="B238" s="119"/>
      <c r="C238" s="21"/>
      <c r="D238" s="21"/>
      <c r="E238" s="119"/>
      <c r="F238" s="119"/>
      <c r="G238" s="168"/>
      <c r="H238" s="122"/>
      <c r="I238" s="21"/>
      <c r="J238" s="21"/>
      <c r="K238" s="21"/>
      <c r="L238" s="21"/>
      <c r="M238" s="21"/>
      <c r="N238" s="21"/>
      <c r="O238" s="21"/>
      <c r="P238" s="21"/>
      <c r="Q238" s="21"/>
      <c r="R238" s="21"/>
      <c r="S238" s="21"/>
      <c r="T238" s="21"/>
      <c r="U238" s="21"/>
      <c r="V238" s="21"/>
      <c r="W238" s="21"/>
      <c r="X238" s="21"/>
      <c r="Y238" s="21"/>
      <c r="Z238" s="21"/>
      <c r="AA238" s="21"/>
      <c r="AB238" s="21"/>
    </row>
    <row r="239" ht="15.0" customHeight="1">
      <c r="A239" s="25"/>
      <c r="B239" s="119"/>
      <c r="C239" s="21"/>
      <c r="D239" s="21"/>
      <c r="E239" s="119"/>
      <c r="F239" s="119"/>
      <c r="G239" s="168"/>
      <c r="H239" s="122"/>
      <c r="I239" s="21"/>
      <c r="J239" s="21"/>
      <c r="K239" s="21"/>
      <c r="L239" s="21"/>
      <c r="M239" s="21"/>
      <c r="N239" s="21"/>
      <c r="O239" s="21"/>
      <c r="P239" s="21"/>
      <c r="Q239" s="21"/>
      <c r="R239" s="21"/>
      <c r="S239" s="21"/>
      <c r="T239" s="21"/>
      <c r="U239" s="21"/>
      <c r="V239" s="21"/>
      <c r="W239" s="21"/>
      <c r="X239" s="21"/>
      <c r="Y239" s="21"/>
      <c r="Z239" s="21"/>
      <c r="AA239" s="21"/>
      <c r="AB239" s="21"/>
    </row>
    <row r="240" ht="15.0" customHeight="1">
      <c r="A240" s="25"/>
      <c r="B240" s="119"/>
      <c r="C240" s="21"/>
      <c r="D240" s="21"/>
      <c r="E240" s="119"/>
      <c r="F240" s="119"/>
      <c r="G240" s="168"/>
      <c r="H240" s="122"/>
      <c r="I240" s="21"/>
      <c r="J240" s="21"/>
      <c r="K240" s="21"/>
      <c r="L240" s="21"/>
      <c r="M240" s="21"/>
      <c r="N240" s="21"/>
      <c r="O240" s="21"/>
      <c r="P240" s="21"/>
      <c r="Q240" s="21"/>
      <c r="R240" s="21"/>
      <c r="S240" s="21"/>
      <c r="T240" s="21"/>
      <c r="U240" s="21"/>
      <c r="V240" s="21"/>
      <c r="W240" s="21"/>
      <c r="X240" s="21"/>
      <c r="Y240" s="21"/>
      <c r="Z240" s="21"/>
      <c r="AA240" s="21"/>
      <c r="AB240" s="21"/>
    </row>
    <row r="241" ht="15.0" customHeight="1">
      <c r="A241" s="25"/>
      <c r="B241" s="119"/>
      <c r="C241" s="21"/>
      <c r="D241" s="21"/>
      <c r="E241" s="21"/>
      <c r="F241" s="21"/>
      <c r="G241" s="168"/>
      <c r="H241" s="122"/>
      <c r="I241" s="21"/>
      <c r="J241" s="21"/>
      <c r="K241" s="21"/>
      <c r="L241" s="21"/>
      <c r="M241" s="21"/>
      <c r="N241" s="21"/>
      <c r="O241" s="21"/>
      <c r="P241" s="21"/>
      <c r="Q241" s="21"/>
      <c r="R241" s="21"/>
      <c r="S241" s="21"/>
      <c r="T241" s="21"/>
      <c r="U241" s="21"/>
      <c r="V241" s="21"/>
      <c r="W241" s="21"/>
      <c r="X241" s="21"/>
      <c r="Y241" s="21"/>
      <c r="Z241" s="21"/>
      <c r="AA241" s="21"/>
      <c r="AB241" s="21"/>
    </row>
    <row r="242" ht="15.0" customHeight="1">
      <c r="A242" s="25"/>
      <c r="B242" s="119"/>
      <c r="C242" s="21"/>
      <c r="D242" s="21"/>
      <c r="E242" s="119"/>
      <c r="F242" s="119"/>
      <c r="G242" s="168"/>
      <c r="H242" s="122"/>
      <c r="I242" s="21"/>
      <c r="J242" s="21"/>
      <c r="K242" s="21"/>
      <c r="L242" s="21"/>
      <c r="M242" s="21"/>
      <c r="N242" s="21"/>
      <c r="O242" s="21"/>
      <c r="P242" s="21"/>
      <c r="Q242" s="21"/>
      <c r="R242" s="21"/>
      <c r="S242" s="21"/>
      <c r="T242" s="21"/>
      <c r="U242" s="21"/>
      <c r="V242" s="21"/>
      <c r="W242" s="21"/>
      <c r="X242" s="21"/>
      <c r="Y242" s="21"/>
      <c r="Z242" s="21"/>
      <c r="AA242" s="21"/>
      <c r="AB242" s="21"/>
    </row>
    <row r="243" ht="15.0" customHeight="1">
      <c r="A243" s="25"/>
      <c r="B243" s="119"/>
      <c r="C243" s="21"/>
      <c r="D243" s="21"/>
      <c r="E243" s="119"/>
      <c r="F243" s="119"/>
      <c r="G243" s="168"/>
      <c r="H243" s="122"/>
      <c r="I243" s="21"/>
      <c r="J243" s="21"/>
      <c r="K243" s="21"/>
      <c r="L243" s="21"/>
      <c r="M243" s="21"/>
      <c r="N243" s="21"/>
      <c r="O243" s="21"/>
      <c r="P243" s="21"/>
      <c r="Q243" s="21"/>
      <c r="R243" s="21"/>
      <c r="S243" s="21"/>
      <c r="T243" s="21"/>
      <c r="U243" s="21"/>
      <c r="V243" s="21"/>
      <c r="W243" s="21"/>
      <c r="X243" s="21"/>
      <c r="Y243" s="21"/>
      <c r="Z243" s="21"/>
      <c r="AA243" s="21"/>
      <c r="AB243" s="21"/>
    </row>
    <row r="244" ht="15.0" customHeight="1">
      <c r="A244" s="25"/>
      <c r="B244" s="119"/>
      <c r="C244" s="21"/>
      <c r="D244" s="21"/>
      <c r="E244" s="119"/>
      <c r="F244" s="119"/>
      <c r="G244" s="168"/>
      <c r="H244" s="122"/>
      <c r="I244" s="21"/>
      <c r="J244" s="21"/>
      <c r="K244" s="21"/>
      <c r="L244" s="21"/>
      <c r="M244" s="21"/>
      <c r="N244" s="21"/>
      <c r="O244" s="21"/>
      <c r="P244" s="21"/>
      <c r="Q244" s="21"/>
      <c r="R244" s="21"/>
      <c r="S244" s="21"/>
      <c r="T244" s="21"/>
      <c r="U244" s="21"/>
      <c r="V244" s="21"/>
      <c r="W244" s="21"/>
      <c r="X244" s="21"/>
      <c r="Y244" s="21"/>
      <c r="Z244" s="21"/>
      <c r="AA244" s="21"/>
      <c r="AB244" s="21"/>
    </row>
    <row r="245" ht="15.0" customHeight="1">
      <c r="A245" s="25"/>
      <c r="B245" s="119"/>
      <c r="C245" s="21"/>
      <c r="D245" s="21"/>
      <c r="E245" s="119"/>
      <c r="F245" s="119"/>
      <c r="G245" s="168"/>
      <c r="H245" s="122"/>
      <c r="I245" s="21"/>
      <c r="J245" s="21"/>
      <c r="K245" s="21"/>
      <c r="L245" s="21"/>
      <c r="M245" s="21"/>
      <c r="N245" s="21"/>
      <c r="O245" s="21"/>
      <c r="P245" s="21"/>
      <c r="Q245" s="21"/>
      <c r="R245" s="21"/>
      <c r="S245" s="21"/>
      <c r="T245" s="21"/>
      <c r="U245" s="21"/>
      <c r="V245" s="21"/>
      <c r="W245" s="21"/>
      <c r="X245" s="21"/>
      <c r="Y245" s="21"/>
      <c r="Z245" s="21"/>
      <c r="AA245" s="21"/>
      <c r="AB245" s="21"/>
    </row>
    <row r="246" ht="15.0" customHeight="1">
      <c r="A246" s="25"/>
      <c r="B246" s="119"/>
      <c r="C246" s="21"/>
      <c r="D246" s="21"/>
      <c r="E246" s="119"/>
      <c r="F246" s="119"/>
      <c r="G246" s="168"/>
      <c r="H246" s="122"/>
      <c r="I246" s="21"/>
      <c r="J246" s="21"/>
      <c r="K246" s="21"/>
      <c r="L246" s="21"/>
      <c r="M246" s="21"/>
      <c r="N246" s="21"/>
      <c r="O246" s="21"/>
      <c r="P246" s="21"/>
      <c r="Q246" s="21"/>
      <c r="R246" s="21"/>
      <c r="S246" s="21"/>
      <c r="T246" s="21"/>
      <c r="U246" s="21"/>
      <c r="V246" s="21"/>
      <c r="W246" s="21"/>
      <c r="X246" s="21"/>
      <c r="Y246" s="21"/>
      <c r="Z246" s="21"/>
      <c r="AA246" s="21"/>
      <c r="AB246" s="21"/>
    </row>
    <row r="247" ht="15.0" customHeight="1">
      <c r="A247" s="25"/>
      <c r="B247" s="119"/>
      <c r="C247" s="21"/>
      <c r="D247" s="21"/>
      <c r="E247" s="119"/>
      <c r="F247" s="119"/>
      <c r="G247" s="168"/>
      <c r="H247" s="122"/>
      <c r="I247" s="21"/>
      <c r="J247" s="21"/>
      <c r="K247" s="21"/>
      <c r="L247" s="21"/>
      <c r="M247" s="21"/>
      <c r="N247" s="21"/>
      <c r="O247" s="21"/>
      <c r="P247" s="21"/>
      <c r="Q247" s="21"/>
      <c r="R247" s="21"/>
      <c r="S247" s="21"/>
      <c r="T247" s="21"/>
      <c r="U247" s="21"/>
      <c r="V247" s="21"/>
      <c r="W247" s="21"/>
      <c r="X247" s="21"/>
      <c r="Y247" s="21"/>
      <c r="Z247" s="21"/>
      <c r="AA247" s="21"/>
      <c r="AB247" s="21"/>
    </row>
    <row r="248" ht="15.0" customHeight="1">
      <c r="A248" s="25"/>
      <c r="B248" s="119"/>
      <c r="C248" s="21"/>
      <c r="D248" s="21"/>
      <c r="E248" s="119"/>
      <c r="F248" s="119"/>
      <c r="G248" s="168"/>
      <c r="H248" s="122"/>
      <c r="I248" s="21"/>
      <c r="J248" s="21"/>
      <c r="K248" s="21"/>
      <c r="L248" s="21"/>
      <c r="M248" s="21"/>
      <c r="N248" s="21"/>
      <c r="O248" s="21"/>
      <c r="P248" s="21"/>
      <c r="Q248" s="21"/>
      <c r="R248" s="21"/>
      <c r="S248" s="21"/>
      <c r="T248" s="21"/>
      <c r="U248" s="21"/>
      <c r="V248" s="21"/>
      <c r="W248" s="21"/>
      <c r="X248" s="21"/>
      <c r="Y248" s="21"/>
      <c r="Z248" s="21"/>
      <c r="AA248" s="21"/>
      <c r="AB248" s="21"/>
    </row>
    <row r="249" ht="15.0" customHeight="1">
      <c r="A249" s="25"/>
      <c r="B249" s="119"/>
      <c r="C249" s="21"/>
      <c r="D249" s="21"/>
      <c r="E249" s="119"/>
      <c r="F249" s="119"/>
      <c r="G249" s="168"/>
      <c r="H249" s="122"/>
      <c r="I249" s="21"/>
      <c r="J249" s="21"/>
      <c r="K249" s="21"/>
      <c r="L249" s="21"/>
      <c r="M249" s="21"/>
      <c r="N249" s="21"/>
      <c r="O249" s="21"/>
      <c r="P249" s="21"/>
      <c r="Q249" s="21"/>
      <c r="R249" s="21"/>
      <c r="S249" s="21"/>
      <c r="T249" s="21"/>
      <c r="U249" s="21"/>
      <c r="V249" s="21"/>
      <c r="W249" s="21"/>
      <c r="X249" s="21"/>
      <c r="Y249" s="21"/>
      <c r="Z249" s="21"/>
      <c r="AA249" s="21"/>
      <c r="AB249" s="21"/>
    </row>
    <row r="250" ht="15.0" customHeight="1">
      <c r="A250" s="25"/>
      <c r="B250" s="119"/>
      <c r="C250" s="21"/>
      <c r="D250" s="21"/>
      <c r="E250" s="119"/>
      <c r="F250" s="119"/>
      <c r="G250" s="168"/>
      <c r="H250" s="122"/>
      <c r="I250" s="21"/>
      <c r="J250" s="21"/>
      <c r="K250" s="21"/>
      <c r="L250" s="21"/>
      <c r="M250" s="21"/>
      <c r="N250" s="21"/>
      <c r="O250" s="21"/>
      <c r="P250" s="21"/>
      <c r="Q250" s="21"/>
      <c r="R250" s="21"/>
      <c r="S250" s="21"/>
      <c r="T250" s="21"/>
      <c r="U250" s="21"/>
      <c r="V250" s="21"/>
      <c r="W250" s="21"/>
      <c r="X250" s="21"/>
      <c r="Y250" s="21"/>
      <c r="Z250" s="21"/>
      <c r="AA250" s="21"/>
      <c r="AB250" s="21"/>
    </row>
    <row r="251" ht="15.0" customHeight="1">
      <c r="A251" s="25"/>
      <c r="B251" s="119"/>
      <c r="C251" s="21"/>
      <c r="D251" s="21"/>
      <c r="E251" s="119"/>
      <c r="F251" s="119"/>
      <c r="G251" s="168"/>
      <c r="H251" s="122"/>
      <c r="I251" s="21"/>
      <c r="J251" s="21"/>
      <c r="K251" s="21"/>
      <c r="L251" s="21"/>
      <c r="M251" s="21"/>
      <c r="N251" s="21"/>
      <c r="O251" s="21"/>
      <c r="P251" s="21"/>
      <c r="Q251" s="21"/>
      <c r="R251" s="21"/>
      <c r="S251" s="21"/>
      <c r="T251" s="21"/>
      <c r="U251" s="21"/>
      <c r="V251" s="21"/>
      <c r="W251" s="21"/>
      <c r="X251" s="21"/>
      <c r="Y251" s="21"/>
      <c r="Z251" s="21"/>
      <c r="AA251" s="21"/>
      <c r="AB251" s="21"/>
    </row>
    <row r="252" ht="15.0" customHeight="1">
      <c r="A252" s="25"/>
      <c r="B252" s="119"/>
      <c r="C252" s="21"/>
      <c r="D252" s="21"/>
      <c r="E252" s="119"/>
      <c r="F252" s="119"/>
      <c r="G252" s="168"/>
      <c r="H252" s="122"/>
      <c r="I252" s="21"/>
      <c r="J252" s="21"/>
      <c r="K252" s="21"/>
      <c r="L252" s="21"/>
      <c r="M252" s="21"/>
      <c r="N252" s="21"/>
      <c r="O252" s="21"/>
      <c r="P252" s="21"/>
      <c r="Q252" s="21"/>
      <c r="R252" s="21"/>
      <c r="S252" s="21"/>
      <c r="T252" s="21"/>
      <c r="U252" s="21"/>
      <c r="V252" s="21"/>
      <c r="W252" s="21"/>
      <c r="X252" s="21"/>
      <c r="Y252" s="21"/>
      <c r="Z252" s="21"/>
      <c r="AA252" s="21"/>
      <c r="AB252" s="21"/>
    </row>
    <row r="253" ht="15.0" customHeight="1">
      <c r="A253" s="25"/>
      <c r="B253" s="119"/>
      <c r="C253" s="21"/>
      <c r="D253" s="21"/>
      <c r="E253" s="119"/>
      <c r="F253" s="119"/>
      <c r="G253" s="168"/>
      <c r="H253" s="122"/>
      <c r="I253" s="21"/>
      <c r="J253" s="21"/>
      <c r="K253" s="21"/>
      <c r="L253" s="21"/>
      <c r="M253" s="21"/>
      <c r="N253" s="21"/>
      <c r="O253" s="21"/>
      <c r="P253" s="21"/>
      <c r="Q253" s="21"/>
      <c r="R253" s="21"/>
      <c r="S253" s="21"/>
      <c r="T253" s="21"/>
      <c r="U253" s="21"/>
      <c r="V253" s="21"/>
      <c r="W253" s="21"/>
      <c r="X253" s="21"/>
      <c r="Y253" s="21"/>
      <c r="Z253" s="21"/>
      <c r="AA253" s="21"/>
      <c r="AB253" s="21"/>
    </row>
    <row r="254" ht="15.0" customHeight="1">
      <c r="A254" s="25"/>
      <c r="B254" s="119"/>
      <c r="C254" s="21"/>
      <c r="D254" s="21"/>
      <c r="E254" s="119"/>
      <c r="F254" s="119"/>
      <c r="G254" s="168"/>
      <c r="H254" s="122"/>
      <c r="I254" s="21"/>
      <c r="J254" s="21"/>
      <c r="K254" s="21"/>
      <c r="L254" s="21"/>
      <c r="M254" s="21"/>
      <c r="N254" s="21"/>
      <c r="O254" s="21"/>
      <c r="P254" s="21"/>
      <c r="Q254" s="21"/>
      <c r="R254" s="21"/>
      <c r="S254" s="21"/>
      <c r="T254" s="21"/>
      <c r="U254" s="21"/>
      <c r="V254" s="21"/>
      <c r="W254" s="21"/>
      <c r="X254" s="21"/>
      <c r="Y254" s="21"/>
      <c r="Z254" s="21"/>
      <c r="AA254" s="21"/>
      <c r="AB254" s="21"/>
    </row>
    <row r="255" ht="15.0" customHeight="1">
      <c r="A255" s="25"/>
      <c r="B255" s="119"/>
      <c r="C255" s="21"/>
      <c r="D255" s="21"/>
      <c r="E255" s="119"/>
      <c r="F255" s="119"/>
      <c r="G255" s="168"/>
      <c r="H255" s="122"/>
      <c r="I255" s="21"/>
      <c r="J255" s="21"/>
      <c r="K255" s="21"/>
      <c r="L255" s="21"/>
      <c r="M255" s="21"/>
      <c r="N255" s="21"/>
      <c r="O255" s="21"/>
      <c r="P255" s="21"/>
      <c r="Q255" s="21"/>
      <c r="R255" s="21"/>
      <c r="S255" s="21"/>
      <c r="T255" s="21"/>
      <c r="U255" s="21"/>
      <c r="V255" s="21"/>
      <c r="W255" s="21"/>
      <c r="X255" s="21"/>
      <c r="Y255" s="21"/>
      <c r="Z255" s="21"/>
      <c r="AA255" s="21"/>
      <c r="AB255" s="21"/>
    </row>
    <row r="256" ht="15.0" customHeight="1">
      <c r="A256" s="25"/>
      <c r="B256" s="119"/>
      <c r="C256" s="21"/>
      <c r="D256" s="21"/>
      <c r="E256" s="119"/>
      <c r="F256" s="119"/>
      <c r="G256" s="168"/>
      <c r="H256" s="122"/>
      <c r="I256" s="21"/>
      <c r="J256" s="21"/>
      <c r="K256" s="21"/>
      <c r="L256" s="21"/>
      <c r="M256" s="21"/>
      <c r="N256" s="21"/>
      <c r="O256" s="21"/>
      <c r="P256" s="21"/>
      <c r="Q256" s="21"/>
      <c r="R256" s="21"/>
      <c r="S256" s="21"/>
      <c r="T256" s="21"/>
      <c r="U256" s="21"/>
      <c r="V256" s="21"/>
      <c r="W256" s="21"/>
      <c r="X256" s="21"/>
      <c r="Y256" s="21"/>
      <c r="Z256" s="21"/>
      <c r="AA256" s="21"/>
      <c r="AB256" s="21"/>
    </row>
    <row r="257" ht="15.0" customHeight="1">
      <c r="A257" s="25"/>
      <c r="B257" s="119"/>
      <c r="C257" s="21"/>
      <c r="D257" s="21"/>
      <c r="E257" s="119"/>
      <c r="F257" s="119"/>
      <c r="G257" s="168"/>
      <c r="H257" s="122"/>
      <c r="I257" s="21"/>
      <c r="J257" s="21"/>
      <c r="K257" s="21"/>
      <c r="L257" s="21"/>
      <c r="M257" s="21"/>
      <c r="N257" s="21"/>
      <c r="O257" s="21"/>
      <c r="P257" s="21"/>
      <c r="Q257" s="21"/>
      <c r="R257" s="21"/>
      <c r="S257" s="21"/>
      <c r="T257" s="21"/>
      <c r="U257" s="21"/>
      <c r="V257" s="21"/>
      <c r="W257" s="21"/>
      <c r="X257" s="21"/>
      <c r="Y257" s="21"/>
      <c r="Z257" s="21"/>
      <c r="AA257" s="21"/>
      <c r="AB257" s="21"/>
    </row>
    <row r="258" ht="15.0" customHeight="1">
      <c r="A258" s="25"/>
      <c r="B258" s="119"/>
      <c r="C258" s="21"/>
      <c r="D258" s="21"/>
      <c r="E258" s="119"/>
      <c r="F258" s="119"/>
      <c r="G258" s="168"/>
      <c r="H258" s="122"/>
      <c r="I258" s="21"/>
      <c r="J258" s="21"/>
      <c r="K258" s="21"/>
      <c r="L258" s="21"/>
      <c r="M258" s="21"/>
      <c r="N258" s="21"/>
      <c r="O258" s="21"/>
      <c r="P258" s="21"/>
      <c r="Q258" s="21"/>
      <c r="R258" s="21"/>
      <c r="S258" s="21"/>
      <c r="T258" s="21"/>
      <c r="U258" s="21"/>
      <c r="V258" s="21"/>
      <c r="W258" s="21"/>
      <c r="X258" s="21"/>
      <c r="Y258" s="21"/>
      <c r="Z258" s="21"/>
      <c r="AA258" s="21"/>
      <c r="AB258" s="21"/>
    </row>
    <row r="259" ht="15.0" customHeight="1">
      <c r="A259" s="25"/>
      <c r="B259" s="119"/>
      <c r="C259" s="21"/>
      <c r="D259" s="21"/>
      <c r="E259" s="119"/>
      <c r="F259" s="119"/>
      <c r="G259" s="168"/>
      <c r="H259" s="122"/>
      <c r="I259" s="21"/>
      <c r="J259" s="21"/>
      <c r="K259" s="21"/>
      <c r="L259" s="21"/>
      <c r="M259" s="21"/>
      <c r="N259" s="21"/>
      <c r="O259" s="21"/>
      <c r="P259" s="21"/>
      <c r="Q259" s="21"/>
      <c r="R259" s="21"/>
      <c r="S259" s="21"/>
      <c r="T259" s="21"/>
      <c r="U259" s="21"/>
      <c r="V259" s="21"/>
      <c r="W259" s="21"/>
      <c r="X259" s="21"/>
      <c r="Y259" s="21"/>
      <c r="Z259" s="21"/>
      <c r="AA259" s="21"/>
      <c r="AB259" s="21"/>
    </row>
    <row r="260" ht="15.0" customHeight="1">
      <c r="A260" s="25"/>
      <c r="B260" s="119"/>
      <c r="C260" s="21"/>
      <c r="D260" s="21"/>
      <c r="E260" s="119"/>
      <c r="F260" s="119"/>
      <c r="G260" s="168"/>
      <c r="H260" s="122"/>
      <c r="I260" s="21"/>
      <c r="J260" s="21"/>
      <c r="K260" s="21"/>
      <c r="L260" s="21"/>
      <c r="M260" s="21"/>
      <c r="N260" s="21"/>
      <c r="O260" s="21"/>
      <c r="P260" s="21"/>
      <c r="Q260" s="21"/>
      <c r="R260" s="21"/>
      <c r="S260" s="21"/>
      <c r="T260" s="21"/>
      <c r="U260" s="21"/>
      <c r="V260" s="21"/>
      <c r="W260" s="21"/>
      <c r="X260" s="21"/>
      <c r="Y260" s="21"/>
      <c r="Z260" s="21"/>
      <c r="AA260" s="21"/>
      <c r="AB260" s="21"/>
    </row>
    <row r="261" ht="15.0" customHeight="1">
      <c r="A261" s="21"/>
      <c r="B261" s="21"/>
      <c r="C261" s="21"/>
      <c r="D261" s="21"/>
      <c r="E261" s="21"/>
      <c r="F261" s="21"/>
      <c r="G261" s="21"/>
      <c r="H261" s="26"/>
      <c r="I261" s="21"/>
      <c r="J261" s="21"/>
      <c r="K261" s="21"/>
      <c r="L261" s="21"/>
      <c r="M261" s="21"/>
      <c r="N261" s="21"/>
      <c r="O261" s="21"/>
      <c r="P261" s="21"/>
      <c r="Q261" s="21"/>
      <c r="R261" s="21"/>
      <c r="S261" s="21"/>
      <c r="T261" s="21"/>
      <c r="U261" s="21"/>
      <c r="V261" s="21"/>
      <c r="W261" s="21"/>
      <c r="X261" s="21"/>
      <c r="Y261" s="21"/>
      <c r="Z261" s="21"/>
      <c r="AA261" s="21"/>
      <c r="AB261" s="21"/>
    </row>
    <row r="262" ht="15.0" customHeight="1">
      <c r="A262" s="21"/>
      <c r="B262" s="21"/>
      <c r="C262" s="21"/>
      <c r="D262" s="21"/>
      <c r="E262" s="21"/>
      <c r="F262" s="21"/>
      <c r="G262" s="21"/>
      <c r="H262" s="26"/>
      <c r="I262" s="21"/>
      <c r="J262" s="21"/>
      <c r="K262" s="21"/>
      <c r="L262" s="21"/>
      <c r="M262" s="21"/>
      <c r="N262" s="21"/>
      <c r="O262" s="21"/>
      <c r="P262" s="21"/>
      <c r="Q262" s="21"/>
      <c r="R262" s="21"/>
      <c r="S262" s="21"/>
      <c r="T262" s="21"/>
      <c r="U262" s="21"/>
      <c r="V262" s="21"/>
      <c r="W262" s="21"/>
      <c r="X262" s="21"/>
      <c r="Y262" s="21"/>
      <c r="Z262" s="21"/>
      <c r="AA262" s="21"/>
      <c r="AB262" s="21"/>
    </row>
    <row r="263" ht="15.0" customHeight="1">
      <c r="A263" s="21"/>
      <c r="B263" s="21"/>
      <c r="C263" s="21"/>
      <c r="D263" s="21"/>
      <c r="E263" s="21"/>
      <c r="F263" s="21"/>
      <c r="G263" s="21"/>
      <c r="H263" s="26"/>
      <c r="I263" s="21"/>
      <c r="J263" s="21"/>
      <c r="K263" s="21"/>
      <c r="L263" s="21"/>
      <c r="M263" s="21"/>
      <c r="N263" s="21"/>
      <c r="O263" s="21"/>
      <c r="P263" s="21"/>
      <c r="Q263" s="21"/>
      <c r="R263" s="21"/>
      <c r="S263" s="21"/>
      <c r="T263" s="21"/>
      <c r="U263" s="21"/>
      <c r="V263" s="21"/>
      <c r="W263" s="21"/>
      <c r="X263" s="21"/>
      <c r="Y263" s="21"/>
      <c r="Z263" s="21"/>
      <c r="AA263" s="21"/>
      <c r="AB263" s="21"/>
    </row>
    <row r="264" ht="15.0" customHeight="1">
      <c r="A264" s="21"/>
      <c r="B264" s="21"/>
      <c r="C264" s="21"/>
      <c r="D264" s="21"/>
      <c r="E264" s="21"/>
      <c r="F264" s="21"/>
      <c r="G264" s="21"/>
      <c r="H264" s="26"/>
      <c r="I264" s="21"/>
      <c r="J264" s="21"/>
      <c r="K264" s="21"/>
      <c r="L264" s="21"/>
      <c r="M264" s="21"/>
      <c r="N264" s="21"/>
      <c r="O264" s="21"/>
      <c r="P264" s="21"/>
      <c r="Q264" s="21"/>
      <c r="R264" s="21"/>
      <c r="S264" s="21"/>
      <c r="T264" s="21"/>
      <c r="U264" s="21"/>
      <c r="V264" s="21"/>
      <c r="W264" s="21"/>
      <c r="X264" s="21"/>
      <c r="Y264" s="21"/>
      <c r="Z264" s="21"/>
      <c r="AA264" s="21"/>
      <c r="AB264" s="21"/>
    </row>
    <row r="265" ht="15.0" customHeight="1">
      <c r="A265" s="21"/>
      <c r="B265" s="21"/>
      <c r="C265" s="21"/>
      <c r="D265" s="21"/>
      <c r="E265" s="21"/>
      <c r="F265" s="21"/>
      <c r="G265" s="21"/>
      <c r="H265" s="26"/>
      <c r="I265" s="21"/>
      <c r="J265" s="21"/>
      <c r="K265" s="21"/>
      <c r="L265" s="21"/>
      <c r="M265" s="21"/>
      <c r="N265" s="21"/>
      <c r="O265" s="21"/>
      <c r="P265" s="21"/>
      <c r="Q265" s="21"/>
      <c r="R265" s="21"/>
      <c r="S265" s="21"/>
      <c r="T265" s="21"/>
      <c r="U265" s="21"/>
      <c r="V265" s="21"/>
      <c r="W265" s="21"/>
      <c r="X265" s="21"/>
      <c r="Y265" s="21"/>
      <c r="Z265" s="21"/>
      <c r="AA265" s="21"/>
      <c r="AB265" s="21"/>
    </row>
    <row r="266" ht="15.0" customHeight="1">
      <c r="A266" s="21"/>
      <c r="B266" s="21"/>
      <c r="C266" s="21"/>
      <c r="D266" s="21"/>
      <c r="E266" s="21"/>
      <c r="F266" s="21"/>
      <c r="G266" s="21"/>
      <c r="H266" s="26"/>
      <c r="I266" s="21"/>
      <c r="J266" s="21"/>
      <c r="K266" s="21"/>
      <c r="L266" s="21"/>
      <c r="M266" s="21"/>
      <c r="N266" s="21"/>
      <c r="O266" s="21"/>
      <c r="P266" s="21"/>
      <c r="Q266" s="21"/>
      <c r="R266" s="21"/>
      <c r="S266" s="21"/>
      <c r="T266" s="21"/>
      <c r="U266" s="21"/>
      <c r="V266" s="21"/>
      <c r="W266" s="21"/>
      <c r="X266" s="21"/>
      <c r="Y266" s="21"/>
      <c r="Z266" s="21"/>
      <c r="AA266" s="21"/>
      <c r="AB266" s="21"/>
    </row>
    <row r="267" ht="15.0" customHeight="1">
      <c r="A267" s="21"/>
      <c r="B267" s="21"/>
      <c r="C267" s="21"/>
      <c r="D267" s="21"/>
      <c r="E267" s="21"/>
      <c r="F267" s="21"/>
      <c r="G267" s="21"/>
      <c r="H267" s="26"/>
      <c r="I267" s="21"/>
      <c r="J267" s="21"/>
      <c r="K267" s="21"/>
      <c r="L267" s="21"/>
      <c r="M267" s="21"/>
      <c r="N267" s="21"/>
      <c r="O267" s="21"/>
      <c r="P267" s="21"/>
      <c r="Q267" s="21"/>
      <c r="R267" s="21"/>
      <c r="S267" s="21"/>
      <c r="T267" s="21"/>
      <c r="U267" s="21"/>
      <c r="V267" s="21"/>
      <c r="W267" s="21"/>
      <c r="X267" s="21"/>
      <c r="Y267" s="21"/>
      <c r="Z267" s="21"/>
      <c r="AA267" s="21"/>
      <c r="AB267" s="21"/>
    </row>
    <row r="268" ht="15.0" customHeight="1">
      <c r="A268" s="21"/>
      <c r="B268" s="21"/>
      <c r="C268" s="21"/>
      <c r="D268" s="21"/>
      <c r="E268" s="21"/>
      <c r="F268" s="21"/>
      <c r="G268" s="21"/>
      <c r="H268" s="26"/>
      <c r="I268" s="21"/>
      <c r="J268" s="21"/>
      <c r="K268" s="21"/>
      <c r="L268" s="21"/>
      <c r="M268" s="21"/>
      <c r="N268" s="21"/>
      <c r="O268" s="21"/>
      <c r="P268" s="21"/>
      <c r="Q268" s="21"/>
      <c r="R268" s="21"/>
      <c r="S268" s="21"/>
      <c r="T268" s="21"/>
      <c r="U268" s="21"/>
      <c r="V268" s="21"/>
      <c r="W268" s="21"/>
      <c r="X268" s="21"/>
      <c r="Y268" s="21"/>
      <c r="Z268" s="21"/>
      <c r="AA268" s="21"/>
      <c r="AB268" s="21"/>
    </row>
    <row r="269" ht="15.0" customHeight="1">
      <c r="A269" s="21"/>
      <c r="B269" s="21"/>
      <c r="C269" s="21"/>
      <c r="D269" s="21"/>
      <c r="E269" s="21"/>
      <c r="F269" s="21"/>
      <c r="G269" s="21"/>
      <c r="H269" s="26"/>
      <c r="I269" s="21"/>
      <c r="J269" s="21"/>
      <c r="K269" s="21"/>
      <c r="L269" s="21"/>
      <c r="M269" s="21"/>
      <c r="N269" s="21"/>
      <c r="O269" s="21"/>
      <c r="P269" s="21"/>
      <c r="Q269" s="21"/>
      <c r="R269" s="21"/>
      <c r="S269" s="21"/>
      <c r="T269" s="21"/>
      <c r="U269" s="21"/>
      <c r="V269" s="21"/>
      <c r="W269" s="21"/>
      <c r="X269" s="21"/>
      <c r="Y269" s="21"/>
      <c r="Z269" s="21"/>
      <c r="AA269" s="21"/>
      <c r="AB269" s="21"/>
    </row>
    <row r="270" ht="15.0" customHeight="1">
      <c r="A270" s="21"/>
      <c r="B270" s="21"/>
      <c r="C270" s="21"/>
      <c r="D270" s="21"/>
      <c r="E270" s="21"/>
      <c r="F270" s="21"/>
      <c r="G270" s="21"/>
      <c r="H270" s="26"/>
      <c r="I270" s="21"/>
      <c r="J270" s="21"/>
      <c r="K270" s="21"/>
      <c r="L270" s="21"/>
      <c r="M270" s="21"/>
      <c r="N270" s="21"/>
      <c r="O270" s="21"/>
      <c r="P270" s="21"/>
      <c r="Q270" s="21"/>
      <c r="R270" s="21"/>
      <c r="S270" s="21"/>
      <c r="T270" s="21"/>
      <c r="U270" s="21"/>
      <c r="V270" s="21"/>
      <c r="W270" s="21"/>
      <c r="X270" s="21"/>
      <c r="Y270" s="21"/>
      <c r="Z270" s="21"/>
      <c r="AA270" s="21"/>
      <c r="AB270" s="21"/>
    </row>
    <row r="271" ht="15.0" customHeight="1">
      <c r="A271" s="21"/>
      <c r="B271" s="21"/>
      <c r="C271" s="21"/>
      <c r="D271" s="21"/>
      <c r="E271" s="21"/>
      <c r="F271" s="21"/>
      <c r="G271" s="21"/>
      <c r="H271" s="26"/>
      <c r="I271" s="21"/>
      <c r="J271" s="21"/>
      <c r="K271" s="21"/>
      <c r="L271" s="21"/>
      <c r="M271" s="21"/>
      <c r="N271" s="21"/>
      <c r="O271" s="21"/>
      <c r="P271" s="21"/>
      <c r="Q271" s="21"/>
      <c r="R271" s="21"/>
      <c r="S271" s="21"/>
      <c r="T271" s="21"/>
      <c r="U271" s="21"/>
      <c r="V271" s="21"/>
      <c r="W271" s="21"/>
      <c r="X271" s="21"/>
      <c r="Y271" s="21"/>
      <c r="Z271" s="21"/>
      <c r="AA271" s="21"/>
      <c r="AB271" s="21"/>
    </row>
    <row r="272" ht="15.0" customHeight="1">
      <c r="A272" s="21"/>
      <c r="B272" s="21"/>
      <c r="C272" s="21"/>
      <c r="D272" s="21"/>
      <c r="E272" s="21"/>
      <c r="F272" s="21"/>
      <c r="G272" s="21"/>
      <c r="H272" s="26"/>
      <c r="I272" s="21"/>
      <c r="J272" s="21"/>
      <c r="K272" s="21"/>
      <c r="L272" s="21"/>
      <c r="M272" s="21"/>
      <c r="N272" s="21"/>
      <c r="O272" s="21"/>
      <c r="P272" s="21"/>
      <c r="Q272" s="21"/>
      <c r="R272" s="21"/>
      <c r="S272" s="21"/>
      <c r="T272" s="21"/>
      <c r="U272" s="21"/>
      <c r="V272" s="21"/>
      <c r="W272" s="21"/>
      <c r="X272" s="21"/>
      <c r="Y272" s="21"/>
      <c r="Z272" s="21"/>
      <c r="AA272" s="21"/>
      <c r="AB272" s="21"/>
    </row>
    <row r="273" ht="15.0" customHeight="1">
      <c r="A273" s="21"/>
      <c r="B273" s="21"/>
      <c r="C273" s="21"/>
      <c r="D273" s="21"/>
      <c r="E273" s="21"/>
      <c r="F273" s="21"/>
      <c r="G273" s="21"/>
      <c r="H273" s="26"/>
      <c r="I273" s="21"/>
      <c r="J273" s="21"/>
      <c r="K273" s="21"/>
      <c r="L273" s="21"/>
      <c r="M273" s="21"/>
      <c r="N273" s="21"/>
      <c r="O273" s="21"/>
      <c r="P273" s="21"/>
      <c r="Q273" s="21"/>
      <c r="R273" s="21"/>
      <c r="S273" s="21"/>
      <c r="T273" s="21"/>
      <c r="U273" s="21"/>
      <c r="V273" s="21"/>
      <c r="W273" s="21"/>
      <c r="X273" s="21"/>
      <c r="Y273" s="21"/>
      <c r="Z273" s="21"/>
      <c r="AA273" s="21"/>
      <c r="AB273" s="21"/>
    </row>
    <row r="274" ht="15.0" customHeight="1">
      <c r="A274" s="21"/>
      <c r="B274" s="21"/>
      <c r="C274" s="21"/>
      <c r="D274" s="21"/>
      <c r="E274" s="21"/>
      <c r="F274" s="21"/>
      <c r="G274" s="21"/>
      <c r="H274" s="26"/>
      <c r="I274" s="21"/>
      <c r="J274" s="21"/>
      <c r="K274" s="21"/>
      <c r="L274" s="21"/>
      <c r="M274" s="21"/>
      <c r="N274" s="21"/>
      <c r="O274" s="21"/>
      <c r="P274" s="21"/>
      <c r="Q274" s="21"/>
      <c r="R274" s="21"/>
      <c r="S274" s="21"/>
      <c r="T274" s="21"/>
      <c r="U274" s="21"/>
      <c r="V274" s="21"/>
      <c r="W274" s="21"/>
      <c r="X274" s="21"/>
      <c r="Y274" s="21"/>
      <c r="Z274" s="21"/>
      <c r="AA274" s="21"/>
      <c r="AB274" s="21"/>
    </row>
    <row r="275" ht="15.0" customHeight="1">
      <c r="A275" s="21"/>
      <c r="B275" s="21"/>
      <c r="C275" s="21"/>
      <c r="D275" s="21"/>
      <c r="E275" s="21"/>
      <c r="F275" s="21"/>
      <c r="G275" s="21"/>
      <c r="H275" s="26"/>
      <c r="I275" s="21"/>
      <c r="J275" s="21"/>
      <c r="K275" s="21"/>
      <c r="L275" s="21"/>
      <c r="M275" s="21"/>
      <c r="N275" s="21"/>
      <c r="O275" s="21"/>
      <c r="P275" s="21"/>
      <c r="Q275" s="21"/>
      <c r="R275" s="21"/>
      <c r="S275" s="21"/>
      <c r="T275" s="21"/>
      <c r="U275" s="21"/>
      <c r="V275" s="21"/>
      <c r="W275" s="21"/>
      <c r="X275" s="21"/>
      <c r="Y275" s="21"/>
      <c r="Z275" s="21"/>
      <c r="AA275" s="21"/>
      <c r="AB275" s="21"/>
    </row>
    <row r="276" ht="15.0" customHeight="1">
      <c r="A276" s="21"/>
      <c r="B276" s="21"/>
      <c r="C276" s="21"/>
      <c r="D276" s="21"/>
      <c r="E276" s="21"/>
      <c r="F276" s="21"/>
      <c r="G276" s="21"/>
      <c r="H276" s="26"/>
      <c r="I276" s="21"/>
      <c r="J276" s="21"/>
      <c r="K276" s="21"/>
      <c r="L276" s="21"/>
      <c r="M276" s="21"/>
      <c r="N276" s="21"/>
      <c r="O276" s="21"/>
      <c r="P276" s="21"/>
      <c r="Q276" s="21"/>
      <c r="R276" s="21"/>
      <c r="S276" s="21"/>
      <c r="T276" s="21"/>
      <c r="U276" s="21"/>
      <c r="V276" s="21"/>
      <c r="W276" s="21"/>
      <c r="X276" s="21"/>
      <c r="Y276" s="21"/>
      <c r="Z276" s="21"/>
      <c r="AA276" s="21"/>
      <c r="AB276" s="21"/>
    </row>
    <row r="277" ht="15.0" customHeight="1">
      <c r="A277" s="21"/>
      <c r="B277" s="21"/>
      <c r="C277" s="21"/>
      <c r="D277" s="21"/>
      <c r="E277" s="21"/>
      <c r="F277" s="21"/>
      <c r="G277" s="21"/>
      <c r="H277" s="26"/>
      <c r="I277" s="21"/>
      <c r="J277" s="21"/>
      <c r="K277" s="21"/>
      <c r="L277" s="21"/>
      <c r="M277" s="21"/>
      <c r="N277" s="21"/>
      <c r="O277" s="21"/>
      <c r="P277" s="21"/>
      <c r="Q277" s="21"/>
      <c r="R277" s="21"/>
      <c r="S277" s="21"/>
      <c r="T277" s="21"/>
      <c r="U277" s="21"/>
      <c r="V277" s="21"/>
      <c r="W277" s="21"/>
      <c r="X277" s="21"/>
      <c r="Y277" s="21"/>
      <c r="Z277" s="21"/>
      <c r="AA277" s="21"/>
      <c r="AB277" s="21"/>
    </row>
    <row r="278" ht="15.0" customHeight="1">
      <c r="A278" s="21"/>
      <c r="B278" s="21"/>
      <c r="C278" s="21"/>
      <c r="D278" s="21"/>
      <c r="E278" s="21"/>
      <c r="F278" s="21"/>
      <c r="G278" s="21"/>
      <c r="H278" s="26"/>
      <c r="I278" s="21"/>
      <c r="J278" s="21"/>
      <c r="K278" s="21"/>
      <c r="L278" s="21"/>
      <c r="M278" s="21"/>
      <c r="N278" s="21"/>
      <c r="O278" s="21"/>
      <c r="P278" s="21"/>
      <c r="Q278" s="21"/>
      <c r="R278" s="21"/>
      <c r="S278" s="21"/>
      <c r="T278" s="21"/>
      <c r="U278" s="21"/>
      <c r="V278" s="21"/>
      <c r="W278" s="21"/>
      <c r="X278" s="21"/>
      <c r="Y278" s="21"/>
      <c r="Z278" s="21"/>
      <c r="AA278" s="21"/>
      <c r="AB278" s="21"/>
    </row>
    <row r="279" ht="15.0" customHeight="1">
      <c r="A279" s="21"/>
      <c r="B279" s="21"/>
      <c r="C279" s="21"/>
      <c r="D279" s="21"/>
      <c r="E279" s="21"/>
      <c r="F279" s="21"/>
      <c r="G279" s="21"/>
      <c r="H279" s="26"/>
      <c r="I279" s="21"/>
      <c r="J279" s="21"/>
      <c r="K279" s="21"/>
      <c r="L279" s="21"/>
      <c r="M279" s="21"/>
      <c r="N279" s="21"/>
      <c r="O279" s="21"/>
      <c r="P279" s="21"/>
      <c r="Q279" s="21"/>
      <c r="R279" s="21"/>
      <c r="S279" s="21"/>
      <c r="T279" s="21"/>
      <c r="U279" s="21"/>
      <c r="V279" s="21"/>
      <c r="W279" s="21"/>
      <c r="X279" s="21"/>
      <c r="Y279" s="21"/>
      <c r="Z279" s="21"/>
      <c r="AA279" s="21"/>
      <c r="AB279" s="21"/>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row>
  </sheetData>
  <mergeCells count="17">
    <mergeCell ref="H6:H7"/>
    <mergeCell ref="I6:I7"/>
    <mergeCell ref="B6:D6"/>
    <mergeCell ref="B7:D7"/>
    <mergeCell ref="C12:D12"/>
    <mergeCell ref="C13:D13"/>
    <mergeCell ref="C38:D38"/>
    <mergeCell ref="C45:D45"/>
    <mergeCell ref="C64:D64"/>
    <mergeCell ref="C67:D67"/>
    <mergeCell ref="A1:U1"/>
    <mergeCell ref="A2:U2"/>
    <mergeCell ref="A6:A7"/>
    <mergeCell ref="E6:E7"/>
    <mergeCell ref="F6:F7"/>
    <mergeCell ref="G6:G7"/>
    <mergeCell ref="J6:U6"/>
  </mergeCells>
  <printOptions horizontalCentered="1"/>
  <pageMargins bottom="0.75" footer="0.0" header="0.0" left="0.25" right="0.25" top="0.75"/>
  <pageSetup fitToHeight="0" paperSize="14" orientation="landscape"/>
  <headerFoot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4.43" defaultRowHeight="15.0"/>
  <cols>
    <col customWidth="1" min="1" max="1" width="19.57"/>
    <col customWidth="1" min="2" max="2" width="4.43"/>
    <col customWidth="1" min="3" max="3" width="25.86"/>
    <col customWidth="1" min="4" max="4" width="32.86"/>
    <col customWidth="1" min="5" max="5" width="8.57"/>
    <col customWidth="1" min="6" max="6" width="9.86"/>
    <col customWidth="1" hidden="1" min="7" max="7" width="14.29"/>
    <col customWidth="1" min="8" max="8" width="18.71"/>
    <col customWidth="1" min="9" max="9" width="18.29"/>
    <col customWidth="1" min="10" max="10" width="5.71"/>
    <col customWidth="1" min="11" max="11" width="8.57"/>
    <col customWidth="1" min="12" max="12" width="6.71"/>
    <col customWidth="1" min="13" max="15" width="5.71"/>
    <col customWidth="1" min="16" max="16" width="7.86"/>
    <col customWidth="1" min="17" max="21" width="5.71"/>
    <col customWidth="1" min="22" max="22" width="13.14"/>
    <col customWidth="1" min="23" max="25" width="9.14"/>
    <col customWidth="1" min="26" max="26" width="16.57"/>
  </cols>
  <sheetData>
    <row r="1" ht="89.25" customHeight="1">
      <c r="A1" s="16" t="s">
        <v>1144</v>
      </c>
      <c r="V1" s="17"/>
      <c r="W1" s="17"/>
      <c r="X1" s="17"/>
      <c r="Y1" s="17"/>
      <c r="Z1" s="17"/>
    </row>
    <row r="2">
      <c r="A2" s="18" t="s">
        <v>72</v>
      </c>
      <c r="V2" s="19"/>
      <c r="W2" s="19"/>
      <c r="X2" s="19"/>
      <c r="Y2" s="19"/>
      <c r="Z2" s="19"/>
    </row>
    <row r="3">
      <c r="A3" s="20" t="s">
        <v>73</v>
      </c>
      <c r="B3" s="21"/>
      <c r="C3" s="20" t="s">
        <v>887</v>
      </c>
      <c r="D3" s="22"/>
      <c r="E3" s="20"/>
      <c r="F3" s="20"/>
      <c r="G3" s="20"/>
      <c r="H3" s="20"/>
      <c r="I3" s="20"/>
      <c r="J3" s="20"/>
      <c r="K3" s="20"/>
      <c r="L3" s="20"/>
      <c r="M3" s="20"/>
      <c r="N3" s="20"/>
      <c r="O3" s="20"/>
      <c r="P3" s="20"/>
      <c r="Q3" s="20"/>
      <c r="R3" s="20"/>
      <c r="S3" s="20"/>
      <c r="T3" s="20"/>
      <c r="U3" s="20"/>
      <c r="V3" s="21"/>
      <c r="W3" s="21"/>
      <c r="X3" s="21"/>
      <c r="Y3" s="21"/>
      <c r="Z3" s="21"/>
    </row>
    <row r="4">
      <c r="A4" s="20" t="s">
        <v>74</v>
      </c>
      <c r="B4" s="21"/>
      <c r="C4" s="20" t="s">
        <v>1145</v>
      </c>
      <c r="D4" s="20"/>
      <c r="E4" s="21"/>
      <c r="F4" s="21"/>
      <c r="G4" s="21"/>
      <c r="H4" s="21"/>
      <c r="I4" s="21"/>
      <c r="J4" s="21"/>
      <c r="K4" s="21"/>
      <c r="L4" s="21"/>
      <c r="M4" s="21"/>
      <c r="N4" s="21"/>
      <c r="O4" s="21"/>
      <c r="P4" s="21"/>
      <c r="Q4" s="21"/>
      <c r="R4" s="21"/>
      <c r="S4" s="21"/>
      <c r="T4" s="21"/>
      <c r="U4" s="21"/>
      <c r="V4" s="25"/>
      <c r="W4" s="25"/>
      <c r="X4" s="25"/>
      <c r="Y4" s="25"/>
      <c r="Z4" s="21"/>
    </row>
    <row r="5">
      <c r="A5" s="21"/>
      <c r="B5" s="21"/>
      <c r="C5" s="342"/>
      <c r="D5" s="21"/>
      <c r="E5" s="21"/>
      <c r="F5" s="21"/>
      <c r="G5" s="21"/>
      <c r="H5" s="26"/>
      <c r="I5" s="21"/>
      <c r="J5" s="21"/>
      <c r="K5" s="21"/>
      <c r="L5" s="21"/>
      <c r="M5" s="21"/>
      <c r="N5" s="21"/>
      <c r="O5" s="21"/>
      <c r="P5" s="21"/>
      <c r="Q5" s="21"/>
      <c r="R5" s="21"/>
      <c r="S5" s="21"/>
      <c r="T5" s="21"/>
      <c r="U5" s="21"/>
      <c r="V5" s="21"/>
      <c r="W5" s="21"/>
      <c r="X5" s="21"/>
      <c r="Y5" s="21"/>
      <c r="Z5" s="21"/>
    </row>
    <row r="6">
      <c r="A6" s="28" t="s">
        <v>76</v>
      </c>
      <c r="B6" s="28" t="s">
        <v>77</v>
      </c>
      <c r="C6" s="29"/>
      <c r="D6" s="30"/>
      <c r="E6" s="133" t="s">
        <v>78</v>
      </c>
      <c r="F6" s="32" t="s">
        <v>79</v>
      </c>
      <c r="G6" s="32" t="s">
        <v>80</v>
      </c>
      <c r="H6" s="34" t="s">
        <v>81</v>
      </c>
      <c r="I6" s="135" t="s">
        <v>82</v>
      </c>
      <c r="J6" s="36" t="s">
        <v>83</v>
      </c>
      <c r="K6" s="37"/>
      <c r="L6" s="37"/>
      <c r="M6" s="37"/>
      <c r="N6" s="37"/>
      <c r="O6" s="37"/>
      <c r="P6" s="37"/>
      <c r="Q6" s="37"/>
      <c r="R6" s="37"/>
      <c r="S6" s="37"/>
      <c r="T6" s="37"/>
      <c r="U6" s="38"/>
      <c r="V6" s="25"/>
      <c r="W6" s="25"/>
      <c r="X6" s="25"/>
      <c r="Y6" s="25"/>
      <c r="Z6" s="21"/>
    </row>
    <row r="7">
      <c r="A7" s="43"/>
      <c r="B7" s="40"/>
      <c r="C7" s="41"/>
      <c r="D7" s="42"/>
      <c r="E7" s="42"/>
      <c r="F7" s="39"/>
      <c r="G7" s="39"/>
      <c r="H7" s="39"/>
      <c r="I7" s="43"/>
      <c r="J7" s="44" t="s">
        <v>84</v>
      </c>
      <c r="K7" s="44" t="s">
        <v>85</v>
      </c>
      <c r="L7" s="44" t="s">
        <v>86</v>
      </c>
      <c r="M7" s="44" t="s">
        <v>87</v>
      </c>
      <c r="N7" s="44" t="s">
        <v>88</v>
      </c>
      <c r="O7" s="44" t="s">
        <v>89</v>
      </c>
      <c r="P7" s="44" t="s">
        <v>90</v>
      </c>
      <c r="Q7" s="44" t="s">
        <v>91</v>
      </c>
      <c r="R7" s="44" t="s">
        <v>92</v>
      </c>
      <c r="S7" s="44" t="s">
        <v>93</v>
      </c>
      <c r="T7" s="44" t="s">
        <v>94</v>
      </c>
      <c r="U7" s="44" t="s">
        <v>95</v>
      </c>
      <c r="V7" s="25"/>
      <c r="W7" s="25"/>
      <c r="X7" s="25"/>
      <c r="Y7" s="25"/>
      <c r="Z7" s="21"/>
    </row>
    <row r="8">
      <c r="A8" s="46"/>
      <c r="B8" s="343"/>
      <c r="C8" s="120" t="s">
        <v>96</v>
      </c>
      <c r="D8" s="344"/>
      <c r="E8" s="49"/>
      <c r="F8" s="50"/>
      <c r="G8" s="50"/>
      <c r="H8" s="50"/>
      <c r="I8" s="46"/>
      <c r="J8" s="45"/>
      <c r="K8" s="45"/>
      <c r="L8" s="45"/>
      <c r="M8" s="45"/>
      <c r="N8" s="45"/>
      <c r="O8" s="45"/>
      <c r="P8" s="45"/>
      <c r="Q8" s="45"/>
      <c r="R8" s="45"/>
      <c r="S8" s="45"/>
      <c r="T8" s="45"/>
      <c r="U8" s="45"/>
      <c r="V8" s="25"/>
      <c r="W8" s="25"/>
      <c r="X8" s="25"/>
      <c r="Y8" s="25"/>
      <c r="Z8" s="21"/>
    </row>
    <row r="9">
      <c r="A9" s="46"/>
      <c r="B9" s="74"/>
      <c r="C9" s="345"/>
      <c r="D9" s="346"/>
      <c r="E9" s="49"/>
      <c r="F9" s="50"/>
      <c r="G9" s="50"/>
      <c r="H9" s="50"/>
      <c r="I9" s="46"/>
      <c r="J9" s="45"/>
      <c r="K9" s="45"/>
      <c r="L9" s="45"/>
      <c r="M9" s="45"/>
      <c r="N9" s="45"/>
      <c r="O9" s="45"/>
      <c r="P9" s="45"/>
      <c r="Q9" s="45"/>
      <c r="R9" s="45"/>
      <c r="S9" s="45"/>
      <c r="T9" s="45"/>
      <c r="U9" s="45"/>
      <c r="V9" s="25"/>
      <c r="W9" s="25"/>
      <c r="X9" s="25"/>
      <c r="Y9" s="25"/>
      <c r="Z9" s="21"/>
    </row>
    <row r="10">
      <c r="A10" s="36">
        <v>5.020201E7</v>
      </c>
      <c r="B10" s="62"/>
      <c r="C10" s="72" t="s">
        <v>11</v>
      </c>
      <c r="D10" s="54"/>
      <c r="E10" s="85"/>
      <c r="F10" s="58"/>
      <c r="G10" s="80"/>
      <c r="H10" s="60">
        <v>700000.0</v>
      </c>
      <c r="I10" s="68" t="s">
        <v>98</v>
      </c>
      <c r="J10" s="58" t="s">
        <v>97</v>
      </c>
      <c r="K10" s="58" t="s">
        <v>97</v>
      </c>
      <c r="L10" s="58" t="s">
        <v>97</v>
      </c>
      <c r="M10" s="58" t="s">
        <v>97</v>
      </c>
      <c r="N10" s="58" t="s">
        <v>97</v>
      </c>
      <c r="O10" s="58" t="s">
        <v>97</v>
      </c>
      <c r="P10" s="58" t="s">
        <v>97</v>
      </c>
      <c r="Q10" s="58" t="s">
        <v>97</v>
      </c>
      <c r="R10" s="58" t="s">
        <v>97</v>
      </c>
      <c r="S10" s="58" t="s">
        <v>97</v>
      </c>
      <c r="T10" s="58" t="s">
        <v>97</v>
      </c>
      <c r="U10" s="58" t="s">
        <v>97</v>
      </c>
      <c r="V10" s="25"/>
      <c r="W10" s="25"/>
      <c r="X10" s="25"/>
      <c r="Y10" s="25"/>
      <c r="Z10" s="21"/>
    </row>
    <row r="11">
      <c r="A11" s="36"/>
      <c r="B11" s="62"/>
      <c r="C11" s="84" t="s">
        <v>115</v>
      </c>
      <c r="D11" s="54"/>
      <c r="E11" s="85"/>
      <c r="F11" s="58"/>
      <c r="G11" s="80"/>
      <c r="H11" s="60"/>
      <c r="I11" s="144"/>
      <c r="J11" s="58"/>
      <c r="K11" s="58"/>
      <c r="L11" s="58"/>
      <c r="M11" s="58"/>
      <c r="N11" s="58"/>
      <c r="O11" s="58"/>
      <c r="P11" s="58"/>
      <c r="Q11" s="58"/>
      <c r="R11" s="58"/>
      <c r="S11" s="58"/>
      <c r="T11" s="58"/>
      <c r="U11" s="58"/>
      <c r="V11" s="25"/>
      <c r="W11" s="25"/>
      <c r="X11" s="25"/>
      <c r="Y11" s="25"/>
      <c r="Z11" s="21"/>
    </row>
    <row r="12">
      <c r="A12" s="36"/>
      <c r="B12" s="62"/>
      <c r="C12" s="148" t="s">
        <v>116</v>
      </c>
      <c r="D12" s="54"/>
      <c r="E12" s="85"/>
      <c r="F12" s="58"/>
      <c r="G12" s="80"/>
      <c r="H12" s="60"/>
      <c r="I12" s="144"/>
      <c r="J12" s="58"/>
      <c r="K12" s="58"/>
      <c r="L12" s="58"/>
      <c r="M12" s="58"/>
      <c r="N12" s="58"/>
      <c r="O12" s="58"/>
      <c r="P12" s="58"/>
      <c r="Q12" s="58"/>
      <c r="R12" s="58"/>
      <c r="S12" s="58"/>
      <c r="T12" s="58"/>
      <c r="U12" s="58"/>
      <c r="V12" s="25"/>
      <c r="W12" s="25"/>
      <c r="X12" s="25"/>
      <c r="Y12" s="25"/>
      <c r="Z12" s="21"/>
    </row>
    <row r="13">
      <c r="A13" s="36"/>
      <c r="B13" s="62"/>
      <c r="C13" s="92"/>
      <c r="D13" s="38"/>
      <c r="E13" s="85"/>
      <c r="F13" s="58"/>
      <c r="G13" s="80"/>
      <c r="H13" s="60"/>
      <c r="I13" s="144"/>
      <c r="J13" s="58"/>
      <c r="K13" s="58"/>
      <c r="L13" s="58"/>
      <c r="M13" s="58"/>
      <c r="N13" s="58"/>
      <c r="O13" s="58"/>
      <c r="P13" s="58"/>
      <c r="Q13" s="58"/>
      <c r="R13" s="58"/>
      <c r="S13" s="58"/>
      <c r="T13" s="58"/>
      <c r="U13" s="58"/>
      <c r="V13" s="25"/>
      <c r="W13" s="25"/>
      <c r="X13" s="25"/>
      <c r="Y13" s="25"/>
      <c r="Z13" s="21"/>
    </row>
    <row r="14">
      <c r="A14" s="36"/>
      <c r="B14" s="62"/>
      <c r="C14" s="143" t="s">
        <v>299</v>
      </c>
      <c r="D14" s="54"/>
      <c r="E14" s="85"/>
      <c r="F14" s="58"/>
      <c r="G14" s="80"/>
      <c r="H14" s="60">
        <v>700000.0</v>
      </c>
      <c r="I14" s="144"/>
      <c r="J14" s="58"/>
      <c r="K14" s="58"/>
      <c r="L14" s="58"/>
      <c r="M14" s="58"/>
      <c r="N14" s="58"/>
      <c r="O14" s="58"/>
      <c r="P14" s="58"/>
      <c r="Q14" s="58"/>
      <c r="R14" s="58"/>
      <c r="S14" s="58"/>
      <c r="T14" s="58"/>
      <c r="U14" s="58"/>
      <c r="V14" s="25"/>
      <c r="W14" s="25"/>
      <c r="X14" s="25"/>
      <c r="Y14" s="25"/>
      <c r="Z14" s="21"/>
    </row>
    <row r="15">
      <c r="A15" s="36"/>
      <c r="B15" s="62"/>
      <c r="C15" s="143"/>
      <c r="D15" s="54"/>
      <c r="E15" s="85"/>
      <c r="F15" s="58"/>
      <c r="G15" s="80"/>
      <c r="H15" s="60"/>
      <c r="I15" s="144"/>
      <c r="J15" s="58"/>
      <c r="K15" s="58"/>
      <c r="L15" s="58"/>
      <c r="M15" s="58"/>
      <c r="N15" s="58"/>
      <c r="O15" s="58"/>
      <c r="P15" s="58"/>
      <c r="Q15" s="58"/>
      <c r="R15" s="58"/>
      <c r="S15" s="58"/>
      <c r="T15" s="58"/>
      <c r="U15" s="58"/>
      <c r="V15" s="25"/>
      <c r="W15" s="25"/>
      <c r="X15" s="25"/>
      <c r="Y15" s="25"/>
      <c r="Z15" s="21"/>
    </row>
    <row r="16">
      <c r="A16" s="36">
        <v>5.020307E7</v>
      </c>
      <c r="B16" s="62"/>
      <c r="C16" s="72" t="s">
        <v>300</v>
      </c>
      <c r="D16" s="324"/>
      <c r="E16" s="150"/>
      <c r="F16" s="68"/>
      <c r="G16" s="80"/>
      <c r="H16" s="60">
        <v>2500000.0</v>
      </c>
      <c r="I16" s="116"/>
      <c r="J16" s="58"/>
      <c r="K16" s="58"/>
      <c r="L16" s="58"/>
      <c r="M16" s="58"/>
      <c r="N16" s="58"/>
      <c r="O16" s="58"/>
      <c r="P16" s="83"/>
      <c r="Q16" s="83"/>
      <c r="R16" s="83"/>
      <c r="S16" s="83"/>
      <c r="T16" s="83"/>
      <c r="U16" s="83"/>
      <c r="V16" s="21"/>
      <c r="W16" s="21"/>
      <c r="X16" s="21"/>
      <c r="Y16" s="21"/>
      <c r="Z16" s="21"/>
    </row>
    <row r="17">
      <c r="A17" s="36"/>
      <c r="B17" s="62"/>
      <c r="C17" s="148"/>
      <c r="D17" s="54"/>
      <c r="E17" s="150"/>
      <c r="F17" s="68"/>
      <c r="G17" s="80"/>
      <c r="H17" s="60"/>
      <c r="I17" s="116"/>
      <c r="J17" s="58"/>
      <c r="K17" s="58"/>
      <c r="L17" s="58"/>
      <c r="M17" s="58"/>
      <c r="N17" s="58"/>
      <c r="O17" s="58"/>
      <c r="P17" s="83"/>
      <c r="Q17" s="83"/>
      <c r="R17" s="83"/>
      <c r="S17" s="83"/>
      <c r="T17" s="83"/>
      <c r="U17" s="83"/>
      <c r="V17" s="21"/>
      <c r="W17" s="21"/>
      <c r="X17" s="21"/>
      <c r="Y17" s="21"/>
      <c r="Z17" s="21"/>
    </row>
    <row r="18">
      <c r="A18" s="36"/>
      <c r="B18" s="62"/>
      <c r="C18" s="63" t="s">
        <v>1146</v>
      </c>
      <c r="D18" s="54"/>
      <c r="E18" s="150"/>
      <c r="F18" s="68"/>
      <c r="G18" s="80"/>
      <c r="H18" s="60"/>
      <c r="I18" s="68" t="s">
        <v>98</v>
      </c>
      <c r="J18" s="58"/>
      <c r="K18" s="58"/>
      <c r="L18" s="58"/>
      <c r="M18" s="58"/>
      <c r="N18" s="58"/>
      <c r="O18" s="58"/>
      <c r="P18" s="83"/>
      <c r="Q18" s="83"/>
      <c r="R18" s="83"/>
      <c r="S18" s="83"/>
      <c r="T18" s="83"/>
      <c r="U18" s="83"/>
      <c r="V18" s="21"/>
      <c r="W18" s="21"/>
      <c r="X18" s="21"/>
      <c r="Y18" s="21"/>
      <c r="Z18" s="21"/>
    </row>
    <row r="19">
      <c r="A19" s="36"/>
      <c r="B19" s="62"/>
      <c r="C19" s="92" t="s">
        <v>1147</v>
      </c>
      <c r="D19" s="54"/>
      <c r="E19" s="67">
        <v>200.0</v>
      </c>
      <c r="F19" s="68" t="s">
        <v>464</v>
      </c>
      <c r="G19" s="80">
        <v>1000.0</v>
      </c>
      <c r="H19" s="80">
        <f t="shared" ref="H19:H20" si="1">E19*G19</f>
        <v>200000</v>
      </c>
      <c r="I19" s="116"/>
      <c r="J19" s="58"/>
      <c r="K19" s="67">
        <v>200.0</v>
      </c>
      <c r="L19" s="58"/>
      <c r="M19" s="58"/>
      <c r="N19" s="58"/>
      <c r="O19" s="58"/>
      <c r="P19" s="83"/>
      <c r="Q19" s="83"/>
      <c r="R19" s="83"/>
      <c r="S19" s="83"/>
      <c r="T19" s="83"/>
      <c r="U19" s="83"/>
      <c r="V19" s="21"/>
      <c r="W19" s="21"/>
      <c r="X19" s="21"/>
      <c r="Y19" s="21"/>
      <c r="Z19" s="21"/>
    </row>
    <row r="20">
      <c r="A20" s="36"/>
      <c r="B20" s="62"/>
      <c r="C20" s="92" t="s">
        <v>1148</v>
      </c>
      <c r="D20" s="54"/>
      <c r="E20" s="67">
        <v>150.0</v>
      </c>
      <c r="F20" s="68" t="s">
        <v>464</v>
      </c>
      <c r="G20" s="80">
        <v>2000.0</v>
      </c>
      <c r="H20" s="80">
        <f t="shared" si="1"/>
        <v>300000</v>
      </c>
      <c r="I20" s="116"/>
      <c r="J20" s="58"/>
      <c r="K20" s="67">
        <v>150.0</v>
      </c>
      <c r="L20" s="58"/>
      <c r="M20" s="58"/>
      <c r="N20" s="58"/>
      <c r="O20" s="58"/>
      <c r="P20" s="83"/>
      <c r="Q20" s="83"/>
      <c r="R20" s="83"/>
      <c r="S20" s="83"/>
      <c r="T20" s="83"/>
      <c r="U20" s="83"/>
      <c r="V20" s="21"/>
      <c r="W20" s="21"/>
      <c r="X20" s="21"/>
      <c r="Y20" s="21"/>
      <c r="Z20" s="21"/>
    </row>
    <row r="21">
      <c r="A21" s="36"/>
      <c r="B21" s="62"/>
      <c r="C21" s="92"/>
      <c r="D21" s="54"/>
      <c r="E21" s="347"/>
      <c r="F21" s="68"/>
      <c r="G21" s="80"/>
      <c r="H21" s="80"/>
      <c r="I21" s="116"/>
      <c r="J21" s="58"/>
      <c r="K21" s="347"/>
      <c r="L21" s="58"/>
      <c r="M21" s="58"/>
      <c r="N21" s="58"/>
      <c r="O21" s="58"/>
      <c r="P21" s="83"/>
      <c r="Q21" s="83"/>
      <c r="R21" s="83"/>
      <c r="S21" s="83"/>
      <c r="T21" s="83"/>
      <c r="U21" s="83"/>
      <c r="V21" s="21"/>
      <c r="W21" s="21"/>
      <c r="X21" s="21"/>
      <c r="Y21" s="21"/>
      <c r="Z21" s="21"/>
    </row>
    <row r="22">
      <c r="A22" s="36"/>
      <c r="B22" s="62"/>
      <c r="C22" s="92"/>
      <c r="D22" s="54"/>
      <c r="E22" s="150"/>
      <c r="F22" s="68"/>
      <c r="G22" s="80"/>
      <c r="H22" s="60"/>
      <c r="I22" s="116"/>
      <c r="J22" s="58"/>
      <c r="K22" s="150"/>
      <c r="L22" s="58"/>
      <c r="M22" s="58"/>
      <c r="N22" s="58"/>
      <c r="O22" s="58"/>
      <c r="P22" s="83"/>
      <c r="Q22" s="83"/>
      <c r="R22" s="83"/>
      <c r="S22" s="83"/>
      <c r="T22" s="83"/>
      <c r="U22" s="83"/>
      <c r="V22" s="21"/>
      <c r="W22" s="21"/>
      <c r="X22" s="21"/>
      <c r="Y22" s="21"/>
      <c r="Z22" s="21"/>
    </row>
    <row r="23">
      <c r="A23" s="36"/>
      <c r="B23" s="62"/>
      <c r="C23" s="63" t="s">
        <v>1149</v>
      </c>
      <c r="D23" s="54"/>
      <c r="E23" s="150"/>
      <c r="F23" s="68"/>
      <c r="G23" s="80"/>
      <c r="H23" s="60"/>
      <c r="I23" s="68" t="s">
        <v>98</v>
      </c>
      <c r="J23" s="58"/>
      <c r="K23" s="150"/>
      <c r="L23" s="58"/>
      <c r="M23" s="58"/>
      <c r="N23" s="58"/>
      <c r="O23" s="58"/>
      <c r="P23" s="83"/>
      <c r="Q23" s="83"/>
      <c r="R23" s="83"/>
      <c r="S23" s="83"/>
      <c r="T23" s="83"/>
      <c r="U23" s="83"/>
      <c r="V23" s="21"/>
      <c r="W23" s="21"/>
      <c r="X23" s="21"/>
      <c r="Y23" s="21"/>
      <c r="Z23" s="21"/>
    </row>
    <row r="24">
      <c r="A24" s="36"/>
      <c r="B24" s="62"/>
      <c r="C24" s="92" t="s">
        <v>1150</v>
      </c>
      <c r="D24" s="54"/>
      <c r="E24" s="67">
        <v>440.0</v>
      </c>
      <c r="F24" s="68" t="s">
        <v>485</v>
      </c>
      <c r="G24" s="80">
        <v>3600.0</v>
      </c>
      <c r="H24" s="80">
        <f t="shared" ref="H24:H26" si="2">E24*G24</f>
        <v>1584000</v>
      </c>
      <c r="I24" s="116"/>
      <c r="J24" s="58"/>
      <c r="K24" s="67">
        <v>440.0</v>
      </c>
      <c r="L24" s="58"/>
      <c r="M24" s="58"/>
      <c r="N24" s="58"/>
      <c r="O24" s="58"/>
      <c r="P24" s="83"/>
      <c r="Q24" s="83"/>
      <c r="R24" s="83"/>
      <c r="S24" s="83"/>
      <c r="T24" s="83"/>
      <c r="U24" s="83"/>
      <c r="V24" s="21"/>
      <c r="W24" s="21"/>
      <c r="X24" s="21"/>
      <c r="Y24" s="21"/>
      <c r="Z24" s="21"/>
    </row>
    <row r="25">
      <c r="A25" s="36"/>
      <c r="B25" s="62"/>
      <c r="C25" s="92" t="s">
        <v>1151</v>
      </c>
      <c r="D25" s="54"/>
      <c r="E25" s="67">
        <v>200.0</v>
      </c>
      <c r="F25" s="68" t="s">
        <v>485</v>
      </c>
      <c r="G25" s="80">
        <v>2000.0</v>
      </c>
      <c r="H25" s="80">
        <f t="shared" si="2"/>
        <v>400000</v>
      </c>
      <c r="I25" s="116"/>
      <c r="J25" s="58"/>
      <c r="K25" s="67">
        <v>200.0</v>
      </c>
      <c r="L25" s="58"/>
      <c r="M25" s="58"/>
      <c r="N25" s="58"/>
      <c r="O25" s="58"/>
      <c r="P25" s="83"/>
      <c r="Q25" s="83"/>
      <c r="R25" s="83"/>
      <c r="S25" s="83"/>
      <c r="T25" s="83"/>
      <c r="U25" s="83"/>
      <c r="V25" s="21"/>
      <c r="W25" s="21"/>
      <c r="X25" s="21"/>
      <c r="Y25" s="21"/>
      <c r="Z25" s="21"/>
    </row>
    <row r="26">
      <c r="A26" s="36"/>
      <c r="B26" s="62"/>
      <c r="C26" s="92" t="s">
        <v>1152</v>
      </c>
      <c r="D26" s="96"/>
      <c r="E26" s="67">
        <v>150.0</v>
      </c>
      <c r="F26" s="68" t="s">
        <v>485</v>
      </c>
      <c r="G26" s="80">
        <v>100.0</v>
      </c>
      <c r="H26" s="80">
        <f t="shared" si="2"/>
        <v>15000</v>
      </c>
      <c r="I26" s="116"/>
      <c r="J26" s="58"/>
      <c r="K26" s="67">
        <v>150.0</v>
      </c>
      <c r="L26" s="58"/>
      <c r="M26" s="58"/>
      <c r="N26" s="58"/>
      <c r="O26" s="58"/>
      <c r="P26" s="83"/>
      <c r="Q26" s="83"/>
      <c r="R26" s="83"/>
      <c r="S26" s="83"/>
      <c r="T26" s="83"/>
      <c r="U26" s="83"/>
      <c r="V26" s="21"/>
      <c r="W26" s="21"/>
      <c r="X26" s="21"/>
      <c r="Y26" s="21"/>
      <c r="Z26" s="21"/>
    </row>
    <row r="27">
      <c r="A27" s="36"/>
      <c r="B27" s="62"/>
      <c r="C27" s="71" t="s">
        <v>299</v>
      </c>
      <c r="D27" s="149"/>
      <c r="E27" s="67"/>
      <c r="F27" s="68"/>
      <c r="G27" s="80"/>
      <c r="H27" s="60">
        <f>SUM(H19:H26)</f>
        <v>2499000</v>
      </c>
      <c r="I27" s="116"/>
      <c r="J27" s="58"/>
      <c r="K27" s="65"/>
      <c r="L27" s="58"/>
      <c r="M27" s="58"/>
      <c r="N27" s="58"/>
      <c r="O27" s="58"/>
      <c r="P27" s="83"/>
      <c r="Q27" s="83"/>
      <c r="R27" s="83"/>
      <c r="S27" s="83"/>
      <c r="T27" s="83"/>
      <c r="U27" s="83"/>
      <c r="V27" s="21"/>
      <c r="W27" s="21"/>
      <c r="X27" s="21"/>
      <c r="Y27" s="21"/>
      <c r="Z27" s="21"/>
    </row>
    <row r="28">
      <c r="A28" s="36"/>
      <c r="B28" s="62"/>
      <c r="C28" s="71"/>
      <c r="D28" s="54"/>
      <c r="E28" s="150"/>
      <c r="F28" s="68"/>
      <c r="G28" s="80"/>
      <c r="H28" s="60"/>
      <c r="I28" s="116"/>
      <c r="J28" s="58"/>
      <c r="K28" s="58"/>
      <c r="L28" s="58"/>
      <c r="M28" s="58"/>
      <c r="N28" s="58"/>
      <c r="O28" s="58"/>
      <c r="P28" s="83"/>
      <c r="Q28" s="83"/>
      <c r="R28" s="83"/>
      <c r="S28" s="83"/>
      <c r="T28" s="83"/>
      <c r="U28" s="83"/>
      <c r="V28" s="21"/>
      <c r="W28" s="21"/>
      <c r="X28" s="21"/>
      <c r="Y28" s="21"/>
      <c r="Z28" s="21"/>
    </row>
    <row r="29">
      <c r="A29" s="36" t="s">
        <v>20</v>
      </c>
      <c r="B29" s="62"/>
      <c r="C29" s="72" t="s">
        <v>519</v>
      </c>
      <c r="D29" s="54"/>
      <c r="E29" s="150"/>
      <c r="F29" s="68"/>
      <c r="G29" s="80"/>
      <c r="H29" s="60">
        <v>2500000.0</v>
      </c>
      <c r="I29" s="116"/>
      <c r="J29" s="58"/>
      <c r="K29" s="58"/>
      <c r="L29" s="65"/>
      <c r="M29" s="58"/>
      <c r="N29" s="58"/>
      <c r="O29" s="65"/>
      <c r="P29" s="83"/>
      <c r="Q29" s="83"/>
      <c r="R29" s="65"/>
      <c r="S29" s="58"/>
      <c r="T29" s="58"/>
      <c r="U29" s="65"/>
      <c r="V29" s="21"/>
      <c r="W29" s="21"/>
      <c r="X29" s="21"/>
      <c r="Y29" s="21"/>
      <c r="Z29" s="21"/>
    </row>
    <row r="30">
      <c r="A30" s="62"/>
      <c r="B30" s="62"/>
      <c r="C30" s="63" t="s">
        <v>1153</v>
      </c>
      <c r="D30" s="66"/>
      <c r="E30" s="67"/>
      <c r="F30" s="68"/>
      <c r="G30" s="80"/>
      <c r="H30" s="80"/>
      <c r="I30" s="68" t="s">
        <v>98</v>
      </c>
      <c r="J30" s="58"/>
      <c r="K30" s="65"/>
      <c r="L30" s="58"/>
      <c r="M30" s="83"/>
      <c r="N30" s="58"/>
      <c r="O30" s="58"/>
      <c r="P30" s="65"/>
      <c r="Q30" s="58"/>
      <c r="R30" s="58"/>
      <c r="S30" s="58"/>
      <c r="T30" s="58"/>
      <c r="U30" s="58"/>
      <c r="V30" s="21"/>
      <c r="W30" s="21"/>
      <c r="X30" s="21"/>
      <c r="Y30" s="21"/>
      <c r="Z30" s="21"/>
    </row>
    <row r="31" ht="23.25" customHeight="1">
      <c r="A31" s="62"/>
      <c r="B31" s="62"/>
      <c r="C31" s="92" t="s">
        <v>1154</v>
      </c>
      <c r="D31" s="38"/>
      <c r="E31" s="67">
        <v>2.0</v>
      </c>
      <c r="F31" s="68" t="s">
        <v>131</v>
      </c>
      <c r="G31" s="80">
        <f>12500*1.4</f>
        <v>17500</v>
      </c>
      <c r="H31" s="80">
        <f t="shared" ref="H31:H32" si="3">E31*G31</f>
        <v>35000</v>
      </c>
      <c r="I31" s="116"/>
      <c r="J31" s="58"/>
      <c r="K31" s="65">
        <v>2.0</v>
      </c>
      <c r="L31" s="58"/>
      <c r="M31" s="83"/>
      <c r="N31" s="58"/>
      <c r="O31" s="58"/>
      <c r="P31" s="65"/>
      <c r="Q31" s="58"/>
      <c r="R31" s="58"/>
      <c r="S31" s="58"/>
      <c r="T31" s="58"/>
      <c r="U31" s="58"/>
      <c r="V31" s="21"/>
      <c r="W31" s="21"/>
      <c r="X31" s="21"/>
      <c r="Y31" s="21"/>
      <c r="Z31" s="21"/>
    </row>
    <row r="32">
      <c r="A32" s="62"/>
      <c r="B32" s="62"/>
      <c r="C32" s="92" t="s">
        <v>1155</v>
      </c>
      <c r="D32" s="66" t="s">
        <v>1156</v>
      </c>
      <c r="E32" s="67">
        <v>20.0</v>
      </c>
      <c r="F32" s="68" t="s">
        <v>645</v>
      </c>
      <c r="G32" s="80">
        <f>(30000/20)*1.4</f>
        <v>2100</v>
      </c>
      <c r="H32" s="80">
        <f t="shared" si="3"/>
        <v>42000</v>
      </c>
      <c r="I32" s="116"/>
      <c r="J32" s="58"/>
      <c r="K32" s="65">
        <f>E32</f>
        <v>20</v>
      </c>
      <c r="L32" s="58"/>
      <c r="M32" s="83"/>
      <c r="N32" s="58"/>
      <c r="O32" s="58"/>
      <c r="P32" s="65"/>
      <c r="Q32" s="58"/>
      <c r="R32" s="58"/>
      <c r="S32" s="58"/>
      <c r="T32" s="58"/>
      <c r="U32" s="58"/>
      <c r="V32" s="21"/>
      <c r="W32" s="21"/>
      <c r="X32" s="21"/>
      <c r="Y32" s="21"/>
      <c r="Z32" s="21"/>
    </row>
    <row r="33">
      <c r="A33" s="62"/>
      <c r="B33" s="62"/>
      <c r="C33" s="92"/>
      <c r="D33" s="66"/>
      <c r="E33" s="67"/>
      <c r="F33" s="68"/>
      <c r="G33" s="80"/>
      <c r="H33" s="80"/>
      <c r="I33" s="348"/>
      <c r="J33" s="58"/>
      <c r="K33" s="65"/>
      <c r="L33" s="58"/>
      <c r="M33" s="83"/>
      <c r="N33" s="58"/>
      <c r="O33" s="58"/>
      <c r="P33" s="65"/>
      <c r="Q33" s="58"/>
      <c r="R33" s="58"/>
      <c r="S33" s="58"/>
      <c r="T33" s="58"/>
      <c r="U33" s="58"/>
      <c r="V33" s="21"/>
      <c r="W33" s="21"/>
      <c r="X33" s="21"/>
      <c r="Y33" s="21"/>
      <c r="Z33" s="21"/>
    </row>
    <row r="34">
      <c r="A34" s="62"/>
      <c r="B34" s="62"/>
      <c r="C34" s="63" t="s">
        <v>1157</v>
      </c>
      <c r="D34" s="66"/>
      <c r="E34" s="67"/>
      <c r="F34" s="68"/>
      <c r="G34" s="80"/>
      <c r="H34" s="80"/>
      <c r="I34" s="68" t="s">
        <v>98</v>
      </c>
      <c r="J34" s="58"/>
      <c r="K34" s="65"/>
      <c r="L34" s="58"/>
      <c r="M34" s="83"/>
      <c r="N34" s="58"/>
      <c r="O34" s="58"/>
      <c r="P34" s="65"/>
      <c r="Q34" s="58"/>
      <c r="R34" s="58"/>
      <c r="S34" s="58"/>
      <c r="T34" s="58"/>
      <c r="U34" s="58"/>
      <c r="V34" s="21"/>
      <c r="W34" s="21"/>
      <c r="X34" s="21"/>
      <c r="Y34" s="21"/>
      <c r="Z34" s="21"/>
    </row>
    <row r="35">
      <c r="A35" s="62"/>
      <c r="B35" s="62"/>
      <c r="C35" s="92" t="s">
        <v>1158</v>
      </c>
      <c r="D35" s="66" t="s">
        <v>1159</v>
      </c>
      <c r="E35" s="67">
        <v>75.0</v>
      </c>
      <c r="F35" s="68" t="s">
        <v>157</v>
      </c>
      <c r="G35" s="80">
        <v>560.0</v>
      </c>
      <c r="H35" s="80">
        <f t="shared" ref="H35:H41" si="4">E35*G35</f>
        <v>42000</v>
      </c>
      <c r="I35" s="116"/>
      <c r="J35" s="58"/>
      <c r="K35" s="65">
        <f t="shared" ref="K35:K41" si="5">E35</f>
        <v>75</v>
      </c>
      <c r="L35" s="58"/>
      <c r="M35" s="83"/>
      <c r="N35" s="58"/>
      <c r="O35" s="58"/>
      <c r="P35" s="65"/>
      <c r="Q35" s="58"/>
      <c r="R35" s="58"/>
      <c r="S35" s="58"/>
      <c r="T35" s="58"/>
      <c r="U35" s="58"/>
      <c r="V35" s="21"/>
      <c r="W35" s="21"/>
      <c r="X35" s="21"/>
      <c r="Y35" s="21"/>
      <c r="Z35" s="21"/>
    </row>
    <row r="36">
      <c r="A36" s="62"/>
      <c r="B36" s="62"/>
      <c r="C36" s="92" t="s">
        <v>1160</v>
      </c>
      <c r="D36" s="66">
        <v>72.0</v>
      </c>
      <c r="E36" s="67">
        <v>7.0</v>
      </c>
      <c r="F36" s="68" t="s">
        <v>131</v>
      </c>
      <c r="G36" s="80">
        <v>150.0</v>
      </c>
      <c r="H36" s="80">
        <f t="shared" si="4"/>
        <v>1050</v>
      </c>
      <c r="I36" s="116"/>
      <c r="J36" s="58"/>
      <c r="K36" s="65">
        <f t="shared" si="5"/>
        <v>7</v>
      </c>
      <c r="L36" s="58"/>
      <c r="M36" s="83"/>
      <c r="N36" s="58"/>
      <c r="O36" s="58"/>
      <c r="P36" s="65"/>
      <c r="Q36" s="58"/>
      <c r="R36" s="58"/>
      <c r="S36" s="58"/>
      <c r="T36" s="58"/>
      <c r="U36" s="58"/>
      <c r="V36" s="21"/>
      <c r="W36" s="21"/>
      <c r="X36" s="21"/>
      <c r="Y36" s="21"/>
      <c r="Z36" s="21"/>
    </row>
    <row r="37">
      <c r="A37" s="62"/>
      <c r="B37" s="62"/>
      <c r="C37" s="92" t="s">
        <v>1161</v>
      </c>
      <c r="D37" s="66" t="s">
        <v>1162</v>
      </c>
      <c r="E37" s="67">
        <v>5.0</v>
      </c>
      <c r="F37" s="68" t="s">
        <v>131</v>
      </c>
      <c r="G37" s="80">
        <v>250.0</v>
      </c>
      <c r="H37" s="80">
        <f t="shared" si="4"/>
        <v>1250</v>
      </c>
      <c r="I37" s="116"/>
      <c r="J37" s="58"/>
      <c r="K37" s="65">
        <f t="shared" si="5"/>
        <v>5</v>
      </c>
      <c r="L37" s="58"/>
      <c r="M37" s="83"/>
      <c r="N37" s="58"/>
      <c r="O37" s="58"/>
      <c r="P37" s="65"/>
      <c r="Q37" s="58"/>
      <c r="R37" s="58"/>
      <c r="S37" s="58"/>
      <c r="T37" s="58"/>
      <c r="U37" s="58"/>
      <c r="V37" s="21"/>
      <c r="W37" s="21"/>
      <c r="X37" s="21"/>
      <c r="Y37" s="21"/>
      <c r="Z37" s="21"/>
    </row>
    <row r="38">
      <c r="A38" s="62"/>
      <c r="B38" s="62"/>
      <c r="C38" s="92" t="s">
        <v>1163</v>
      </c>
      <c r="D38" s="66" t="s">
        <v>1164</v>
      </c>
      <c r="E38" s="67">
        <v>1.0</v>
      </c>
      <c r="F38" s="68" t="s">
        <v>560</v>
      </c>
      <c r="G38" s="80">
        <v>200.0</v>
      </c>
      <c r="H38" s="80">
        <f t="shared" si="4"/>
        <v>200</v>
      </c>
      <c r="I38" s="116"/>
      <c r="J38" s="58"/>
      <c r="K38" s="65">
        <f t="shared" si="5"/>
        <v>1</v>
      </c>
      <c r="L38" s="58"/>
      <c r="M38" s="83"/>
      <c r="N38" s="58"/>
      <c r="O38" s="58"/>
      <c r="P38" s="65"/>
      <c r="Q38" s="58"/>
      <c r="R38" s="58"/>
      <c r="S38" s="58"/>
      <c r="T38" s="58"/>
      <c r="U38" s="58"/>
      <c r="V38" s="21"/>
      <c r="W38" s="21"/>
      <c r="X38" s="21"/>
      <c r="Y38" s="21"/>
      <c r="Z38" s="21"/>
    </row>
    <row r="39">
      <c r="A39" s="62"/>
      <c r="B39" s="62"/>
      <c r="C39" s="92" t="s">
        <v>1165</v>
      </c>
      <c r="D39" s="66" t="s">
        <v>1166</v>
      </c>
      <c r="E39" s="67">
        <v>1.0</v>
      </c>
      <c r="F39" s="68" t="s">
        <v>131</v>
      </c>
      <c r="G39" s="80">
        <v>100.0</v>
      </c>
      <c r="H39" s="80">
        <f t="shared" si="4"/>
        <v>100</v>
      </c>
      <c r="I39" s="116"/>
      <c r="J39" s="58"/>
      <c r="K39" s="65">
        <f t="shared" si="5"/>
        <v>1</v>
      </c>
      <c r="L39" s="58"/>
      <c r="M39" s="83"/>
      <c r="N39" s="58"/>
      <c r="O39" s="58"/>
      <c r="P39" s="65"/>
      <c r="Q39" s="58"/>
      <c r="R39" s="58"/>
      <c r="S39" s="58"/>
      <c r="T39" s="58"/>
      <c r="U39" s="58"/>
      <c r="V39" s="21"/>
      <c r="W39" s="21"/>
      <c r="X39" s="21"/>
      <c r="Y39" s="21"/>
      <c r="Z39" s="21"/>
    </row>
    <row r="40">
      <c r="A40" s="62"/>
      <c r="B40" s="62"/>
      <c r="C40" s="92" t="s">
        <v>1165</v>
      </c>
      <c r="D40" s="66" t="s">
        <v>1167</v>
      </c>
      <c r="E40" s="67">
        <v>1.0</v>
      </c>
      <c r="F40" s="68" t="s">
        <v>131</v>
      </c>
      <c r="G40" s="80">
        <v>100.0</v>
      </c>
      <c r="H40" s="80">
        <f t="shared" si="4"/>
        <v>100</v>
      </c>
      <c r="I40" s="116"/>
      <c r="J40" s="58"/>
      <c r="K40" s="65">
        <f t="shared" si="5"/>
        <v>1</v>
      </c>
      <c r="L40" s="58"/>
      <c r="M40" s="83"/>
      <c r="N40" s="58"/>
      <c r="O40" s="58"/>
      <c r="P40" s="65"/>
      <c r="Q40" s="58"/>
      <c r="R40" s="58"/>
      <c r="S40" s="58"/>
      <c r="T40" s="58"/>
      <c r="U40" s="58"/>
      <c r="V40" s="21"/>
      <c r="W40" s="21"/>
      <c r="X40" s="21"/>
      <c r="Y40" s="21"/>
      <c r="Z40" s="21"/>
    </row>
    <row r="41">
      <c r="A41" s="62"/>
      <c r="B41" s="62"/>
      <c r="C41" s="92" t="s">
        <v>1165</v>
      </c>
      <c r="D41" s="66" t="s">
        <v>1168</v>
      </c>
      <c r="E41" s="67">
        <v>1.0</v>
      </c>
      <c r="F41" s="68" t="s">
        <v>131</v>
      </c>
      <c r="G41" s="80">
        <v>100.0</v>
      </c>
      <c r="H41" s="80">
        <f t="shared" si="4"/>
        <v>100</v>
      </c>
      <c r="I41" s="116"/>
      <c r="J41" s="58"/>
      <c r="K41" s="65">
        <f t="shared" si="5"/>
        <v>1</v>
      </c>
      <c r="L41" s="58"/>
      <c r="M41" s="83"/>
      <c r="N41" s="58"/>
      <c r="O41" s="58"/>
      <c r="P41" s="65"/>
      <c r="Q41" s="58"/>
      <c r="R41" s="58"/>
      <c r="S41" s="58"/>
      <c r="T41" s="58"/>
      <c r="U41" s="58"/>
      <c r="V41" s="21"/>
      <c r="W41" s="21"/>
      <c r="X41" s="21"/>
      <c r="Y41" s="21"/>
      <c r="Z41" s="21"/>
    </row>
    <row r="42">
      <c r="A42" s="62"/>
      <c r="B42" s="62"/>
      <c r="C42" s="92"/>
      <c r="D42" s="66"/>
      <c r="E42" s="67"/>
      <c r="F42" s="68"/>
      <c r="G42" s="80"/>
      <c r="H42" s="80"/>
      <c r="I42" s="116"/>
      <c r="J42" s="58"/>
      <c r="K42" s="65"/>
      <c r="L42" s="58"/>
      <c r="M42" s="83"/>
      <c r="N42" s="58"/>
      <c r="O42" s="58"/>
      <c r="P42" s="65"/>
      <c r="Q42" s="58"/>
      <c r="R42" s="58"/>
      <c r="S42" s="58"/>
      <c r="T42" s="58"/>
      <c r="U42" s="58"/>
      <c r="V42" s="21"/>
      <c r="W42" s="21"/>
      <c r="X42" s="21"/>
      <c r="Y42" s="21"/>
      <c r="Z42" s="21"/>
    </row>
    <row r="43">
      <c r="A43" s="62"/>
      <c r="B43" s="62"/>
      <c r="C43" s="92"/>
      <c r="D43" s="66"/>
      <c r="E43" s="67"/>
      <c r="F43" s="68"/>
      <c r="G43" s="80"/>
      <c r="H43" s="80"/>
      <c r="I43" s="116"/>
      <c r="J43" s="58"/>
      <c r="K43" s="65"/>
      <c r="L43" s="58"/>
      <c r="M43" s="83"/>
      <c r="N43" s="58"/>
      <c r="O43" s="58"/>
      <c r="P43" s="65"/>
      <c r="Q43" s="58"/>
      <c r="R43" s="58"/>
      <c r="S43" s="58"/>
      <c r="T43" s="58"/>
      <c r="U43" s="58"/>
      <c r="V43" s="21"/>
      <c r="W43" s="21"/>
      <c r="X43" s="21"/>
      <c r="Y43" s="21"/>
      <c r="Z43" s="21"/>
    </row>
    <row r="44">
      <c r="A44" s="62"/>
      <c r="B44" s="62"/>
      <c r="C44" s="63" t="s">
        <v>1146</v>
      </c>
      <c r="D44" s="349"/>
      <c r="E44" s="67"/>
      <c r="F44" s="68"/>
      <c r="G44" s="80"/>
      <c r="H44" s="80"/>
      <c r="I44" s="68" t="s">
        <v>98</v>
      </c>
      <c r="J44" s="58"/>
      <c r="K44" s="65"/>
      <c r="L44" s="58"/>
      <c r="M44" s="58"/>
      <c r="N44" s="58"/>
      <c r="O44" s="58"/>
      <c r="P44" s="65"/>
      <c r="Q44" s="58"/>
      <c r="R44" s="58"/>
      <c r="S44" s="58"/>
      <c r="T44" s="58"/>
      <c r="U44" s="58"/>
      <c r="V44" s="21"/>
      <c r="W44" s="21"/>
      <c r="X44" s="21"/>
      <c r="Y44" s="21"/>
      <c r="Z44" s="21"/>
    </row>
    <row r="45">
      <c r="A45" s="62"/>
      <c r="B45" s="62"/>
      <c r="C45" s="92" t="s">
        <v>1169</v>
      </c>
      <c r="D45" s="66" t="s">
        <v>1170</v>
      </c>
      <c r="E45" s="67">
        <v>12.0</v>
      </c>
      <c r="F45" s="68" t="s">
        <v>120</v>
      </c>
      <c r="G45" s="80">
        <v>6000.0</v>
      </c>
      <c r="H45" s="80">
        <f t="shared" ref="H45:H49" si="6">E45*G45</f>
        <v>72000</v>
      </c>
      <c r="I45" s="116"/>
      <c r="J45" s="58"/>
      <c r="K45" s="65"/>
      <c r="L45" s="58"/>
      <c r="M45" s="67">
        <v>12.0</v>
      </c>
      <c r="N45" s="58"/>
      <c r="O45" s="58"/>
      <c r="P45" s="65"/>
      <c r="Q45" s="58"/>
      <c r="R45" s="58"/>
      <c r="S45" s="58"/>
      <c r="T45" s="58"/>
      <c r="U45" s="58"/>
      <c r="V45" s="21"/>
      <c r="W45" s="21"/>
      <c r="X45" s="21"/>
      <c r="Y45" s="21"/>
      <c r="Z45" s="21"/>
    </row>
    <row r="46">
      <c r="A46" s="62"/>
      <c r="B46" s="62"/>
      <c r="C46" s="92" t="s">
        <v>1171</v>
      </c>
      <c r="D46" s="66" t="s">
        <v>1172</v>
      </c>
      <c r="E46" s="67">
        <v>12.0</v>
      </c>
      <c r="F46" s="68" t="s">
        <v>120</v>
      </c>
      <c r="G46" s="80">
        <v>6000.0</v>
      </c>
      <c r="H46" s="80">
        <f t="shared" si="6"/>
        <v>72000</v>
      </c>
      <c r="I46" s="116"/>
      <c r="J46" s="58"/>
      <c r="K46" s="65"/>
      <c r="L46" s="58"/>
      <c r="M46" s="67">
        <v>12.0</v>
      </c>
      <c r="N46" s="58"/>
      <c r="O46" s="58"/>
      <c r="P46" s="65"/>
      <c r="Q46" s="58"/>
      <c r="R46" s="58"/>
      <c r="S46" s="58"/>
      <c r="T46" s="58"/>
      <c r="U46" s="58"/>
      <c r="V46" s="21"/>
      <c r="W46" s="21"/>
      <c r="X46" s="21"/>
      <c r="Y46" s="21"/>
      <c r="Z46" s="21"/>
    </row>
    <row r="47">
      <c r="A47" s="62"/>
      <c r="B47" s="62"/>
      <c r="C47" s="92" t="s">
        <v>1173</v>
      </c>
      <c r="D47" s="66" t="s">
        <v>1174</v>
      </c>
      <c r="E47" s="67">
        <v>25.0</v>
      </c>
      <c r="F47" s="68" t="s">
        <v>120</v>
      </c>
      <c r="G47" s="80">
        <v>1500.0</v>
      </c>
      <c r="H47" s="80">
        <f t="shared" si="6"/>
        <v>37500</v>
      </c>
      <c r="I47" s="116"/>
      <c r="J47" s="58"/>
      <c r="K47" s="65"/>
      <c r="L47" s="58"/>
      <c r="M47" s="67">
        <v>25.0</v>
      </c>
      <c r="N47" s="58"/>
      <c r="O47" s="58"/>
      <c r="P47" s="65"/>
      <c r="Q47" s="58"/>
      <c r="R47" s="58"/>
      <c r="S47" s="58"/>
      <c r="T47" s="58"/>
      <c r="U47" s="58"/>
      <c r="V47" s="21"/>
      <c r="W47" s="21"/>
      <c r="X47" s="21"/>
      <c r="Y47" s="21"/>
      <c r="Z47" s="21"/>
    </row>
    <row r="48">
      <c r="A48" s="62"/>
      <c r="B48" s="62"/>
      <c r="C48" s="92" t="s">
        <v>1175</v>
      </c>
      <c r="D48" s="66" t="s">
        <v>1176</v>
      </c>
      <c r="E48" s="67">
        <v>15.0</v>
      </c>
      <c r="F48" s="68" t="s">
        <v>120</v>
      </c>
      <c r="G48" s="80">
        <v>2500.0</v>
      </c>
      <c r="H48" s="80">
        <f t="shared" si="6"/>
        <v>37500</v>
      </c>
      <c r="I48" s="116"/>
      <c r="J48" s="58"/>
      <c r="K48" s="65"/>
      <c r="L48" s="58"/>
      <c r="M48" s="67">
        <v>15.0</v>
      </c>
      <c r="N48" s="58"/>
      <c r="O48" s="58"/>
      <c r="P48" s="65"/>
      <c r="Q48" s="58"/>
      <c r="R48" s="58"/>
      <c r="S48" s="58"/>
      <c r="T48" s="58"/>
      <c r="U48" s="58"/>
      <c r="V48" s="21"/>
      <c r="W48" s="21"/>
      <c r="X48" s="21"/>
      <c r="Y48" s="21"/>
      <c r="Z48" s="21"/>
    </row>
    <row r="49" ht="25.5" customHeight="1">
      <c r="A49" s="62"/>
      <c r="B49" s="62"/>
      <c r="C49" s="71" t="s">
        <v>1177</v>
      </c>
      <c r="D49" s="64" t="s">
        <v>1178</v>
      </c>
      <c r="E49" s="67">
        <v>25.0</v>
      </c>
      <c r="F49" s="68" t="s">
        <v>629</v>
      </c>
      <c r="G49" s="80">
        <v>3500.0</v>
      </c>
      <c r="H49" s="80">
        <f t="shared" si="6"/>
        <v>87500</v>
      </c>
      <c r="I49" s="116"/>
      <c r="J49" s="58"/>
      <c r="K49" s="65"/>
      <c r="L49" s="58"/>
      <c r="M49" s="67">
        <v>25.0</v>
      </c>
      <c r="N49" s="58"/>
      <c r="O49" s="58"/>
      <c r="P49" s="65"/>
      <c r="Q49" s="58"/>
      <c r="R49" s="58"/>
      <c r="S49" s="58"/>
      <c r="T49" s="58"/>
      <c r="U49" s="58"/>
      <c r="V49" s="21"/>
      <c r="W49" s="21"/>
      <c r="X49" s="21"/>
      <c r="Y49" s="21"/>
      <c r="Z49" s="21"/>
    </row>
    <row r="50">
      <c r="A50" s="62"/>
      <c r="B50" s="62"/>
      <c r="C50" s="350" t="s">
        <v>1179</v>
      </c>
      <c r="D50" s="351"/>
      <c r="E50" s="67"/>
      <c r="F50" s="68"/>
      <c r="G50" s="80"/>
      <c r="H50" s="80"/>
      <c r="I50" s="116"/>
      <c r="J50" s="58"/>
      <c r="K50" s="65"/>
      <c r="L50" s="58"/>
      <c r="M50" s="67"/>
      <c r="N50" s="58"/>
      <c r="O50" s="58"/>
      <c r="P50" s="65"/>
      <c r="Q50" s="58"/>
      <c r="R50" s="58"/>
      <c r="S50" s="58"/>
      <c r="T50" s="58"/>
      <c r="U50" s="58"/>
      <c r="V50" s="21"/>
      <c r="W50" s="21"/>
      <c r="X50" s="21"/>
      <c r="Y50" s="21"/>
      <c r="Z50" s="21"/>
    </row>
    <row r="51" ht="366.0" customHeight="1">
      <c r="A51" s="62"/>
      <c r="B51" s="62"/>
      <c r="C51" s="352" t="s">
        <v>1180</v>
      </c>
      <c r="D51" s="38"/>
      <c r="E51" s="67"/>
      <c r="F51" s="68"/>
      <c r="G51" s="80"/>
      <c r="H51" s="80"/>
      <c r="I51" s="116"/>
      <c r="J51" s="58"/>
      <c r="K51" s="65"/>
      <c r="L51" s="58"/>
      <c r="M51" s="67"/>
      <c r="N51" s="58"/>
      <c r="O51" s="58"/>
      <c r="P51" s="65"/>
      <c r="Q51" s="58"/>
      <c r="R51" s="58"/>
      <c r="S51" s="58"/>
      <c r="T51" s="58"/>
      <c r="U51" s="58"/>
      <c r="V51" s="21"/>
      <c r="W51" s="21"/>
      <c r="X51" s="21"/>
      <c r="Y51" s="21"/>
      <c r="Z51" s="21"/>
    </row>
    <row r="52">
      <c r="A52" s="62"/>
      <c r="B52" s="62"/>
      <c r="C52" s="63" t="s">
        <v>1181</v>
      </c>
      <c r="D52" s="66"/>
      <c r="E52" s="67"/>
      <c r="F52" s="68"/>
      <c r="G52" s="80"/>
      <c r="H52" s="80"/>
      <c r="I52" s="116" t="s">
        <v>98</v>
      </c>
      <c r="J52" s="58"/>
      <c r="K52" s="65"/>
      <c r="L52" s="58"/>
      <c r="M52" s="67"/>
      <c r="N52" s="58"/>
      <c r="O52" s="83"/>
      <c r="P52" s="65"/>
      <c r="Q52" s="58"/>
      <c r="R52" s="58"/>
      <c r="S52" s="58"/>
      <c r="T52" s="58"/>
      <c r="U52" s="58"/>
      <c r="V52" s="21"/>
      <c r="W52" s="21"/>
      <c r="X52" s="21"/>
      <c r="Y52" s="21"/>
      <c r="Z52" s="21"/>
    </row>
    <row r="53">
      <c r="A53" s="62"/>
      <c r="B53" s="62"/>
      <c r="C53" s="71" t="s">
        <v>1182</v>
      </c>
      <c r="D53" s="66"/>
      <c r="E53" s="67">
        <v>35.0</v>
      </c>
      <c r="F53" s="68" t="s">
        <v>629</v>
      </c>
      <c r="G53" s="80">
        <v>2500.0</v>
      </c>
      <c r="H53" s="59">
        <f>E53*G53</f>
        <v>87500</v>
      </c>
      <c r="I53" s="68"/>
      <c r="J53" s="322"/>
      <c r="K53" s="65"/>
      <c r="L53" s="58"/>
      <c r="M53" s="67">
        <v>35.0</v>
      </c>
      <c r="N53" s="58"/>
      <c r="O53" s="58"/>
      <c r="P53" s="65"/>
      <c r="Q53" s="58"/>
      <c r="R53" s="58"/>
      <c r="S53" s="58"/>
      <c r="T53" s="58"/>
      <c r="U53" s="58"/>
      <c r="V53" s="21"/>
      <c r="W53" s="21"/>
      <c r="X53" s="21"/>
      <c r="Y53" s="21"/>
      <c r="Z53" s="21"/>
    </row>
    <row r="54" ht="337.5" customHeight="1">
      <c r="A54" s="62"/>
      <c r="B54" s="62"/>
      <c r="C54" s="352" t="s">
        <v>1183</v>
      </c>
      <c r="D54" s="38"/>
      <c r="E54" s="67"/>
      <c r="F54" s="68"/>
      <c r="G54" s="80"/>
      <c r="H54" s="59"/>
      <c r="I54" s="68"/>
      <c r="J54" s="322"/>
      <c r="K54" s="65"/>
      <c r="L54" s="58"/>
      <c r="M54" s="67"/>
      <c r="N54" s="58"/>
      <c r="O54" s="58"/>
      <c r="P54" s="65"/>
      <c r="Q54" s="58"/>
      <c r="R54" s="58"/>
      <c r="S54" s="58"/>
      <c r="T54" s="58"/>
      <c r="U54" s="58"/>
      <c r="V54" s="21"/>
      <c r="W54" s="21"/>
      <c r="X54" s="21"/>
      <c r="Y54" s="21"/>
      <c r="Z54" s="21"/>
    </row>
    <row r="55">
      <c r="A55" s="62"/>
      <c r="B55" s="62"/>
      <c r="C55" s="71" t="s">
        <v>1184</v>
      </c>
      <c r="D55" s="66"/>
      <c r="E55" s="67">
        <v>125.0</v>
      </c>
      <c r="F55" s="68" t="s">
        <v>629</v>
      </c>
      <c r="G55" s="80">
        <v>450.0</v>
      </c>
      <c r="H55" s="59">
        <f>E55*G55</f>
        <v>56250</v>
      </c>
      <c r="I55" s="68"/>
      <c r="J55" s="322"/>
      <c r="K55" s="65"/>
      <c r="L55" s="58"/>
      <c r="M55" s="67">
        <v>125.0</v>
      </c>
      <c r="N55" s="58"/>
      <c r="O55" s="58"/>
      <c r="P55" s="65"/>
      <c r="Q55" s="58"/>
      <c r="R55" s="58"/>
      <c r="S55" s="58"/>
      <c r="T55" s="58"/>
      <c r="U55" s="58"/>
      <c r="V55" s="21"/>
      <c r="W55" s="21"/>
      <c r="X55" s="21"/>
      <c r="Y55" s="21"/>
      <c r="Z55" s="21"/>
    </row>
    <row r="56" ht="54.75" customHeight="1">
      <c r="A56" s="62"/>
      <c r="B56" s="62"/>
      <c r="C56" s="352" t="s">
        <v>1185</v>
      </c>
      <c r="D56" s="38"/>
      <c r="E56" s="67"/>
      <c r="F56" s="68"/>
      <c r="G56" s="80"/>
      <c r="H56" s="59"/>
      <c r="I56" s="68"/>
      <c r="J56" s="322"/>
      <c r="K56" s="65"/>
      <c r="L56" s="58"/>
      <c r="M56" s="67"/>
      <c r="N56" s="58"/>
      <c r="O56" s="58"/>
      <c r="P56" s="65"/>
      <c r="Q56" s="58"/>
      <c r="R56" s="58"/>
      <c r="S56" s="58"/>
      <c r="T56" s="58"/>
      <c r="U56" s="58"/>
      <c r="V56" s="21"/>
      <c r="W56" s="21"/>
      <c r="X56" s="21"/>
      <c r="Y56" s="21"/>
      <c r="Z56" s="21"/>
    </row>
    <row r="57">
      <c r="A57" s="62"/>
      <c r="B57" s="62"/>
      <c r="C57" s="71" t="s">
        <v>1186</v>
      </c>
      <c r="D57" s="66"/>
      <c r="E57" s="67">
        <v>100.0</v>
      </c>
      <c r="F57" s="68" t="s">
        <v>629</v>
      </c>
      <c r="G57" s="80">
        <v>2000.0</v>
      </c>
      <c r="H57" s="59">
        <f>E57*G57</f>
        <v>200000</v>
      </c>
      <c r="I57" s="68"/>
      <c r="J57" s="322"/>
      <c r="K57" s="65"/>
      <c r="L57" s="58"/>
      <c r="M57" s="67">
        <v>100.0</v>
      </c>
      <c r="N57" s="58"/>
      <c r="O57" s="58"/>
      <c r="P57" s="65"/>
      <c r="Q57" s="58"/>
      <c r="R57" s="58"/>
      <c r="S57" s="58"/>
      <c r="T57" s="58"/>
      <c r="U57" s="58"/>
      <c r="V57" s="21"/>
      <c r="W57" s="21"/>
      <c r="X57" s="21"/>
      <c r="Y57" s="21"/>
      <c r="Z57" s="21"/>
    </row>
    <row r="58" ht="210.0" customHeight="1">
      <c r="A58" s="62"/>
      <c r="B58" s="62"/>
      <c r="C58" s="352" t="s">
        <v>1187</v>
      </c>
      <c r="D58" s="38"/>
      <c r="E58" s="67"/>
      <c r="F58" s="68"/>
      <c r="G58" s="80"/>
      <c r="H58" s="59"/>
      <c r="I58" s="68"/>
      <c r="J58" s="322"/>
      <c r="K58" s="65"/>
      <c r="L58" s="58"/>
      <c r="M58" s="83"/>
      <c r="N58" s="58"/>
      <c r="O58" s="58"/>
      <c r="P58" s="65"/>
      <c r="Q58" s="58"/>
      <c r="R58" s="58"/>
      <c r="S58" s="58"/>
      <c r="T58" s="58"/>
      <c r="U58" s="58"/>
      <c r="V58" s="21"/>
      <c r="W58" s="21"/>
      <c r="X58" s="21"/>
      <c r="Y58" s="21"/>
      <c r="Z58" s="21"/>
    </row>
    <row r="59">
      <c r="A59" s="62"/>
      <c r="B59" s="62"/>
      <c r="C59" s="92"/>
      <c r="D59" s="66"/>
      <c r="E59" s="98"/>
      <c r="F59" s="68"/>
      <c r="G59" s="80"/>
      <c r="H59" s="80"/>
      <c r="I59" s="68"/>
      <c r="J59" s="58"/>
      <c r="K59" s="57"/>
      <c r="L59" s="58"/>
      <c r="M59" s="83"/>
      <c r="N59" s="58"/>
      <c r="O59" s="58"/>
      <c r="P59" s="65"/>
      <c r="Q59" s="58"/>
      <c r="R59" s="58"/>
      <c r="S59" s="58"/>
      <c r="T59" s="58"/>
      <c r="U59" s="58"/>
      <c r="V59" s="21"/>
      <c r="W59" s="21"/>
      <c r="X59" s="21"/>
      <c r="Y59" s="21"/>
      <c r="Z59" s="21"/>
    </row>
    <row r="60">
      <c r="A60" s="62"/>
      <c r="B60" s="62"/>
      <c r="C60" s="63" t="s">
        <v>1188</v>
      </c>
      <c r="D60" s="66"/>
      <c r="E60" s="98"/>
      <c r="F60" s="68"/>
      <c r="G60" s="51"/>
      <c r="H60" s="80"/>
      <c r="I60" s="68" t="s">
        <v>98</v>
      </c>
      <c r="J60" s="58"/>
      <c r="K60" s="57"/>
      <c r="L60" s="58"/>
      <c r="M60" s="83"/>
      <c r="N60" s="58"/>
      <c r="O60" s="58"/>
      <c r="P60" s="65"/>
      <c r="Q60" s="58"/>
      <c r="R60" s="58"/>
      <c r="S60" s="58"/>
      <c r="T60" s="58"/>
      <c r="U60" s="58"/>
      <c r="V60" s="21"/>
      <c r="W60" s="21"/>
      <c r="X60" s="21"/>
      <c r="Y60" s="21"/>
      <c r="Z60" s="21"/>
    </row>
    <row r="61">
      <c r="A61" s="62"/>
      <c r="B61" s="62"/>
      <c r="C61" s="92" t="s">
        <v>1189</v>
      </c>
      <c r="D61" s="66"/>
      <c r="E61" s="67">
        <v>10.0</v>
      </c>
      <c r="F61" s="68" t="s">
        <v>131</v>
      </c>
      <c r="G61" s="80">
        <v>23000.0</v>
      </c>
      <c r="H61" s="59">
        <f t="shared" ref="H61:H64" si="7">E61*G61</f>
        <v>230000</v>
      </c>
      <c r="I61" s="68"/>
      <c r="J61" s="322"/>
      <c r="K61" s="67"/>
      <c r="L61" s="58"/>
      <c r="M61" s="83"/>
      <c r="N61" s="58"/>
      <c r="O61" s="67">
        <v>10.0</v>
      </c>
      <c r="P61" s="65"/>
      <c r="Q61" s="58"/>
      <c r="R61" s="58"/>
      <c r="S61" s="58"/>
      <c r="T61" s="58"/>
      <c r="U61" s="58"/>
      <c r="V61" s="21"/>
      <c r="W61" s="21"/>
      <c r="X61" s="21"/>
      <c r="Y61" s="21"/>
      <c r="Z61" s="21"/>
    </row>
    <row r="62">
      <c r="A62" s="62"/>
      <c r="B62" s="62"/>
      <c r="C62" s="92" t="s">
        <v>1190</v>
      </c>
      <c r="D62" s="66"/>
      <c r="E62" s="67">
        <v>25.0</v>
      </c>
      <c r="F62" s="68" t="s">
        <v>131</v>
      </c>
      <c r="G62" s="80">
        <v>8500.0</v>
      </c>
      <c r="H62" s="59">
        <f t="shared" si="7"/>
        <v>212500</v>
      </c>
      <c r="I62" s="68"/>
      <c r="J62" s="322"/>
      <c r="K62" s="67"/>
      <c r="L62" s="58"/>
      <c r="M62" s="83"/>
      <c r="N62" s="58"/>
      <c r="O62" s="67">
        <v>25.0</v>
      </c>
      <c r="P62" s="65"/>
      <c r="Q62" s="58"/>
      <c r="R62" s="58"/>
      <c r="S62" s="58"/>
      <c r="T62" s="58"/>
      <c r="U62" s="58"/>
      <c r="V62" s="21"/>
      <c r="W62" s="21"/>
      <c r="X62" s="21"/>
      <c r="Y62" s="21"/>
      <c r="Z62" s="21"/>
    </row>
    <row r="63">
      <c r="A63" s="62"/>
      <c r="B63" s="62"/>
      <c r="C63" s="92" t="s">
        <v>1191</v>
      </c>
      <c r="D63" s="66"/>
      <c r="E63" s="67">
        <v>10.0</v>
      </c>
      <c r="F63" s="68" t="s">
        <v>131</v>
      </c>
      <c r="G63" s="80">
        <v>11000.0</v>
      </c>
      <c r="H63" s="59">
        <f t="shared" si="7"/>
        <v>110000</v>
      </c>
      <c r="I63" s="68"/>
      <c r="J63" s="322"/>
      <c r="K63" s="67"/>
      <c r="L63" s="58"/>
      <c r="M63" s="83"/>
      <c r="N63" s="58"/>
      <c r="O63" s="67">
        <v>10.0</v>
      </c>
      <c r="P63" s="65"/>
      <c r="Q63" s="58"/>
      <c r="R63" s="58"/>
      <c r="S63" s="58"/>
      <c r="T63" s="58"/>
      <c r="U63" s="58"/>
      <c r="V63" s="21"/>
      <c r="W63" s="21"/>
      <c r="X63" s="21"/>
      <c r="Y63" s="21"/>
      <c r="Z63" s="21"/>
    </row>
    <row r="64">
      <c r="A64" s="62"/>
      <c r="B64" s="62"/>
      <c r="C64" s="92" t="s">
        <v>1192</v>
      </c>
      <c r="D64" s="66"/>
      <c r="E64" s="67">
        <v>64.0</v>
      </c>
      <c r="F64" s="68" t="s">
        <v>1193</v>
      </c>
      <c r="G64" s="80">
        <v>7000.0</v>
      </c>
      <c r="H64" s="59">
        <f t="shared" si="7"/>
        <v>448000</v>
      </c>
      <c r="I64" s="68"/>
      <c r="J64" s="322"/>
      <c r="K64" s="67"/>
      <c r="L64" s="58"/>
      <c r="M64" s="83"/>
      <c r="N64" s="58"/>
      <c r="O64" s="67">
        <v>64.0</v>
      </c>
      <c r="P64" s="65"/>
      <c r="Q64" s="58"/>
      <c r="R64" s="58"/>
      <c r="S64" s="58"/>
      <c r="T64" s="58"/>
      <c r="U64" s="58"/>
      <c r="V64" s="21"/>
      <c r="W64" s="21"/>
      <c r="X64" s="21"/>
      <c r="Y64" s="21"/>
      <c r="Z64" s="21"/>
    </row>
    <row r="65">
      <c r="A65" s="62"/>
      <c r="B65" s="62"/>
      <c r="C65" s="92"/>
      <c r="D65" s="66"/>
      <c r="E65" s="67"/>
      <c r="F65" s="68"/>
      <c r="G65" s="80"/>
      <c r="H65" s="59"/>
      <c r="I65" s="68"/>
      <c r="J65" s="322"/>
      <c r="K65" s="65"/>
      <c r="L65" s="58"/>
      <c r="M65" s="83"/>
      <c r="N65" s="58"/>
      <c r="O65" s="58"/>
      <c r="P65" s="65"/>
      <c r="Q65" s="58"/>
      <c r="R65" s="58"/>
      <c r="S65" s="58"/>
      <c r="T65" s="58"/>
      <c r="U65" s="58"/>
      <c r="V65" s="21"/>
      <c r="W65" s="21"/>
      <c r="X65" s="21"/>
      <c r="Y65" s="21"/>
      <c r="Z65" s="21"/>
    </row>
    <row r="66">
      <c r="A66" s="62"/>
      <c r="B66" s="62"/>
      <c r="C66" s="63" t="s">
        <v>1194</v>
      </c>
      <c r="D66" s="66"/>
      <c r="E66" s="67"/>
      <c r="F66" s="68"/>
      <c r="G66" s="80"/>
      <c r="H66" s="80"/>
      <c r="I66" s="68" t="s">
        <v>98</v>
      </c>
      <c r="J66" s="58"/>
      <c r="K66" s="65"/>
      <c r="L66" s="58"/>
      <c r="M66" s="83"/>
      <c r="N66" s="58"/>
      <c r="O66" s="58"/>
      <c r="P66" s="65"/>
      <c r="Q66" s="58"/>
      <c r="R66" s="58"/>
      <c r="S66" s="58"/>
      <c r="T66" s="58"/>
      <c r="U66" s="58"/>
      <c r="V66" s="21"/>
      <c r="W66" s="21"/>
      <c r="X66" s="21"/>
      <c r="Y66" s="21"/>
      <c r="Z66" s="21"/>
    </row>
    <row r="67">
      <c r="A67" s="62"/>
      <c r="B67" s="62"/>
      <c r="C67" s="92" t="s">
        <v>1195</v>
      </c>
      <c r="D67" s="66" t="s">
        <v>1196</v>
      </c>
      <c r="E67" s="67">
        <v>2.0</v>
      </c>
      <c r="F67" s="68" t="s">
        <v>560</v>
      </c>
      <c r="G67" s="80">
        <v>1500.0</v>
      </c>
      <c r="H67" s="80">
        <f t="shared" ref="H67:H79" si="8">E67*G67</f>
        <v>3000</v>
      </c>
      <c r="I67" s="116"/>
      <c r="J67" s="58"/>
      <c r="K67" s="67">
        <v>2.0</v>
      </c>
      <c r="L67" s="58"/>
      <c r="M67" s="83"/>
      <c r="N67" s="58"/>
      <c r="O67" s="58"/>
      <c r="P67" s="65"/>
      <c r="Q67" s="58"/>
      <c r="R67" s="58"/>
      <c r="S67" s="58"/>
      <c r="T67" s="58"/>
      <c r="U67" s="58"/>
      <c r="V67" s="21"/>
      <c r="W67" s="21"/>
      <c r="X67" s="21"/>
      <c r="Y67" s="21"/>
      <c r="Z67" s="21"/>
    </row>
    <row r="68">
      <c r="A68" s="62"/>
      <c r="B68" s="62"/>
      <c r="C68" s="69" t="s">
        <v>1197</v>
      </c>
      <c r="D68" s="66"/>
      <c r="E68" s="67">
        <v>2.0</v>
      </c>
      <c r="F68" s="68" t="s">
        <v>560</v>
      </c>
      <c r="G68" s="80">
        <v>700.0</v>
      </c>
      <c r="H68" s="80">
        <f t="shared" si="8"/>
        <v>1400</v>
      </c>
      <c r="I68" s="116"/>
      <c r="J68" s="58"/>
      <c r="K68" s="67">
        <v>2.0</v>
      </c>
      <c r="L68" s="58"/>
      <c r="M68" s="83"/>
      <c r="N68" s="58"/>
      <c r="O68" s="58"/>
      <c r="P68" s="65"/>
      <c r="Q68" s="58"/>
      <c r="R68" s="58"/>
      <c r="S68" s="58"/>
      <c r="T68" s="58"/>
      <c r="U68" s="58"/>
      <c r="V68" s="21"/>
      <c r="W68" s="21"/>
      <c r="X68" s="21"/>
      <c r="Y68" s="21"/>
      <c r="Z68" s="21"/>
    </row>
    <row r="69">
      <c r="A69" s="62"/>
      <c r="B69" s="62"/>
      <c r="C69" s="92" t="s">
        <v>1165</v>
      </c>
      <c r="D69" s="66" t="s">
        <v>1198</v>
      </c>
      <c r="E69" s="67">
        <v>2.0</v>
      </c>
      <c r="F69" s="68" t="s">
        <v>131</v>
      </c>
      <c r="G69" s="80">
        <v>100.0</v>
      </c>
      <c r="H69" s="80">
        <f t="shared" si="8"/>
        <v>200</v>
      </c>
      <c r="I69" s="116"/>
      <c r="J69" s="58"/>
      <c r="K69" s="67">
        <v>2.0</v>
      </c>
      <c r="L69" s="58"/>
      <c r="M69" s="83"/>
      <c r="N69" s="58"/>
      <c r="O69" s="58"/>
      <c r="P69" s="65"/>
      <c r="Q69" s="58"/>
      <c r="R69" s="58"/>
      <c r="S69" s="58"/>
      <c r="T69" s="58"/>
      <c r="U69" s="58"/>
      <c r="V69" s="21"/>
      <c r="W69" s="21"/>
      <c r="X69" s="21"/>
      <c r="Y69" s="21"/>
      <c r="Z69" s="21"/>
    </row>
    <row r="70">
      <c r="A70" s="62"/>
      <c r="B70" s="62"/>
      <c r="C70" s="92" t="s">
        <v>1165</v>
      </c>
      <c r="D70" s="66" t="s">
        <v>1199</v>
      </c>
      <c r="E70" s="67">
        <v>2.0</v>
      </c>
      <c r="F70" s="68" t="s">
        <v>131</v>
      </c>
      <c r="G70" s="80">
        <v>100.0</v>
      </c>
      <c r="H70" s="80">
        <f t="shared" si="8"/>
        <v>200</v>
      </c>
      <c r="I70" s="116"/>
      <c r="J70" s="58"/>
      <c r="K70" s="67">
        <v>2.0</v>
      </c>
      <c r="L70" s="58"/>
      <c r="M70" s="83"/>
      <c r="N70" s="58"/>
      <c r="O70" s="58"/>
      <c r="P70" s="65"/>
      <c r="Q70" s="58"/>
      <c r="R70" s="58"/>
      <c r="S70" s="58"/>
      <c r="T70" s="58"/>
      <c r="U70" s="58"/>
      <c r="V70" s="21"/>
      <c r="W70" s="21"/>
      <c r="X70" s="21"/>
      <c r="Y70" s="21"/>
      <c r="Z70" s="21"/>
    </row>
    <row r="71">
      <c r="A71" s="62"/>
      <c r="B71" s="62"/>
      <c r="C71" s="92" t="s">
        <v>1165</v>
      </c>
      <c r="D71" s="66" t="s">
        <v>1200</v>
      </c>
      <c r="E71" s="67">
        <v>2.0</v>
      </c>
      <c r="F71" s="68" t="s">
        <v>131</v>
      </c>
      <c r="G71" s="80">
        <v>100.0</v>
      </c>
      <c r="H71" s="80">
        <f t="shared" si="8"/>
        <v>200</v>
      </c>
      <c r="I71" s="116"/>
      <c r="J71" s="58"/>
      <c r="K71" s="67">
        <v>2.0</v>
      </c>
      <c r="L71" s="58"/>
      <c r="M71" s="83"/>
      <c r="N71" s="58"/>
      <c r="O71" s="58"/>
      <c r="P71" s="65"/>
      <c r="Q71" s="58"/>
      <c r="R71" s="58"/>
      <c r="S71" s="58"/>
      <c r="T71" s="58"/>
      <c r="U71" s="58"/>
      <c r="V71" s="21"/>
      <c r="W71" s="21"/>
      <c r="X71" s="21"/>
      <c r="Y71" s="21"/>
      <c r="Z71" s="21"/>
    </row>
    <row r="72">
      <c r="A72" s="62"/>
      <c r="B72" s="62"/>
      <c r="C72" s="92" t="s">
        <v>1201</v>
      </c>
      <c r="D72" s="66" t="s">
        <v>1202</v>
      </c>
      <c r="E72" s="67">
        <v>2.0</v>
      </c>
      <c r="F72" s="68" t="s">
        <v>131</v>
      </c>
      <c r="G72" s="80">
        <v>565.0</v>
      </c>
      <c r="H72" s="80">
        <f t="shared" si="8"/>
        <v>1130</v>
      </c>
      <c r="I72" s="116"/>
      <c r="J72" s="58"/>
      <c r="K72" s="67">
        <v>2.0</v>
      </c>
      <c r="L72" s="58"/>
      <c r="M72" s="83"/>
      <c r="N72" s="58"/>
      <c r="O72" s="58"/>
      <c r="P72" s="65"/>
      <c r="Q72" s="58"/>
      <c r="R72" s="58"/>
      <c r="S72" s="58"/>
      <c r="T72" s="58"/>
      <c r="U72" s="58"/>
      <c r="V72" s="21"/>
      <c r="W72" s="21"/>
      <c r="X72" s="21"/>
      <c r="Y72" s="21"/>
      <c r="Z72" s="21"/>
    </row>
    <row r="73">
      <c r="A73" s="62"/>
      <c r="B73" s="62"/>
      <c r="C73" s="92" t="s">
        <v>1201</v>
      </c>
      <c r="D73" s="66" t="s">
        <v>1203</v>
      </c>
      <c r="E73" s="67">
        <v>2.0</v>
      </c>
      <c r="F73" s="68" t="s">
        <v>131</v>
      </c>
      <c r="G73" s="80">
        <v>565.0</v>
      </c>
      <c r="H73" s="80">
        <f t="shared" si="8"/>
        <v>1130</v>
      </c>
      <c r="I73" s="116"/>
      <c r="J73" s="58"/>
      <c r="K73" s="67">
        <v>2.0</v>
      </c>
      <c r="L73" s="58"/>
      <c r="M73" s="83"/>
      <c r="N73" s="58"/>
      <c r="O73" s="58"/>
      <c r="P73" s="65"/>
      <c r="Q73" s="58"/>
      <c r="R73" s="58"/>
      <c r="S73" s="58"/>
      <c r="T73" s="58"/>
      <c r="U73" s="58"/>
      <c r="V73" s="21"/>
      <c r="W73" s="21"/>
      <c r="X73" s="21"/>
      <c r="Y73" s="21"/>
      <c r="Z73" s="21"/>
    </row>
    <row r="74">
      <c r="A74" s="62"/>
      <c r="B74" s="62"/>
      <c r="C74" s="92" t="s">
        <v>1201</v>
      </c>
      <c r="D74" s="66" t="s">
        <v>1204</v>
      </c>
      <c r="E74" s="67">
        <v>2.0</v>
      </c>
      <c r="F74" s="68" t="s">
        <v>131</v>
      </c>
      <c r="G74" s="80">
        <v>565.0</v>
      </c>
      <c r="H74" s="80">
        <f t="shared" si="8"/>
        <v>1130</v>
      </c>
      <c r="I74" s="116"/>
      <c r="J74" s="58"/>
      <c r="K74" s="67">
        <v>2.0</v>
      </c>
      <c r="L74" s="58"/>
      <c r="M74" s="83"/>
      <c r="N74" s="58"/>
      <c r="O74" s="58"/>
      <c r="P74" s="65"/>
      <c r="Q74" s="58"/>
      <c r="R74" s="58"/>
      <c r="S74" s="58"/>
      <c r="T74" s="58"/>
      <c r="U74" s="58"/>
      <c r="V74" s="21"/>
      <c r="W74" s="21"/>
      <c r="X74" s="21"/>
      <c r="Y74" s="21"/>
      <c r="Z74" s="21"/>
    </row>
    <row r="75">
      <c r="A75" s="62"/>
      <c r="B75" s="62"/>
      <c r="C75" s="92" t="s">
        <v>1205</v>
      </c>
      <c r="D75" s="66" t="s">
        <v>1206</v>
      </c>
      <c r="E75" s="67">
        <v>50.0</v>
      </c>
      <c r="F75" s="68" t="s">
        <v>131</v>
      </c>
      <c r="G75" s="80">
        <f>118*12</f>
        <v>1416</v>
      </c>
      <c r="H75" s="80">
        <f t="shared" si="8"/>
        <v>70800</v>
      </c>
      <c r="I75" s="116"/>
      <c r="J75" s="58"/>
      <c r="K75" s="67">
        <v>50.0</v>
      </c>
      <c r="L75" s="58"/>
      <c r="M75" s="83"/>
      <c r="N75" s="58"/>
      <c r="O75" s="58"/>
      <c r="P75" s="65"/>
      <c r="Q75" s="58"/>
      <c r="R75" s="58"/>
      <c r="S75" s="58"/>
      <c r="T75" s="58"/>
      <c r="U75" s="58"/>
      <c r="V75" s="21"/>
      <c r="W75" s="21"/>
      <c r="X75" s="21"/>
      <c r="Y75" s="21"/>
      <c r="Z75" s="21"/>
    </row>
    <row r="76">
      <c r="A76" s="62"/>
      <c r="B76" s="62"/>
      <c r="C76" s="92" t="s">
        <v>1207</v>
      </c>
      <c r="D76" s="66" t="s">
        <v>1208</v>
      </c>
      <c r="E76" s="67">
        <v>1.0</v>
      </c>
      <c r="F76" s="68" t="s">
        <v>157</v>
      </c>
      <c r="G76" s="80">
        <f>159*1.4</f>
        <v>222.6</v>
      </c>
      <c r="H76" s="80">
        <f t="shared" si="8"/>
        <v>222.6</v>
      </c>
      <c r="I76" s="116"/>
      <c r="J76" s="58"/>
      <c r="K76" s="67">
        <v>1.0</v>
      </c>
      <c r="L76" s="58"/>
      <c r="M76" s="83"/>
      <c r="N76" s="58"/>
      <c r="O76" s="58"/>
      <c r="P76" s="65"/>
      <c r="Q76" s="58"/>
      <c r="R76" s="58"/>
      <c r="S76" s="58"/>
      <c r="T76" s="58"/>
      <c r="U76" s="58"/>
      <c r="V76" s="21"/>
      <c r="W76" s="21"/>
      <c r="X76" s="21"/>
      <c r="Y76" s="21"/>
      <c r="Z76" s="21"/>
    </row>
    <row r="77">
      <c r="A77" s="62"/>
      <c r="B77" s="62"/>
      <c r="C77" s="92" t="s">
        <v>1209</v>
      </c>
      <c r="D77" s="66" t="s">
        <v>1210</v>
      </c>
      <c r="E77" s="67">
        <v>5.0</v>
      </c>
      <c r="F77" s="68" t="s">
        <v>118</v>
      </c>
      <c r="G77" s="80">
        <v>300.0</v>
      </c>
      <c r="H77" s="80">
        <f t="shared" si="8"/>
        <v>1500</v>
      </c>
      <c r="I77" s="116"/>
      <c r="J77" s="58"/>
      <c r="K77" s="67">
        <v>5.0</v>
      </c>
      <c r="L77" s="58"/>
      <c r="M77" s="83"/>
      <c r="N77" s="58"/>
      <c r="O77" s="58"/>
      <c r="P77" s="65"/>
      <c r="Q77" s="58"/>
      <c r="R77" s="58"/>
      <c r="S77" s="58"/>
      <c r="T77" s="58"/>
      <c r="U77" s="58"/>
      <c r="V77" s="21"/>
      <c r="W77" s="21"/>
      <c r="X77" s="21"/>
      <c r="Y77" s="21"/>
      <c r="Z77" s="21"/>
    </row>
    <row r="78">
      <c r="A78" s="62"/>
      <c r="B78" s="62"/>
      <c r="C78" s="69" t="s">
        <v>1211</v>
      </c>
      <c r="D78" s="66"/>
      <c r="E78" s="67">
        <v>1.0</v>
      </c>
      <c r="F78" s="68" t="s">
        <v>120</v>
      </c>
      <c r="G78" s="80">
        <v>500.0</v>
      </c>
      <c r="H78" s="80">
        <f t="shared" si="8"/>
        <v>500</v>
      </c>
      <c r="I78" s="116"/>
      <c r="J78" s="58"/>
      <c r="K78" s="67">
        <v>1.0</v>
      </c>
      <c r="L78" s="58"/>
      <c r="M78" s="83"/>
      <c r="N78" s="58"/>
      <c r="O78" s="58"/>
      <c r="P78" s="65"/>
      <c r="Q78" s="58"/>
      <c r="R78" s="58"/>
      <c r="S78" s="58"/>
      <c r="T78" s="58"/>
      <c r="U78" s="58"/>
      <c r="V78" s="21"/>
      <c r="W78" s="21"/>
      <c r="X78" s="21"/>
      <c r="Y78" s="21"/>
      <c r="Z78" s="21"/>
    </row>
    <row r="79">
      <c r="A79" s="62"/>
      <c r="B79" s="62"/>
      <c r="C79" s="69" t="s">
        <v>1212</v>
      </c>
      <c r="D79" s="66"/>
      <c r="E79" s="67">
        <v>3.0</v>
      </c>
      <c r="F79" s="68" t="s">
        <v>120</v>
      </c>
      <c r="G79" s="80">
        <v>800.0</v>
      </c>
      <c r="H79" s="80">
        <f t="shared" si="8"/>
        <v>2400</v>
      </c>
      <c r="I79" s="116"/>
      <c r="J79" s="58"/>
      <c r="K79" s="67">
        <v>3.0</v>
      </c>
      <c r="L79" s="58"/>
      <c r="M79" s="83"/>
      <c r="N79" s="58"/>
      <c r="O79" s="58"/>
      <c r="P79" s="65"/>
      <c r="Q79" s="58"/>
      <c r="R79" s="58"/>
      <c r="S79" s="58"/>
      <c r="T79" s="58"/>
      <c r="U79" s="58"/>
      <c r="V79" s="21"/>
      <c r="W79" s="21"/>
      <c r="X79" s="21"/>
      <c r="Y79" s="21"/>
      <c r="Z79" s="21"/>
    </row>
    <row r="80">
      <c r="A80" s="62"/>
      <c r="B80" s="86"/>
      <c r="C80" s="69"/>
      <c r="D80" s="92"/>
      <c r="E80" s="347"/>
      <c r="F80" s="353"/>
      <c r="G80" s="354"/>
      <c r="H80" s="354"/>
      <c r="I80" s="348"/>
      <c r="J80" s="88"/>
      <c r="K80" s="347"/>
      <c r="L80" s="88"/>
      <c r="M80" s="355"/>
      <c r="N80" s="88"/>
      <c r="O80" s="88"/>
      <c r="P80" s="356"/>
      <c r="Q80" s="88"/>
      <c r="R80" s="88"/>
      <c r="S80" s="88"/>
      <c r="T80" s="88"/>
      <c r="U80" s="357"/>
      <c r="V80" s="21"/>
      <c r="W80" s="21"/>
      <c r="X80" s="21"/>
      <c r="Y80" s="21"/>
      <c r="Z80" s="21"/>
    </row>
    <row r="81">
      <c r="A81" s="36"/>
      <c r="B81" s="62"/>
      <c r="C81" s="143"/>
      <c r="D81" s="54"/>
      <c r="E81" s="150"/>
      <c r="F81" s="76"/>
      <c r="G81" s="80"/>
      <c r="H81" s="60"/>
      <c r="I81" s="116"/>
      <c r="J81" s="58"/>
      <c r="K81" s="58"/>
      <c r="L81" s="65"/>
      <c r="M81" s="58"/>
      <c r="N81" s="58"/>
      <c r="O81" s="65"/>
      <c r="P81" s="83"/>
      <c r="Q81" s="83"/>
      <c r="R81" s="65"/>
      <c r="S81" s="58"/>
      <c r="T81" s="58"/>
      <c r="U81" s="65"/>
      <c r="V81" s="21"/>
      <c r="W81" s="21"/>
      <c r="X81" s="21"/>
      <c r="Y81" s="21"/>
      <c r="Z81" s="21"/>
    </row>
    <row r="82">
      <c r="A82" s="62"/>
      <c r="B82" s="62"/>
      <c r="C82" s="63" t="s">
        <v>1213</v>
      </c>
      <c r="D82" s="66"/>
      <c r="E82" s="98"/>
      <c r="F82" s="68"/>
      <c r="G82" s="100"/>
      <c r="H82" s="80"/>
      <c r="I82" s="68" t="s">
        <v>98</v>
      </c>
      <c r="J82" s="58"/>
      <c r="K82" s="65"/>
      <c r="L82" s="58"/>
      <c r="M82" s="83"/>
      <c r="N82" s="58"/>
      <c r="O82" s="58"/>
      <c r="P82" s="65"/>
      <c r="Q82" s="58"/>
      <c r="R82" s="58"/>
      <c r="S82" s="58"/>
      <c r="T82" s="58"/>
      <c r="U82" s="58"/>
      <c r="V82" s="21"/>
      <c r="W82" s="21"/>
      <c r="X82" s="21"/>
      <c r="Y82" s="21"/>
      <c r="Z82" s="21"/>
    </row>
    <row r="83">
      <c r="A83" s="62"/>
      <c r="B83" s="62"/>
      <c r="C83" s="69" t="s">
        <v>1214</v>
      </c>
      <c r="D83" s="66"/>
      <c r="E83" s="98">
        <v>2.0</v>
      </c>
      <c r="F83" s="68" t="s">
        <v>131</v>
      </c>
      <c r="G83" s="100">
        <v>35000.0</v>
      </c>
      <c r="H83" s="80">
        <f t="shared" ref="H83:H104" si="9">E83*G83</f>
        <v>70000</v>
      </c>
      <c r="I83" s="336"/>
      <c r="J83" s="58"/>
      <c r="K83" s="67">
        <v>2.0</v>
      </c>
      <c r="L83" s="58"/>
      <c r="M83" s="83"/>
      <c r="N83" s="58"/>
      <c r="O83" s="58"/>
      <c r="P83" s="65"/>
      <c r="Q83" s="58"/>
      <c r="R83" s="58"/>
      <c r="S83" s="58"/>
      <c r="T83" s="58"/>
      <c r="U83" s="58"/>
      <c r="V83" s="21"/>
      <c r="W83" s="21"/>
      <c r="X83" s="21"/>
      <c r="Y83" s="21"/>
      <c r="Z83" s="21"/>
    </row>
    <row r="84">
      <c r="A84" s="62"/>
      <c r="B84" s="62"/>
      <c r="C84" s="69" t="s">
        <v>1215</v>
      </c>
      <c r="D84" s="66"/>
      <c r="E84" s="98">
        <v>5.0</v>
      </c>
      <c r="F84" s="68" t="s">
        <v>120</v>
      </c>
      <c r="G84" s="100">
        <v>1064.0</v>
      </c>
      <c r="H84" s="80">
        <f t="shared" si="9"/>
        <v>5320</v>
      </c>
      <c r="I84" s="336"/>
      <c r="J84" s="58"/>
      <c r="K84" s="67">
        <v>5.0</v>
      </c>
      <c r="L84" s="58"/>
      <c r="M84" s="83"/>
      <c r="N84" s="58"/>
      <c r="O84" s="58"/>
      <c r="P84" s="65"/>
      <c r="Q84" s="58"/>
      <c r="R84" s="58"/>
      <c r="S84" s="58"/>
      <c r="T84" s="58"/>
      <c r="U84" s="58"/>
      <c r="V84" s="21"/>
      <c r="W84" s="21"/>
      <c r="X84" s="21"/>
      <c r="Y84" s="21"/>
      <c r="Z84" s="21"/>
    </row>
    <row r="85">
      <c r="A85" s="62"/>
      <c r="B85" s="62"/>
      <c r="C85" s="69" t="s">
        <v>1216</v>
      </c>
      <c r="D85" s="66"/>
      <c r="E85" s="98">
        <v>1.0</v>
      </c>
      <c r="F85" s="68" t="s">
        <v>153</v>
      </c>
      <c r="G85" s="100">
        <v>600.0</v>
      </c>
      <c r="H85" s="80">
        <f t="shared" si="9"/>
        <v>600</v>
      </c>
      <c r="I85" s="336"/>
      <c r="J85" s="58"/>
      <c r="K85" s="67">
        <v>1.0</v>
      </c>
      <c r="L85" s="58"/>
      <c r="M85" s="83"/>
      <c r="N85" s="58"/>
      <c r="O85" s="58"/>
      <c r="P85" s="65"/>
      <c r="Q85" s="58"/>
      <c r="R85" s="58"/>
      <c r="S85" s="58"/>
      <c r="T85" s="58"/>
      <c r="U85" s="58"/>
      <c r="V85" s="21"/>
      <c r="W85" s="21"/>
      <c r="X85" s="21"/>
      <c r="Y85" s="21"/>
      <c r="Z85" s="21"/>
    </row>
    <row r="86">
      <c r="A86" s="62"/>
      <c r="B86" s="62"/>
      <c r="C86" s="69" t="s">
        <v>1217</v>
      </c>
      <c r="D86" s="66"/>
      <c r="E86" s="98">
        <v>1.0</v>
      </c>
      <c r="F86" s="68" t="s">
        <v>120</v>
      </c>
      <c r="G86" s="100">
        <v>11200.0</v>
      </c>
      <c r="H86" s="80">
        <f t="shared" si="9"/>
        <v>11200</v>
      </c>
      <c r="I86" s="336"/>
      <c r="J86" s="58"/>
      <c r="K86" s="67">
        <v>1.0</v>
      </c>
      <c r="L86" s="58"/>
      <c r="M86" s="83"/>
      <c r="N86" s="58"/>
      <c r="O86" s="58"/>
      <c r="P86" s="65"/>
      <c r="Q86" s="58"/>
      <c r="R86" s="58"/>
      <c r="S86" s="58"/>
      <c r="T86" s="58"/>
      <c r="U86" s="58"/>
      <c r="V86" s="21"/>
      <c r="W86" s="21"/>
      <c r="X86" s="21"/>
      <c r="Y86" s="21"/>
      <c r="Z86" s="21"/>
    </row>
    <row r="87">
      <c r="A87" s="62"/>
      <c r="B87" s="62"/>
      <c r="C87" s="69" t="s">
        <v>1218</v>
      </c>
      <c r="D87" s="66"/>
      <c r="E87" s="98">
        <v>2.0</v>
      </c>
      <c r="F87" s="68" t="s">
        <v>120</v>
      </c>
      <c r="G87" s="100">
        <v>840.0</v>
      </c>
      <c r="H87" s="80">
        <f t="shared" si="9"/>
        <v>1680</v>
      </c>
      <c r="I87" s="336"/>
      <c r="J87" s="58"/>
      <c r="K87" s="67">
        <v>2.0</v>
      </c>
      <c r="L87" s="58"/>
      <c r="M87" s="83"/>
      <c r="N87" s="58"/>
      <c r="O87" s="58"/>
      <c r="P87" s="65"/>
      <c r="Q87" s="58"/>
      <c r="R87" s="58"/>
      <c r="S87" s="58"/>
      <c r="T87" s="58"/>
      <c r="U87" s="58"/>
      <c r="V87" s="21"/>
      <c r="W87" s="21"/>
      <c r="X87" s="21"/>
      <c r="Y87" s="21"/>
      <c r="Z87" s="21"/>
    </row>
    <row r="88">
      <c r="A88" s="62"/>
      <c r="B88" s="62"/>
      <c r="C88" s="69" t="s">
        <v>1219</v>
      </c>
      <c r="D88" s="66"/>
      <c r="E88" s="98">
        <v>5.0</v>
      </c>
      <c r="F88" s="68" t="s">
        <v>221</v>
      </c>
      <c r="G88" s="100">
        <v>2100.0</v>
      </c>
      <c r="H88" s="80">
        <f t="shared" si="9"/>
        <v>10500</v>
      </c>
      <c r="I88" s="336"/>
      <c r="J88" s="58"/>
      <c r="K88" s="67">
        <v>5.0</v>
      </c>
      <c r="L88" s="58"/>
      <c r="M88" s="83"/>
      <c r="N88" s="58"/>
      <c r="O88" s="58"/>
      <c r="P88" s="65"/>
      <c r="Q88" s="58"/>
      <c r="R88" s="58"/>
      <c r="S88" s="58"/>
      <c r="T88" s="58"/>
      <c r="U88" s="58"/>
      <c r="V88" s="21"/>
      <c r="W88" s="21"/>
      <c r="X88" s="21"/>
      <c r="Y88" s="21"/>
      <c r="Z88" s="21"/>
    </row>
    <row r="89">
      <c r="A89" s="62"/>
      <c r="B89" s="62"/>
      <c r="C89" s="69" t="s">
        <v>1220</v>
      </c>
      <c r="D89" s="66"/>
      <c r="E89" s="98">
        <v>60.0</v>
      </c>
      <c r="F89" s="68" t="s">
        <v>221</v>
      </c>
      <c r="G89" s="100">
        <v>350.0</v>
      </c>
      <c r="H89" s="80">
        <f t="shared" si="9"/>
        <v>21000</v>
      </c>
      <c r="I89" s="336"/>
      <c r="J89" s="58"/>
      <c r="K89" s="67">
        <v>60.0</v>
      </c>
      <c r="L89" s="58"/>
      <c r="M89" s="83"/>
      <c r="N89" s="58"/>
      <c r="O89" s="58"/>
      <c r="P89" s="65"/>
      <c r="Q89" s="58"/>
      <c r="R89" s="58"/>
      <c r="S89" s="58"/>
      <c r="T89" s="58"/>
      <c r="U89" s="58"/>
      <c r="V89" s="21"/>
      <c r="W89" s="21"/>
      <c r="X89" s="21"/>
      <c r="Y89" s="21"/>
      <c r="Z89" s="21"/>
    </row>
    <row r="90">
      <c r="A90" s="62"/>
      <c r="B90" s="62"/>
      <c r="C90" s="69" t="s">
        <v>1221</v>
      </c>
      <c r="D90" s="66"/>
      <c r="E90" s="98">
        <v>6.0</v>
      </c>
      <c r="F90" s="68" t="s">
        <v>120</v>
      </c>
      <c r="G90" s="100">
        <v>140.0</v>
      </c>
      <c r="H90" s="80">
        <f t="shared" si="9"/>
        <v>840</v>
      </c>
      <c r="I90" s="336"/>
      <c r="J90" s="58"/>
      <c r="K90" s="67">
        <v>6.0</v>
      </c>
      <c r="L90" s="58"/>
      <c r="M90" s="83"/>
      <c r="N90" s="58"/>
      <c r="O90" s="58"/>
      <c r="P90" s="65"/>
      <c r="Q90" s="58"/>
      <c r="R90" s="58"/>
      <c r="S90" s="58"/>
      <c r="T90" s="58"/>
      <c r="U90" s="58"/>
      <c r="V90" s="21"/>
      <c r="W90" s="21"/>
      <c r="X90" s="21"/>
      <c r="Y90" s="21"/>
      <c r="Z90" s="21"/>
    </row>
    <row r="91">
      <c r="A91" s="62"/>
      <c r="B91" s="62"/>
      <c r="C91" s="69" t="s">
        <v>1222</v>
      </c>
      <c r="D91" s="66"/>
      <c r="E91" s="98">
        <v>8.0</v>
      </c>
      <c r="F91" s="68" t="s">
        <v>131</v>
      </c>
      <c r="G91" s="100">
        <v>565.0</v>
      </c>
      <c r="H91" s="80">
        <f t="shared" si="9"/>
        <v>4520</v>
      </c>
      <c r="I91" s="336"/>
      <c r="J91" s="58"/>
      <c r="K91" s="67">
        <v>8.0</v>
      </c>
      <c r="L91" s="58"/>
      <c r="M91" s="83"/>
      <c r="N91" s="58"/>
      <c r="O91" s="58"/>
      <c r="P91" s="65"/>
      <c r="Q91" s="58"/>
      <c r="R91" s="58"/>
      <c r="S91" s="58"/>
      <c r="T91" s="58"/>
      <c r="U91" s="58"/>
      <c r="V91" s="21"/>
      <c r="W91" s="21"/>
      <c r="X91" s="21"/>
      <c r="Y91" s="21"/>
      <c r="Z91" s="21"/>
    </row>
    <row r="92">
      <c r="A92" s="62"/>
      <c r="B92" s="62"/>
      <c r="C92" s="69" t="s">
        <v>1223</v>
      </c>
      <c r="D92" s="66"/>
      <c r="E92" s="98">
        <v>7.0</v>
      </c>
      <c r="F92" s="68" t="s">
        <v>131</v>
      </c>
      <c r="G92" s="100">
        <v>565.0</v>
      </c>
      <c r="H92" s="80">
        <f t="shared" si="9"/>
        <v>3955</v>
      </c>
      <c r="I92" s="336"/>
      <c r="J92" s="58"/>
      <c r="K92" s="67">
        <v>7.0</v>
      </c>
      <c r="L92" s="58"/>
      <c r="M92" s="83"/>
      <c r="N92" s="58"/>
      <c r="O92" s="58"/>
      <c r="P92" s="65"/>
      <c r="Q92" s="58"/>
      <c r="R92" s="58"/>
      <c r="S92" s="58"/>
      <c r="T92" s="58"/>
      <c r="U92" s="58"/>
      <c r="V92" s="21"/>
      <c r="W92" s="21"/>
      <c r="X92" s="21"/>
      <c r="Y92" s="21"/>
      <c r="Z92" s="21"/>
    </row>
    <row r="93" ht="36.75" customHeight="1">
      <c r="A93" s="62"/>
      <c r="B93" s="62"/>
      <c r="C93" s="92" t="s">
        <v>1224</v>
      </c>
      <c r="D93" s="38"/>
      <c r="E93" s="98">
        <v>4.0</v>
      </c>
      <c r="F93" s="68" t="s">
        <v>131</v>
      </c>
      <c r="G93" s="100">
        <v>11200.0</v>
      </c>
      <c r="H93" s="80">
        <f t="shared" si="9"/>
        <v>44800</v>
      </c>
      <c r="I93" s="336"/>
      <c r="J93" s="58"/>
      <c r="K93" s="67">
        <v>4.0</v>
      </c>
      <c r="L93" s="58"/>
      <c r="M93" s="83"/>
      <c r="N93" s="58"/>
      <c r="O93" s="58"/>
      <c r="P93" s="65"/>
      <c r="Q93" s="58"/>
      <c r="R93" s="58"/>
      <c r="S93" s="58"/>
      <c r="T93" s="58"/>
      <c r="U93" s="58"/>
      <c r="V93" s="21"/>
      <c r="W93" s="21"/>
      <c r="X93" s="21"/>
      <c r="Y93" s="21"/>
      <c r="Z93" s="21"/>
    </row>
    <row r="94">
      <c r="A94" s="62"/>
      <c r="B94" s="62"/>
      <c r="C94" s="69" t="s">
        <v>1225</v>
      </c>
      <c r="D94" s="66"/>
      <c r="E94" s="98">
        <v>5.0</v>
      </c>
      <c r="F94" s="68" t="s">
        <v>120</v>
      </c>
      <c r="G94" s="100">
        <v>210.0</v>
      </c>
      <c r="H94" s="80">
        <f t="shared" si="9"/>
        <v>1050</v>
      </c>
      <c r="I94" s="336"/>
      <c r="J94" s="58"/>
      <c r="K94" s="67">
        <v>5.0</v>
      </c>
      <c r="L94" s="58"/>
      <c r="M94" s="83"/>
      <c r="N94" s="58"/>
      <c r="O94" s="58"/>
      <c r="P94" s="65"/>
      <c r="Q94" s="58"/>
      <c r="R94" s="58"/>
      <c r="S94" s="58"/>
      <c r="T94" s="58"/>
      <c r="U94" s="58"/>
      <c r="V94" s="21"/>
      <c r="W94" s="21"/>
      <c r="X94" s="21"/>
      <c r="Y94" s="21"/>
      <c r="Z94" s="21"/>
    </row>
    <row r="95">
      <c r="A95" s="62"/>
      <c r="B95" s="62"/>
      <c r="C95" s="69" t="s">
        <v>1226</v>
      </c>
      <c r="D95" s="66"/>
      <c r="E95" s="98">
        <v>2.0</v>
      </c>
      <c r="F95" s="68" t="s">
        <v>118</v>
      </c>
      <c r="G95" s="100">
        <v>70.0</v>
      </c>
      <c r="H95" s="80">
        <f t="shared" si="9"/>
        <v>140</v>
      </c>
      <c r="I95" s="336"/>
      <c r="J95" s="58"/>
      <c r="K95" s="67">
        <v>2.0</v>
      </c>
      <c r="L95" s="58"/>
      <c r="M95" s="83"/>
      <c r="N95" s="58"/>
      <c r="O95" s="58"/>
      <c r="P95" s="65"/>
      <c r="Q95" s="58"/>
      <c r="R95" s="58"/>
      <c r="S95" s="58"/>
      <c r="T95" s="58"/>
      <c r="U95" s="58"/>
      <c r="V95" s="21"/>
      <c r="W95" s="21"/>
      <c r="X95" s="21"/>
      <c r="Y95" s="21"/>
      <c r="Z95" s="21"/>
    </row>
    <row r="96">
      <c r="A96" s="62"/>
      <c r="B96" s="62"/>
      <c r="C96" s="69" t="s">
        <v>1227</v>
      </c>
      <c r="D96" s="66"/>
      <c r="E96" s="98">
        <v>1.0</v>
      </c>
      <c r="F96" s="68" t="s">
        <v>131</v>
      </c>
      <c r="G96" s="100">
        <v>1416.0</v>
      </c>
      <c r="H96" s="80">
        <f t="shared" si="9"/>
        <v>1416</v>
      </c>
      <c r="I96" s="336"/>
      <c r="J96" s="58"/>
      <c r="K96" s="67">
        <v>1.0</v>
      </c>
      <c r="L96" s="58"/>
      <c r="M96" s="83"/>
      <c r="N96" s="58"/>
      <c r="O96" s="58"/>
      <c r="P96" s="65"/>
      <c r="Q96" s="58"/>
      <c r="R96" s="58"/>
      <c r="S96" s="58"/>
      <c r="T96" s="58"/>
      <c r="U96" s="58"/>
      <c r="V96" s="21"/>
      <c r="W96" s="21"/>
      <c r="X96" s="21"/>
      <c r="Y96" s="21"/>
      <c r="Z96" s="21"/>
    </row>
    <row r="97">
      <c r="A97" s="62"/>
      <c r="B97" s="62"/>
      <c r="C97" s="69" t="s">
        <v>1228</v>
      </c>
      <c r="D97" s="66"/>
      <c r="E97" s="98">
        <v>1.0</v>
      </c>
      <c r="F97" s="68" t="s">
        <v>120</v>
      </c>
      <c r="G97" s="100">
        <v>7000.0</v>
      </c>
      <c r="H97" s="80">
        <f t="shared" si="9"/>
        <v>7000</v>
      </c>
      <c r="I97" s="336"/>
      <c r="J97" s="58"/>
      <c r="K97" s="67">
        <v>1.0</v>
      </c>
      <c r="L97" s="58"/>
      <c r="M97" s="83"/>
      <c r="N97" s="58"/>
      <c r="O97" s="58"/>
      <c r="P97" s="65"/>
      <c r="Q97" s="58"/>
      <c r="R97" s="58"/>
      <c r="S97" s="58"/>
      <c r="T97" s="58"/>
      <c r="U97" s="58"/>
      <c r="V97" s="21"/>
      <c r="W97" s="21"/>
      <c r="X97" s="21"/>
      <c r="Y97" s="21"/>
      <c r="Z97" s="21"/>
    </row>
    <row r="98" ht="38.25" customHeight="1">
      <c r="A98" s="62"/>
      <c r="B98" s="62"/>
      <c r="C98" s="92" t="s">
        <v>1229</v>
      </c>
      <c r="D98" s="38"/>
      <c r="E98" s="98">
        <v>2.0</v>
      </c>
      <c r="F98" s="68" t="s">
        <v>118</v>
      </c>
      <c r="G98" s="100">
        <v>112000.0</v>
      </c>
      <c r="H98" s="80">
        <f t="shared" si="9"/>
        <v>224000</v>
      </c>
      <c r="I98" s="336"/>
      <c r="J98" s="58"/>
      <c r="K98" s="67">
        <v>2.0</v>
      </c>
      <c r="L98" s="58"/>
      <c r="M98" s="83"/>
      <c r="N98" s="58"/>
      <c r="O98" s="58"/>
      <c r="P98" s="65"/>
      <c r="Q98" s="58"/>
      <c r="R98" s="58"/>
      <c r="S98" s="58"/>
      <c r="T98" s="58"/>
      <c r="U98" s="58"/>
      <c r="V98" s="21"/>
      <c r="W98" s="21"/>
      <c r="X98" s="21"/>
      <c r="Y98" s="21"/>
      <c r="Z98" s="21"/>
    </row>
    <row r="99" ht="36.75" customHeight="1">
      <c r="A99" s="62"/>
      <c r="B99" s="62"/>
      <c r="C99" s="92" t="s">
        <v>1230</v>
      </c>
      <c r="D99" s="38"/>
      <c r="E99" s="98">
        <v>600.0</v>
      </c>
      <c r="F99" s="68" t="s">
        <v>120</v>
      </c>
      <c r="G99" s="100">
        <v>300.0</v>
      </c>
      <c r="H99" s="80">
        <f t="shared" si="9"/>
        <v>180000</v>
      </c>
      <c r="I99" s="112"/>
      <c r="J99" s="58"/>
      <c r="K99" s="67">
        <v>600.0</v>
      </c>
      <c r="L99" s="58"/>
      <c r="M99" s="83"/>
      <c r="N99" s="58"/>
      <c r="O99" s="58"/>
      <c r="P99" s="65"/>
      <c r="Q99" s="58"/>
      <c r="R99" s="58"/>
      <c r="S99" s="58"/>
      <c r="T99" s="58"/>
      <c r="U99" s="58"/>
      <c r="V99" s="21"/>
      <c r="W99" s="21"/>
      <c r="X99" s="21"/>
      <c r="Y99" s="21"/>
      <c r="Z99" s="21"/>
    </row>
    <row r="100">
      <c r="A100" s="62"/>
      <c r="B100" s="62"/>
      <c r="C100" s="92" t="s">
        <v>1231</v>
      </c>
      <c r="D100" s="66"/>
      <c r="E100" s="67">
        <v>1.0</v>
      </c>
      <c r="F100" s="338" t="s">
        <v>153</v>
      </c>
      <c r="G100" s="80">
        <v>2000.0</v>
      </c>
      <c r="H100" s="80">
        <f t="shared" si="9"/>
        <v>2000</v>
      </c>
      <c r="I100" s="112"/>
      <c r="J100" s="58"/>
      <c r="K100" s="67">
        <v>1.0</v>
      </c>
      <c r="L100" s="58"/>
      <c r="M100" s="83"/>
      <c r="N100" s="58"/>
      <c r="O100" s="58"/>
      <c r="P100" s="65"/>
      <c r="Q100" s="58"/>
      <c r="R100" s="58"/>
      <c r="S100" s="58"/>
      <c r="T100" s="58"/>
      <c r="U100" s="58"/>
      <c r="V100" s="21"/>
      <c r="W100" s="21"/>
      <c r="X100" s="21"/>
      <c r="Y100" s="21"/>
      <c r="Z100" s="21"/>
    </row>
    <row r="101">
      <c r="A101" s="62"/>
      <c r="B101" s="62"/>
      <c r="C101" s="92" t="s">
        <v>1232</v>
      </c>
      <c r="D101" s="38"/>
      <c r="E101" s="67">
        <v>6.0</v>
      </c>
      <c r="F101" s="68" t="s">
        <v>120</v>
      </c>
      <c r="G101" s="80">
        <v>800.0</v>
      </c>
      <c r="H101" s="80">
        <f t="shared" si="9"/>
        <v>4800</v>
      </c>
      <c r="I101" s="80"/>
      <c r="J101" s="58"/>
      <c r="K101" s="67">
        <v>6.0</v>
      </c>
      <c r="L101" s="58"/>
      <c r="M101" s="83"/>
      <c r="N101" s="58"/>
      <c r="O101" s="58"/>
      <c r="P101" s="65"/>
      <c r="Q101" s="58"/>
      <c r="R101" s="58"/>
      <c r="S101" s="58"/>
      <c r="T101" s="58"/>
      <c r="U101" s="58"/>
      <c r="V101" s="21"/>
      <c r="W101" s="21"/>
      <c r="X101" s="21"/>
      <c r="Y101" s="21"/>
      <c r="Z101" s="21"/>
    </row>
    <row r="102">
      <c r="A102" s="62"/>
      <c r="B102" s="62"/>
      <c r="C102" s="92" t="s">
        <v>1233</v>
      </c>
      <c r="D102" s="66"/>
      <c r="E102" s="67">
        <v>4.0</v>
      </c>
      <c r="F102" s="68" t="s">
        <v>120</v>
      </c>
      <c r="G102" s="80">
        <v>50.0</v>
      </c>
      <c r="H102" s="80">
        <f t="shared" si="9"/>
        <v>200</v>
      </c>
      <c r="I102" s="328"/>
      <c r="J102" s="58"/>
      <c r="K102" s="67">
        <v>4.0</v>
      </c>
      <c r="L102" s="58"/>
      <c r="M102" s="83"/>
      <c r="N102" s="58"/>
      <c r="O102" s="58"/>
      <c r="P102" s="65"/>
      <c r="Q102" s="58"/>
      <c r="R102" s="58"/>
      <c r="S102" s="58"/>
      <c r="T102" s="58"/>
      <c r="U102" s="58"/>
      <c r="V102" s="21"/>
      <c r="W102" s="21"/>
      <c r="X102" s="21"/>
      <c r="Y102" s="21"/>
      <c r="Z102" s="21"/>
    </row>
    <row r="103">
      <c r="A103" s="62"/>
      <c r="B103" s="62"/>
      <c r="C103" s="92" t="s">
        <v>1234</v>
      </c>
      <c r="D103" s="38"/>
      <c r="E103" s="67">
        <v>5.0</v>
      </c>
      <c r="F103" s="68" t="s">
        <v>120</v>
      </c>
      <c r="G103" s="80">
        <v>500.0</v>
      </c>
      <c r="H103" s="80">
        <f t="shared" si="9"/>
        <v>2500</v>
      </c>
      <c r="I103" s="328"/>
      <c r="J103" s="58"/>
      <c r="K103" s="67">
        <v>5.0</v>
      </c>
      <c r="L103" s="58"/>
      <c r="M103" s="83"/>
      <c r="N103" s="58"/>
      <c r="O103" s="58"/>
      <c r="P103" s="65"/>
      <c r="Q103" s="58"/>
      <c r="R103" s="58"/>
      <c r="S103" s="58"/>
      <c r="T103" s="58"/>
      <c r="U103" s="58"/>
      <c r="V103" s="21"/>
      <c r="W103" s="21"/>
      <c r="X103" s="21"/>
      <c r="Y103" s="21"/>
      <c r="Z103" s="21"/>
    </row>
    <row r="104">
      <c r="A104" s="62"/>
      <c r="B104" s="62"/>
      <c r="C104" s="92" t="s">
        <v>1235</v>
      </c>
      <c r="D104" s="38"/>
      <c r="E104" s="67">
        <v>5.0</v>
      </c>
      <c r="F104" s="58" t="s">
        <v>118</v>
      </c>
      <c r="G104" s="80">
        <v>420.0</v>
      </c>
      <c r="H104" s="80">
        <f t="shared" si="9"/>
        <v>2100</v>
      </c>
      <c r="I104" s="80"/>
      <c r="J104" s="58"/>
      <c r="K104" s="67">
        <v>5.0</v>
      </c>
      <c r="L104" s="58"/>
      <c r="M104" s="83"/>
      <c r="N104" s="58"/>
      <c r="O104" s="58"/>
      <c r="P104" s="65"/>
      <c r="Q104" s="58"/>
      <c r="R104" s="58"/>
      <c r="S104" s="58"/>
      <c r="T104" s="58"/>
      <c r="U104" s="58"/>
      <c r="V104" s="21"/>
      <c r="W104" s="21"/>
      <c r="X104" s="21"/>
      <c r="Y104" s="21"/>
      <c r="Z104" s="21"/>
    </row>
    <row r="105">
      <c r="A105" s="62"/>
      <c r="B105" s="62"/>
      <c r="C105" s="71" t="s">
        <v>299</v>
      </c>
      <c r="D105" s="66"/>
      <c r="E105" s="75"/>
      <c r="F105" s="88"/>
      <c r="G105" s="328"/>
      <c r="H105" s="329">
        <f>SUM(H31:H104)</f>
        <v>2455983.6</v>
      </c>
      <c r="I105" s="80"/>
      <c r="J105" s="58"/>
      <c r="K105" s="65"/>
      <c r="L105" s="58"/>
      <c r="M105" s="83"/>
      <c r="N105" s="58"/>
      <c r="O105" s="58"/>
      <c r="P105" s="65"/>
      <c r="Q105" s="58"/>
      <c r="R105" s="58"/>
      <c r="S105" s="58"/>
      <c r="T105" s="58"/>
      <c r="U105" s="58"/>
      <c r="V105" s="21"/>
      <c r="W105" s="21"/>
      <c r="X105" s="21"/>
      <c r="Y105" s="21"/>
      <c r="Z105" s="21"/>
    </row>
    <row r="106">
      <c r="A106" s="58"/>
      <c r="B106" s="86"/>
      <c r="C106" s="71"/>
      <c r="D106" s="92"/>
      <c r="E106" s="109"/>
      <c r="F106" s="58"/>
      <c r="G106" s="80"/>
      <c r="H106" s="60"/>
      <c r="I106" s="358"/>
      <c r="J106" s="58"/>
      <c r="K106" s="65"/>
      <c r="L106" s="58"/>
      <c r="M106" s="83"/>
      <c r="N106" s="58"/>
      <c r="O106" s="58"/>
      <c r="P106" s="65"/>
      <c r="Q106" s="58"/>
      <c r="R106" s="58"/>
      <c r="S106" s="58"/>
      <c r="T106" s="58"/>
      <c r="U106" s="58"/>
      <c r="V106" s="21"/>
      <c r="W106" s="21"/>
      <c r="X106" s="21"/>
      <c r="Y106" s="21"/>
      <c r="Z106" s="21"/>
    </row>
    <row r="107">
      <c r="A107" s="36">
        <v>5.020313E7</v>
      </c>
      <c r="B107" s="62"/>
      <c r="C107" s="72" t="s">
        <v>1236</v>
      </c>
      <c r="D107" s="54"/>
      <c r="E107" s="150"/>
      <c r="F107" s="68"/>
      <c r="G107" s="328"/>
      <c r="H107" s="329">
        <v>500000.0</v>
      </c>
      <c r="I107" s="116" t="s">
        <v>98</v>
      </c>
      <c r="J107" s="58"/>
      <c r="K107" s="58"/>
      <c r="L107" s="58"/>
      <c r="M107" s="58"/>
      <c r="N107" s="58"/>
      <c r="O107" s="58"/>
      <c r="P107" s="83"/>
      <c r="Q107" s="83"/>
      <c r="R107" s="58"/>
      <c r="S107" s="58"/>
      <c r="T107" s="58"/>
      <c r="U107" s="58"/>
      <c r="V107" s="21"/>
      <c r="W107" s="21"/>
      <c r="X107" s="21"/>
      <c r="Y107" s="21"/>
      <c r="Z107" s="21"/>
    </row>
    <row r="108">
      <c r="A108" s="36"/>
      <c r="B108" s="62"/>
      <c r="C108" s="84" t="s">
        <v>1237</v>
      </c>
      <c r="D108" s="54"/>
      <c r="E108" s="150">
        <v>30.0</v>
      </c>
      <c r="F108" s="116" t="s">
        <v>1238</v>
      </c>
      <c r="G108" s="59"/>
      <c r="H108" s="80">
        <v>18000.0</v>
      </c>
      <c r="I108" s="359"/>
      <c r="J108" s="58"/>
      <c r="K108" s="150">
        <v>30.0</v>
      </c>
      <c r="L108" s="58"/>
      <c r="M108" s="58"/>
      <c r="N108" s="58"/>
      <c r="O108" s="58"/>
      <c r="P108" s="83"/>
      <c r="Q108" s="83"/>
      <c r="R108" s="58"/>
      <c r="S108" s="58"/>
      <c r="T108" s="58"/>
      <c r="U108" s="58"/>
      <c r="V108" s="21"/>
      <c r="W108" s="21"/>
      <c r="X108" s="21"/>
      <c r="Y108" s="21"/>
      <c r="Z108" s="21"/>
    </row>
    <row r="109">
      <c r="A109" s="36"/>
      <c r="B109" s="62"/>
      <c r="C109" s="84" t="s">
        <v>1239</v>
      </c>
      <c r="D109" s="54"/>
      <c r="E109" s="150">
        <v>10.0</v>
      </c>
      <c r="F109" s="116" t="s">
        <v>1240</v>
      </c>
      <c r="G109" s="59"/>
      <c r="H109" s="80">
        <v>192000.0</v>
      </c>
      <c r="I109" s="359"/>
      <c r="J109" s="58"/>
      <c r="K109" s="150">
        <v>10.0</v>
      </c>
      <c r="L109" s="58"/>
      <c r="M109" s="58"/>
      <c r="N109" s="58"/>
      <c r="O109" s="58"/>
      <c r="P109" s="83"/>
      <c r="Q109" s="83"/>
      <c r="R109" s="58"/>
      <c r="S109" s="58"/>
      <c r="T109" s="58"/>
      <c r="U109" s="58"/>
      <c r="V109" s="21"/>
      <c r="W109" s="21"/>
      <c r="X109" s="21"/>
      <c r="Y109" s="21"/>
      <c r="Z109" s="21"/>
    </row>
    <row r="110">
      <c r="A110" s="36"/>
      <c r="B110" s="62"/>
      <c r="C110" s="84" t="s">
        <v>1241</v>
      </c>
      <c r="D110" s="54"/>
      <c r="E110" s="150">
        <v>35.0</v>
      </c>
      <c r="F110" s="116" t="s">
        <v>131</v>
      </c>
      <c r="G110" s="59"/>
      <c r="H110" s="80">
        <v>48720.0</v>
      </c>
      <c r="I110" s="359"/>
      <c r="J110" s="58"/>
      <c r="K110" s="150">
        <v>35.0</v>
      </c>
      <c r="L110" s="58"/>
      <c r="M110" s="58"/>
      <c r="N110" s="58"/>
      <c r="O110" s="58"/>
      <c r="P110" s="83"/>
      <c r="Q110" s="83"/>
      <c r="R110" s="58"/>
      <c r="S110" s="58"/>
      <c r="T110" s="58"/>
      <c r="U110" s="58"/>
      <c r="V110" s="21"/>
      <c r="W110" s="21"/>
      <c r="X110" s="21"/>
      <c r="Y110" s="21"/>
      <c r="Z110" s="21"/>
    </row>
    <row r="111">
      <c r="A111" s="36"/>
      <c r="B111" s="62"/>
      <c r="C111" s="84" t="s">
        <v>1242</v>
      </c>
      <c r="D111" s="54"/>
      <c r="E111" s="150">
        <v>50.0</v>
      </c>
      <c r="F111" s="116" t="s">
        <v>1243</v>
      </c>
      <c r="G111" s="59"/>
      <c r="H111" s="80">
        <v>56450.0</v>
      </c>
      <c r="I111" s="359"/>
      <c r="J111" s="58"/>
      <c r="K111" s="150">
        <v>50.0</v>
      </c>
      <c r="L111" s="58"/>
      <c r="M111" s="58"/>
      <c r="N111" s="58"/>
      <c r="O111" s="58"/>
      <c r="P111" s="83"/>
      <c r="Q111" s="83"/>
      <c r="R111" s="58"/>
      <c r="S111" s="58"/>
      <c r="T111" s="58"/>
      <c r="U111" s="58"/>
      <c r="V111" s="21"/>
      <c r="W111" s="21"/>
      <c r="X111" s="21"/>
      <c r="Y111" s="21"/>
      <c r="Z111" s="21"/>
    </row>
    <row r="112">
      <c r="A112" s="36"/>
      <c r="B112" s="62"/>
      <c r="C112" s="84" t="s">
        <v>1244</v>
      </c>
      <c r="D112" s="54"/>
      <c r="E112" s="150">
        <v>5.0</v>
      </c>
      <c r="F112" s="116" t="s">
        <v>1245</v>
      </c>
      <c r="G112" s="59"/>
      <c r="H112" s="80">
        <v>11400.0</v>
      </c>
      <c r="I112" s="359"/>
      <c r="J112" s="58"/>
      <c r="K112" s="150">
        <v>5.0</v>
      </c>
      <c r="L112" s="58"/>
      <c r="M112" s="58"/>
      <c r="N112" s="58"/>
      <c r="O112" s="58"/>
      <c r="P112" s="83"/>
      <c r="Q112" s="83"/>
      <c r="R112" s="58"/>
      <c r="S112" s="58"/>
      <c r="T112" s="58"/>
      <c r="U112" s="58"/>
      <c r="V112" s="21"/>
      <c r="W112" s="21"/>
      <c r="X112" s="21"/>
      <c r="Y112" s="21"/>
      <c r="Z112" s="21"/>
    </row>
    <row r="113">
      <c r="A113" s="36"/>
      <c r="B113" s="62"/>
      <c r="C113" s="84" t="s">
        <v>1246</v>
      </c>
      <c r="D113" s="54"/>
      <c r="E113" s="150">
        <v>50.0</v>
      </c>
      <c r="F113" s="116" t="s">
        <v>698</v>
      </c>
      <c r="G113" s="59"/>
      <c r="H113" s="80">
        <v>14487.0</v>
      </c>
      <c r="I113" s="359"/>
      <c r="J113" s="58"/>
      <c r="K113" s="150">
        <v>50.0</v>
      </c>
      <c r="L113" s="58"/>
      <c r="M113" s="58"/>
      <c r="N113" s="58"/>
      <c r="O113" s="58"/>
      <c r="P113" s="83"/>
      <c r="Q113" s="83"/>
      <c r="R113" s="58"/>
      <c r="S113" s="58"/>
      <c r="T113" s="58"/>
      <c r="U113" s="58"/>
      <c r="V113" s="21"/>
      <c r="W113" s="21"/>
      <c r="X113" s="21"/>
      <c r="Y113" s="21"/>
      <c r="Z113" s="21"/>
    </row>
    <row r="114">
      <c r="A114" s="36"/>
      <c r="B114" s="62"/>
      <c r="C114" s="84" t="s">
        <v>1247</v>
      </c>
      <c r="D114" s="54"/>
      <c r="E114" s="150">
        <v>1.0</v>
      </c>
      <c r="F114" s="116" t="s">
        <v>1248</v>
      </c>
      <c r="G114" s="59"/>
      <c r="H114" s="80">
        <v>65000.0</v>
      </c>
      <c r="I114" s="359"/>
      <c r="J114" s="58"/>
      <c r="K114" s="150">
        <v>1.0</v>
      </c>
      <c r="L114" s="58"/>
      <c r="M114" s="58"/>
      <c r="N114" s="58"/>
      <c r="O114" s="58"/>
      <c r="P114" s="83"/>
      <c r="Q114" s="83"/>
      <c r="R114" s="58"/>
      <c r="S114" s="58"/>
      <c r="T114" s="58"/>
      <c r="U114" s="58"/>
      <c r="V114" s="21"/>
      <c r="W114" s="21"/>
      <c r="X114" s="21"/>
      <c r="Y114" s="21"/>
      <c r="Z114" s="21"/>
    </row>
    <row r="115">
      <c r="A115" s="62"/>
      <c r="B115" s="62"/>
      <c r="C115" s="148" t="s">
        <v>1249</v>
      </c>
      <c r="D115" s="96"/>
      <c r="E115" s="150">
        <v>1.0</v>
      </c>
      <c r="F115" s="116" t="s">
        <v>1248</v>
      </c>
      <c r="G115" s="59"/>
      <c r="H115" s="80">
        <v>45000.0</v>
      </c>
      <c r="I115" s="360"/>
      <c r="J115" s="58"/>
      <c r="K115" s="150">
        <v>1.0</v>
      </c>
      <c r="L115" s="58"/>
      <c r="M115" s="58"/>
      <c r="N115" s="58"/>
      <c r="O115" s="58"/>
      <c r="P115" s="83"/>
      <c r="Q115" s="83"/>
      <c r="R115" s="58"/>
      <c r="S115" s="58"/>
      <c r="T115" s="58"/>
      <c r="U115" s="58"/>
      <c r="V115" s="21"/>
      <c r="W115" s="21"/>
      <c r="X115" s="21"/>
      <c r="Y115" s="21"/>
      <c r="Z115" s="21"/>
    </row>
    <row r="116">
      <c r="A116" s="62"/>
      <c r="B116" s="62"/>
      <c r="C116" s="148" t="s">
        <v>1250</v>
      </c>
      <c r="D116" s="96"/>
      <c r="E116" s="150">
        <v>600.0</v>
      </c>
      <c r="F116" s="116" t="s">
        <v>667</v>
      </c>
      <c r="G116" s="59"/>
      <c r="H116" s="80">
        <v>43056.0</v>
      </c>
      <c r="I116" s="360"/>
      <c r="J116" s="58"/>
      <c r="K116" s="150">
        <v>600.0</v>
      </c>
      <c r="L116" s="58"/>
      <c r="M116" s="58"/>
      <c r="N116" s="58"/>
      <c r="O116" s="58"/>
      <c r="P116" s="83"/>
      <c r="Q116" s="83"/>
      <c r="R116" s="58"/>
      <c r="S116" s="58"/>
      <c r="T116" s="58"/>
      <c r="U116" s="58"/>
      <c r="V116" s="21"/>
      <c r="W116" s="21"/>
      <c r="X116" s="21"/>
      <c r="Y116" s="21"/>
      <c r="Z116" s="21"/>
    </row>
    <row r="117">
      <c r="A117" s="62"/>
      <c r="B117" s="62"/>
      <c r="C117" s="143" t="s">
        <v>299</v>
      </c>
      <c r="D117" s="96"/>
      <c r="E117" s="150"/>
      <c r="F117" s="68"/>
      <c r="G117" s="59"/>
      <c r="H117" s="60">
        <f>SUM(H108:H116)</f>
        <v>494113</v>
      </c>
      <c r="I117" s="360"/>
      <c r="J117" s="58"/>
      <c r="K117" s="321"/>
      <c r="L117" s="58"/>
      <c r="M117" s="58"/>
      <c r="N117" s="58"/>
      <c r="O117" s="58"/>
      <c r="P117" s="83"/>
      <c r="Q117" s="83"/>
      <c r="R117" s="58"/>
      <c r="S117" s="58"/>
      <c r="T117" s="58"/>
      <c r="U117" s="58"/>
      <c r="V117" s="21"/>
      <c r="W117" s="21"/>
      <c r="X117" s="21"/>
      <c r="Y117" s="21"/>
      <c r="Z117" s="21"/>
    </row>
    <row r="118">
      <c r="A118" s="62"/>
      <c r="B118" s="62"/>
      <c r="C118" s="143"/>
      <c r="D118" s="96"/>
      <c r="E118" s="150"/>
      <c r="F118" s="68"/>
      <c r="G118" s="80"/>
      <c r="H118" s="332"/>
      <c r="I118" s="361"/>
      <c r="J118" s="58"/>
      <c r="K118" s="321"/>
      <c r="L118" s="58"/>
      <c r="M118" s="58"/>
      <c r="N118" s="58"/>
      <c r="O118" s="58"/>
      <c r="P118" s="83"/>
      <c r="Q118" s="83"/>
      <c r="R118" s="58"/>
      <c r="S118" s="58"/>
      <c r="T118" s="58"/>
      <c r="U118" s="58"/>
      <c r="V118" s="21"/>
      <c r="W118" s="21"/>
      <c r="X118" s="21"/>
      <c r="Y118" s="21"/>
      <c r="Z118" s="21"/>
    </row>
    <row r="119">
      <c r="A119" s="62"/>
      <c r="B119" s="62"/>
      <c r="C119" s="148"/>
      <c r="D119" s="96"/>
      <c r="E119" s="150"/>
      <c r="F119" s="68"/>
      <c r="G119" s="80"/>
      <c r="H119" s="80"/>
      <c r="I119" s="361"/>
      <c r="J119" s="58"/>
      <c r="K119" s="321"/>
      <c r="L119" s="58"/>
      <c r="M119" s="58"/>
      <c r="N119" s="58"/>
      <c r="O119" s="58"/>
      <c r="P119" s="83"/>
      <c r="Q119" s="83"/>
      <c r="R119" s="58"/>
      <c r="S119" s="58"/>
      <c r="T119" s="58"/>
      <c r="U119" s="58"/>
      <c r="V119" s="21"/>
      <c r="W119" s="21"/>
      <c r="X119" s="21"/>
      <c r="Y119" s="21"/>
      <c r="Z119" s="21"/>
    </row>
    <row r="120">
      <c r="A120" s="36" t="s">
        <v>64</v>
      </c>
      <c r="B120" s="62"/>
      <c r="C120" s="72" t="s">
        <v>65</v>
      </c>
      <c r="D120" s="54"/>
      <c r="E120" s="150"/>
      <c r="F120" s="68"/>
      <c r="G120" s="80"/>
      <c r="H120" s="60">
        <v>150000.0</v>
      </c>
      <c r="I120" s="116"/>
      <c r="J120" s="58" t="s">
        <v>97</v>
      </c>
      <c r="K120" s="58" t="s">
        <v>97</v>
      </c>
      <c r="L120" s="58" t="s">
        <v>97</v>
      </c>
      <c r="M120" s="58" t="s">
        <v>97</v>
      </c>
      <c r="N120" s="58" t="s">
        <v>97</v>
      </c>
      <c r="O120" s="58" t="s">
        <v>97</v>
      </c>
      <c r="P120" s="58" t="s">
        <v>97</v>
      </c>
      <c r="Q120" s="58" t="s">
        <v>97</v>
      </c>
      <c r="R120" s="58" t="s">
        <v>97</v>
      </c>
      <c r="S120" s="58" t="s">
        <v>97</v>
      </c>
      <c r="T120" s="58" t="s">
        <v>97</v>
      </c>
      <c r="U120" s="58" t="s">
        <v>97</v>
      </c>
      <c r="V120" s="21"/>
      <c r="W120" s="21"/>
      <c r="X120" s="21"/>
      <c r="Y120" s="21"/>
      <c r="Z120" s="21"/>
    </row>
    <row r="121">
      <c r="A121" s="36"/>
      <c r="B121" s="62"/>
      <c r="C121" s="84" t="s">
        <v>1251</v>
      </c>
      <c r="D121" s="54"/>
      <c r="E121" s="150"/>
      <c r="F121" s="68"/>
      <c r="G121" s="80"/>
      <c r="H121" s="60"/>
      <c r="I121" s="116"/>
      <c r="J121" s="58"/>
      <c r="K121" s="58"/>
      <c r="L121" s="58"/>
      <c r="M121" s="58"/>
      <c r="N121" s="58"/>
      <c r="O121" s="58"/>
      <c r="P121" s="58"/>
      <c r="Q121" s="58"/>
      <c r="R121" s="58"/>
      <c r="S121" s="58"/>
      <c r="T121" s="58"/>
      <c r="U121" s="58"/>
      <c r="V121" s="21"/>
      <c r="W121" s="21"/>
      <c r="X121" s="21"/>
      <c r="Y121" s="21"/>
      <c r="Z121" s="21"/>
    </row>
    <row r="122">
      <c r="A122" s="36"/>
      <c r="B122" s="62"/>
      <c r="C122" s="72" t="s">
        <v>299</v>
      </c>
      <c r="D122" s="54"/>
      <c r="E122" s="150"/>
      <c r="F122" s="68"/>
      <c r="G122" s="80"/>
      <c r="H122" s="60">
        <f>H120</f>
        <v>150000</v>
      </c>
      <c r="I122" s="116"/>
      <c r="J122" s="58"/>
      <c r="K122" s="58"/>
      <c r="L122" s="58"/>
      <c r="M122" s="58"/>
      <c r="N122" s="58"/>
      <c r="O122" s="58"/>
      <c r="P122" s="58"/>
      <c r="Q122" s="58"/>
      <c r="R122" s="58"/>
      <c r="S122" s="58"/>
      <c r="T122" s="58"/>
      <c r="U122" s="58"/>
      <c r="V122" s="21"/>
      <c r="W122" s="21"/>
      <c r="X122" s="21"/>
      <c r="Y122" s="21"/>
      <c r="Z122" s="21"/>
    </row>
    <row r="123">
      <c r="A123" s="36"/>
      <c r="B123" s="62"/>
      <c r="C123" s="72"/>
      <c r="D123" s="54"/>
      <c r="E123" s="150"/>
      <c r="F123" s="68"/>
      <c r="G123" s="80"/>
      <c r="H123" s="60"/>
      <c r="I123" s="116"/>
      <c r="J123" s="58"/>
      <c r="K123" s="58"/>
      <c r="L123" s="58"/>
      <c r="M123" s="58"/>
      <c r="N123" s="58"/>
      <c r="O123" s="58"/>
      <c r="P123" s="58"/>
      <c r="Q123" s="58"/>
      <c r="R123" s="58"/>
      <c r="S123" s="58"/>
      <c r="T123" s="58"/>
      <c r="U123" s="58"/>
      <c r="V123" s="21"/>
      <c r="W123" s="21"/>
      <c r="X123" s="21"/>
      <c r="Y123" s="21"/>
      <c r="Z123" s="21"/>
    </row>
    <row r="124">
      <c r="A124" s="70" t="s">
        <v>66</v>
      </c>
      <c r="B124" s="62"/>
      <c r="C124" s="72" t="s">
        <v>67</v>
      </c>
      <c r="D124" s="54"/>
      <c r="E124" s="150"/>
      <c r="F124" s="68"/>
      <c r="G124" s="80"/>
      <c r="H124" s="60">
        <v>1.4E7</v>
      </c>
      <c r="I124" s="116" t="s">
        <v>98</v>
      </c>
      <c r="J124" s="58"/>
      <c r="K124" s="58"/>
      <c r="L124" s="58"/>
      <c r="M124" s="58"/>
      <c r="N124" s="58"/>
      <c r="O124" s="58"/>
      <c r="P124" s="58"/>
      <c r="Q124" s="58"/>
      <c r="R124" s="58"/>
      <c r="S124" s="58"/>
      <c r="T124" s="58"/>
      <c r="U124" s="58"/>
      <c r="V124" s="21"/>
      <c r="W124" s="21"/>
      <c r="X124" s="21"/>
      <c r="Y124" s="21"/>
      <c r="Z124" s="21"/>
    </row>
    <row r="125">
      <c r="A125" s="36"/>
      <c r="B125" s="62"/>
      <c r="C125" s="84" t="s">
        <v>1252</v>
      </c>
      <c r="D125" s="54"/>
      <c r="E125" s="150"/>
      <c r="F125" s="68"/>
      <c r="G125" s="80"/>
      <c r="H125" s="60"/>
      <c r="I125" s="116"/>
      <c r="J125" s="58" t="s">
        <v>97</v>
      </c>
      <c r="K125" s="58" t="s">
        <v>97</v>
      </c>
      <c r="L125" s="58" t="s">
        <v>97</v>
      </c>
      <c r="M125" s="58" t="s">
        <v>97</v>
      </c>
      <c r="N125" s="58" t="s">
        <v>97</v>
      </c>
      <c r="O125" s="58" t="s">
        <v>97</v>
      </c>
      <c r="P125" s="58" t="s">
        <v>97</v>
      </c>
      <c r="Q125" s="58" t="s">
        <v>97</v>
      </c>
      <c r="R125" s="58" t="s">
        <v>97</v>
      </c>
      <c r="S125" s="58" t="s">
        <v>97</v>
      </c>
      <c r="T125" s="58" t="s">
        <v>97</v>
      </c>
      <c r="U125" s="58" t="s">
        <v>97</v>
      </c>
      <c r="V125" s="21"/>
      <c r="W125" s="21"/>
      <c r="X125" s="21"/>
      <c r="Y125" s="21"/>
      <c r="Z125" s="21"/>
    </row>
    <row r="126">
      <c r="A126" s="36"/>
      <c r="B126" s="62"/>
      <c r="C126" s="84" t="s">
        <v>1253</v>
      </c>
      <c r="D126" s="54"/>
      <c r="E126" s="150"/>
      <c r="F126" s="68"/>
      <c r="G126" s="80"/>
      <c r="H126" s="60"/>
      <c r="I126" s="116"/>
      <c r="J126" s="58" t="s">
        <v>97</v>
      </c>
      <c r="K126" s="58" t="s">
        <v>97</v>
      </c>
      <c r="L126" s="58" t="s">
        <v>97</v>
      </c>
      <c r="M126" s="58" t="s">
        <v>97</v>
      </c>
      <c r="N126" s="58" t="s">
        <v>97</v>
      </c>
      <c r="O126" s="58" t="s">
        <v>97</v>
      </c>
      <c r="P126" s="58" t="s">
        <v>97</v>
      </c>
      <c r="Q126" s="58" t="s">
        <v>97</v>
      </c>
      <c r="R126" s="58" t="s">
        <v>97</v>
      </c>
      <c r="S126" s="58" t="s">
        <v>97</v>
      </c>
      <c r="T126" s="58" t="s">
        <v>97</v>
      </c>
      <c r="U126" s="58" t="s">
        <v>97</v>
      </c>
      <c r="V126" s="21"/>
      <c r="W126" s="21"/>
      <c r="X126" s="21"/>
      <c r="Y126" s="21"/>
      <c r="Z126" s="21"/>
    </row>
    <row r="127">
      <c r="A127" s="36"/>
      <c r="B127" s="62"/>
      <c r="C127" s="84" t="s">
        <v>1254</v>
      </c>
      <c r="D127" s="54"/>
      <c r="E127" s="150"/>
      <c r="F127" s="68"/>
      <c r="G127" s="80"/>
      <c r="H127" s="60"/>
      <c r="I127" s="116"/>
      <c r="J127" s="58" t="s">
        <v>97</v>
      </c>
      <c r="K127" s="58" t="s">
        <v>97</v>
      </c>
      <c r="L127" s="58" t="s">
        <v>97</v>
      </c>
      <c r="M127" s="58" t="s">
        <v>97</v>
      </c>
      <c r="N127" s="58" t="s">
        <v>97</v>
      </c>
      <c r="O127" s="58" t="s">
        <v>97</v>
      </c>
      <c r="P127" s="58" t="s">
        <v>97</v>
      </c>
      <c r="Q127" s="58" t="s">
        <v>97</v>
      </c>
      <c r="R127" s="58" t="s">
        <v>97</v>
      </c>
      <c r="S127" s="58" t="s">
        <v>97</v>
      </c>
      <c r="T127" s="58" t="s">
        <v>97</v>
      </c>
      <c r="U127" s="58" t="s">
        <v>97</v>
      </c>
      <c r="V127" s="21"/>
      <c r="W127" s="21"/>
      <c r="X127" s="21"/>
      <c r="Y127" s="21"/>
      <c r="Z127" s="21"/>
    </row>
    <row r="128" ht="39.0" customHeight="1">
      <c r="A128" s="36"/>
      <c r="B128" s="62"/>
      <c r="C128" s="92" t="s">
        <v>1255</v>
      </c>
      <c r="D128" s="38"/>
      <c r="E128" s="150"/>
      <c r="F128" s="68"/>
      <c r="G128" s="80"/>
      <c r="H128" s="60"/>
      <c r="I128" s="116"/>
      <c r="J128" s="58" t="s">
        <v>97</v>
      </c>
      <c r="K128" s="58" t="s">
        <v>97</v>
      </c>
      <c r="L128" s="58" t="s">
        <v>97</v>
      </c>
      <c r="M128" s="58" t="s">
        <v>97</v>
      </c>
      <c r="N128" s="58" t="s">
        <v>97</v>
      </c>
      <c r="O128" s="58" t="s">
        <v>97</v>
      </c>
      <c r="P128" s="58" t="s">
        <v>97</v>
      </c>
      <c r="Q128" s="58" t="s">
        <v>97</v>
      </c>
      <c r="R128" s="58" t="s">
        <v>97</v>
      </c>
      <c r="S128" s="58" t="s">
        <v>97</v>
      </c>
      <c r="T128" s="58" t="s">
        <v>97</v>
      </c>
      <c r="U128" s="58" t="s">
        <v>97</v>
      </c>
      <c r="V128" s="21"/>
      <c r="W128" s="21"/>
      <c r="X128" s="21"/>
      <c r="Y128" s="21"/>
      <c r="Z128" s="21"/>
    </row>
    <row r="129">
      <c r="A129" s="36"/>
      <c r="B129" s="62"/>
      <c r="C129" s="143" t="s">
        <v>299</v>
      </c>
      <c r="D129" s="54"/>
      <c r="E129" s="362"/>
      <c r="F129" s="76"/>
      <c r="G129" s="328"/>
      <c r="H129" s="329">
        <f>H124</f>
        <v>14000000</v>
      </c>
      <c r="I129" s="116"/>
      <c r="J129" s="58"/>
      <c r="K129" s="58"/>
      <c r="L129" s="65"/>
      <c r="M129" s="58"/>
      <c r="N129" s="58"/>
      <c r="O129" s="65"/>
      <c r="P129" s="83"/>
      <c r="Q129" s="83"/>
      <c r="R129" s="65"/>
      <c r="S129" s="58"/>
      <c r="T129" s="58"/>
      <c r="U129" s="65"/>
      <c r="V129" s="21"/>
      <c r="W129" s="21"/>
      <c r="X129" s="21"/>
      <c r="Y129" s="21"/>
      <c r="Z129" s="21"/>
    </row>
    <row r="130">
      <c r="A130" s="36"/>
      <c r="B130" s="62"/>
      <c r="C130" s="143"/>
      <c r="D130" s="54"/>
      <c r="E130" s="325"/>
      <c r="F130" s="68"/>
      <c r="G130" s="80"/>
      <c r="H130" s="60"/>
      <c r="I130" s="359"/>
      <c r="J130" s="58"/>
      <c r="K130" s="58"/>
      <c r="L130" s="65"/>
      <c r="M130" s="58"/>
      <c r="N130" s="58"/>
      <c r="O130" s="65"/>
      <c r="P130" s="83"/>
      <c r="Q130" s="83"/>
      <c r="R130" s="65"/>
      <c r="S130" s="58"/>
      <c r="T130" s="58"/>
      <c r="U130" s="65"/>
      <c r="V130" s="21"/>
      <c r="W130" s="21"/>
      <c r="X130" s="21"/>
      <c r="Y130" s="21"/>
      <c r="Z130" s="21"/>
    </row>
    <row r="131">
      <c r="A131" s="36">
        <v>5.029903E7</v>
      </c>
      <c r="B131" s="144"/>
      <c r="C131" s="72" t="s">
        <v>42</v>
      </c>
      <c r="D131" s="66"/>
      <c r="E131" s="67"/>
      <c r="F131" s="68"/>
      <c r="G131" s="80"/>
      <c r="H131" s="60">
        <f>3000000</f>
        <v>3000000</v>
      </c>
      <c r="I131" s="68" t="s">
        <v>98</v>
      </c>
      <c r="J131" s="58" t="s">
        <v>97</v>
      </c>
      <c r="K131" s="58" t="s">
        <v>97</v>
      </c>
      <c r="L131" s="58" t="s">
        <v>97</v>
      </c>
      <c r="M131" s="58" t="s">
        <v>97</v>
      </c>
      <c r="N131" s="58" t="s">
        <v>97</v>
      </c>
      <c r="O131" s="58" t="s">
        <v>97</v>
      </c>
      <c r="P131" s="58" t="s">
        <v>97</v>
      </c>
      <c r="Q131" s="58" t="s">
        <v>97</v>
      </c>
      <c r="R131" s="58" t="s">
        <v>97</v>
      </c>
      <c r="S131" s="58" t="s">
        <v>97</v>
      </c>
      <c r="T131" s="58" t="s">
        <v>97</v>
      </c>
      <c r="U131" s="58" t="s">
        <v>97</v>
      </c>
      <c r="V131" s="21"/>
      <c r="W131" s="21"/>
      <c r="X131" s="21"/>
      <c r="Y131" s="21"/>
      <c r="Z131" s="21"/>
    </row>
    <row r="132">
      <c r="A132" s="55"/>
      <c r="B132" s="55"/>
      <c r="C132" s="363" t="s">
        <v>805</v>
      </c>
      <c r="D132" s="364"/>
      <c r="E132" s="67"/>
      <c r="F132" s="116"/>
      <c r="G132" s="80"/>
      <c r="H132" s="80"/>
      <c r="I132" s="116"/>
      <c r="J132" s="58"/>
      <c r="K132" s="65"/>
      <c r="L132" s="58"/>
      <c r="M132" s="83"/>
      <c r="N132" s="58"/>
      <c r="O132" s="58"/>
      <c r="P132" s="65"/>
      <c r="Q132" s="58"/>
      <c r="R132" s="58"/>
      <c r="S132" s="58"/>
      <c r="T132" s="58"/>
      <c r="U132" s="58"/>
      <c r="V132" s="21"/>
      <c r="W132" s="21"/>
      <c r="X132" s="21"/>
      <c r="Y132" s="21"/>
      <c r="Z132" s="21"/>
    </row>
    <row r="133">
      <c r="A133" s="55"/>
      <c r="B133" s="55"/>
      <c r="C133" s="363" t="s">
        <v>811</v>
      </c>
      <c r="D133" s="364"/>
      <c r="E133" s="67"/>
      <c r="F133" s="116"/>
      <c r="G133" s="80"/>
      <c r="H133" s="80"/>
      <c r="I133" s="116"/>
      <c r="J133" s="58"/>
      <c r="K133" s="65"/>
      <c r="L133" s="58"/>
      <c r="M133" s="83"/>
      <c r="N133" s="58"/>
      <c r="O133" s="58"/>
      <c r="P133" s="65"/>
      <c r="Q133" s="58"/>
      <c r="R133" s="58"/>
      <c r="S133" s="58"/>
      <c r="T133" s="58"/>
      <c r="U133" s="58"/>
      <c r="V133" s="21"/>
      <c r="W133" s="21"/>
      <c r="X133" s="21"/>
      <c r="Y133" s="21"/>
      <c r="Z133" s="21"/>
    </row>
    <row r="134">
      <c r="A134" s="55"/>
      <c r="B134" s="55"/>
      <c r="C134" s="363" t="s">
        <v>1256</v>
      </c>
      <c r="D134" s="364"/>
      <c r="E134" s="67"/>
      <c r="F134" s="116"/>
      <c r="G134" s="80"/>
      <c r="H134" s="80"/>
      <c r="I134" s="116"/>
      <c r="J134" s="58"/>
      <c r="K134" s="65"/>
      <c r="L134" s="58"/>
      <c r="M134" s="83"/>
      <c r="N134" s="58"/>
      <c r="O134" s="58"/>
      <c r="P134" s="65"/>
      <c r="Q134" s="58"/>
      <c r="R134" s="58"/>
      <c r="S134" s="58"/>
      <c r="T134" s="58"/>
      <c r="U134" s="58"/>
      <c r="V134" s="21"/>
      <c r="W134" s="21"/>
      <c r="X134" s="21"/>
      <c r="Y134" s="21"/>
      <c r="Z134" s="21"/>
    </row>
    <row r="135">
      <c r="A135" s="55"/>
      <c r="B135" s="55"/>
      <c r="C135" s="363" t="s">
        <v>807</v>
      </c>
      <c r="D135" s="364"/>
      <c r="E135" s="67"/>
      <c r="F135" s="116"/>
      <c r="G135" s="80"/>
      <c r="H135" s="80"/>
      <c r="I135" s="116"/>
      <c r="J135" s="58"/>
      <c r="K135" s="65"/>
      <c r="L135" s="58"/>
      <c r="M135" s="83"/>
      <c r="N135" s="58"/>
      <c r="O135" s="58"/>
      <c r="P135" s="65"/>
      <c r="Q135" s="58"/>
      <c r="R135" s="58"/>
      <c r="S135" s="58"/>
      <c r="T135" s="58"/>
      <c r="U135" s="58"/>
      <c r="V135" s="21"/>
      <c r="W135" s="21"/>
      <c r="X135" s="21"/>
      <c r="Y135" s="21"/>
      <c r="Z135" s="21"/>
    </row>
    <row r="136">
      <c r="A136" s="55"/>
      <c r="B136" s="55"/>
      <c r="C136" s="363" t="s">
        <v>808</v>
      </c>
      <c r="D136" s="364"/>
      <c r="E136" s="67"/>
      <c r="F136" s="116"/>
      <c r="G136" s="80"/>
      <c r="H136" s="80"/>
      <c r="I136" s="116"/>
      <c r="J136" s="323"/>
      <c r="K136" s="365"/>
      <c r="L136" s="323"/>
      <c r="M136" s="366"/>
      <c r="N136" s="323"/>
      <c r="O136" s="323"/>
      <c r="P136" s="365"/>
      <c r="Q136" s="323"/>
      <c r="R136" s="323"/>
      <c r="S136" s="323"/>
      <c r="T136" s="323"/>
      <c r="U136" s="323"/>
      <c r="V136" s="21"/>
      <c r="W136" s="21"/>
      <c r="X136" s="21"/>
      <c r="Y136" s="21"/>
      <c r="Z136" s="21"/>
    </row>
    <row r="137">
      <c r="A137" s="58"/>
      <c r="B137" s="152"/>
      <c r="C137" s="363" t="s">
        <v>809</v>
      </c>
      <c r="D137" s="363"/>
      <c r="E137" s="109"/>
      <c r="F137" s="367"/>
      <c r="G137" s="354"/>
      <c r="H137" s="354"/>
      <c r="I137" s="348"/>
      <c r="J137" s="88"/>
      <c r="K137" s="356"/>
      <c r="L137" s="88"/>
      <c r="M137" s="355"/>
      <c r="N137" s="88"/>
      <c r="O137" s="88"/>
      <c r="P137" s="356"/>
      <c r="Q137" s="88"/>
      <c r="R137" s="88"/>
      <c r="S137" s="88"/>
      <c r="T137" s="88"/>
      <c r="U137" s="357"/>
      <c r="V137" s="21"/>
      <c r="W137" s="21"/>
      <c r="X137" s="21"/>
      <c r="Y137" s="21"/>
      <c r="Z137" s="21"/>
    </row>
    <row r="138">
      <c r="A138" s="36"/>
      <c r="B138" s="62"/>
      <c r="C138" s="143"/>
      <c r="D138" s="54"/>
      <c r="E138" s="335"/>
      <c r="F138" s="68"/>
      <c r="G138" s="80"/>
      <c r="H138" s="60"/>
      <c r="I138" s="116"/>
      <c r="J138" s="58"/>
      <c r="K138" s="58"/>
      <c r="L138" s="65"/>
      <c r="M138" s="58"/>
      <c r="N138" s="58"/>
      <c r="O138" s="65"/>
      <c r="P138" s="83"/>
      <c r="Q138" s="83"/>
      <c r="R138" s="65"/>
      <c r="S138" s="58"/>
      <c r="T138" s="58"/>
      <c r="U138" s="65"/>
      <c r="V138" s="21"/>
      <c r="W138" s="21"/>
      <c r="X138" s="21"/>
      <c r="Y138" s="21"/>
      <c r="Z138" s="21"/>
    </row>
    <row r="139">
      <c r="A139" s="36" t="s">
        <v>46</v>
      </c>
      <c r="B139" s="62"/>
      <c r="C139" s="72" t="s">
        <v>47</v>
      </c>
      <c r="D139" s="54"/>
      <c r="E139" s="150"/>
      <c r="F139" s="68"/>
      <c r="G139" s="80"/>
      <c r="H139" s="60">
        <v>5.5E7</v>
      </c>
      <c r="I139" s="68" t="s">
        <v>98</v>
      </c>
      <c r="J139" s="58" t="s">
        <v>97</v>
      </c>
      <c r="K139" s="58" t="s">
        <v>97</v>
      </c>
      <c r="L139" s="58" t="s">
        <v>97</v>
      </c>
      <c r="M139" s="58" t="s">
        <v>97</v>
      </c>
      <c r="N139" s="58" t="s">
        <v>97</v>
      </c>
      <c r="O139" s="58" t="s">
        <v>97</v>
      </c>
      <c r="P139" s="58" t="s">
        <v>97</v>
      </c>
      <c r="Q139" s="58" t="s">
        <v>97</v>
      </c>
      <c r="R139" s="58" t="s">
        <v>97</v>
      </c>
      <c r="S139" s="58" t="s">
        <v>97</v>
      </c>
      <c r="T139" s="58" t="s">
        <v>97</v>
      </c>
      <c r="U139" s="58" t="s">
        <v>97</v>
      </c>
      <c r="V139" s="21"/>
      <c r="W139" s="21"/>
      <c r="X139" s="21"/>
      <c r="Y139" s="21"/>
      <c r="Z139" s="21"/>
    </row>
    <row r="140">
      <c r="A140" s="55"/>
      <c r="B140" s="55"/>
      <c r="C140" s="363" t="s">
        <v>1257</v>
      </c>
      <c r="D140" s="364"/>
      <c r="E140" s="67"/>
      <c r="F140" s="116"/>
      <c r="G140" s="80"/>
      <c r="H140" s="80"/>
      <c r="I140" s="116"/>
      <c r="J140" s="58"/>
      <c r="K140" s="65"/>
      <c r="L140" s="58"/>
      <c r="M140" s="83"/>
      <c r="N140" s="58"/>
      <c r="O140" s="58"/>
      <c r="P140" s="65"/>
      <c r="Q140" s="58"/>
      <c r="R140" s="58"/>
      <c r="S140" s="58"/>
      <c r="T140" s="58"/>
      <c r="U140" s="58"/>
      <c r="V140" s="21"/>
      <c r="W140" s="21"/>
      <c r="X140" s="21"/>
      <c r="Y140" s="21"/>
      <c r="Z140" s="21"/>
    </row>
    <row r="141">
      <c r="A141" s="58"/>
      <c r="B141" s="86"/>
      <c r="C141" s="69"/>
      <c r="D141" s="92"/>
      <c r="E141" s="109"/>
      <c r="F141" s="68"/>
      <c r="G141" s="80"/>
      <c r="H141" s="80"/>
      <c r="I141" s="68"/>
      <c r="J141" s="322"/>
      <c r="K141" s="65"/>
      <c r="L141" s="58"/>
      <c r="M141" s="83"/>
      <c r="N141" s="58"/>
      <c r="O141" s="58"/>
      <c r="P141" s="65"/>
      <c r="Q141" s="58"/>
      <c r="R141" s="58"/>
      <c r="S141" s="58"/>
      <c r="T141" s="58"/>
      <c r="U141" s="58"/>
      <c r="V141" s="21"/>
      <c r="W141" s="21"/>
      <c r="X141" s="21"/>
      <c r="Y141" s="21"/>
      <c r="Z141" s="21"/>
    </row>
    <row r="142">
      <c r="A142" s="90"/>
      <c r="B142" s="152"/>
      <c r="C142" s="368"/>
      <c r="D142" s="153"/>
      <c r="E142" s="369" t="s">
        <v>876</v>
      </c>
      <c r="F142" s="125"/>
      <c r="G142" s="125"/>
      <c r="H142" s="332">
        <f>SUM(H14,H27,H105,H117,H122,H129,H131,H139,)</f>
        <v>78299096.6</v>
      </c>
      <c r="I142" s="370"/>
      <c r="J142" s="157"/>
      <c r="K142" s="157"/>
      <c r="L142" s="157"/>
      <c r="M142" s="157"/>
      <c r="N142" s="157"/>
      <c r="O142" s="157"/>
      <c r="P142" s="157"/>
      <c r="Q142" s="157"/>
      <c r="R142" s="157"/>
      <c r="S142" s="157"/>
      <c r="T142" s="157"/>
      <c r="U142" s="157"/>
      <c r="V142" s="21"/>
      <c r="W142" s="21"/>
      <c r="X142" s="21"/>
      <c r="Y142" s="21"/>
      <c r="Z142" s="21"/>
    </row>
    <row r="143">
      <c r="A143" s="25"/>
      <c r="B143" s="119"/>
      <c r="C143" s="371"/>
      <c r="D143" s="158"/>
      <c r="E143" s="20"/>
      <c r="F143" s="158"/>
      <c r="G143" s="158"/>
      <c r="H143" s="341"/>
      <c r="I143" s="160"/>
      <c r="J143" s="161"/>
      <c r="K143" s="161"/>
      <c r="L143" s="161"/>
      <c r="M143" s="161"/>
      <c r="N143" s="161"/>
      <c r="O143" s="161"/>
      <c r="P143" s="161"/>
      <c r="Q143" s="161"/>
      <c r="R143" s="161"/>
      <c r="S143" s="161"/>
      <c r="T143" s="161"/>
      <c r="U143" s="161"/>
      <c r="V143" s="21"/>
      <c r="W143" s="21"/>
      <c r="X143" s="21"/>
      <c r="Y143" s="21"/>
      <c r="Z143" s="21"/>
    </row>
    <row r="144">
      <c r="A144" s="25"/>
      <c r="B144" s="119"/>
      <c r="C144" s="162"/>
      <c r="D144" s="162"/>
      <c r="E144" s="119"/>
      <c r="F144" s="119"/>
      <c r="G144" s="163"/>
      <c r="H144" s="122"/>
      <c r="I144" s="160"/>
      <c r="J144" s="162"/>
      <c r="K144" s="162"/>
      <c r="L144" s="162"/>
      <c r="M144" s="162"/>
      <c r="N144" s="162"/>
      <c r="O144" s="162"/>
      <c r="P144" s="162"/>
      <c r="Q144" s="162"/>
      <c r="R144" s="162"/>
      <c r="S144" s="162"/>
      <c r="T144" s="162"/>
      <c r="U144" s="162"/>
      <c r="V144" s="21"/>
      <c r="W144" s="21"/>
      <c r="X144" s="21"/>
      <c r="Y144" s="21"/>
      <c r="Z144" s="21"/>
    </row>
    <row r="145">
      <c r="A145" s="127" t="s">
        <v>877</v>
      </c>
      <c r="B145" s="19"/>
      <c r="C145" s="372"/>
      <c r="D145" s="19"/>
      <c r="E145" s="127" t="s">
        <v>878</v>
      </c>
      <c r="F145" s="19"/>
      <c r="G145" s="19"/>
      <c r="H145" s="19"/>
      <c r="I145" s="19"/>
      <c r="J145" s="19"/>
      <c r="K145" s="19"/>
      <c r="L145" s="19"/>
      <c r="M145" s="19"/>
      <c r="N145" s="19"/>
      <c r="O145" s="127" t="s">
        <v>879</v>
      </c>
      <c r="P145" s="19"/>
      <c r="Q145" s="19"/>
      <c r="R145" s="19"/>
      <c r="S145" s="19"/>
      <c r="T145" s="19"/>
      <c r="U145" s="19"/>
      <c r="V145" s="19"/>
      <c r="W145" s="19"/>
      <c r="X145" s="19"/>
      <c r="Y145" s="19"/>
      <c r="Z145" s="19"/>
    </row>
    <row r="146">
      <c r="A146" s="19"/>
      <c r="B146" s="19"/>
      <c r="C146" s="372"/>
      <c r="D146" s="19"/>
      <c r="E146" s="19"/>
      <c r="F146" s="19"/>
      <c r="G146" s="19"/>
      <c r="H146" s="19"/>
      <c r="I146" s="19"/>
      <c r="J146" s="19"/>
      <c r="K146" s="19"/>
      <c r="L146" s="19"/>
      <c r="M146" s="19"/>
      <c r="N146" s="19"/>
      <c r="O146" s="21"/>
      <c r="P146" s="19"/>
      <c r="Q146" s="19"/>
      <c r="R146" s="19"/>
      <c r="S146" s="19"/>
      <c r="T146" s="19"/>
      <c r="U146" s="19"/>
      <c r="V146" s="19"/>
      <c r="W146" s="19"/>
      <c r="X146" s="19"/>
      <c r="Y146" s="19"/>
      <c r="Z146" s="19"/>
    </row>
    <row r="147">
      <c r="A147" s="19"/>
      <c r="B147" s="19"/>
      <c r="C147" s="372"/>
      <c r="D147" s="19"/>
      <c r="E147" s="19"/>
      <c r="F147" s="19"/>
      <c r="G147" s="19"/>
      <c r="H147" s="19"/>
      <c r="I147" s="19"/>
      <c r="J147" s="19"/>
      <c r="K147" s="19"/>
      <c r="L147" s="19"/>
      <c r="M147" s="19"/>
      <c r="N147" s="19"/>
      <c r="O147" s="21"/>
      <c r="P147" s="19"/>
      <c r="Q147" s="19"/>
      <c r="R147" s="19"/>
      <c r="S147" s="19"/>
      <c r="T147" s="19"/>
      <c r="U147" s="19"/>
      <c r="V147" s="19"/>
      <c r="W147" s="19"/>
      <c r="X147" s="19"/>
      <c r="Y147" s="19"/>
      <c r="Z147" s="19"/>
    </row>
    <row r="148">
      <c r="A148" s="19"/>
      <c r="B148" s="19"/>
      <c r="C148" s="372"/>
      <c r="D148" s="19"/>
      <c r="E148" s="19"/>
      <c r="F148" s="19"/>
      <c r="G148" s="19"/>
      <c r="H148" s="19"/>
      <c r="I148" s="19"/>
      <c r="J148" s="19"/>
      <c r="K148" s="19"/>
      <c r="L148" s="19"/>
      <c r="M148" s="19"/>
      <c r="N148" s="19"/>
      <c r="O148" s="21"/>
      <c r="P148" s="19"/>
      <c r="Q148" s="19"/>
      <c r="R148" s="19"/>
      <c r="S148" s="19"/>
      <c r="T148" s="19"/>
      <c r="U148" s="19"/>
      <c r="V148" s="19"/>
      <c r="W148" s="19"/>
      <c r="X148" s="19"/>
      <c r="Y148" s="19"/>
      <c r="Z148" s="19"/>
    </row>
    <row r="149">
      <c r="A149" s="128" t="s">
        <v>880</v>
      </c>
      <c r="B149" s="19"/>
      <c r="C149" s="372"/>
      <c r="D149" s="19"/>
      <c r="E149" s="128" t="s">
        <v>881</v>
      </c>
      <c r="F149" s="19"/>
      <c r="G149" s="19"/>
      <c r="H149" s="19"/>
      <c r="I149" s="19"/>
      <c r="J149" s="19"/>
      <c r="K149" s="19"/>
      <c r="L149" s="19"/>
      <c r="M149" s="19"/>
      <c r="N149" s="19"/>
      <c r="O149" s="128" t="s">
        <v>882</v>
      </c>
      <c r="P149" s="19"/>
      <c r="Q149" s="19"/>
      <c r="R149" s="19"/>
      <c r="S149" s="19"/>
      <c r="T149" s="19"/>
      <c r="U149" s="19"/>
      <c r="V149" s="19"/>
      <c r="W149" s="19"/>
      <c r="X149" s="19"/>
      <c r="Y149" s="19"/>
      <c r="Z149" s="19"/>
    </row>
    <row r="150">
      <c r="A150" s="129" t="s">
        <v>883</v>
      </c>
      <c r="B150" s="19"/>
      <c r="C150" s="372"/>
      <c r="D150" s="19"/>
      <c r="E150" s="129" t="s">
        <v>884</v>
      </c>
      <c r="F150" s="19"/>
      <c r="G150" s="19"/>
      <c r="H150" s="19"/>
      <c r="I150" s="19"/>
      <c r="J150" s="19"/>
      <c r="K150" s="19"/>
      <c r="L150" s="19"/>
      <c r="M150" s="19"/>
      <c r="N150" s="19"/>
      <c r="O150" s="129" t="s">
        <v>885</v>
      </c>
      <c r="P150" s="19"/>
      <c r="Q150" s="19"/>
      <c r="R150" s="19"/>
      <c r="S150" s="19"/>
      <c r="T150" s="19"/>
      <c r="U150" s="19"/>
      <c r="V150" s="19"/>
      <c r="W150" s="19"/>
      <c r="X150" s="19"/>
      <c r="Y150" s="19"/>
      <c r="Z150" s="19"/>
    </row>
    <row r="151">
      <c r="A151" s="19"/>
      <c r="B151" s="19"/>
      <c r="C151" s="372"/>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372"/>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25"/>
      <c r="B153" s="119"/>
      <c r="C153" s="342"/>
      <c r="D153" s="21"/>
      <c r="E153" s="119"/>
      <c r="F153" s="119"/>
      <c r="G153" s="168"/>
      <c r="H153" s="122"/>
      <c r="I153" s="21"/>
      <c r="J153" s="21"/>
      <c r="K153" s="21"/>
      <c r="L153" s="21"/>
      <c r="M153" s="21"/>
      <c r="N153" s="21"/>
      <c r="O153" s="21"/>
      <c r="P153" s="21"/>
      <c r="Q153" s="21"/>
      <c r="R153" s="21"/>
      <c r="S153" s="21"/>
      <c r="T153" s="21"/>
      <c r="U153" s="21"/>
      <c r="V153" s="21"/>
      <c r="W153" s="21"/>
      <c r="X153" s="21"/>
      <c r="Y153" s="21"/>
      <c r="Z153" s="21"/>
    </row>
    <row r="154">
      <c r="A154" s="25"/>
      <c r="B154" s="119"/>
      <c r="C154" s="342"/>
      <c r="D154" s="21"/>
      <c r="E154" s="119"/>
      <c r="F154" s="119"/>
      <c r="G154" s="168"/>
      <c r="H154" s="122"/>
      <c r="I154" s="21"/>
      <c r="J154" s="21"/>
      <c r="K154" s="21"/>
      <c r="L154" s="21"/>
      <c r="M154" s="21"/>
      <c r="N154" s="21"/>
      <c r="O154" s="21"/>
      <c r="P154" s="21"/>
      <c r="Q154" s="21"/>
      <c r="R154" s="21"/>
      <c r="S154" s="21"/>
      <c r="T154" s="21"/>
      <c r="U154" s="21"/>
      <c r="V154" s="21"/>
      <c r="W154" s="21"/>
      <c r="X154" s="21"/>
      <c r="Y154" s="21"/>
      <c r="Z154" s="21"/>
    </row>
    <row r="155">
      <c r="A155" s="25"/>
      <c r="B155" s="119"/>
      <c r="C155" s="342"/>
      <c r="D155" s="21"/>
      <c r="E155" s="119"/>
      <c r="F155" s="119"/>
      <c r="G155" s="168"/>
      <c r="H155" s="122"/>
      <c r="I155" s="21"/>
      <c r="J155" s="21"/>
      <c r="K155" s="21"/>
      <c r="L155" s="21"/>
      <c r="M155" s="21"/>
      <c r="N155" s="21"/>
      <c r="O155" s="21"/>
      <c r="P155" s="21"/>
      <c r="Q155" s="21"/>
      <c r="R155" s="21"/>
      <c r="S155" s="21"/>
      <c r="T155" s="21"/>
      <c r="U155" s="21"/>
      <c r="V155" s="21"/>
      <c r="W155" s="21"/>
      <c r="X155" s="21"/>
      <c r="Y155" s="21"/>
      <c r="Z155" s="21"/>
    </row>
    <row r="156">
      <c r="A156" s="25"/>
      <c r="B156" s="119"/>
      <c r="C156" s="342"/>
      <c r="D156" s="21"/>
      <c r="E156" s="21"/>
      <c r="F156" s="21"/>
      <c r="G156" s="168"/>
      <c r="H156" s="122"/>
      <c r="I156" s="21"/>
      <c r="J156" s="21"/>
      <c r="K156" s="21"/>
      <c r="L156" s="21"/>
      <c r="M156" s="21"/>
      <c r="N156" s="21"/>
      <c r="O156" s="21"/>
      <c r="P156" s="21"/>
      <c r="Q156" s="21"/>
      <c r="R156" s="21"/>
      <c r="S156" s="21"/>
      <c r="T156" s="21"/>
      <c r="U156" s="21"/>
      <c r="V156" s="21"/>
      <c r="W156" s="21"/>
      <c r="X156" s="21"/>
      <c r="Y156" s="21"/>
      <c r="Z156" s="21"/>
    </row>
    <row r="157">
      <c r="A157" s="25"/>
      <c r="B157" s="119"/>
      <c r="C157" s="342"/>
      <c r="D157" s="21"/>
      <c r="E157" s="119"/>
      <c r="F157" s="119"/>
      <c r="G157" s="168"/>
      <c r="H157" s="122"/>
      <c r="I157" s="21"/>
      <c r="J157" s="21"/>
      <c r="K157" s="21"/>
      <c r="L157" s="21"/>
      <c r="M157" s="21"/>
      <c r="N157" s="21"/>
      <c r="O157" s="21"/>
      <c r="P157" s="21"/>
      <c r="Q157" s="21"/>
      <c r="R157" s="21"/>
      <c r="S157" s="21"/>
      <c r="T157" s="21"/>
      <c r="U157" s="21"/>
      <c r="V157" s="21"/>
      <c r="W157" s="21"/>
      <c r="X157" s="21"/>
      <c r="Y157" s="21"/>
      <c r="Z157" s="21"/>
    </row>
    <row r="158">
      <c r="A158" s="25"/>
      <c r="B158" s="119"/>
      <c r="C158" s="342"/>
      <c r="D158" s="21"/>
      <c r="E158" s="119"/>
      <c r="F158" s="119"/>
      <c r="G158" s="168"/>
      <c r="H158" s="122"/>
      <c r="I158" s="21"/>
      <c r="J158" s="21"/>
      <c r="K158" s="21"/>
      <c r="L158" s="21"/>
      <c r="M158" s="21"/>
      <c r="N158" s="21"/>
      <c r="O158" s="21"/>
      <c r="P158" s="21"/>
      <c r="Q158" s="21"/>
      <c r="R158" s="21"/>
      <c r="S158" s="21"/>
      <c r="T158" s="21"/>
      <c r="U158" s="21"/>
      <c r="V158" s="21"/>
      <c r="W158" s="21"/>
      <c r="X158" s="21"/>
      <c r="Y158" s="21"/>
      <c r="Z158" s="21"/>
    </row>
    <row r="159">
      <c r="A159" s="25"/>
      <c r="B159" s="119"/>
      <c r="C159" s="342"/>
      <c r="D159" s="21"/>
      <c r="E159" s="119"/>
      <c r="F159" s="119"/>
      <c r="G159" s="168"/>
      <c r="H159" s="122"/>
      <c r="I159" s="21"/>
      <c r="J159" s="21"/>
      <c r="K159" s="21"/>
      <c r="L159" s="21"/>
      <c r="M159" s="21"/>
      <c r="N159" s="21"/>
      <c r="O159" s="21"/>
      <c r="P159" s="21"/>
      <c r="Q159" s="21"/>
      <c r="R159" s="21"/>
      <c r="S159" s="21"/>
      <c r="T159" s="21"/>
      <c r="U159" s="21"/>
      <c r="V159" s="21"/>
      <c r="W159" s="21"/>
      <c r="X159" s="21"/>
      <c r="Y159" s="21"/>
      <c r="Z159" s="21"/>
    </row>
    <row r="160">
      <c r="A160" s="25"/>
      <c r="B160" s="119"/>
      <c r="C160" s="342"/>
      <c r="D160" s="21"/>
      <c r="E160" s="119"/>
      <c r="F160" s="119"/>
      <c r="G160" s="168"/>
      <c r="H160" s="122"/>
      <c r="I160" s="21"/>
      <c r="J160" s="21"/>
      <c r="K160" s="21"/>
      <c r="L160" s="21"/>
      <c r="M160" s="21"/>
      <c r="N160" s="21"/>
      <c r="O160" s="21"/>
      <c r="P160" s="21"/>
      <c r="Q160" s="21"/>
      <c r="R160" s="21"/>
      <c r="S160" s="21"/>
      <c r="T160" s="21"/>
      <c r="U160" s="21"/>
      <c r="V160" s="21"/>
      <c r="W160" s="21"/>
      <c r="X160" s="21"/>
      <c r="Y160" s="21"/>
      <c r="Z160" s="21"/>
    </row>
    <row r="161">
      <c r="A161" s="25"/>
      <c r="B161" s="119"/>
      <c r="C161" s="342"/>
      <c r="D161" s="21"/>
      <c r="E161" s="119"/>
      <c r="F161" s="119"/>
      <c r="G161" s="168"/>
      <c r="H161" s="122"/>
      <c r="I161" s="21"/>
      <c r="J161" s="21"/>
      <c r="K161" s="21"/>
      <c r="L161" s="21"/>
      <c r="M161" s="21"/>
      <c r="N161" s="21"/>
      <c r="O161" s="21"/>
      <c r="P161" s="21"/>
      <c r="Q161" s="21"/>
      <c r="R161" s="21"/>
      <c r="S161" s="21"/>
      <c r="T161" s="21"/>
      <c r="U161" s="21"/>
      <c r="V161" s="21"/>
      <c r="W161" s="21"/>
      <c r="X161" s="21"/>
      <c r="Y161" s="21"/>
      <c r="Z161" s="21"/>
    </row>
    <row r="162">
      <c r="A162" s="25"/>
      <c r="B162" s="119"/>
      <c r="C162" s="342"/>
      <c r="D162" s="21"/>
      <c r="E162" s="119"/>
      <c r="F162" s="119"/>
      <c r="G162" s="168"/>
      <c r="H162" s="122"/>
      <c r="I162" s="21"/>
      <c r="J162" s="21"/>
      <c r="K162" s="21"/>
      <c r="L162" s="21"/>
      <c r="M162" s="21"/>
      <c r="N162" s="21"/>
      <c r="O162" s="21"/>
      <c r="P162" s="21"/>
      <c r="Q162" s="21"/>
      <c r="R162" s="21"/>
      <c r="S162" s="21"/>
      <c r="T162" s="21"/>
      <c r="U162" s="21"/>
      <c r="V162" s="21"/>
      <c r="W162" s="21"/>
      <c r="X162" s="21"/>
      <c r="Y162" s="21"/>
      <c r="Z162" s="21"/>
    </row>
    <row r="163">
      <c r="A163" s="25"/>
      <c r="B163" s="119"/>
      <c r="C163" s="342"/>
      <c r="D163" s="21"/>
      <c r="E163" s="119"/>
      <c r="F163" s="119"/>
      <c r="G163" s="168"/>
      <c r="H163" s="122"/>
      <c r="I163" s="21"/>
      <c r="J163" s="21"/>
      <c r="K163" s="21"/>
      <c r="L163" s="21"/>
      <c r="M163" s="21"/>
      <c r="N163" s="21"/>
      <c r="O163" s="21"/>
      <c r="P163" s="21"/>
      <c r="Q163" s="21"/>
      <c r="R163" s="21"/>
      <c r="S163" s="21"/>
      <c r="T163" s="21"/>
      <c r="U163" s="21"/>
      <c r="V163" s="21"/>
      <c r="W163" s="21"/>
      <c r="X163" s="21"/>
      <c r="Y163" s="21"/>
      <c r="Z163" s="21"/>
    </row>
    <row r="164">
      <c r="A164" s="25"/>
      <c r="B164" s="119"/>
      <c r="C164" s="342"/>
      <c r="D164" s="21"/>
      <c r="E164" s="119"/>
      <c r="F164" s="119"/>
      <c r="G164" s="168"/>
      <c r="H164" s="122"/>
      <c r="I164" s="21"/>
      <c r="J164" s="21"/>
      <c r="K164" s="21"/>
      <c r="L164" s="21"/>
      <c r="M164" s="21"/>
      <c r="N164" s="21"/>
      <c r="O164" s="21"/>
      <c r="P164" s="21"/>
      <c r="Q164" s="21"/>
      <c r="R164" s="21"/>
      <c r="S164" s="21"/>
      <c r="T164" s="21"/>
      <c r="U164" s="21"/>
      <c r="V164" s="21"/>
      <c r="W164" s="21"/>
      <c r="X164" s="21"/>
      <c r="Y164" s="21"/>
      <c r="Z164" s="21"/>
    </row>
    <row r="165">
      <c r="A165" s="25"/>
      <c r="B165" s="119"/>
      <c r="C165" s="342"/>
      <c r="D165" s="21"/>
      <c r="E165" s="119"/>
      <c r="F165" s="119"/>
      <c r="G165" s="168"/>
      <c r="H165" s="122"/>
      <c r="I165" s="21"/>
      <c r="J165" s="21"/>
      <c r="K165" s="21"/>
      <c r="L165" s="21"/>
      <c r="M165" s="21"/>
      <c r="N165" s="21"/>
      <c r="O165" s="21"/>
      <c r="P165" s="21"/>
      <c r="Q165" s="21"/>
      <c r="R165" s="21"/>
      <c r="S165" s="21"/>
      <c r="T165" s="21"/>
      <c r="U165" s="21"/>
      <c r="V165" s="21"/>
      <c r="W165" s="21"/>
      <c r="X165" s="21"/>
      <c r="Y165" s="21"/>
      <c r="Z165" s="21"/>
    </row>
    <row r="166">
      <c r="A166" s="25"/>
      <c r="B166" s="119"/>
      <c r="C166" s="342"/>
      <c r="D166" s="21"/>
      <c r="E166" s="119"/>
      <c r="F166" s="119"/>
      <c r="G166" s="168"/>
      <c r="H166" s="122"/>
      <c r="I166" s="21"/>
      <c r="J166" s="21"/>
      <c r="K166" s="21"/>
      <c r="L166" s="21"/>
      <c r="M166" s="21"/>
      <c r="N166" s="21"/>
      <c r="O166" s="21"/>
      <c r="P166" s="21"/>
      <c r="Q166" s="21"/>
      <c r="R166" s="21"/>
      <c r="S166" s="21"/>
      <c r="T166" s="21"/>
      <c r="U166" s="21"/>
      <c r="V166" s="21"/>
      <c r="W166" s="21"/>
      <c r="X166" s="21"/>
      <c r="Y166" s="21"/>
      <c r="Z166" s="21"/>
    </row>
    <row r="167">
      <c r="A167" s="25"/>
      <c r="B167" s="119"/>
      <c r="C167" s="342"/>
      <c r="D167" s="21"/>
      <c r="E167" s="119"/>
      <c r="F167" s="119"/>
      <c r="G167" s="168"/>
      <c r="H167" s="122"/>
      <c r="I167" s="21"/>
      <c r="J167" s="21"/>
      <c r="K167" s="21"/>
      <c r="L167" s="21"/>
      <c r="M167" s="21"/>
      <c r="N167" s="21"/>
      <c r="O167" s="21"/>
      <c r="P167" s="21"/>
      <c r="Q167" s="21"/>
      <c r="R167" s="21"/>
      <c r="S167" s="21"/>
      <c r="T167" s="21"/>
      <c r="U167" s="21"/>
      <c r="V167" s="21"/>
      <c r="W167" s="21"/>
      <c r="X167" s="21"/>
      <c r="Y167" s="21"/>
      <c r="Z167" s="21"/>
    </row>
    <row r="168">
      <c r="A168" s="25"/>
      <c r="B168" s="119"/>
      <c r="C168" s="342"/>
      <c r="D168" s="21"/>
      <c r="E168" s="119"/>
      <c r="F168" s="119"/>
      <c r="G168" s="168"/>
      <c r="H168" s="122"/>
      <c r="I168" s="21"/>
      <c r="J168" s="21"/>
      <c r="K168" s="21"/>
      <c r="L168" s="21"/>
      <c r="M168" s="21"/>
      <c r="N168" s="21"/>
      <c r="O168" s="21"/>
      <c r="P168" s="21"/>
      <c r="Q168" s="21"/>
      <c r="R168" s="21"/>
      <c r="S168" s="21"/>
      <c r="T168" s="21"/>
      <c r="U168" s="21"/>
      <c r="V168" s="21"/>
      <c r="W168" s="21"/>
      <c r="X168" s="21"/>
      <c r="Y168" s="21"/>
      <c r="Z168" s="21"/>
    </row>
    <row r="169">
      <c r="A169" s="25"/>
      <c r="B169" s="119"/>
      <c r="C169" s="342"/>
      <c r="D169" s="21"/>
      <c r="E169" s="119"/>
      <c r="F169" s="119"/>
      <c r="G169" s="168"/>
      <c r="H169" s="122"/>
      <c r="I169" s="21"/>
      <c r="J169" s="21"/>
      <c r="K169" s="21"/>
      <c r="L169" s="21"/>
      <c r="M169" s="21"/>
      <c r="N169" s="21"/>
      <c r="O169" s="21"/>
      <c r="P169" s="21"/>
      <c r="Q169" s="21"/>
      <c r="R169" s="21"/>
      <c r="S169" s="21"/>
      <c r="T169" s="21"/>
      <c r="U169" s="21"/>
      <c r="V169" s="21"/>
      <c r="W169" s="21"/>
      <c r="X169" s="21"/>
      <c r="Y169" s="21"/>
      <c r="Z169" s="21"/>
    </row>
    <row r="170">
      <c r="A170" s="25"/>
      <c r="B170" s="119"/>
      <c r="C170" s="342"/>
      <c r="D170" s="21"/>
      <c r="E170" s="119"/>
      <c r="F170" s="119"/>
      <c r="G170" s="168"/>
      <c r="H170" s="122"/>
      <c r="I170" s="21"/>
      <c r="J170" s="21"/>
      <c r="K170" s="21"/>
      <c r="L170" s="21"/>
      <c r="M170" s="21"/>
      <c r="N170" s="21"/>
      <c r="O170" s="21"/>
      <c r="P170" s="21"/>
      <c r="Q170" s="21"/>
      <c r="R170" s="21"/>
      <c r="S170" s="21"/>
      <c r="T170" s="21"/>
      <c r="U170" s="21"/>
      <c r="V170" s="21"/>
      <c r="W170" s="21"/>
      <c r="X170" s="21"/>
      <c r="Y170" s="21"/>
      <c r="Z170" s="21"/>
    </row>
    <row r="171">
      <c r="A171" s="25"/>
      <c r="B171" s="119"/>
      <c r="C171" s="342"/>
      <c r="D171" s="21"/>
      <c r="E171" s="119"/>
      <c r="F171" s="119"/>
      <c r="G171" s="168"/>
      <c r="H171" s="122"/>
      <c r="I171" s="21"/>
      <c r="J171" s="21"/>
      <c r="K171" s="21"/>
      <c r="L171" s="21"/>
      <c r="M171" s="21"/>
      <c r="N171" s="21"/>
      <c r="O171" s="21"/>
      <c r="P171" s="21"/>
      <c r="Q171" s="21"/>
      <c r="R171" s="21"/>
      <c r="S171" s="21"/>
      <c r="T171" s="21"/>
      <c r="U171" s="21"/>
      <c r="V171" s="21"/>
      <c r="W171" s="21"/>
      <c r="X171" s="21"/>
      <c r="Y171" s="21"/>
      <c r="Z171" s="21"/>
    </row>
    <row r="172">
      <c r="A172" s="25"/>
      <c r="B172" s="119"/>
      <c r="C172" s="342"/>
      <c r="D172" s="21"/>
      <c r="E172" s="119"/>
      <c r="F172" s="119"/>
      <c r="G172" s="168"/>
      <c r="H172" s="122"/>
      <c r="I172" s="21"/>
      <c r="J172" s="21"/>
      <c r="K172" s="21"/>
      <c r="L172" s="21"/>
      <c r="M172" s="21"/>
      <c r="N172" s="21"/>
      <c r="O172" s="21"/>
      <c r="P172" s="21"/>
      <c r="Q172" s="21"/>
      <c r="R172" s="21"/>
      <c r="S172" s="21"/>
      <c r="T172" s="21"/>
      <c r="U172" s="21"/>
      <c r="V172" s="21"/>
      <c r="W172" s="21"/>
      <c r="X172" s="21"/>
      <c r="Y172" s="21"/>
      <c r="Z172" s="21"/>
    </row>
    <row r="173">
      <c r="A173" s="25"/>
      <c r="B173" s="119"/>
      <c r="C173" s="342"/>
      <c r="D173" s="21"/>
      <c r="E173" s="119"/>
      <c r="F173" s="119"/>
      <c r="G173" s="168"/>
      <c r="H173" s="122"/>
      <c r="I173" s="21"/>
      <c r="J173" s="21"/>
      <c r="K173" s="21"/>
      <c r="L173" s="21"/>
      <c r="M173" s="21"/>
      <c r="N173" s="21"/>
      <c r="O173" s="21"/>
      <c r="P173" s="21"/>
      <c r="Q173" s="21"/>
      <c r="R173" s="21"/>
      <c r="S173" s="21"/>
      <c r="T173" s="21"/>
      <c r="U173" s="21"/>
      <c r="V173" s="21"/>
      <c r="W173" s="21"/>
      <c r="X173" s="21"/>
      <c r="Y173" s="21"/>
      <c r="Z173" s="21"/>
    </row>
    <row r="174">
      <c r="A174" s="25"/>
      <c r="B174" s="119"/>
      <c r="C174" s="342"/>
      <c r="D174" s="21"/>
      <c r="E174" s="119"/>
      <c r="F174" s="119"/>
      <c r="G174" s="168"/>
      <c r="H174" s="122"/>
      <c r="I174" s="21"/>
      <c r="J174" s="21"/>
      <c r="K174" s="21"/>
      <c r="L174" s="21"/>
      <c r="M174" s="21"/>
      <c r="N174" s="21"/>
      <c r="O174" s="21"/>
      <c r="P174" s="21"/>
      <c r="Q174" s="21"/>
      <c r="R174" s="21"/>
      <c r="S174" s="21"/>
      <c r="T174" s="21"/>
      <c r="U174" s="21"/>
      <c r="V174" s="21"/>
      <c r="W174" s="21"/>
      <c r="X174" s="21"/>
      <c r="Y174" s="21"/>
      <c r="Z174" s="21"/>
    </row>
    <row r="175">
      <c r="A175" s="25"/>
      <c r="B175" s="119"/>
      <c r="C175" s="342"/>
      <c r="D175" s="21"/>
      <c r="E175" s="119"/>
      <c r="F175" s="119"/>
      <c r="G175" s="168"/>
      <c r="H175" s="122"/>
      <c r="I175" s="21"/>
      <c r="J175" s="21"/>
      <c r="K175" s="21"/>
      <c r="L175" s="21"/>
      <c r="M175" s="21"/>
      <c r="N175" s="21"/>
      <c r="O175" s="21"/>
      <c r="P175" s="21"/>
      <c r="Q175" s="21"/>
      <c r="R175" s="21"/>
      <c r="S175" s="21"/>
      <c r="T175" s="21"/>
      <c r="U175" s="21"/>
      <c r="V175" s="21"/>
      <c r="W175" s="21"/>
      <c r="X175" s="21"/>
      <c r="Y175" s="21"/>
      <c r="Z175" s="21"/>
    </row>
    <row r="176">
      <c r="A176" s="25"/>
      <c r="B176" s="119"/>
      <c r="C176" s="342"/>
      <c r="D176" s="21"/>
      <c r="E176" s="119"/>
      <c r="F176" s="119"/>
      <c r="G176" s="168"/>
      <c r="H176" s="122"/>
      <c r="I176" s="21"/>
      <c r="J176" s="21"/>
      <c r="K176" s="21"/>
      <c r="L176" s="21"/>
      <c r="M176" s="21"/>
      <c r="N176" s="21"/>
      <c r="O176" s="21"/>
      <c r="P176" s="21"/>
      <c r="Q176" s="21"/>
      <c r="R176" s="21"/>
      <c r="S176" s="21"/>
      <c r="T176" s="21"/>
      <c r="U176" s="21"/>
      <c r="V176" s="21"/>
      <c r="W176" s="21"/>
      <c r="X176" s="21"/>
      <c r="Y176" s="21"/>
      <c r="Z176" s="21"/>
    </row>
    <row r="177">
      <c r="A177" s="25"/>
      <c r="B177" s="119"/>
      <c r="C177" s="342"/>
      <c r="D177" s="21"/>
      <c r="E177" s="119"/>
      <c r="F177" s="119"/>
      <c r="G177" s="168"/>
      <c r="H177" s="122"/>
      <c r="I177" s="21"/>
      <c r="J177" s="21"/>
      <c r="K177" s="21"/>
      <c r="L177" s="21"/>
      <c r="M177" s="21"/>
      <c r="N177" s="21"/>
      <c r="O177" s="21"/>
      <c r="P177" s="21"/>
      <c r="Q177" s="21"/>
      <c r="R177" s="21"/>
      <c r="S177" s="21"/>
      <c r="T177" s="21"/>
      <c r="U177" s="21"/>
      <c r="V177" s="21"/>
      <c r="W177" s="21"/>
      <c r="X177" s="21"/>
      <c r="Y177" s="21"/>
      <c r="Z177" s="21"/>
    </row>
    <row r="178">
      <c r="A178" s="25"/>
      <c r="B178" s="119"/>
      <c r="C178" s="342"/>
      <c r="D178" s="21"/>
      <c r="E178" s="119"/>
      <c r="F178" s="119"/>
      <c r="G178" s="168"/>
      <c r="H178" s="122"/>
      <c r="I178" s="21"/>
      <c r="J178" s="21"/>
      <c r="K178" s="21"/>
      <c r="L178" s="21"/>
      <c r="M178" s="21"/>
      <c r="N178" s="21"/>
      <c r="O178" s="21"/>
      <c r="P178" s="21"/>
      <c r="Q178" s="21"/>
      <c r="R178" s="21"/>
      <c r="S178" s="21"/>
      <c r="T178" s="21"/>
      <c r="U178" s="21"/>
      <c r="V178" s="21"/>
      <c r="W178" s="21"/>
      <c r="X178" s="21"/>
      <c r="Y178" s="21"/>
      <c r="Z178" s="21"/>
    </row>
    <row r="179">
      <c r="A179" s="25"/>
      <c r="B179" s="119"/>
      <c r="C179" s="342"/>
      <c r="D179" s="21"/>
      <c r="E179" s="119"/>
      <c r="F179" s="119"/>
      <c r="G179" s="168"/>
      <c r="H179" s="122"/>
      <c r="I179" s="21"/>
      <c r="J179" s="21"/>
      <c r="K179" s="21"/>
      <c r="L179" s="21"/>
      <c r="M179" s="21"/>
      <c r="N179" s="21"/>
      <c r="O179" s="21"/>
      <c r="P179" s="21"/>
      <c r="Q179" s="21"/>
      <c r="R179" s="21"/>
      <c r="S179" s="21"/>
      <c r="T179" s="21"/>
      <c r="U179" s="21"/>
      <c r="V179" s="21"/>
      <c r="W179" s="21"/>
      <c r="X179" s="21"/>
      <c r="Y179" s="21"/>
      <c r="Z179" s="21"/>
    </row>
    <row r="180">
      <c r="A180" s="25"/>
      <c r="B180" s="119"/>
      <c r="C180" s="342"/>
      <c r="D180" s="21"/>
      <c r="E180" s="119"/>
      <c r="F180" s="119"/>
      <c r="G180" s="168"/>
      <c r="H180" s="122"/>
      <c r="I180" s="21"/>
      <c r="J180" s="21"/>
      <c r="K180" s="21"/>
      <c r="L180" s="21"/>
      <c r="M180" s="21"/>
      <c r="N180" s="21"/>
      <c r="O180" s="21"/>
      <c r="P180" s="21"/>
      <c r="Q180" s="21"/>
      <c r="R180" s="21"/>
      <c r="S180" s="21"/>
      <c r="T180" s="21"/>
      <c r="U180" s="21"/>
      <c r="V180" s="21"/>
      <c r="W180" s="21"/>
      <c r="X180" s="21"/>
      <c r="Y180" s="21"/>
      <c r="Z180" s="21"/>
    </row>
    <row r="181">
      <c r="A181" s="25"/>
      <c r="B181" s="119"/>
      <c r="C181" s="342"/>
      <c r="D181" s="21"/>
      <c r="E181" s="119"/>
      <c r="F181" s="119"/>
      <c r="G181" s="168"/>
      <c r="H181" s="122"/>
      <c r="I181" s="21"/>
      <c r="J181" s="21"/>
      <c r="K181" s="21"/>
      <c r="L181" s="21"/>
      <c r="M181" s="21"/>
      <c r="N181" s="21"/>
      <c r="O181" s="21"/>
      <c r="P181" s="21"/>
      <c r="Q181" s="21"/>
      <c r="R181" s="21"/>
      <c r="S181" s="21"/>
      <c r="T181" s="21"/>
      <c r="U181" s="21"/>
      <c r="V181" s="21"/>
      <c r="W181" s="21"/>
      <c r="X181" s="21"/>
      <c r="Y181" s="21"/>
      <c r="Z181" s="21"/>
    </row>
    <row r="182">
      <c r="A182" s="25"/>
      <c r="B182" s="119"/>
      <c r="C182" s="342"/>
      <c r="D182" s="21"/>
      <c r="E182" s="119"/>
      <c r="F182" s="119"/>
      <c r="G182" s="168"/>
      <c r="H182" s="122"/>
      <c r="I182" s="21"/>
      <c r="J182" s="21"/>
      <c r="K182" s="21"/>
      <c r="L182" s="21"/>
      <c r="M182" s="21"/>
      <c r="N182" s="21"/>
      <c r="O182" s="21"/>
      <c r="P182" s="21"/>
      <c r="Q182" s="21"/>
      <c r="R182" s="21"/>
      <c r="S182" s="21"/>
      <c r="T182" s="21"/>
      <c r="U182" s="21"/>
      <c r="V182" s="21"/>
      <c r="W182" s="21"/>
      <c r="X182" s="21"/>
      <c r="Y182" s="21"/>
      <c r="Z182" s="21"/>
    </row>
    <row r="183">
      <c r="A183" s="25"/>
      <c r="B183" s="119"/>
      <c r="C183" s="342"/>
      <c r="D183" s="21"/>
      <c r="E183" s="119"/>
      <c r="F183" s="119"/>
      <c r="G183" s="168"/>
      <c r="H183" s="122"/>
      <c r="I183" s="21"/>
      <c r="J183" s="21"/>
      <c r="K183" s="21"/>
      <c r="L183" s="21"/>
      <c r="M183" s="21"/>
      <c r="N183" s="21"/>
      <c r="O183" s="21"/>
      <c r="P183" s="21"/>
      <c r="Q183" s="21"/>
      <c r="R183" s="21"/>
      <c r="S183" s="21"/>
      <c r="T183" s="21"/>
      <c r="U183" s="21"/>
      <c r="V183" s="21"/>
      <c r="W183" s="21"/>
      <c r="X183" s="21"/>
      <c r="Y183" s="21"/>
      <c r="Z183" s="21"/>
    </row>
    <row r="184">
      <c r="A184" s="25"/>
      <c r="B184" s="119"/>
      <c r="C184" s="342"/>
      <c r="D184" s="21"/>
      <c r="E184" s="119"/>
      <c r="F184" s="119"/>
      <c r="G184" s="168"/>
      <c r="H184" s="122"/>
      <c r="I184" s="21"/>
      <c r="J184" s="21"/>
      <c r="K184" s="21"/>
      <c r="L184" s="21"/>
      <c r="M184" s="21"/>
      <c r="N184" s="21"/>
      <c r="O184" s="21"/>
      <c r="P184" s="21"/>
      <c r="Q184" s="21"/>
      <c r="R184" s="21"/>
      <c r="S184" s="21"/>
      <c r="T184" s="21"/>
      <c r="U184" s="21"/>
      <c r="V184" s="21"/>
      <c r="W184" s="21"/>
      <c r="X184" s="21"/>
      <c r="Y184" s="21"/>
      <c r="Z184" s="21"/>
    </row>
    <row r="185">
      <c r="A185" s="25"/>
      <c r="B185" s="119"/>
      <c r="C185" s="342"/>
      <c r="D185" s="21"/>
      <c r="E185" s="119"/>
      <c r="F185" s="119"/>
      <c r="G185" s="168"/>
      <c r="H185" s="122"/>
      <c r="I185" s="21"/>
      <c r="J185" s="21"/>
      <c r="K185" s="21"/>
      <c r="L185" s="21"/>
      <c r="M185" s="21"/>
      <c r="N185" s="21"/>
      <c r="O185" s="21"/>
      <c r="P185" s="21"/>
      <c r="Q185" s="21"/>
      <c r="R185" s="21"/>
      <c r="S185" s="21"/>
      <c r="T185" s="21"/>
      <c r="U185" s="21"/>
      <c r="V185" s="21"/>
      <c r="W185" s="21"/>
      <c r="X185" s="21"/>
      <c r="Y185" s="21"/>
      <c r="Z185" s="21"/>
    </row>
    <row r="186">
      <c r="A186" s="25"/>
      <c r="B186" s="119"/>
      <c r="C186" s="342"/>
      <c r="D186" s="21"/>
      <c r="E186" s="119"/>
      <c r="F186" s="119"/>
      <c r="G186" s="168"/>
      <c r="H186" s="122"/>
      <c r="I186" s="21"/>
      <c r="J186" s="21"/>
      <c r="K186" s="21"/>
      <c r="L186" s="21"/>
      <c r="M186" s="21"/>
      <c r="N186" s="21"/>
      <c r="O186" s="21"/>
      <c r="P186" s="21"/>
      <c r="Q186" s="21"/>
      <c r="R186" s="21"/>
      <c r="S186" s="21"/>
      <c r="T186" s="21"/>
      <c r="U186" s="21"/>
      <c r="V186" s="21"/>
      <c r="W186" s="21"/>
      <c r="X186" s="21"/>
      <c r="Y186" s="21"/>
      <c r="Z186" s="21"/>
    </row>
    <row r="187">
      <c r="A187" s="25"/>
      <c r="B187" s="119"/>
      <c r="C187" s="342"/>
      <c r="D187" s="21"/>
      <c r="E187" s="119"/>
      <c r="F187" s="119"/>
      <c r="G187" s="168"/>
      <c r="H187" s="122"/>
      <c r="I187" s="21"/>
      <c r="J187" s="21"/>
      <c r="K187" s="21"/>
      <c r="L187" s="21"/>
      <c r="M187" s="21"/>
      <c r="N187" s="21"/>
      <c r="O187" s="21"/>
      <c r="P187" s="21"/>
      <c r="Q187" s="21"/>
      <c r="R187" s="21"/>
      <c r="S187" s="21"/>
      <c r="T187" s="21"/>
      <c r="U187" s="21"/>
      <c r="V187" s="21"/>
      <c r="W187" s="21"/>
      <c r="X187" s="21"/>
      <c r="Y187" s="21"/>
      <c r="Z187" s="21"/>
    </row>
    <row r="188">
      <c r="A188" s="25"/>
      <c r="B188" s="119"/>
      <c r="C188" s="342"/>
      <c r="D188" s="21"/>
      <c r="E188" s="119"/>
      <c r="F188" s="119"/>
      <c r="G188" s="168"/>
      <c r="H188" s="122"/>
      <c r="I188" s="21"/>
      <c r="J188" s="21"/>
      <c r="K188" s="21"/>
      <c r="L188" s="21"/>
      <c r="M188" s="21"/>
      <c r="N188" s="21"/>
      <c r="O188" s="21"/>
      <c r="P188" s="21"/>
      <c r="Q188" s="21"/>
      <c r="R188" s="21"/>
      <c r="S188" s="21"/>
      <c r="T188" s="21"/>
      <c r="U188" s="21"/>
      <c r="V188" s="21"/>
      <c r="W188" s="21"/>
      <c r="X188" s="21"/>
      <c r="Y188" s="21"/>
      <c r="Z188" s="21"/>
    </row>
    <row r="189">
      <c r="A189" s="25"/>
      <c r="B189" s="119"/>
      <c r="C189" s="342"/>
      <c r="D189" s="21"/>
      <c r="E189" s="119"/>
      <c r="F189" s="119"/>
      <c r="G189" s="168"/>
      <c r="H189" s="122"/>
      <c r="I189" s="21"/>
      <c r="J189" s="21"/>
      <c r="K189" s="21"/>
      <c r="L189" s="21"/>
      <c r="M189" s="21"/>
      <c r="N189" s="21"/>
      <c r="O189" s="21"/>
      <c r="P189" s="21"/>
      <c r="Q189" s="21"/>
      <c r="R189" s="21"/>
      <c r="S189" s="21"/>
      <c r="T189" s="21"/>
      <c r="U189" s="21"/>
      <c r="V189" s="21"/>
      <c r="W189" s="21"/>
      <c r="X189" s="21"/>
      <c r="Y189" s="21"/>
      <c r="Z189" s="21"/>
    </row>
    <row r="190">
      <c r="A190" s="25"/>
      <c r="B190" s="119"/>
      <c r="C190" s="342"/>
      <c r="D190" s="21"/>
      <c r="E190" s="119"/>
      <c r="F190" s="119"/>
      <c r="G190" s="168"/>
      <c r="H190" s="122"/>
      <c r="I190" s="21"/>
      <c r="J190" s="21"/>
      <c r="K190" s="21"/>
      <c r="L190" s="21"/>
      <c r="M190" s="21"/>
      <c r="N190" s="21"/>
      <c r="O190" s="21"/>
      <c r="P190" s="21"/>
      <c r="Q190" s="21"/>
      <c r="R190" s="21"/>
      <c r="S190" s="21"/>
      <c r="T190" s="21"/>
      <c r="U190" s="21"/>
      <c r="V190" s="21"/>
      <c r="W190" s="21"/>
      <c r="X190" s="21"/>
      <c r="Y190" s="21"/>
      <c r="Z190" s="21"/>
    </row>
    <row r="191">
      <c r="A191" s="25"/>
      <c r="B191" s="119"/>
      <c r="C191" s="342"/>
      <c r="D191" s="21"/>
      <c r="E191" s="119"/>
      <c r="F191" s="119"/>
      <c r="G191" s="168"/>
      <c r="H191" s="122"/>
      <c r="I191" s="21"/>
      <c r="J191" s="21"/>
      <c r="K191" s="21"/>
      <c r="L191" s="21"/>
      <c r="M191" s="21"/>
      <c r="N191" s="21"/>
      <c r="O191" s="21"/>
      <c r="P191" s="21"/>
      <c r="Q191" s="21"/>
      <c r="R191" s="21"/>
      <c r="S191" s="21"/>
      <c r="T191" s="21"/>
      <c r="U191" s="21"/>
      <c r="V191" s="21"/>
      <c r="W191" s="21"/>
      <c r="X191" s="21"/>
      <c r="Y191" s="21"/>
      <c r="Z191" s="21"/>
    </row>
    <row r="192">
      <c r="A192" s="25"/>
      <c r="B192" s="119"/>
      <c r="C192" s="342"/>
      <c r="D192" s="21"/>
      <c r="E192" s="119"/>
      <c r="F192" s="119"/>
      <c r="G192" s="168"/>
      <c r="H192" s="122"/>
      <c r="I192" s="21"/>
      <c r="J192" s="21"/>
      <c r="K192" s="21"/>
      <c r="L192" s="21"/>
      <c r="M192" s="21"/>
      <c r="N192" s="21"/>
      <c r="O192" s="21"/>
      <c r="P192" s="21"/>
      <c r="Q192" s="21"/>
      <c r="R192" s="21"/>
      <c r="S192" s="21"/>
      <c r="T192" s="21"/>
      <c r="U192" s="21"/>
      <c r="V192" s="21"/>
      <c r="W192" s="21"/>
      <c r="X192" s="21"/>
      <c r="Y192" s="21"/>
      <c r="Z192" s="21"/>
    </row>
    <row r="193">
      <c r="A193" s="25"/>
      <c r="B193" s="119"/>
      <c r="C193" s="342"/>
      <c r="D193" s="21"/>
      <c r="E193" s="119"/>
      <c r="F193" s="119"/>
      <c r="G193" s="168"/>
      <c r="H193" s="122"/>
      <c r="I193" s="21"/>
      <c r="J193" s="21"/>
      <c r="K193" s="21"/>
      <c r="L193" s="21"/>
      <c r="M193" s="21"/>
      <c r="N193" s="21"/>
      <c r="O193" s="21"/>
      <c r="P193" s="21"/>
      <c r="Q193" s="21"/>
      <c r="R193" s="21"/>
      <c r="S193" s="21"/>
      <c r="T193" s="21"/>
      <c r="U193" s="21"/>
      <c r="V193" s="21"/>
      <c r="W193" s="21"/>
      <c r="X193" s="21"/>
      <c r="Y193" s="21"/>
      <c r="Z193" s="21"/>
    </row>
    <row r="194">
      <c r="A194" s="25"/>
      <c r="B194" s="119"/>
      <c r="C194" s="342"/>
      <c r="D194" s="21"/>
      <c r="E194" s="119"/>
      <c r="F194" s="119"/>
      <c r="G194" s="168"/>
      <c r="H194" s="122"/>
      <c r="I194" s="21"/>
      <c r="J194" s="21"/>
      <c r="K194" s="21"/>
      <c r="L194" s="21"/>
      <c r="M194" s="21"/>
      <c r="N194" s="21"/>
      <c r="O194" s="21"/>
      <c r="P194" s="21"/>
      <c r="Q194" s="21"/>
      <c r="R194" s="21"/>
      <c r="S194" s="21"/>
      <c r="T194" s="21"/>
      <c r="U194" s="21"/>
      <c r="V194" s="21"/>
      <c r="W194" s="21"/>
      <c r="X194" s="21"/>
      <c r="Y194" s="21"/>
      <c r="Z194" s="21"/>
    </row>
    <row r="195">
      <c r="A195" s="25"/>
      <c r="B195" s="119"/>
      <c r="C195" s="342"/>
      <c r="D195" s="21"/>
      <c r="E195" s="119"/>
      <c r="F195" s="119"/>
      <c r="G195" s="168"/>
      <c r="H195" s="122"/>
      <c r="I195" s="21"/>
      <c r="J195" s="21"/>
      <c r="K195" s="21"/>
      <c r="L195" s="21"/>
      <c r="M195" s="21"/>
      <c r="N195" s="21"/>
      <c r="O195" s="21"/>
      <c r="P195" s="21"/>
      <c r="Q195" s="21"/>
      <c r="R195" s="21"/>
      <c r="S195" s="21"/>
      <c r="T195" s="21"/>
      <c r="U195" s="21"/>
      <c r="V195" s="21"/>
      <c r="W195" s="21"/>
      <c r="X195" s="21"/>
      <c r="Y195" s="21"/>
      <c r="Z195" s="21"/>
    </row>
    <row r="196">
      <c r="A196" s="25"/>
      <c r="B196" s="119"/>
      <c r="C196" s="342"/>
      <c r="D196" s="21"/>
      <c r="E196" s="119"/>
      <c r="F196" s="119"/>
      <c r="G196" s="168"/>
      <c r="H196" s="122"/>
      <c r="I196" s="21"/>
      <c r="J196" s="21"/>
      <c r="K196" s="21"/>
      <c r="L196" s="21"/>
      <c r="M196" s="21"/>
      <c r="N196" s="21"/>
      <c r="O196" s="21"/>
      <c r="P196" s="21"/>
      <c r="Q196" s="21"/>
      <c r="R196" s="21"/>
      <c r="S196" s="21"/>
      <c r="T196" s="21"/>
      <c r="U196" s="21"/>
      <c r="V196" s="21"/>
      <c r="W196" s="21"/>
      <c r="X196" s="21"/>
      <c r="Y196" s="21"/>
      <c r="Z196" s="21"/>
    </row>
    <row r="197">
      <c r="A197" s="25"/>
      <c r="B197" s="119"/>
      <c r="C197" s="342"/>
      <c r="D197" s="21"/>
      <c r="E197" s="119"/>
      <c r="F197" s="119"/>
      <c r="G197" s="168"/>
      <c r="H197" s="122"/>
      <c r="I197" s="21"/>
      <c r="J197" s="21"/>
      <c r="K197" s="21"/>
      <c r="L197" s="21"/>
      <c r="M197" s="21"/>
      <c r="N197" s="21"/>
      <c r="O197" s="21"/>
      <c r="P197" s="21"/>
      <c r="Q197" s="21"/>
      <c r="R197" s="21"/>
      <c r="S197" s="21"/>
      <c r="T197" s="21"/>
      <c r="U197" s="21"/>
      <c r="V197" s="21"/>
      <c r="W197" s="21"/>
      <c r="X197" s="21"/>
      <c r="Y197" s="21"/>
      <c r="Z197" s="21"/>
    </row>
    <row r="198">
      <c r="A198" s="25"/>
      <c r="B198" s="119"/>
      <c r="C198" s="342"/>
      <c r="D198" s="21"/>
      <c r="E198" s="119"/>
      <c r="F198" s="119"/>
      <c r="G198" s="168"/>
      <c r="H198" s="122"/>
      <c r="I198" s="21"/>
      <c r="J198" s="21"/>
      <c r="K198" s="21"/>
      <c r="L198" s="21"/>
      <c r="M198" s="21"/>
      <c r="N198" s="21"/>
      <c r="O198" s="21"/>
      <c r="P198" s="21"/>
      <c r="Q198" s="21"/>
      <c r="R198" s="21"/>
      <c r="S198" s="21"/>
      <c r="T198" s="21"/>
      <c r="U198" s="21"/>
      <c r="V198" s="21"/>
      <c r="W198" s="21"/>
      <c r="X198" s="21"/>
      <c r="Y198" s="21"/>
      <c r="Z198" s="21"/>
    </row>
    <row r="199">
      <c r="A199" s="25"/>
      <c r="B199" s="119"/>
      <c r="C199" s="342"/>
      <c r="D199" s="21"/>
      <c r="E199" s="119"/>
      <c r="F199" s="119"/>
      <c r="G199" s="168"/>
      <c r="H199" s="122"/>
      <c r="I199" s="21"/>
      <c r="J199" s="21"/>
      <c r="K199" s="21"/>
      <c r="L199" s="21"/>
      <c r="M199" s="21"/>
      <c r="N199" s="21"/>
      <c r="O199" s="21"/>
      <c r="P199" s="21"/>
      <c r="Q199" s="21"/>
      <c r="R199" s="21"/>
      <c r="S199" s="21"/>
      <c r="T199" s="21"/>
      <c r="U199" s="21"/>
      <c r="V199" s="21"/>
      <c r="W199" s="21"/>
      <c r="X199" s="21"/>
      <c r="Y199" s="21"/>
      <c r="Z199" s="21"/>
    </row>
    <row r="200">
      <c r="A200" s="25"/>
      <c r="B200" s="119"/>
      <c r="C200" s="342"/>
      <c r="D200" s="21"/>
      <c r="E200" s="21"/>
      <c r="F200" s="21"/>
      <c r="G200" s="168"/>
      <c r="H200" s="122"/>
      <c r="I200" s="21"/>
      <c r="J200" s="21"/>
      <c r="K200" s="21"/>
      <c r="L200" s="21"/>
      <c r="M200" s="21"/>
      <c r="N200" s="21"/>
      <c r="O200" s="21"/>
      <c r="P200" s="21"/>
      <c r="Q200" s="21"/>
      <c r="R200" s="21"/>
      <c r="S200" s="21"/>
      <c r="T200" s="21"/>
      <c r="U200" s="21"/>
      <c r="V200" s="21"/>
      <c r="W200" s="21"/>
      <c r="X200" s="21"/>
      <c r="Y200" s="21"/>
      <c r="Z200" s="21"/>
    </row>
    <row r="201">
      <c r="A201" s="25"/>
      <c r="B201" s="119"/>
      <c r="C201" s="342"/>
      <c r="D201" s="21"/>
      <c r="E201" s="119"/>
      <c r="F201" s="119"/>
      <c r="G201" s="168"/>
      <c r="H201" s="122"/>
      <c r="I201" s="21"/>
      <c r="J201" s="21"/>
      <c r="K201" s="21"/>
      <c r="L201" s="21"/>
      <c r="M201" s="21"/>
      <c r="N201" s="21"/>
      <c r="O201" s="21"/>
      <c r="P201" s="21"/>
      <c r="Q201" s="21"/>
      <c r="R201" s="21"/>
      <c r="S201" s="21"/>
      <c r="T201" s="21"/>
      <c r="U201" s="21"/>
      <c r="V201" s="21"/>
      <c r="W201" s="21"/>
      <c r="X201" s="21"/>
      <c r="Y201" s="21"/>
      <c r="Z201" s="21"/>
    </row>
    <row r="202">
      <c r="A202" s="25"/>
      <c r="B202" s="119"/>
      <c r="C202" s="342"/>
      <c r="D202" s="21"/>
      <c r="E202" s="119"/>
      <c r="F202" s="119"/>
      <c r="G202" s="168"/>
      <c r="H202" s="122"/>
      <c r="I202" s="21"/>
      <c r="J202" s="21"/>
      <c r="K202" s="21"/>
      <c r="L202" s="21"/>
      <c r="M202" s="21"/>
      <c r="N202" s="21"/>
      <c r="O202" s="21"/>
      <c r="P202" s="21"/>
      <c r="Q202" s="21"/>
      <c r="R202" s="21"/>
      <c r="S202" s="21"/>
      <c r="T202" s="21"/>
      <c r="U202" s="21"/>
      <c r="V202" s="21"/>
      <c r="W202" s="21"/>
      <c r="X202" s="21"/>
      <c r="Y202" s="21"/>
      <c r="Z202" s="21"/>
    </row>
    <row r="203">
      <c r="A203" s="25"/>
      <c r="B203" s="119"/>
      <c r="C203" s="342"/>
      <c r="D203" s="21"/>
      <c r="E203" s="119"/>
      <c r="F203" s="119"/>
      <c r="G203" s="168"/>
      <c r="H203" s="122"/>
      <c r="I203" s="21"/>
      <c r="J203" s="21"/>
      <c r="K203" s="21"/>
      <c r="L203" s="21"/>
      <c r="M203" s="21"/>
      <c r="N203" s="21"/>
      <c r="O203" s="21"/>
      <c r="P203" s="21"/>
      <c r="Q203" s="21"/>
      <c r="R203" s="21"/>
      <c r="S203" s="21"/>
      <c r="T203" s="21"/>
      <c r="U203" s="21"/>
      <c r="V203" s="21"/>
      <c r="W203" s="21"/>
      <c r="X203" s="21"/>
      <c r="Y203" s="21"/>
      <c r="Z203" s="21"/>
    </row>
    <row r="204">
      <c r="A204" s="25"/>
      <c r="B204" s="119"/>
      <c r="C204" s="342"/>
      <c r="D204" s="21"/>
      <c r="E204" s="119"/>
      <c r="F204" s="119"/>
      <c r="G204" s="168"/>
      <c r="H204" s="122"/>
      <c r="I204" s="21"/>
      <c r="J204" s="21"/>
      <c r="K204" s="21"/>
      <c r="L204" s="21"/>
      <c r="M204" s="21"/>
      <c r="N204" s="21"/>
      <c r="O204" s="21"/>
      <c r="P204" s="21"/>
      <c r="Q204" s="21"/>
      <c r="R204" s="21"/>
      <c r="S204" s="21"/>
      <c r="T204" s="21"/>
      <c r="U204" s="21"/>
      <c r="V204" s="21"/>
      <c r="W204" s="21"/>
      <c r="X204" s="21"/>
      <c r="Y204" s="21"/>
      <c r="Z204" s="21"/>
    </row>
    <row r="205">
      <c r="A205" s="25"/>
      <c r="B205" s="119"/>
      <c r="C205" s="342"/>
      <c r="D205" s="21"/>
      <c r="E205" s="119"/>
      <c r="F205" s="119"/>
      <c r="G205" s="168"/>
      <c r="H205" s="122"/>
      <c r="I205" s="21"/>
      <c r="J205" s="21"/>
      <c r="K205" s="21"/>
      <c r="L205" s="21"/>
      <c r="M205" s="21"/>
      <c r="N205" s="21"/>
      <c r="O205" s="21"/>
      <c r="P205" s="21"/>
      <c r="Q205" s="21"/>
      <c r="R205" s="21"/>
      <c r="S205" s="21"/>
      <c r="T205" s="21"/>
      <c r="U205" s="21"/>
      <c r="V205" s="21"/>
      <c r="W205" s="21"/>
      <c r="X205" s="21"/>
      <c r="Y205" s="21"/>
      <c r="Z205" s="21"/>
    </row>
    <row r="206">
      <c r="A206" s="25"/>
      <c r="B206" s="119"/>
      <c r="C206" s="342"/>
      <c r="D206" s="21"/>
      <c r="E206" s="119"/>
      <c r="F206" s="119"/>
      <c r="G206" s="168"/>
      <c r="H206" s="122"/>
      <c r="I206" s="21"/>
      <c r="J206" s="21"/>
      <c r="K206" s="21"/>
      <c r="L206" s="21"/>
      <c r="M206" s="21"/>
      <c r="N206" s="21"/>
      <c r="O206" s="21"/>
      <c r="P206" s="21"/>
      <c r="Q206" s="21"/>
      <c r="R206" s="21"/>
      <c r="S206" s="21"/>
      <c r="T206" s="21"/>
      <c r="U206" s="21"/>
      <c r="V206" s="21"/>
      <c r="W206" s="21"/>
      <c r="X206" s="21"/>
      <c r="Y206" s="21"/>
      <c r="Z206" s="21"/>
    </row>
    <row r="207">
      <c r="A207" s="25"/>
      <c r="B207" s="119"/>
      <c r="C207" s="342"/>
      <c r="D207" s="21"/>
      <c r="E207" s="119"/>
      <c r="F207" s="119"/>
      <c r="G207" s="168"/>
      <c r="H207" s="122"/>
      <c r="I207" s="21"/>
      <c r="J207" s="21"/>
      <c r="K207" s="21"/>
      <c r="L207" s="21"/>
      <c r="M207" s="21"/>
      <c r="N207" s="21"/>
      <c r="O207" s="21"/>
      <c r="P207" s="21"/>
      <c r="Q207" s="21"/>
      <c r="R207" s="21"/>
      <c r="S207" s="21"/>
      <c r="T207" s="21"/>
      <c r="U207" s="21"/>
      <c r="V207" s="21"/>
      <c r="W207" s="21"/>
      <c r="X207" s="21"/>
      <c r="Y207" s="21"/>
      <c r="Z207" s="21"/>
    </row>
    <row r="208">
      <c r="A208" s="25"/>
      <c r="B208" s="119"/>
      <c r="C208" s="342"/>
      <c r="D208" s="21"/>
      <c r="E208" s="119"/>
      <c r="F208" s="119"/>
      <c r="G208" s="168"/>
      <c r="H208" s="122"/>
      <c r="I208" s="21"/>
      <c r="J208" s="21"/>
      <c r="K208" s="21"/>
      <c r="L208" s="21"/>
      <c r="M208" s="21"/>
      <c r="N208" s="21"/>
      <c r="O208" s="21"/>
      <c r="P208" s="21"/>
      <c r="Q208" s="21"/>
      <c r="R208" s="21"/>
      <c r="S208" s="21"/>
      <c r="T208" s="21"/>
      <c r="U208" s="21"/>
      <c r="V208" s="21"/>
      <c r="W208" s="21"/>
      <c r="X208" s="21"/>
      <c r="Y208" s="21"/>
      <c r="Z208" s="21"/>
    </row>
    <row r="209">
      <c r="A209" s="25"/>
      <c r="B209" s="119"/>
      <c r="C209" s="342"/>
      <c r="D209" s="21"/>
      <c r="E209" s="119"/>
      <c r="F209" s="119"/>
      <c r="G209" s="168"/>
      <c r="H209" s="122"/>
      <c r="I209" s="21"/>
      <c r="J209" s="21"/>
      <c r="K209" s="21"/>
      <c r="L209" s="21"/>
      <c r="M209" s="21"/>
      <c r="N209" s="21"/>
      <c r="O209" s="21"/>
      <c r="P209" s="21"/>
      <c r="Q209" s="21"/>
      <c r="R209" s="21"/>
      <c r="S209" s="21"/>
      <c r="T209" s="21"/>
      <c r="U209" s="21"/>
      <c r="V209" s="21"/>
      <c r="W209" s="21"/>
      <c r="X209" s="21"/>
      <c r="Y209" s="21"/>
      <c r="Z209" s="21"/>
    </row>
    <row r="210">
      <c r="A210" s="25"/>
      <c r="B210" s="119"/>
      <c r="C210" s="342"/>
      <c r="D210" s="21"/>
      <c r="E210" s="119"/>
      <c r="F210" s="119"/>
      <c r="G210" s="168"/>
      <c r="H210" s="122"/>
      <c r="I210" s="21"/>
      <c r="J210" s="21"/>
      <c r="K210" s="21"/>
      <c r="L210" s="21"/>
      <c r="M210" s="21"/>
      <c r="N210" s="21"/>
      <c r="O210" s="21"/>
      <c r="P210" s="21"/>
      <c r="Q210" s="21"/>
      <c r="R210" s="21"/>
      <c r="S210" s="21"/>
      <c r="T210" s="21"/>
      <c r="U210" s="21"/>
      <c r="V210" s="21"/>
      <c r="W210" s="21"/>
      <c r="X210" s="21"/>
      <c r="Y210" s="21"/>
      <c r="Z210" s="21"/>
    </row>
    <row r="211">
      <c r="A211" s="25"/>
      <c r="B211" s="119"/>
      <c r="C211" s="342"/>
      <c r="D211" s="21"/>
      <c r="E211" s="119"/>
      <c r="F211" s="119"/>
      <c r="G211" s="168"/>
      <c r="H211" s="122"/>
      <c r="I211" s="21"/>
      <c r="J211" s="21"/>
      <c r="K211" s="21"/>
      <c r="L211" s="21"/>
      <c r="M211" s="21"/>
      <c r="N211" s="21"/>
      <c r="O211" s="21"/>
      <c r="P211" s="21"/>
      <c r="Q211" s="21"/>
      <c r="R211" s="21"/>
      <c r="S211" s="21"/>
      <c r="T211" s="21"/>
      <c r="U211" s="21"/>
      <c r="V211" s="21"/>
      <c r="W211" s="21"/>
      <c r="X211" s="21"/>
      <c r="Y211" s="21"/>
      <c r="Z211" s="21"/>
    </row>
    <row r="212">
      <c r="A212" s="25"/>
      <c r="B212" s="119"/>
      <c r="C212" s="342"/>
      <c r="D212" s="21"/>
      <c r="E212" s="119"/>
      <c r="F212" s="119"/>
      <c r="G212" s="168"/>
      <c r="H212" s="122"/>
      <c r="I212" s="21"/>
      <c r="J212" s="21"/>
      <c r="K212" s="21"/>
      <c r="L212" s="21"/>
      <c r="M212" s="21"/>
      <c r="N212" s="21"/>
      <c r="O212" s="21"/>
      <c r="P212" s="21"/>
      <c r="Q212" s="21"/>
      <c r="R212" s="21"/>
      <c r="S212" s="21"/>
      <c r="T212" s="21"/>
      <c r="U212" s="21"/>
      <c r="V212" s="21"/>
      <c r="W212" s="21"/>
      <c r="X212" s="21"/>
      <c r="Y212" s="21"/>
      <c r="Z212" s="21"/>
    </row>
    <row r="213">
      <c r="A213" s="25"/>
      <c r="B213" s="119"/>
      <c r="C213" s="342"/>
      <c r="D213" s="21"/>
      <c r="E213" s="119"/>
      <c r="F213" s="119"/>
      <c r="G213" s="168"/>
      <c r="H213" s="122"/>
      <c r="I213" s="21"/>
      <c r="J213" s="21"/>
      <c r="K213" s="21"/>
      <c r="L213" s="21"/>
      <c r="M213" s="21"/>
      <c r="N213" s="21"/>
      <c r="O213" s="21"/>
      <c r="P213" s="21"/>
      <c r="Q213" s="21"/>
      <c r="R213" s="21"/>
      <c r="S213" s="21"/>
      <c r="T213" s="21"/>
      <c r="U213" s="21"/>
      <c r="V213" s="21"/>
      <c r="W213" s="21"/>
      <c r="X213" s="21"/>
      <c r="Y213" s="21"/>
      <c r="Z213" s="21"/>
    </row>
    <row r="214">
      <c r="A214" s="25"/>
      <c r="B214" s="119"/>
      <c r="C214" s="342"/>
      <c r="D214" s="21"/>
      <c r="E214" s="119"/>
      <c r="F214" s="119"/>
      <c r="G214" s="168"/>
      <c r="H214" s="122"/>
      <c r="I214" s="21"/>
      <c r="J214" s="21"/>
      <c r="K214" s="21"/>
      <c r="L214" s="21"/>
      <c r="M214" s="21"/>
      <c r="N214" s="21"/>
      <c r="O214" s="21"/>
      <c r="P214" s="21"/>
      <c r="Q214" s="21"/>
      <c r="R214" s="21"/>
      <c r="S214" s="21"/>
      <c r="T214" s="21"/>
      <c r="U214" s="21"/>
      <c r="V214" s="21"/>
      <c r="W214" s="21"/>
      <c r="X214" s="21"/>
      <c r="Y214" s="21"/>
      <c r="Z214" s="21"/>
    </row>
    <row r="215">
      <c r="A215" s="25"/>
      <c r="B215" s="119"/>
      <c r="C215" s="342"/>
      <c r="D215" s="21"/>
      <c r="E215" s="119"/>
      <c r="F215" s="119"/>
      <c r="G215" s="168"/>
      <c r="H215" s="122"/>
      <c r="I215" s="21"/>
      <c r="J215" s="21"/>
      <c r="K215" s="21"/>
      <c r="L215" s="21"/>
      <c r="M215" s="21"/>
      <c r="N215" s="21"/>
      <c r="O215" s="21"/>
      <c r="P215" s="21"/>
      <c r="Q215" s="21"/>
      <c r="R215" s="21"/>
      <c r="S215" s="21"/>
      <c r="T215" s="21"/>
      <c r="U215" s="21"/>
      <c r="V215" s="21"/>
      <c r="W215" s="21"/>
      <c r="X215" s="21"/>
      <c r="Y215" s="21"/>
      <c r="Z215" s="21"/>
    </row>
    <row r="216">
      <c r="A216" s="25"/>
      <c r="B216" s="119"/>
      <c r="C216" s="342"/>
      <c r="D216" s="21"/>
      <c r="E216" s="119"/>
      <c r="F216" s="119"/>
      <c r="G216" s="168"/>
      <c r="H216" s="122"/>
      <c r="I216" s="21"/>
      <c r="J216" s="21"/>
      <c r="K216" s="21"/>
      <c r="L216" s="21"/>
      <c r="M216" s="21"/>
      <c r="N216" s="21"/>
      <c r="O216" s="21"/>
      <c r="P216" s="21"/>
      <c r="Q216" s="21"/>
      <c r="R216" s="21"/>
      <c r="S216" s="21"/>
      <c r="T216" s="21"/>
      <c r="U216" s="21"/>
      <c r="V216" s="21"/>
      <c r="W216" s="21"/>
      <c r="X216" s="21"/>
      <c r="Y216" s="21"/>
      <c r="Z216" s="21"/>
    </row>
    <row r="217">
      <c r="A217" s="25"/>
      <c r="B217" s="119"/>
      <c r="C217" s="342"/>
      <c r="D217" s="21"/>
      <c r="E217" s="119"/>
      <c r="F217" s="119"/>
      <c r="G217" s="168"/>
      <c r="H217" s="122"/>
      <c r="I217" s="21"/>
      <c r="J217" s="21"/>
      <c r="K217" s="21"/>
      <c r="L217" s="21"/>
      <c r="M217" s="21"/>
      <c r="N217" s="21"/>
      <c r="O217" s="21"/>
      <c r="P217" s="21"/>
      <c r="Q217" s="21"/>
      <c r="R217" s="21"/>
      <c r="S217" s="21"/>
      <c r="T217" s="21"/>
      <c r="U217" s="21"/>
      <c r="V217" s="21"/>
      <c r="W217" s="21"/>
      <c r="X217" s="21"/>
      <c r="Y217" s="21"/>
      <c r="Z217" s="21"/>
    </row>
    <row r="218">
      <c r="A218" s="25"/>
      <c r="B218" s="119"/>
      <c r="C218" s="342"/>
      <c r="D218" s="21"/>
      <c r="E218" s="119"/>
      <c r="F218" s="119"/>
      <c r="G218" s="168"/>
      <c r="H218" s="122"/>
      <c r="I218" s="21"/>
      <c r="J218" s="21"/>
      <c r="K218" s="21"/>
      <c r="L218" s="21"/>
      <c r="M218" s="21"/>
      <c r="N218" s="21"/>
      <c r="O218" s="21"/>
      <c r="P218" s="21"/>
      <c r="Q218" s="21"/>
      <c r="R218" s="21"/>
      <c r="S218" s="21"/>
      <c r="T218" s="21"/>
      <c r="U218" s="21"/>
      <c r="V218" s="21"/>
      <c r="W218" s="21"/>
      <c r="X218" s="21"/>
      <c r="Y218" s="21"/>
      <c r="Z218" s="21"/>
    </row>
    <row r="219">
      <c r="A219" s="25"/>
      <c r="B219" s="119"/>
      <c r="C219" s="342"/>
      <c r="D219" s="21"/>
      <c r="E219" s="119"/>
      <c r="F219" s="119"/>
      <c r="G219" s="168"/>
      <c r="H219" s="122"/>
      <c r="I219" s="21"/>
      <c r="J219" s="21"/>
      <c r="K219" s="21"/>
      <c r="L219" s="21"/>
      <c r="M219" s="21"/>
      <c r="N219" s="21"/>
      <c r="O219" s="21"/>
      <c r="P219" s="21"/>
      <c r="Q219" s="21"/>
      <c r="R219" s="21"/>
      <c r="S219" s="21"/>
      <c r="T219" s="21"/>
      <c r="U219" s="21"/>
      <c r="V219" s="21"/>
      <c r="W219" s="21"/>
      <c r="X219" s="21"/>
      <c r="Y219" s="21"/>
      <c r="Z219" s="21"/>
    </row>
    <row r="220">
      <c r="A220" s="25"/>
      <c r="B220" s="119"/>
      <c r="C220" s="342"/>
      <c r="D220" s="21"/>
      <c r="E220" s="119"/>
      <c r="F220" s="119"/>
      <c r="G220" s="168"/>
      <c r="H220" s="122"/>
      <c r="I220" s="21"/>
      <c r="J220" s="21"/>
      <c r="K220" s="21"/>
      <c r="L220" s="21"/>
      <c r="M220" s="21"/>
      <c r="N220" s="21"/>
      <c r="O220" s="21"/>
      <c r="P220" s="21"/>
      <c r="Q220" s="21"/>
      <c r="R220" s="21"/>
      <c r="S220" s="21"/>
      <c r="T220" s="21"/>
      <c r="U220" s="21"/>
      <c r="V220" s="21"/>
      <c r="W220" s="21"/>
      <c r="X220" s="21"/>
      <c r="Y220" s="21"/>
      <c r="Z220" s="21"/>
    </row>
    <row r="221">
      <c r="A221" s="25"/>
      <c r="B221" s="119"/>
      <c r="C221" s="342"/>
      <c r="D221" s="21"/>
      <c r="E221" s="21"/>
      <c r="F221" s="21"/>
      <c r="G221" s="168"/>
      <c r="H221" s="122"/>
      <c r="I221" s="21"/>
      <c r="J221" s="21"/>
      <c r="K221" s="21"/>
      <c r="L221" s="21"/>
      <c r="M221" s="21"/>
      <c r="N221" s="21"/>
      <c r="O221" s="21"/>
      <c r="P221" s="21"/>
      <c r="Q221" s="21"/>
      <c r="R221" s="21"/>
      <c r="S221" s="21"/>
      <c r="T221" s="21"/>
      <c r="U221" s="21"/>
      <c r="V221" s="21"/>
      <c r="W221" s="21"/>
      <c r="X221" s="21"/>
      <c r="Y221" s="21"/>
      <c r="Z221" s="21"/>
    </row>
    <row r="222">
      <c r="A222" s="25"/>
      <c r="B222" s="119"/>
      <c r="C222" s="342"/>
      <c r="D222" s="21"/>
      <c r="E222" s="119"/>
      <c r="F222" s="119"/>
      <c r="G222" s="168"/>
      <c r="H222" s="122"/>
      <c r="I222" s="21"/>
      <c r="J222" s="21"/>
      <c r="K222" s="21"/>
      <c r="L222" s="21"/>
      <c r="M222" s="21"/>
      <c r="N222" s="21"/>
      <c r="O222" s="21"/>
      <c r="P222" s="21"/>
      <c r="Q222" s="21"/>
      <c r="R222" s="21"/>
      <c r="S222" s="21"/>
      <c r="T222" s="21"/>
      <c r="U222" s="21"/>
      <c r="V222" s="21"/>
      <c r="W222" s="21"/>
      <c r="X222" s="21"/>
      <c r="Y222" s="21"/>
      <c r="Z222" s="21"/>
    </row>
    <row r="223">
      <c r="A223" s="25"/>
      <c r="B223" s="119"/>
      <c r="C223" s="342"/>
      <c r="D223" s="21"/>
      <c r="E223" s="119"/>
      <c r="F223" s="119"/>
      <c r="G223" s="168"/>
      <c r="H223" s="122"/>
      <c r="I223" s="21"/>
      <c r="J223" s="21"/>
      <c r="K223" s="21"/>
      <c r="L223" s="21"/>
      <c r="M223" s="21"/>
      <c r="N223" s="21"/>
      <c r="O223" s="21"/>
      <c r="P223" s="21"/>
      <c r="Q223" s="21"/>
      <c r="R223" s="21"/>
      <c r="S223" s="21"/>
      <c r="T223" s="21"/>
      <c r="U223" s="21"/>
      <c r="V223" s="21"/>
      <c r="W223" s="21"/>
      <c r="X223" s="21"/>
      <c r="Y223" s="21"/>
      <c r="Z223" s="21"/>
    </row>
    <row r="224">
      <c r="A224" s="25"/>
      <c r="B224" s="119"/>
      <c r="C224" s="342"/>
      <c r="D224" s="21"/>
      <c r="E224" s="119"/>
      <c r="F224" s="119"/>
      <c r="G224" s="168"/>
      <c r="H224" s="122"/>
      <c r="I224" s="21"/>
      <c r="J224" s="21"/>
      <c r="K224" s="21"/>
      <c r="L224" s="21"/>
      <c r="M224" s="21"/>
      <c r="N224" s="21"/>
      <c r="O224" s="21"/>
      <c r="P224" s="21"/>
      <c r="Q224" s="21"/>
      <c r="R224" s="21"/>
      <c r="S224" s="21"/>
      <c r="T224" s="21"/>
      <c r="U224" s="21"/>
      <c r="V224" s="21"/>
      <c r="W224" s="21"/>
      <c r="X224" s="21"/>
      <c r="Y224" s="21"/>
      <c r="Z224" s="21"/>
    </row>
    <row r="225">
      <c r="A225" s="25"/>
      <c r="B225" s="119"/>
      <c r="C225" s="342"/>
      <c r="D225" s="21"/>
      <c r="E225" s="119"/>
      <c r="F225" s="119"/>
      <c r="G225" s="168"/>
      <c r="H225" s="122"/>
      <c r="I225" s="21"/>
      <c r="J225" s="21"/>
      <c r="K225" s="21"/>
      <c r="L225" s="21"/>
      <c r="M225" s="21"/>
      <c r="N225" s="21"/>
      <c r="O225" s="21"/>
      <c r="P225" s="21"/>
      <c r="Q225" s="21"/>
      <c r="R225" s="21"/>
      <c r="S225" s="21"/>
      <c r="T225" s="21"/>
      <c r="U225" s="21"/>
      <c r="V225" s="21"/>
      <c r="W225" s="21"/>
      <c r="X225" s="21"/>
      <c r="Y225" s="21"/>
      <c r="Z225" s="21"/>
    </row>
    <row r="226">
      <c r="A226" s="25"/>
      <c r="B226" s="119"/>
      <c r="C226" s="342"/>
      <c r="D226" s="21"/>
      <c r="E226" s="119"/>
      <c r="F226" s="119"/>
      <c r="G226" s="168"/>
      <c r="H226" s="122"/>
      <c r="I226" s="21"/>
      <c r="J226" s="21"/>
      <c r="K226" s="21"/>
      <c r="L226" s="21"/>
      <c r="M226" s="21"/>
      <c r="N226" s="21"/>
      <c r="O226" s="21"/>
      <c r="P226" s="21"/>
      <c r="Q226" s="21"/>
      <c r="R226" s="21"/>
      <c r="S226" s="21"/>
      <c r="T226" s="21"/>
      <c r="U226" s="21"/>
      <c r="V226" s="21"/>
      <c r="W226" s="21"/>
      <c r="X226" s="21"/>
      <c r="Y226" s="21"/>
      <c r="Z226" s="21"/>
    </row>
    <row r="227">
      <c r="A227" s="25"/>
      <c r="B227" s="119"/>
      <c r="C227" s="342"/>
      <c r="D227" s="21"/>
      <c r="E227" s="119"/>
      <c r="F227" s="119"/>
      <c r="G227" s="168"/>
      <c r="H227" s="122"/>
      <c r="I227" s="21"/>
      <c r="J227" s="21"/>
      <c r="K227" s="21"/>
      <c r="L227" s="21"/>
      <c r="M227" s="21"/>
      <c r="N227" s="21"/>
      <c r="O227" s="21"/>
      <c r="P227" s="21"/>
      <c r="Q227" s="21"/>
      <c r="R227" s="21"/>
      <c r="S227" s="21"/>
      <c r="T227" s="21"/>
      <c r="U227" s="21"/>
      <c r="V227" s="21"/>
      <c r="W227" s="21"/>
      <c r="X227" s="21"/>
      <c r="Y227" s="21"/>
      <c r="Z227" s="21"/>
    </row>
    <row r="228">
      <c r="A228" s="25"/>
      <c r="B228" s="119"/>
      <c r="C228" s="342"/>
      <c r="D228" s="21"/>
      <c r="E228" s="119"/>
      <c r="F228" s="119"/>
      <c r="G228" s="168"/>
      <c r="H228" s="122"/>
      <c r="I228" s="21"/>
      <c r="J228" s="21"/>
      <c r="K228" s="21"/>
      <c r="L228" s="21"/>
      <c r="M228" s="21"/>
      <c r="N228" s="21"/>
      <c r="O228" s="21"/>
      <c r="P228" s="21"/>
      <c r="Q228" s="21"/>
      <c r="R228" s="21"/>
      <c r="S228" s="21"/>
      <c r="T228" s="21"/>
      <c r="U228" s="21"/>
      <c r="V228" s="21"/>
      <c r="W228" s="21"/>
      <c r="X228" s="21"/>
      <c r="Y228" s="21"/>
      <c r="Z228" s="21"/>
    </row>
    <row r="229">
      <c r="A229" s="25"/>
      <c r="B229" s="119"/>
      <c r="C229" s="342"/>
      <c r="D229" s="21"/>
      <c r="E229" s="119"/>
      <c r="F229" s="119"/>
      <c r="G229" s="168"/>
      <c r="H229" s="122"/>
      <c r="I229" s="21"/>
      <c r="J229" s="21"/>
      <c r="K229" s="21"/>
      <c r="L229" s="21"/>
      <c r="M229" s="21"/>
      <c r="N229" s="21"/>
      <c r="O229" s="21"/>
      <c r="P229" s="21"/>
      <c r="Q229" s="21"/>
      <c r="R229" s="21"/>
      <c r="S229" s="21"/>
      <c r="T229" s="21"/>
      <c r="U229" s="21"/>
      <c r="V229" s="21"/>
      <c r="W229" s="21"/>
      <c r="X229" s="21"/>
      <c r="Y229" s="21"/>
      <c r="Z229" s="21"/>
    </row>
    <row r="230">
      <c r="A230" s="25"/>
      <c r="B230" s="119"/>
      <c r="C230" s="342"/>
      <c r="D230" s="21"/>
      <c r="E230" s="119"/>
      <c r="F230" s="119"/>
      <c r="G230" s="168"/>
      <c r="H230" s="122"/>
      <c r="I230" s="21"/>
      <c r="J230" s="21"/>
      <c r="K230" s="21"/>
      <c r="L230" s="21"/>
      <c r="M230" s="21"/>
      <c r="N230" s="21"/>
      <c r="O230" s="21"/>
      <c r="P230" s="21"/>
      <c r="Q230" s="21"/>
      <c r="R230" s="21"/>
      <c r="S230" s="21"/>
      <c r="T230" s="21"/>
      <c r="U230" s="21"/>
      <c r="V230" s="21"/>
      <c r="W230" s="21"/>
      <c r="X230" s="21"/>
      <c r="Y230" s="21"/>
      <c r="Z230" s="21"/>
    </row>
    <row r="231">
      <c r="A231" s="25"/>
      <c r="B231" s="119"/>
      <c r="C231" s="342"/>
      <c r="D231" s="21"/>
      <c r="E231" s="119"/>
      <c r="F231" s="119"/>
      <c r="G231" s="168"/>
      <c r="H231" s="122"/>
      <c r="I231" s="21"/>
      <c r="J231" s="21"/>
      <c r="K231" s="21"/>
      <c r="L231" s="21"/>
      <c r="M231" s="21"/>
      <c r="N231" s="21"/>
      <c r="O231" s="21"/>
      <c r="P231" s="21"/>
      <c r="Q231" s="21"/>
      <c r="R231" s="21"/>
      <c r="S231" s="21"/>
      <c r="T231" s="21"/>
      <c r="U231" s="21"/>
      <c r="V231" s="21"/>
      <c r="W231" s="21"/>
      <c r="X231" s="21"/>
      <c r="Y231" s="21"/>
      <c r="Z231" s="21"/>
    </row>
    <row r="232">
      <c r="A232" s="25"/>
      <c r="B232" s="119"/>
      <c r="C232" s="342"/>
      <c r="D232" s="21"/>
      <c r="E232" s="119"/>
      <c r="F232" s="119"/>
      <c r="G232" s="168"/>
      <c r="H232" s="122"/>
      <c r="I232" s="21"/>
      <c r="J232" s="21"/>
      <c r="K232" s="21"/>
      <c r="L232" s="21"/>
      <c r="M232" s="21"/>
      <c r="N232" s="21"/>
      <c r="O232" s="21"/>
      <c r="P232" s="21"/>
      <c r="Q232" s="21"/>
      <c r="R232" s="21"/>
      <c r="S232" s="21"/>
      <c r="T232" s="21"/>
      <c r="U232" s="21"/>
      <c r="V232" s="21"/>
      <c r="W232" s="21"/>
      <c r="X232" s="21"/>
      <c r="Y232" s="21"/>
      <c r="Z232" s="21"/>
    </row>
    <row r="233">
      <c r="A233" s="25"/>
      <c r="B233" s="119"/>
      <c r="C233" s="342"/>
      <c r="D233" s="21"/>
      <c r="E233" s="119"/>
      <c r="F233" s="119"/>
      <c r="G233" s="168"/>
      <c r="H233" s="122"/>
      <c r="I233" s="21"/>
      <c r="J233" s="21"/>
      <c r="K233" s="21"/>
      <c r="L233" s="21"/>
      <c r="M233" s="21"/>
      <c r="N233" s="21"/>
      <c r="O233" s="21"/>
      <c r="P233" s="21"/>
      <c r="Q233" s="21"/>
      <c r="R233" s="21"/>
      <c r="S233" s="21"/>
      <c r="T233" s="21"/>
      <c r="U233" s="21"/>
      <c r="V233" s="21"/>
      <c r="W233" s="21"/>
      <c r="X233" s="21"/>
      <c r="Y233" s="21"/>
      <c r="Z233" s="21"/>
    </row>
    <row r="234">
      <c r="A234" s="25"/>
      <c r="B234" s="119"/>
      <c r="C234" s="342"/>
      <c r="D234" s="21"/>
      <c r="E234" s="119"/>
      <c r="F234" s="119"/>
      <c r="G234" s="168"/>
      <c r="H234" s="122"/>
      <c r="I234" s="21"/>
      <c r="J234" s="21"/>
      <c r="K234" s="21"/>
      <c r="L234" s="21"/>
      <c r="M234" s="21"/>
      <c r="N234" s="21"/>
      <c r="O234" s="21"/>
      <c r="P234" s="21"/>
      <c r="Q234" s="21"/>
      <c r="R234" s="21"/>
      <c r="S234" s="21"/>
      <c r="T234" s="21"/>
      <c r="U234" s="21"/>
      <c r="V234" s="21"/>
      <c r="W234" s="21"/>
      <c r="X234" s="21"/>
      <c r="Y234" s="21"/>
      <c r="Z234" s="21"/>
    </row>
    <row r="235">
      <c r="A235" s="25"/>
      <c r="B235" s="119"/>
      <c r="C235" s="342"/>
      <c r="D235" s="21"/>
      <c r="E235" s="119"/>
      <c r="F235" s="119"/>
      <c r="G235" s="168"/>
      <c r="H235" s="122"/>
      <c r="I235" s="21"/>
      <c r="J235" s="21"/>
      <c r="K235" s="21"/>
      <c r="L235" s="21"/>
      <c r="M235" s="21"/>
      <c r="N235" s="21"/>
      <c r="O235" s="21"/>
      <c r="P235" s="21"/>
      <c r="Q235" s="21"/>
      <c r="R235" s="21"/>
      <c r="S235" s="21"/>
      <c r="T235" s="21"/>
      <c r="U235" s="21"/>
      <c r="V235" s="21"/>
      <c r="W235" s="21"/>
      <c r="X235" s="21"/>
      <c r="Y235" s="21"/>
      <c r="Z235" s="21"/>
    </row>
    <row r="236">
      <c r="A236" s="25"/>
      <c r="B236" s="119"/>
      <c r="C236" s="342"/>
      <c r="D236" s="21"/>
      <c r="E236" s="119"/>
      <c r="F236" s="119"/>
      <c r="G236" s="168"/>
      <c r="H236" s="122"/>
      <c r="I236" s="21"/>
      <c r="J236" s="21"/>
      <c r="K236" s="21"/>
      <c r="L236" s="21"/>
      <c r="M236" s="21"/>
      <c r="N236" s="21"/>
      <c r="O236" s="21"/>
      <c r="P236" s="21"/>
      <c r="Q236" s="21"/>
      <c r="R236" s="21"/>
      <c r="S236" s="21"/>
      <c r="T236" s="21"/>
      <c r="U236" s="21"/>
      <c r="V236" s="21"/>
      <c r="W236" s="21"/>
      <c r="X236" s="21"/>
      <c r="Y236" s="21"/>
      <c r="Z236" s="21"/>
    </row>
    <row r="237">
      <c r="A237" s="25"/>
      <c r="B237" s="119"/>
      <c r="C237" s="342"/>
      <c r="D237" s="21"/>
      <c r="E237" s="119"/>
      <c r="F237" s="119"/>
      <c r="G237" s="168"/>
      <c r="H237" s="122"/>
      <c r="I237" s="21"/>
      <c r="J237" s="21"/>
      <c r="K237" s="21"/>
      <c r="L237" s="21"/>
      <c r="M237" s="21"/>
      <c r="N237" s="21"/>
      <c r="O237" s="21"/>
      <c r="P237" s="21"/>
      <c r="Q237" s="21"/>
      <c r="R237" s="21"/>
      <c r="S237" s="21"/>
      <c r="T237" s="21"/>
      <c r="U237" s="21"/>
      <c r="V237" s="21"/>
      <c r="W237" s="21"/>
      <c r="X237" s="21"/>
      <c r="Y237" s="21"/>
      <c r="Z237" s="21"/>
    </row>
    <row r="238">
      <c r="A238" s="25"/>
      <c r="B238" s="119"/>
      <c r="C238" s="342"/>
      <c r="D238" s="21"/>
      <c r="E238" s="119"/>
      <c r="F238" s="119"/>
      <c r="G238" s="168"/>
      <c r="H238" s="122"/>
      <c r="I238" s="21"/>
      <c r="J238" s="21"/>
      <c r="K238" s="21"/>
      <c r="L238" s="21"/>
      <c r="M238" s="21"/>
      <c r="N238" s="21"/>
      <c r="O238" s="21"/>
      <c r="P238" s="21"/>
      <c r="Q238" s="21"/>
      <c r="R238" s="21"/>
      <c r="S238" s="21"/>
      <c r="T238" s="21"/>
      <c r="U238" s="21"/>
      <c r="V238" s="21"/>
      <c r="W238" s="21"/>
      <c r="X238" s="21"/>
      <c r="Y238" s="21"/>
      <c r="Z238" s="21"/>
    </row>
    <row r="239">
      <c r="A239" s="25"/>
      <c r="B239" s="119"/>
      <c r="C239" s="342"/>
      <c r="D239" s="21"/>
      <c r="E239" s="119"/>
      <c r="F239" s="119"/>
      <c r="G239" s="168"/>
      <c r="H239" s="122"/>
      <c r="I239" s="21"/>
      <c r="J239" s="21"/>
      <c r="K239" s="21"/>
      <c r="L239" s="21"/>
      <c r="M239" s="21"/>
      <c r="N239" s="21"/>
      <c r="O239" s="21"/>
      <c r="P239" s="21"/>
      <c r="Q239" s="21"/>
      <c r="R239" s="21"/>
      <c r="S239" s="21"/>
      <c r="T239" s="21"/>
      <c r="U239" s="21"/>
      <c r="V239" s="21"/>
      <c r="W239" s="21"/>
      <c r="X239" s="21"/>
      <c r="Y239" s="21"/>
      <c r="Z239" s="21"/>
    </row>
    <row r="240">
      <c r="A240" s="25"/>
      <c r="B240" s="119"/>
      <c r="C240" s="342"/>
      <c r="D240" s="21"/>
      <c r="E240" s="119"/>
      <c r="F240" s="119"/>
      <c r="G240" s="168"/>
      <c r="H240" s="122"/>
      <c r="I240" s="21"/>
      <c r="J240" s="21"/>
      <c r="K240" s="21"/>
      <c r="L240" s="21"/>
      <c r="M240" s="21"/>
      <c r="N240" s="21"/>
      <c r="O240" s="21"/>
      <c r="P240" s="21"/>
      <c r="Q240" s="21"/>
      <c r="R240" s="21"/>
      <c r="S240" s="21"/>
      <c r="T240" s="21"/>
      <c r="U240" s="21"/>
      <c r="V240" s="21"/>
      <c r="W240" s="21"/>
      <c r="X240" s="21"/>
      <c r="Y240" s="21"/>
      <c r="Z240" s="21"/>
    </row>
    <row r="241">
      <c r="A241" s="25"/>
      <c r="B241" s="119"/>
      <c r="C241" s="342"/>
      <c r="D241" s="21"/>
      <c r="E241" s="119"/>
      <c r="F241" s="119"/>
      <c r="G241" s="168"/>
      <c r="H241" s="122"/>
      <c r="I241" s="21"/>
      <c r="J241" s="21"/>
      <c r="K241" s="21"/>
      <c r="L241" s="21"/>
      <c r="M241" s="21"/>
      <c r="N241" s="21"/>
      <c r="O241" s="21"/>
      <c r="P241" s="21"/>
      <c r="Q241" s="21"/>
      <c r="R241" s="21"/>
      <c r="S241" s="21"/>
      <c r="T241" s="21"/>
      <c r="U241" s="21"/>
      <c r="V241" s="21"/>
      <c r="W241" s="21"/>
      <c r="X241" s="21"/>
      <c r="Y241" s="21"/>
      <c r="Z241" s="21"/>
    </row>
    <row r="242">
      <c r="A242" s="25"/>
      <c r="B242" s="119"/>
      <c r="C242" s="342"/>
      <c r="D242" s="21"/>
      <c r="E242" s="119"/>
      <c r="F242" s="119"/>
      <c r="G242" s="168"/>
      <c r="H242" s="122"/>
      <c r="I242" s="21"/>
      <c r="J242" s="21"/>
      <c r="K242" s="21"/>
      <c r="L242" s="21"/>
      <c r="M242" s="21"/>
      <c r="N242" s="21"/>
      <c r="O242" s="21"/>
      <c r="P242" s="21"/>
      <c r="Q242" s="21"/>
      <c r="R242" s="21"/>
      <c r="S242" s="21"/>
      <c r="T242" s="21"/>
      <c r="U242" s="21"/>
      <c r="V242" s="21"/>
      <c r="W242" s="21"/>
      <c r="X242" s="21"/>
      <c r="Y242" s="21"/>
      <c r="Z242" s="21"/>
    </row>
    <row r="243">
      <c r="A243" s="25"/>
      <c r="B243" s="119"/>
      <c r="C243" s="342"/>
      <c r="D243" s="21"/>
      <c r="E243" s="119"/>
      <c r="F243" s="119"/>
      <c r="G243" s="168"/>
      <c r="H243" s="122"/>
      <c r="I243" s="21"/>
      <c r="J243" s="21"/>
      <c r="K243" s="21"/>
      <c r="L243" s="21"/>
      <c r="M243" s="21"/>
      <c r="N243" s="21"/>
      <c r="O243" s="21"/>
      <c r="P243" s="21"/>
      <c r="Q243" s="21"/>
      <c r="R243" s="21"/>
      <c r="S243" s="21"/>
      <c r="T243" s="21"/>
      <c r="U243" s="21"/>
      <c r="V243" s="21"/>
      <c r="W243" s="21"/>
      <c r="X243" s="21"/>
      <c r="Y243" s="21"/>
      <c r="Z243" s="21"/>
    </row>
    <row r="244">
      <c r="A244" s="25"/>
      <c r="B244" s="119"/>
      <c r="C244" s="342"/>
      <c r="D244" s="21"/>
      <c r="E244" s="119"/>
      <c r="F244" s="119"/>
      <c r="G244" s="168"/>
      <c r="H244" s="122"/>
      <c r="I244" s="21"/>
      <c r="J244" s="21"/>
      <c r="K244" s="21"/>
      <c r="L244" s="21"/>
      <c r="M244" s="21"/>
      <c r="N244" s="21"/>
      <c r="O244" s="21"/>
      <c r="P244" s="21"/>
      <c r="Q244" s="21"/>
      <c r="R244" s="21"/>
      <c r="S244" s="21"/>
      <c r="T244" s="21"/>
      <c r="U244" s="21"/>
      <c r="V244" s="21"/>
      <c r="W244" s="21"/>
      <c r="X244" s="21"/>
      <c r="Y244" s="21"/>
      <c r="Z244" s="21"/>
    </row>
    <row r="245">
      <c r="A245" s="25"/>
      <c r="B245" s="119"/>
      <c r="C245" s="342"/>
      <c r="D245" s="21"/>
      <c r="E245" s="119"/>
      <c r="F245" s="119"/>
      <c r="G245" s="168"/>
      <c r="H245" s="122"/>
      <c r="I245" s="21"/>
      <c r="J245" s="21"/>
      <c r="K245" s="21"/>
      <c r="L245" s="21"/>
      <c r="M245" s="21"/>
      <c r="N245" s="21"/>
      <c r="O245" s="21"/>
      <c r="P245" s="21"/>
      <c r="Q245" s="21"/>
      <c r="R245" s="21"/>
      <c r="S245" s="21"/>
      <c r="T245" s="21"/>
      <c r="U245" s="21"/>
      <c r="V245" s="21"/>
      <c r="W245" s="21"/>
      <c r="X245" s="21"/>
      <c r="Y245" s="21"/>
      <c r="Z245" s="21"/>
    </row>
    <row r="246">
      <c r="A246" s="25"/>
      <c r="B246" s="119"/>
      <c r="C246" s="342"/>
      <c r="D246" s="21"/>
      <c r="E246" s="119"/>
      <c r="F246" s="119"/>
      <c r="G246" s="168"/>
      <c r="H246" s="122"/>
      <c r="I246" s="21"/>
      <c r="J246" s="21"/>
      <c r="K246" s="21"/>
      <c r="L246" s="21"/>
      <c r="M246" s="21"/>
      <c r="N246" s="21"/>
      <c r="O246" s="21"/>
      <c r="P246" s="21"/>
      <c r="Q246" s="21"/>
      <c r="R246" s="21"/>
      <c r="S246" s="21"/>
      <c r="T246" s="21"/>
      <c r="U246" s="21"/>
      <c r="V246" s="21"/>
      <c r="W246" s="21"/>
      <c r="X246" s="21"/>
      <c r="Y246" s="21"/>
      <c r="Z246" s="21"/>
    </row>
    <row r="247">
      <c r="A247" s="25"/>
      <c r="B247" s="119"/>
      <c r="C247" s="342"/>
      <c r="D247" s="21"/>
      <c r="E247" s="119"/>
      <c r="F247" s="119"/>
      <c r="G247" s="168"/>
      <c r="H247" s="122"/>
      <c r="I247" s="21"/>
      <c r="J247" s="21"/>
      <c r="K247" s="21"/>
      <c r="L247" s="21"/>
      <c r="M247" s="21"/>
      <c r="N247" s="21"/>
      <c r="O247" s="21"/>
      <c r="P247" s="21"/>
      <c r="Q247" s="21"/>
      <c r="R247" s="21"/>
      <c r="S247" s="21"/>
      <c r="T247" s="21"/>
      <c r="U247" s="21"/>
      <c r="V247" s="21"/>
      <c r="W247" s="21"/>
      <c r="X247" s="21"/>
      <c r="Y247" s="21"/>
      <c r="Z247" s="21"/>
    </row>
    <row r="248">
      <c r="A248" s="25"/>
      <c r="B248" s="119"/>
      <c r="C248" s="342"/>
      <c r="D248" s="21"/>
      <c r="E248" s="119"/>
      <c r="F248" s="119"/>
      <c r="G248" s="168"/>
      <c r="H248" s="122"/>
      <c r="I248" s="21"/>
      <c r="J248" s="21"/>
      <c r="K248" s="21"/>
      <c r="L248" s="21"/>
      <c r="M248" s="21"/>
      <c r="N248" s="21"/>
      <c r="O248" s="21"/>
      <c r="P248" s="21"/>
      <c r="Q248" s="21"/>
      <c r="R248" s="21"/>
      <c r="S248" s="21"/>
      <c r="T248" s="21"/>
      <c r="U248" s="21"/>
      <c r="V248" s="21"/>
      <c r="W248" s="21"/>
      <c r="X248" s="21"/>
      <c r="Y248" s="21"/>
      <c r="Z248" s="21"/>
    </row>
    <row r="249">
      <c r="A249" s="25"/>
      <c r="B249" s="119"/>
      <c r="C249" s="342"/>
      <c r="D249" s="21"/>
      <c r="E249" s="119"/>
      <c r="F249" s="119"/>
      <c r="G249" s="168"/>
      <c r="H249" s="122"/>
      <c r="I249" s="21"/>
      <c r="J249" s="21"/>
      <c r="K249" s="21"/>
      <c r="L249" s="21"/>
      <c r="M249" s="21"/>
      <c r="N249" s="21"/>
      <c r="O249" s="21"/>
      <c r="P249" s="21"/>
      <c r="Q249" s="21"/>
      <c r="R249" s="21"/>
      <c r="S249" s="21"/>
      <c r="T249" s="21"/>
      <c r="U249" s="21"/>
      <c r="V249" s="21"/>
      <c r="W249" s="21"/>
      <c r="X249" s="21"/>
      <c r="Y249" s="21"/>
      <c r="Z249" s="21"/>
    </row>
    <row r="250">
      <c r="A250" s="25"/>
      <c r="B250" s="119"/>
      <c r="C250" s="342"/>
      <c r="D250" s="21"/>
      <c r="E250" s="119"/>
      <c r="F250" s="119"/>
      <c r="G250" s="168"/>
      <c r="H250" s="122"/>
      <c r="I250" s="21"/>
      <c r="J250" s="21"/>
      <c r="K250" s="21"/>
      <c r="L250" s="21"/>
      <c r="M250" s="21"/>
      <c r="N250" s="21"/>
      <c r="O250" s="21"/>
      <c r="P250" s="21"/>
      <c r="Q250" s="21"/>
      <c r="R250" s="21"/>
      <c r="S250" s="21"/>
      <c r="T250" s="21"/>
      <c r="U250" s="21"/>
      <c r="V250" s="21"/>
      <c r="W250" s="21"/>
      <c r="X250" s="21"/>
      <c r="Y250" s="21"/>
      <c r="Z250" s="21"/>
    </row>
    <row r="251">
      <c r="A251" s="25"/>
      <c r="B251" s="119"/>
      <c r="C251" s="342"/>
      <c r="D251" s="21"/>
      <c r="E251" s="119"/>
      <c r="F251" s="119"/>
      <c r="G251" s="168"/>
      <c r="H251" s="122"/>
      <c r="I251" s="21"/>
      <c r="J251" s="21"/>
      <c r="K251" s="21"/>
      <c r="L251" s="21"/>
      <c r="M251" s="21"/>
      <c r="N251" s="21"/>
      <c r="O251" s="21"/>
      <c r="P251" s="21"/>
      <c r="Q251" s="21"/>
      <c r="R251" s="21"/>
      <c r="S251" s="21"/>
      <c r="T251" s="21"/>
      <c r="U251" s="21"/>
      <c r="V251" s="21"/>
      <c r="W251" s="21"/>
      <c r="X251" s="21"/>
      <c r="Y251" s="21"/>
      <c r="Z251" s="21"/>
    </row>
    <row r="252">
      <c r="A252" s="25"/>
      <c r="B252" s="119"/>
      <c r="C252" s="342"/>
      <c r="D252" s="21"/>
      <c r="E252" s="119"/>
      <c r="F252" s="119"/>
      <c r="G252" s="168"/>
      <c r="H252" s="122"/>
      <c r="I252" s="21"/>
      <c r="J252" s="21"/>
      <c r="K252" s="21"/>
      <c r="L252" s="21"/>
      <c r="M252" s="21"/>
      <c r="N252" s="21"/>
      <c r="O252" s="21"/>
      <c r="P252" s="21"/>
      <c r="Q252" s="21"/>
      <c r="R252" s="21"/>
      <c r="S252" s="21"/>
      <c r="T252" s="21"/>
      <c r="U252" s="21"/>
      <c r="V252" s="21"/>
      <c r="W252" s="21"/>
      <c r="X252" s="21"/>
      <c r="Y252" s="21"/>
      <c r="Z252" s="21"/>
    </row>
    <row r="253">
      <c r="A253" s="25"/>
      <c r="B253" s="119"/>
      <c r="C253" s="342"/>
      <c r="D253" s="21"/>
      <c r="E253" s="119"/>
      <c r="F253" s="119"/>
      <c r="G253" s="168"/>
      <c r="H253" s="122"/>
      <c r="I253" s="21"/>
      <c r="J253" s="21"/>
      <c r="K253" s="21"/>
      <c r="L253" s="21"/>
      <c r="M253" s="21"/>
      <c r="N253" s="21"/>
      <c r="O253" s="21"/>
      <c r="P253" s="21"/>
      <c r="Q253" s="21"/>
      <c r="R253" s="21"/>
      <c r="S253" s="21"/>
      <c r="T253" s="21"/>
      <c r="U253" s="21"/>
      <c r="V253" s="21"/>
      <c r="W253" s="21"/>
      <c r="X253" s="21"/>
      <c r="Y253" s="21"/>
      <c r="Z253" s="21"/>
    </row>
    <row r="254">
      <c r="A254" s="25"/>
      <c r="B254" s="119"/>
      <c r="C254" s="342"/>
      <c r="D254" s="21"/>
      <c r="E254" s="119"/>
      <c r="F254" s="119"/>
      <c r="G254" s="168"/>
      <c r="H254" s="122"/>
      <c r="I254" s="21"/>
      <c r="J254" s="21"/>
      <c r="K254" s="21"/>
      <c r="L254" s="21"/>
      <c r="M254" s="21"/>
      <c r="N254" s="21"/>
      <c r="O254" s="21"/>
      <c r="P254" s="21"/>
      <c r="Q254" s="21"/>
      <c r="R254" s="21"/>
      <c r="S254" s="21"/>
      <c r="T254" s="21"/>
      <c r="U254" s="21"/>
      <c r="V254" s="21"/>
      <c r="W254" s="21"/>
      <c r="X254" s="21"/>
      <c r="Y254" s="21"/>
      <c r="Z254" s="21"/>
    </row>
    <row r="255">
      <c r="A255" s="25"/>
      <c r="B255" s="119"/>
      <c r="C255" s="342"/>
      <c r="D255" s="21"/>
      <c r="E255" s="119"/>
      <c r="F255" s="119"/>
      <c r="G255" s="168"/>
      <c r="H255" s="122"/>
      <c r="I255" s="21"/>
      <c r="J255" s="21"/>
      <c r="K255" s="21"/>
      <c r="L255" s="21"/>
      <c r="M255" s="21"/>
      <c r="N255" s="21"/>
      <c r="O255" s="21"/>
      <c r="P255" s="21"/>
      <c r="Q255" s="21"/>
      <c r="R255" s="21"/>
      <c r="S255" s="21"/>
      <c r="T255" s="21"/>
      <c r="U255" s="21"/>
      <c r="V255" s="21"/>
      <c r="W255" s="21"/>
      <c r="X255" s="21"/>
      <c r="Y255" s="21"/>
      <c r="Z255" s="21"/>
    </row>
    <row r="256">
      <c r="A256" s="25"/>
      <c r="B256" s="119"/>
      <c r="C256" s="342"/>
      <c r="D256" s="21"/>
      <c r="E256" s="119"/>
      <c r="F256" s="119"/>
      <c r="G256" s="168"/>
      <c r="H256" s="122"/>
      <c r="I256" s="21"/>
      <c r="J256" s="21"/>
      <c r="K256" s="21"/>
      <c r="L256" s="21"/>
      <c r="M256" s="21"/>
      <c r="N256" s="21"/>
      <c r="O256" s="21"/>
      <c r="P256" s="21"/>
      <c r="Q256" s="21"/>
      <c r="R256" s="21"/>
      <c r="S256" s="21"/>
      <c r="T256" s="21"/>
      <c r="U256" s="21"/>
      <c r="V256" s="21"/>
      <c r="W256" s="21"/>
      <c r="X256" s="21"/>
      <c r="Y256" s="21"/>
      <c r="Z256" s="21"/>
    </row>
    <row r="257">
      <c r="A257" s="25"/>
      <c r="B257" s="119"/>
      <c r="C257" s="342"/>
      <c r="D257" s="21"/>
      <c r="E257" s="119"/>
      <c r="F257" s="119"/>
      <c r="G257" s="168"/>
      <c r="H257" s="122"/>
      <c r="I257" s="21"/>
      <c r="J257" s="21"/>
      <c r="K257" s="21"/>
      <c r="L257" s="21"/>
      <c r="M257" s="21"/>
      <c r="N257" s="21"/>
      <c r="O257" s="21"/>
      <c r="P257" s="21"/>
      <c r="Q257" s="21"/>
      <c r="R257" s="21"/>
      <c r="S257" s="21"/>
      <c r="T257" s="21"/>
      <c r="U257" s="21"/>
      <c r="V257" s="21"/>
      <c r="W257" s="21"/>
      <c r="X257" s="21"/>
      <c r="Y257" s="21"/>
      <c r="Z257" s="21"/>
    </row>
    <row r="258">
      <c r="A258" s="25"/>
      <c r="B258" s="119"/>
      <c r="C258" s="342"/>
      <c r="D258" s="21"/>
      <c r="E258" s="119"/>
      <c r="F258" s="119"/>
      <c r="G258" s="168"/>
      <c r="H258" s="122"/>
      <c r="I258" s="21"/>
      <c r="J258" s="21"/>
      <c r="K258" s="21"/>
      <c r="L258" s="21"/>
      <c r="M258" s="21"/>
      <c r="N258" s="21"/>
      <c r="O258" s="21"/>
      <c r="P258" s="21"/>
      <c r="Q258" s="21"/>
      <c r="R258" s="21"/>
      <c r="S258" s="21"/>
      <c r="T258" s="21"/>
      <c r="U258" s="21"/>
      <c r="V258" s="21"/>
      <c r="W258" s="21"/>
      <c r="X258" s="21"/>
      <c r="Y258" s="21"/>
      <c r="Z258" s="21"/>
    </row>
    <row r="259">
      <c r="A259" s="25"/>
      <c r="B259" s="119"/>
      <c r="C259" s="342"/>
      <c r="D259" s="21"/>
      <c r="E259" s="119"/>
      <c r="F259" s="119"/>
      <c r="G259" s="168"/>
      <c r="H259" s="122"/>
      <c r="I259" s="21"/>
      <c r="J259" s="21"/>
      <c r="K259" s="21"/>
      <c r="L259" s="21"/>
      <c r="M259" s="21"/>
      <c r="N259" s="21"/>
      <c r="O259" s="21"/>
      <c r="P259" s="21"/>
      <c r="Q259" s="21"/>
      <c r="R259" s="21"/>
      <c r="S259" s="21"/>
      <c r="T259" s="21"/>
      <c r="U259" s="21"/>
      <c r="V259" s="21"/>
      <c r="W259" s="21"/>
      <c r="X259" s="21"/>
      <c r="Y259" s="21"/>
      <c r="Z259" s="21"/>
    </row>
    <row r="260">
      <c r="A260" s="25"/>
      <c r="B260" s="119"/>
      <c r="C260" s="342"/>
      <c r="D260" s="21"/>
      <c r="E260" s="119"/>
      <c r="F260" s="119"/>
      <c r="G260" s="168"/>
      <c r="H260" s="122"/>
      <c r="I260" s="21"/>
      <c r="J260" s="21"/>
      <c r="K260" s="21"/>
      <c r="L260" s="21"/>
      <c r="M260" s="21"/>
      <c r="N260" s="21"/>
      <c r="O260" s="21"/>
      <c r="P260" s="21"/>
      <c r="Q260" s="21"/>
      <c r="R260" s="21"/>
      <c r="S260" s="21"/>
      <c r="T260" s="21"/>
      <c r="U260" s="21"/>
      <c r="V260" s="21"/>
      <c r="W260" s="21"/>
      <c r="X260" s="21"/>
      <c r="Y260" s="21"/>
      <c r="Z260" s="21"/>
    </row>
    <row r="261">
      <c r="A261" s="25"/>
      <c r="B261" s="119"/>
      <c r="C261" s="342"/>
      <c r="D261" s="21"/>
      <c r="E261" s="119"/>
      <c r="F261" s="119"/>
      <c r="G261" s="168"/>
      <c r="H261" s="122"/>
      <c r="I261" s="21"/>
      <c r="J261" s="21"/>
      <c r="K261" s="21"/>
      <c r="L261" s="21"/>
      <c r="M261" s="21"/>
      <c r="N261" s="21"/>
      <c r="O261" s="21"/>
      <c r="P261" s="21"/>
      <c r="Q261" s="21"/>
      <c r="R261" s="21"/>
      <c r="S261" s="21"/>
      <c r="T261" s="21"/>
      <c r="U261" s="21"/>
      <c r="V261" s="21"/>
      <c r="W261" s="21"/>
      <c r="X261" s="21"/>
      <c r="Y261" s="21"/>
      <c r="Z261" s="21"/>
    </row>
    <row r="262">
      <c r="A262" s="25"/>
      <c r="B262" s="119"/>
      <c r="C262" s="342"/>
      <c r="D262" s="21"/>
      <c r="E262" s="119"/>
      <c r="F262" s="119"/>
      <c r="G262" s="168"/>
      <c r="H262" s="122"/>
      <c r="I262" s="21"/>
      <c r="J262" s="21"/>
      <c r="K262" s="21"/>
      <c r="L262" s="21"/>
      <c r="M262" s="21"/>
      <c r="N262" s="21"/>
      <c r="O262" s="21"/>
      <c r="P262" s="21"/>
      <c r="Q262" s="21"/>
      <c r="R262" s="21"/>
      <c r="S262" s="21"/>
      <c r="T262" s="21"/>
      <c r="U262" s="21"/>
      <c r="V262" s="21"/>
      <c r="W262" s="21"/>
      <c r="X262" s="21"/>
      <c r="Y262" s="21"/>
      <c r="Z262" s="21"/>
    </row>
    <row r="263">
      <c r="A263" s="25"/>
      <c r="B263" s="119"/>
      <c r="C263" s="342"/>
      <c r="D263" s="21"/>
      <c r="E263" s="119"/>
      <c r="F263" s="119"/>
      <c r="G263" s="168"/>
      <c r="H263" s="122"/>
      <c r="I263" s="21"/>
      <c r="J263" s="21"/>
      <c r="K263" s="21"/>
      <c r="L263" s="21"/>
      <c r="M263" s="21"/>
      <c r="N263" s="21"/>
      <c r="O263" s="21"/>
      <c r="P263" s="21"/>
      <c r="Q263" s="21"/>
      <c r="R263" s="21"/>
      <c r="S263" s="21"/>
      <c r="T263" s="21"/>
      <c r="U263" s="21"/>
      <c r="V263" s="21"/>
      <c r="W263" s="21"/>
      <c r="X263" s="21"/>
      <c r="Y263" s="21"/>
      <c r="Z263" s="21"/>
    </row>
    <row r="264">
      <c r="A264" s="25"/>
      <c r="B264" s="119"/>
      <c r="C264" s="342"/>
      <c r="D264" s="21"/>
      <c r="E264" s="119"/>
      <c r="F264" s="119"/>
      <c r="G264" s="168"/>
      <c r="H264" s="122"/>
      <c r="I264" s="21"/>
      <c r="J264" s="21"/>
      <c r="K264" s="21"/>
      <c r="L264" s="21"/>
      <c r="M264" s="21"/>
      <c r="N264" s="21"/>
      <c r="O264" s="21"/>
      <c r="P264" s="21"/>
      <c r="Q264" s="21"/>
      <c r="R264" s="21"/>
      <c r="S264" s="21"/>
      <c r="T264" s="21"/>
      <c r="U264" s="21"/>
      <c r="V264" s="21"/>
      <c r="W264" s="21"/>
      <c r="X264" s="21"/>
      <c r="Y264" s="21"/>
      <c r="Z264" s="21"/>
    </row>
    <row r="265">
      <c r="A265" s="25"/>
      <c r="B265" s="119"/>
      <c r="C265" s="342"/>
      <c r="D265" s="21"/>
      <c r="E265" s="119"/>
      <c r="F265" s="119"/>
      <c r="G265" s="168"/>
      <c r="H265" s="122"/>
      <c r="I265" s="21"/>
      <c r="J265" s="21"/>
      <c r="K265" s="21"/>
      <c r="L265" s="21"/>
      <c r="M265" s="21"/>
      <c r="N265" s="21"/>
      <c r="O265" s="21"/>
      <c r="P265" s="21"/>
      <c r="Q265" s="21"/>
      <c r="R265" s="21"/>
      <c r="S265" s="21"/>
      <c r="T265" s="21"/>
      <c r="U265" s="21"/>
      <c r="V265" s="21"/>
      <c r="W265" s="21"/>
      <c r="X265" s="21"/>
      <c r="Y265" s="21"/>
      <c r="Z265" s="21"/>
    </row>
    <row r="266">
      <c r="A266" s="25"/>
      <c r="B266" s="119"/>
      <c r="C266" s="342"/>
      <c r="D266" s="21"/>
      <c r="E266" s="119"/>
      <c r="F266" s="119"/>
      <c r="G266" s="168"/>
      <c r="H266" s="122"/>
      <c r="I266" s="21"/>
      <c r="J266" s="21"/>
      <c r="K266" s="21"/>
      <c r="L266" s="21"/>
      <c r="M266" s="21"/>
      <c r="N266" s="21"/>
      <c r="O266" s="21"/>
      <c r="P266" s="21"/>
      <c r="Q266" s="21"/>
      <c r="R266" s="21"/>
      <c r="S266" s="21"/>
      <c r="T266" s="21"/>
      <c r="U266" s="21"/>
      <c r="V266" s="21"/>
      <c r="W266" s="21"/>
      <c r="X266" s="21"/>
      <c r="Y266" s="21"/>
      <c r="Z266" s="21"/>
    </row>
    <row r="267">
      <c r="A267" s="25"/>
      <c r="B267" s="119"/>
      <c r="C267" s="342"/>
      <c r="D267" s="21"/>
      <c r="E267" s="119"/>
      <c r="F267" s="119"/>
      <c r="G267" s="168"/>
      <c r="H267" s="122"/>
      <c r="I267" s="21"/>
      <c r="J267" s="21"/>
      <c r="K267" s="21"/>
      <c r="L267" s="21"/>
      <c r="M267" s="21"/>
      <c r="N267" s="21"/>
      <c r="O267" s="21"/>
      <c r="P267" s="21"/>
      <c r="Q267" s="21"/>
      <c r="R267" s="21"/>
      <c r="S267" s="21"/>
      <c r="T267" s="21"/>
      <c r="U267" s="21"/>
      <c r="V267" s="21"/>
      <c r="W267" s="21"/>
      <c r="X267" s="21"/>
      <c r="Y267" s="21"/>
      <c r="Z267" s="21"/>
    </row>
    <row r="268">
      <c r="A268" s="25"/>
      <c r="B268" s="119"/>
      <c r="C268" s="342"/>
      <c r="D268" s="21"/>
      <c r="E268" s="119"/>
      <c r="F268" s="119"/>
      <c r="G268" s="168"/>
      <c r="H268" s="122"/>
      <c r="I268" s="21"/>
      <c r="J268" s="21"/>
      <c r="K268" s="21"/>
      <c r="L268" s="21"/>
      <c r="M268" s="21"/>
      <c r="N268" s="21"/>
      <c r="O268" s="21"/>
      <c r="P268" s="21"/>
      <c r="Q268" s="21"/>
      <c r="R268" s="21"/>
      <c r="S268" s="21"/>
      <c r="T268" s="21"/>
      <c r="U268" s="21"/>
      <c r="V268" s="21"/>
      <c r="W268" s="21"/>
      <c r="X268" s="21"/>
      <c r="Y268" s="21"/>
      <c r="Z268" s="21"/>
    </row>
    <row r="269">
      <c r="A269" s="25"/>
      <c r="B269" s="119"/>
      <c r="C269" s="342"/>
      <c r="D269" s="21"/>
      <c r="E269" s="119"/>
      <c r="F269" s="119"/>
      <c r="G269" s="168"/>
      <c r="H269" s="122"/>
      <c r="I269" s="21"/>
      <c r="J269" s="21"/>
      <c r="K269" s="21"/>
      <c r="L269" s="21"/>
      <c r="M269" s="21"/>
      <c r="N269" s="21"/>
      <c r="O269" s="21"/>
      <c r="P269" s="21"/>
      <c r="Q269" s="21"/>
      <c r="R269" s="21"/>
      <c r="S269" s="21"/>
      <c r="T269" s="21"/>
      <c r="U269" s="21"/>
      <c r="V269" s="21"/>
      <c r="W269" s="21"/>
      <c r="X269" s="21"/>
      <c r="Y269" s="21"/>
      <c r="Z269" s="21"/>
    </row>
    <row r="270">
      <c r="A270" s="25"/>
      <c r="B270" s="119"/>
      <c r="C270" s="342"/>
      <c r="D270" s="21"/>
      <c r="E270" s="119"/>
      <c r="F270" s="119"/>
      <c r="G270" s="168"/>
      <c r="H270" s="122"/>
      <c r="I270" s="21"/>
      <c r="J270" s="21"/>
      <c r="K270" s="21"/>
      <c r="L270" s="21"/>
      <c r="M270" s="21"/>
      <c r="N270" s="21"/>
      <c r="O270" s="21"/>
      <c r="P270" s="21"/>
      <c r="Q270" s="21"/>
      <c r="R270" s="21"/>
      <c r="S270" s="21"/>
      <c r="T270" s="21"/>
      <c r="U270" s="21"/>
      <c r="V270" s="21"/>
      <c r="W270" s="21"/>
      <c r="X270" s="21"/>
      <c r="Y270" s="21"/>
      <c r="Z270" s="21"/>
    </row>
    <row r="271">
      <c r="A271" s="25"/>
      <c r="B271" s="119"/>
      <c r="C271" s="342"/>
      <c r="D271" s="21"/>
      <c r="E271" s="119"/>
      <c r="F271" s="119"/>
      <c r="G271" s="168"/>
      <c r="H271" s="122"/>
      <c r="I271" s="21"/>
      <c r="J271" s="21"/>
      <c r="K271" s="21"/>
      <c r="L271" s="21"/>
      <c r="M271" s="21"/>
      <c r="N271" s="21"/>
      <c r="O271" s="21"/>
      <c r="P271" s="21"/>
      <c r="Q271" s="21"/>
      <c r="R271" s="21"/>
      <c r="S271" s="21"/>
      <c r="T271" s="21"/>
      <c r="U271" s="21"/>
      <c r="V271" s="21"/>
      <c r="W271" s="21"/>
      <c r="X271" s="21"/>
      <c r="Y271" s="21"/>
      <c r="Z271" s="21"/>
    </row>
    <row r="272">
      <c r="A272" s="25"/>
      <c r="B272" s="119"/>
      <c r="C272" s="342"/>
      <c r="D272" s="21"/>
      <c r="E272" s="119"/>
      <c r="F272" s="119"/>
      <c r="G272" s="168"/>
      <c r="H272" s="122"/>
      <c r="I272" s="21"/>
      <c r="J272" s="21"/>
      <c r="K272" s="21"/>
      <c r="L272" s="21"/>
      <c r="M272" s="21"/>
      <c r="N272" s="21"/>
      <c r="O272" s="21"/>
      <c r="P272" s="21"/>
      <c r="Q272" s="21"/>
      <c r="R272" s="21"/>
      <c r="S272" s="21"/>
      <c r="T272" s="21"/>
      <c r="U272" s="21"/>
      <c r="V272" s="21"/>
      <c r="W272" s="21"/>
      <c r="X272" s="21"/>
      <c r="Y272" s="21"/>
      <c r="Z272" s="21"/>
    </row>
    <row r="273">
      <c r="A273" s="25"/>
      <c r="B273" s="119"/>
      <c r="C273" s="342"/>
      <c r="D273" s="21"/>
      <c r="E273" s="119"/>
      <c r="F273" s="119"/>
      <c r="G273" s="168"/>
      <c r="H273" s="122"/>
      <c r="I273" s="21"/>
      <c r="J273" s="21"/>
      <c r="K273" s="21"/>
      <c r="L273" s="21"/>
      <c r="M273" s="21"/>
      <c r="N273" s="21"/>
      <c r="O273" s="21"/>
      <c r="P273" s="21"/>
      <c r="Q273" s="21"/>
      <c r="R273" s="21"/>
      <c r="S273" s="21"/>
      <c r="T273" s="21"/>
      <c r="U273" s="21"/>
      <c r="V273" s="21"/>
      <c r="W273" s="21"/>
      <c r="X273" s="21"/>
      <c r="Y273" s="21"/>
      <c r="Z273" s="21"/>
    </row>
    <row r="274">
      <c r="A274" s="25"/>
      <c r="B274" s="119"/>
      <c r="C274" s="342"/>
      <c r="D274" s="21"/>
      <c r="E274" s="119"/>
      <c r="F274" s="119"/>
      <c r="G274" s="168"/>
      <c r="H274" s="122"/>
      <c r="I274" s="21"/>
      <c r="J274" s="21"/>
      <c r="K274" s="21"/>
      <c r="L274" s="21"/>
      <c r="M274" s="21"/>
      <c r="N274" s="21"/>
      <c r="O274" s="21"/>
      <c r="P274" s="21"/>
      <c r="Q274" s="21"/>
      <c r="R274" s="21"/>
      <c r="S274" s="21"/>
      <c r="T274" s="21"/>
      <c r="U274" s="21"/>
      <c r="V274" s="21"/>
      <c r="W274" s="21"/>
      <c r="X274" s="21"/>
      <c r="Y274" s="21"/>
      <c r="Z274" s="21"/>
    </row>
    <row r="275">
      <c r="A275" s="25"/>
      <c r="B275" s="119"/>
      <c r="C275" s="342"/>
      <c r="D275" s="21"/>
      <c r="E275" s="119"/>
      <c r="F275" s="119"/>
      <c r="G275" s="168"/>
      <c r="H275" s="122"/>
      <c r="I275" s="21"/>
      <c r="J275" s="21"/>
      <c r="K275" s="21"/>
      <c r="L275" s="21"/>
      <c r="M275" s="21"/>
      <c r="N275" s="21"/>
      <c r="O275" s="21"/>
      <c r="P275" s="21"/>
      <c r="Q275" s="21"/>
      <c r="R275" s="21"/>
      <c r="S275" s="21"/>
      <c r="T275" s="21"/>
      <c r="U275" s="21"/>
      <c r="V275" s="21"/>
      <c r="W275" s="21"/>
      <c r="X275" s="21"/>
      <c r="Y275" s="21"/>
      <c r="Z275" s="21"/>
    </row>
    <row r="276">
      <c r="A276" s="25"/>
      <c r="B276" s="119"/>
      <c r="C276" s="342"/>
      <c r="D276" s="21"/>
      <c r="E276" s="119"/>
      <c r="F276" s="119"/>
      <c r="G276" s="168"/>
      <c r="H276" s="122"/>
      <c r="I276" s="21"/>
      <c r="J276" s="21"/>
      <c r="K276" s="21"/>
      <c r="L276" s="21"/>
      <c r="M276" s="21"/>
      <c r="N276" s="21"/>
      <c r="O276" s="21"/>
      <c r="P276" s="21"/>
      <c r="Q276" s="21"/>
      <c r="R276" s="21"/>
      <c r="S276" s="21"/>
      <c r="T276" s="21"/>
      <c r="U276" s="21"/>
      <c r="V276" s="21"/>
      <c r="W276" s="21"/>
      <c r="X276" s="21"/>
      <c r="Y276" s="21"/>
      <c r="Z276" s="21"/>
    </row>
    <row r="277">
      <c r="A277" s="25"/>
      <c r="B277" s="119"/>
      <c r="C277" s="342"/>
      <c r="D277" s="21"/>
      <c r="E277" s="119"/>
      <c r="F277" s="119"/>
      <c r="G277" s="168"/>
      <c r="H277" s="122"/>
      <c r="I277" s="21"/>
      <c r="J277" s="21"/>
      <c r="K277" s="21"/>
      <c r="L277" s="21"/>
      <c r="M277" s="21"/>
      <c r="N277" s="21"/>
      <c r="O277" s="21"/>
      <c r="P277" s="21"/>
      <c r="Q277" s="21"/>
      <c r="R277" s="21"/>
      <c r="S277" s="21"/>
      <c r="T277" s="21"/>
      <c r="U277" s="21"/>
      <c r="V277" s="21"/>
      <c r="W277" s="21"/>
      <c r="X277" s="21"/>
      <c r="Y277" s="21"/>
      <c r="Z277" s="21"/>
    </row>
    <row r="278">
      <c r="A278" s="25"/>
      <c r="B278" s="119"/>
      <c r="C278" s="342"/>
      <c r="D278" s="21"/>
      <c r="E278" s="119"/>
      <c r="F278" s="119"/>
      <c r="G278" s="168"/>
      <c r="H278" s="122"/>
      <c r="I278" s="21"/>
      <c r="J278" s="21"/>
      <c r="K278" s="21"/>
      <c r="L278" s="21"/>
      <c r="M278" s="21"/>
      <c r="N278" s="21"/>
      <c r="O278" s="21"/>
      <c r="P278" s="21"/>
      <c r="Q278" s="21"/>
      <c r="R278" s="21"/>
      <c r="S278" s="21"/>
      <c r="T278" s="21"/>
      <c r="U278" s="21"/>
      <c r="V278" s="21"/>
      <c r="W278" s="21"/>
      <c r="X278" s="21"/>
      <c r="Y278" s="21"/>
      <c r="Z278" s="21"/>
    </row>
    <row r="279">
      <c r="A279" s="25"/>
      <c r="B279" s="119"/>
      <c r="C279" s="342"/>
      <c r="D279" s="21"/>
      <c r="E279" s="119"/>
      <c r="F279" s="119"/>
      <c r="G279" s="168"/>
      <c r="H279" s="122"/>
      <c r="I279" s="21"/>
      <c r="J279" s="21"/>
      <c r="K279" s="21"/>
      <c r="L279" s="21"/>
      <c r="M279" s="21"/>
      <c r="N279" s="21"/>
      <c r="O279" s="21"/>
      <c r="P279" s="21"/>
      <c r="Q279" s="21"/>
      <c r="R279" s="21"/>
      <c r="S279" s="21"/>
      <c r="T279" s="21"/>
      <c r="U279" s="21"/>
      <c r="V279" s="21"/>
      <c r="W279" s="21"/>
      <c r="X279" s="21"/>
      <c r="Y279" s="21"/>
      <c r="Z279" s="21"/>
    </row>
    <row r="280">
      <c r="A280" s="25"/>
      <c r="B280" s="119"/>
      <c r="C280" s="342"/>
      <c r="D280" s="21"/>
      <c r="E280" s="119"/>
      <c r="F280" s="119"/>
      <c r="G280" s="168"/>
      <c r="H280" s="122"/>
      <c r="I280" s="21"/>
      <c r="J280" s="21"/>
      <c r="K280" s="21"/>
      <c r="L280" s="21"/>
      <c r="M280" s="21"/>
      <c r="N280" s="21"/>
      <c r="O280" s="21"/>
      <c r="P280" s="21"/>
      <c r="Q280" s="21"/>
      <c r="R280" s="21"/>
      <c r="S280" s="21"/>
      <c r="T280" s="21"/>
      <c r="U280" s="21"/>
      <c r="V280" s="21"/>
      <c r="W280" s="21"/>
      <c r="X280" s="21"/>
      <c r="Y280" s="21"/>
      <c r="Z280" s="21"/>
    </row>
    <row r="281">
      <c r="A281" s="25"/>
      <c r="B281" s="119"/>
      <c r="C281" s="342"/>
      <c r="D281" s="21"/>
      <c r="E281" s="119"/>
      <c r="F281" s="119"/>
      <c r="G281" s="168"/>
      <c r="H281" s="122"/>
      <c r="I281" s="21"/>
      <c r="J281" s="21"/>
      <c r="K281" s="21"/>
      <c r="L281" s="21"/>
      <c r="M281" s="21"/>
      <c r="N281" s="21"/>
      <c r="O281" s="21"/>
      <c r="P281" s="21"/>
      <c r="Q281" s="21"/>
      <c r="R281" s="21"/>
      <c r="S281" s="21"/>
      <c r="T281" s="21"/>
      <c r="U281" s="21"/>
      <c r="V281" s="21"/>
      <c r="W281" s="21"/>
      <c r="X281" s="21"/>
      <c r="Y281" s="21"/>
      <c r="Z281" s="21"/>
    </row>
    <row r="282">
      <c r="A282" s="25"/>
      <c r="B282" s="119"/>
      <c r="C282" s="342"/>
      <c r="D282" s="21"/>
      <c r="E282" s="119"/>
      <c r="F282" s="119"/>
      <c r="G282" s="168"/>
      <c r="H282" s="122"/>
      <c r="I282" s="21"/>
      <c r="J282" s="21"/>
      <c r="K282" s="21"/>
      <c r="L282" s="21"/>
      <c r="M282" s="21"/>
      <c r="N282" s="21"/>
      <c r="O282" s="21"/>
      <c r="P282" s="21"/>
      <c r="Q282" s="21"/>
      <c r="R282" s="21"/>
      <c r="S282" s="21"/>
      <c r="T282" s="21"/>
      <c r="U282" s="21"/>
      <c r="V282" s="21"/>
      <c r="W282" s="21"/>
      <c r="X282" s="21"/>
      <c r="Y282" s="21"/>
      <c r="Z282" s="21"/>
    </row>
    <row r="283">
      <c r="A283" s="25"/>
      <c r="B283" s="119"/>
      <c r="C283" s="342"/>
      <c r="D283" s="21"/>
      <c r="E283" s="119"/>
      <c r="F283" s="119"/>
      <c r="G283" s="168"/>
      <c r="H283" s="122"/>
      <c r="I283" s="21"/>
      <c r="J283" s="21"/>
      <c r="K283" s="21"/>
      <c r="L283" s="21"/>
      <c r="M283" s="21"/>
      <c r="N283" s="21"/>
      <c r="O283" s="21"/>
      <c r="P283" s="21"/>
      <c r="Q283" s="21"/>
      <c r="R283" s="21"/>
      <c r="S283" s="21"/>
      <c r="T283" s="21"/>
      <c r="U283" s="21"/>
      <c r="V283" s="21"/>
      <c r="W283" s="21"/>
      <c r="X283" s="21"/>
      <c r="Y283" s="21"/>
      <c r="Z283" s="21"/>
    </row>
    <row r="284">
      <c r="A284" s="25"/>
      <c r="B284" s="119"/>
      <c r="C284" s="342"/>
      <c r="D284" s="21"/>
      <c r="E284" s="119"/>
      <c r="F284" s="119"/>
      <c r="G284" s="168"/>
      <c r="H284" s="122"/>
      <c r="I284" s="21"/>
      <c r="J284" s="21"/>
      <c r="K284" s="21"/>
      <c r="L284" s="21"/>
      <c r="M284" s="21"/>
      <c r="N284" s="21"/>
      <c r="O284" s="21"/>
      <c r="P284" s="21"/>
      <c r="Q284" s="21"/>
      <c r="R284" s="21"/>
      <c r="S284" s="21"/>
      <c r="T284" s="21"/>
      <c r="U284" s="21"/>
      <c r="V284" s="21"/>
      <c r="W284" s="21"/>
      <c r="X284" s="21"/>
      <c r="Y284" s="21"/>
      <c r="Z284" s="21"/>
    </row>
    <row r="285">
      <c r="A285" s="25"/>
      <c r="B285" s="119"/>
      <c r="C285" s="342"/>
      <c r="D285" s="21"/>
      <c r="E285" s="119"/>
      <c r="F285" s="119"/>
      <c r="G285" s="168"/>
      <c r="H285" s="122"/>
      <c r="I285" s="21"/>
      <c r="J285" s="21"/>
      <c r="K285" s="21"/>
      <c r="L285" s="21"/>
      <c r="M285" s="21"/>
      <c r="N285" s="21"/>
      <c r="O285" s="21"/>
      <c r="P285" s="21"/>
      <c r="Q285" s="21"/>
      <c r="R285" s="21"/>
      <c r="S285" s="21"/>
      <c r="T285" s="21"/>
      <c r="U285" s="21"/>
      <c r="V285" s="21"/>
      <c r="W285" s="21"/>
      <c r="X285" s="21"/>
      <c r="Y285" s="21"/>
      <c r="Z285" s="21"/>
    </row>
    <row r="286">
      <c r="A286" s="25"/>
      <c r="B286" s="119"/>
      <c r="C286" s="342"/>
      <c r="D286" s="21"/>
      <c r="E286" s="119"/>
      <c r="F286" s="119"/>
      <c r="G286" s="168"/>
      <c r="H286" s="122"/>
      <c r="I286" s="21"/>
      <c r="J286" s="21"/>
      <c r="K286" s="21"/>
      <c r="L286" s="21"/>
      <c r="M286" s="21"/>
      <c r="N286" s="21"/>
      <c r="O286" s="21"/>
      <c r="P286" s="21"/>
      <c r="Q286" s="21"/>
      <c r="R286" s="21"/>
      <c r="S286" s="21"/>
      <c r="T286" s="21"/>
      <c r="U286" s="21"/>
      <c r="V286" s="21"/>
      <c r="W286" s="21"/>
      <c r="X286" s="21"/>
      <c r="Y286" s="21"/>
      <c r="Z286" s="21"/>
    </row>
    <row r="287">
      <c r="A287" s="25"/>
      <c r="B287" s="119"/>
      <c r="C287" s="342"/>
      <c r="D287" s="21"/>
      <c r="E287" s="119"/>
      <c r="F287" s="119"/>
      <c r="G287" s="168"/>
      <c r="H287" s="122"/>
      <c r="I287" s="21"/>
      <c r="J287" s="21"/>
      <c r="K287" s="21"/>
      <c r="L287" s="21"/>
      <c r="M287" s="21"/>
      <c r="N287" s="21"/>
      <c r="O287" s="21"/>
      <c r="P287" s="21"/>
      <c r="Q287" s="21"/>
      <c r="R287" s="21"/>
      <c r="S287" s="21"/>
      <c r="T287" s="21"/>
      <c r="U287" s="21"/>
      <c r="V287" s="21"/>
      <c r="W287" s="21"/>
      <c r="X287" s="21"/>
      <c r="Y287" s="21"/>
      <c r="Z287" s="21"/>
    </row>
    <row r="288">
      <c r="A288" s="25"/>
      <c r="B288" s="119"/>
      <c r="C288" s="342"/>
      <c r="D288" s="21"/>
      <c r="E288" s="119"/>
      <c r="F288" s="119"/>
      <c r="G288" s="168"/>
      <c r="H288" s="122"/>
      <c r="I288" s="21"/>
      <c r="J288" s="21"/>
      <c r="K288" s="21"/>
      <c r="L288" s="21"/>
      <c r="M288" s="21"/>
      <c r="N288" s="21"/>
      <c r="O288" s="21"/>
      <c r="P288" s="21"/>
      <c r="Q288" s="21"/>
      <c r="R288" s="21"/>
      <c r="S288" s="21"/>
      <c r="T288" s="21"/>
      <c r="U288" s="21"/>
      <c r="V288" s="21"/>
      <c r="W288" s="21"/>
      <c r="X288" s="21"/>
      <c r="Y288" s="21"/>
      <c r="Z288" s="21"/>
    </row>
    <row r="289">
      <c r="A289" s="25"/>
      <c r="B289" s="119"/>
      <c r="C289" s="342"/>
      <c r="D289" s="21"/>
      <c r="E289" s="119"/>
      <c r="F289" s="119"/>
      <c r="G289" s="168"/>
      <c r="H289" s="122"/>
      <c r="I289" s="21"/>
      <c r="J289" s="21"/>
      <c r="K289" s="21"/>
      <c r="L289" s="21"/>
      <c r="M289" s="21"/>
      <c r="N289" s="21"/>
      <c r="O289" s="21"/>
      <c r="P289" s="21"/>
      <c r="Q289" s="21"/>
      <c r="R289" s="21"/>
      <c r="S289" s="21"/>
      <c r="T289" s="21"/>
      <c r="U289" s="21"/>
      <c r="V289" s="21"/>
      <c r="W289" s="21"/>
      <c r="X289" s="21"/>
      <c r="Y289" s="21"/>
      <c r="Z289" s="21"/>
    </row>
    <row r="290">
      <c r="A290" s="25"/>
      <c r="B290" s="119"/>
      <c r="C290" s="342"/>
      <c r="D290" s="21"/>
      <c r="E290" s="119"/>
      <c r="F290" s="119"/>
      <c r="G290" s="168"/>
      <c r="H290" s="122"/>
      <c r="I290" s="21"/>
      <c r="J290" s="21"/>
      <c r="K290" s="21"/>
      <c r="L290" s="21"/>
      <c r="M290" s="21"/>
      <c r="N290" s="21"/>
      <c r="O290" s="21"/>
      <c r="P290" s="21"/>
      <c r="Q290" s="21"/>
      <c r="R290" s="21"/>
      <c r="S290" s="21"/>
      <c r="T290" s="21"/>
      <c r="U290" s="21"/>
      <c r="V290" s="21"/>
      <c r="W290" s="21"/>
      <c r="X290" s="21"/>
      <c r="Y290" s="21"/>
      <c r="Z290" s="21"/>
    </row>
    <row r="291">
      <c r="A291" s="25"/>
      <c r="B291" s="119"/>
      <c r="C291" s="342"/>
      <c r="D291" s="21"/>
      <c r="E291" s="119"/>
      <c r="F291" s="119"/>
      <c r="G291" s="168"/>
      <c r="H291" s="122"/>
      <c r="I291" s="21"/>
      <c r="J291" s="21"/>
      <c r="K291" s="21"/>
      <c r="L291" s="21"/>
      <c r="M291" s="21"/>
      <c r="N291" s="21"/>
      <c r="O291" s="21"/>
      <c r="P291" s="21"/>
      <c r="Q291" s="21"/>
      <c r="R291" s="21"/>
      <c r="S291" s="21"/>
      <c r="T291" s="21"/>
      <c r="U291" s="21"/>
      <c r="V291" s="21"/>
      <c r="W291" s="21"/>
      <c r="X291" s="21"/>
      <c r="Y291" s="21"/>
      <c r="Z291" s="21"/>
    </row>
    <row r="292">
      <c r="A292" s="25"/>
      <c r="B292" s="119"/>
      <c r="C292" s="342"/>
      <c r="D292" s="21"/>
      <c r="E292" s="119"/>
      <c r="F292" s="119"/>
      <c r="G292" s="168"/>
      <c r="H292" s="122"/>
      <c r="I292" s="21"/>
      <c r="J292" s="21"/>
      <c r="K292" s="21"/>
      <c r="L292" s="21"/>
      <c r="M292" s="21"/>
      <c r="N292" s="21"/>
      <c r="O292" s="21"/>
      <c r="P292" s="21"/>
      <c r="Q292" s="21"/>
      <c r="R292" s="21"/>
      <c r="S292" s="21"/>
      <c r="T292" s="21"/>
      <c r="U292" s="21"/>
      <c r="V292" s="21"/>
      <c r="W292" s="21"/>
      <c r="X292" s="21"/>
      <c r="Y292" s="21"/>
      <c r="Z292" s="21"/>
    </row>
    <row r="293">
      <c r="A293" s="25"/>
      <c r="B293" s="119"/>
      <c r="C293" s="342"/>
      <c r="D293" s="21"/>
      <c r="E293" s="119"/>
      <c r="F293" s="119"/>
      <c r="G293" s="168"/>
      <c r="H293" s="122"/>
      <c r="I293" s="21"/>
      <c r="J293" s="21"/>
      <c r="K293" s="21"/>
      <c r="L293" s="21"/>
      <c r="M293" s="21"/>
      <c r="N293" s="21"/>
      <c r="O293" s="21"/>
      <c r="P293" s="21"/>
      <c r="Q293" s="21"/>
      <c r="R293" s="21"/>
      <c r="S293" s="21"/>
      <c r="T293" s="21"/>
      <c r="U293" s="21"/>
      <c r="V293" s="21"/>
      <c r="W293" s="21"/>
      <c r="X293" s="21"/>
      <c r="Y293" s="21"/>
      <c r="Z293" s="21"/>
    </row>
    <row r="294">
      <c r="A294" s="25"/>
      <c r="B294" s="119"/>
      <c r="C294" s="342"/>
      <c r="D294" s="21"/>
      <c r="E294" s="119"/>
      <c r="F294" s="119"/>
      <c r="G294" s="168"/>
      <c r="H294" s="122"/>
      <c r="I294" s="21"/>
      <c r="J294" s="21"/>
      <c r="K294" s="21"/>
      <c r="L294" s="21"/>
      <c r="M294" s="21"/>
      <c r="N294" s="21"/>
      <c r="O294" s="21"/>
      <c r="P294" s="21"/>
      <c r="Q294" s="21"/>
      <c r="R294" s="21"/>
      <c r="S294" s="21"/>
      <c r="T294" s="21"/>
      <c r="U294" s="21"/>
      <c r="V294" s="21"/>
      <c r="W294" s="21"/>
      <c r="X294" s="21"/>
      <c r="Y294" s="21"/>
      <c r="Z294" s="21"/>
    </row>
    <row r="295">
      <c r="A295" s="25"/>
      <c r="B295" s="119"/>
      <c r="C295" s="342"/>
      <c r="D295" s="21"/>
      <c r="E295" s="119"/>
      <c r="F295" s="119"/>
      <c r="G295" s="168"/>
      <c r="H295" s="122"/>
      <c r="I295" s="21"/>
      <c r="J295" s="21"/>
      <c r="K295" s="21"/>
      <c r="L295" s="21"/>
      <c r="M295" s="21"/>
      <c r="N295" s="21"/>
      <c r="O295" s="21"/>
      <c r="P295" s="21"/>
      <c r="Q295" s="21"/>
      <c r="R295" s="21"/>
      <c r="S295" s="21"/>
      <c r="T295" s="21"/>
      <c r="U295" s="21"/>
      <c r="V295" s="21"/>
      <c r="W295" s="21"/>
      <c r="X295" s="21"/>
      <c r="Y295" s="21"/>
      <c r="Z295" s="21"/>
    </row>
    <row r="296">
      <c r="A296" s="25"/>
      <c r="B296" s="119"/>
      <c r="C296" s="342"/>
      <c r="D296" s="21"/>
      <c r="E296" s="119"/>
      <c r="F296" s="119"/>
      <c r="G296" s="168"/>
      <c r="H296" s="122"/>
      <c r="I296" s="21"/>
      <c r="J296" s="21"/>
      <c r="K296" s="21"/>
      <c r="L296" s="21"/>
      <c r="M296" s="21"/>
      <c r="N296" s="21"/>
      <c r="O296" s="21"/>
      <c r="P296" s="21"/>
      <c r="Q296" s="21"/>
      <c r="R296" s="21"/>
      <c r="S296" s="21"/>
      <c r="T296" s="21"/>
      <c r="U296" s="21"/>
      <c r="V296" s="21"/>
      <c r="W296" s="21"/>
      <c r="X296" s="21"/>
      <c r="Y296" s="21"/>
      <c r="Z296" s="21"/>
    </row>
    <row r="297">
      <c r="A297" s="25"/>
      <c r="B297" s="119"/>
      <c r="C297" s="342"/>
      <c r="D297" s="21"/>
      <c r="E297" s="119"/>
      <c r="F297" s="119"/>
      <c r="G297" s="168"/>
      <c r="H297" s="122"/>
      <c r="I297" s="21"/>
      <c r="J297" s="21"/>
      <c r="K297" s="21"/>
      <c r="L297" s="21"/>
      <c r="M297" s="21"/>
      <c r="N297" s="21"/>
      <c r="O297" s="21"/>
      <c r="P297" s="21"/>
      <c r="Q297" s="21"/>
      <c r="R297" s="21"/>
      <c r="S297" s="21"/>
      <c r="T297" s="21"/>
      <c r="U297" s="21"/>
      <c r="V297" s="21"/>
      <c r="W297" s="21"/>
      <c r="X297" s="21"/>
      <c r="Y297" s="21"/>
      <c r="Z297" s="21"/>
    </row>
    <row r="298">
      <c r="A298" s="25"/>
      <c r="B298" s="119"/>
      <c r="C298" s="342"/>
      <c r="D298" s="21"/>
      <c r="E298" s="119"/>
      <c r="F298" s="119"/>
      <c r="G298" s="168"/>
      <c r="H298" s="122"/>
      <c r="I298" s="21"/>
      <c r="J298" s="21"/>
      <c r="K298" s="21"/>
      <c r="L298" s="21"/>
      <c r="M298" s="21"/>
      <c r="N298" s="21"/>
      <c r="O298" s="21"/>
      <c r="P298" s="21"/>
      <c r="Q298" s="21"/>
      <c r="R298" s="21"/>
      <c r="S298" s="21"/>
      <c r="T298" s="21"/>
      <c r="U298" s="21"/>
      <c r="V298" s="21"/>
      <c r="W298" s="21"/>
      <c r="X298" s="21"/>
      <c r="Y298" s="21"/>
      <c r="Z298" s="21"/>
    </row>
    <row r="299">
      <c r="A299" s="25"/>
      <c r="B299" s="119"/>
      <c r="C299" s="342"/>
      <c r="D299" s="21"/>
      <c r="E299" s="119"/>
      <c r="F299" s="119"/>
      <c r="G299" s="168"/>
      <c r="H299" s="122"/>
      <c r="I299" s="21"/>
      <c r="J299" s="21"/>
      <c r="K299" s="21"/>
      <c r="L299" s="21"/>
      <c r="M299" s="21"/>
      <c r="N299" s="21"/>
      <c r="O299" s="21"/>
      <c r="P299" s="21"/>
      <c r="Q299" s="21"/>
      <c r="R299" s="21"/>
      <c r="S299" s="21"/>
      <c r="T299" s="21"/>
      <c r="U299" s="21"/>
      <c r="V299" s="21"/>
      <c r="W299" s="21"/>
      <c r="X299" s="21"/>
      <c r="Y299" s="21"/>
      <c r="Z299" s="21"/>
    </row>
    <row r="300">
      <c r="A300" s="25"/>
      <c r="B300" s="119"/>
      <c r="C300" s="342"/>
      <c r="D300" s="21"/>
      <c r="E300" s="119"/>
      <c r="F300" s="119"/>
      <c r="G300" s="168"/>
      <c r="H300" s="122"/>
      <c r="I300" s="21"/>
      <c r="J300" s="21"/>
      <c r="K300" s="21"/>
      <c r="L300" s="21"/>
      <c r="M300" s="21"/>
      <c r="N300" s="21"/>
      <c r="O300" s="21"/>
      <c r="P300" s="21"/>
      <c r="Q300" s="21"/>
      <c r="R300" s="21"/>
      <c r="S300" s="21"/>
      <c r="T300" s="21"/>
      <c r="U300" s="21"/>
      <c r="V300" s="21"/>
      <c r="W300" s="21"/>
      <c r="X300" s="21"/>
      <c r="Y300" s="21"/>
      <c r="Z300" s="21"/>
    </row>
    <row r="301">
      <c r="A301" s="25"/>
      <c r="B301" s="119"/>
      <c r="C301" s="342"/>
      <c r="D301" s="21"/>
      <c r="E301" s="119"/>
      <c r="F301" s="119"/>
      <c r="G301" s="168"/>
      <c r="H301" s="122"/>
      <c r="I301" s="21"/>
      <c r="J301" s="21"/>
      <c r="K301" s="21"/>
      <c r="L301" s="21"/>
      <c r="M301" s="21"/>
      <c r="N301" s="21"/>
      <c r="O301" s="21"/>
      <c r="P301" s="21"/>
      <c r="Q301" s="21"/>
      <c r="R301" s="21"/>
      <c r="S301" s="21"/>
      <c r="T301" s="21"/>
      <c r="U301" s="21"/>
      <c r="V301" s="21"/>
      <c r="W301" s="21"/>
      <c r="X301" s="21"/>
      <c r="Y301" s="21"/>
      <c r="Z301" s="21"/>
    </row>
    <row r="302">
      <c r="A302" s="25"/>
      <c r="B302" s="119"/>
      <c r="C302" s="342"/>
      <c r="D302" s="21"/>
      <c r="E302" s="119"/>
      <c r="F302" s="119"/>
      <c r="G302" s="168"/>
      <c r="H302" s="122"/>
      <c r="I302" s="21"/>
      <c r="J302" s="21"/>
      <c r="K302" s="21"/>
      <c r="L302" s="21"/>
      <c r="M302" s="21"/>
      <c r="N302" s="21"/>
      <c r="O302" s="21"/>
      <c r="P302" s="21"/>
      <c r="Q302" s="21"/>
      <c r="R302" s="21"/>
      <c r="S302" s="21"/>
      <c r="T302" s="21"/>
      <c r="U302" s="21"/>
      <c r="V302" s="21"/>
      <c r="W302" s="21"/>
      <c r="X302" s="21"/>
      <c r="Y302" s="21"/>
      <c r="Z302" s="21"/>
    </row>
    <row r="303">
      <c r="A303" s="25"/>
      <c r="B303" s="119"/>
      <c r="C303" s="342"/>
      <c r="D303" s="21"/>
      <c r="E303" s="119"/>
      <c r="F303" s="119"/>
      <c r="G303" s="168"/>
      <c r="H303" s="122"/>
      <c r="I303" s="21"/>
      <c r="J303" s="21"/>
      <c r="K303" s="21"/>
      <c r="L303" s="21"/>
      <c r="M303" s="21"/>
      <c r="N303" s="21"/>
      <c r="O303" s="21"/>
      <c r="P303" s="21"/>
      <c r="Q303" s="21"/>
      <c r="R303" s="21"/>
      <c r="S303" s="21"/>
      <c r="T303" s="21"/>
      <c r="U303" s="21"/>
      <c r="V303" s="21"/>
      <c r="W303" s="21"/>
      <c r="X303" s="21"/>
      <c r="Y303" s="21"/>
      <c r="Z303" s="21"/>
    </row>
    <row r="304">
      <c r="A304" s="25"/>
      <c r="B304" s="119"/>
      <c r="C304" s="342"/>
      <c r="D304" s="21"/>
      <c r="E304" s="119"/>
      <c r="F304" s="119"/>
      <c r="G304" s="168"/>
      <c r="H304" s="122"/>
      <c r="I304" s="21"/>
      <c r="J304" s="21"/>
      <c r="K304" s="21"/>
      <c r="L304" s="21"/>
      <c r="M304" s="21"/>
      <c r="N304" s="21"/>
      <c r="O304" s="21"/>
      <c r="P304" s="21"/>
      <c r="Q304" s="21"/>
      <c r="R304" s="21"/>
      <c r="S304" s="21"/>
      <c r="T304" s="21"/>
      <c r="U304" s="21"/>
      <c r="V304" s="21"/>
      <c r="W304" s="21"/>
      <c r="X304" s="21"/>
      <c r="Y304" s="21"/>
      <c r="Z304" s="21"/>
    </row>
    <row r="305">
      <c r="A305" s="25"/>
      <c r="B305" s="119"/>
      <c r="C305" s="342"/>
      <c r="D305" s="21"/>
      <c r="E305" s="119"/>
      <c r="F305" s="119"/>
      <c r="G305" s="168"/>
      <c r="H305" s="122"/>
      <c r="I305" s="21"/>
      <c r="J305" s="21"/>
      <c r="K305" s="21"/>
      <c r="L305" s="21"/>
      <c r="M305" s="21"/>
      <c r="N305" s="21"/>
      <c r="O305" s="21"/>
      <c r="P305" s="21"/>
      <c r="Q305" s="21"/>
      <c r="R305" s="21"/>
      <c r="S305" s="21"/>
      <c r="T305" s="21"/>
      <c r="U305" s="21"/>
      <c r="V305" s="21"/>
      <c r="W305" s="21"/>
      <c r="X305" s="21"/>
      <c r="Y305" s="21"/>
      <c r="Z305" s="21"/>
    </row>
    <row r="306">
      <c r="A306" s="25"/>
      <c r="B306" s="119"/>
      <c r="C306" s="342"/>
      <c r="D306" s="21"/>
      <c r="E306" s="119"/>
      <c r="F306" s="119"/>
      <c r="G306" s="168"/>
      <c r="H306" s="122"/>
      <c r="I306" s="21"/>
      <c r="J306" s="21"/>
      <c r="K306" s="21"/>
      <c r="L306" s="21"/>
      <c r="M306" s="21"/>
      <c r="N306" s="21"/>
      <c r="O306" s="21"/>
      <c r="P306" s="21"/>
      <c r="Q306" s="21"/>
      <c r="R306" s="21"/>
      <c r="S306" s="21"/>
      <c r="T306" s="21"/>
      <c r="U306" s="21"/>
      <c r="V306" s="21"/>
      <c r="W306" s="21"/>
      <c r="X306" s="21"/>
      <c r="Y306" s="21"/>
      <c r="Z306" s="21"/>
    </row>
    <row r="307">
      <c r="A307" s="25"/>
      <c r="B307" s="119"/>
      <c r="C307" s="342"/>
      <c r="D307" s="21"/>
      <c r="E307" s="119"/>
      <c r="F307" s="119"/>
      <c r="G307" s="168"/>
      <c r="H307" s="122"/>
      <c r="I307" s="21"/>
      <c r="J307" s="21"/>
      <c r="K307" s="21"/>
      <c r="L307" s="21"/>
      <c r="M307" s="21"/>
      <c r="N307" s="21"/>
      <c r="O307" s="21"/>
      <c r="P307" s="21"/>
      <c r="Q307" s="21"/>
      <c r="R307" s="21"/>
      <c r="S307" s="21"/>
      <c r="T307" s="21"/>
      <c r="U307" s="21"/>
      <c r="V307" s="21"/>
      <c r="W307" s="21"/>
      <c r="X307" s="21"/>
      <c r="Y307" s="21"/>
      <c r="Z307" s="21"/>
    </row>
    <row r="308">
      <c r="A308" s="25"/>
      <c r="B308" s="119"/>
      <c r="C308" s="342"/>
      <c r="D308" s="21"/>
      <c r="E308" s="119"/>
      <c r="F308" s="119"/>
      <c r="G308" s="168"/>
      <c r="H308" s="122"/>
      <c r="I308" s="21"/>
      <c r="J308" s="21"/>
      <c r="K308" s="21"/>
      <c r="L308" s="21"/>
      <c r="M308" s="21"/>
      <c r="N308" s="21"/>
      <c r="O308" s="21"/>
      <c r="P308" s="21"/>
      <c r="Q308" s="21"/>
      <c r="R308" s="21"/>
      <c r="S308" s="21"/>
      <c r="T308" s="21"/>
      <c r="U308" s="21"/>
      <c r="V308" s="21"/>
      <c r="W308" s="21"/>
      <c r="X308" s="21"/>
      <c r="Y308" s="21"/>
      <c r="Z308" s="21"/>
    </row>
    <row r="309">
      <c r="A309" s="25"/>
      <c r="B309" s="119"/>
      <c r="C309" s="342"/>
      <c r="D309" s="21"/>
      <c r="E309" s="119"/>
      <c r="F309" s="119"/>
      <c r="G309" s="168"/>
      <c r="H309" s="122"/>
      <c r="I309" s="21"/>
      <c r="J309" s="21"/>
      <c r="K309" s="21"/>
      <c r="L309" s="21"/>
      <c r="M309" s="21"/>
      <c r="N309" s="21"/>
      <c r="O309" s="21"/>
      <c r="P309" s="21"/>
      <c r="Q309" s="21"/>
      <c r="R309" s="21"/>
      <c r="S309" s="21"/>
      <c r="T309" s="21"/>
      <c r="U309" s="21"/>
      <c r="V309" s="21"/>
      <c r="W309" s="21"/>
      <c r="X309" s="21"/>
      <c r="Y309" s="21"/>
      <c r="Z309" s="21"/>
    </row>
    <row r="310">
      <c r="A310" s="25"/>
      <c r="B310" s="119"/>
      <c r="C310" s="342"/>
      <c r="D310" s="21"/>
      <c r="E310" s="119"/>
      <c r="F310" s="119"/>
      <c r="G310" s="168"/>
      <c r="H310" s="122"/>
      <c r="I310" s="21"/>
      <c r="J310" s="21"/>
      <c r="K310" s="21"/>
      <c r="L310" s="21"/>
      <c r="M310" s="21"/>
      <c r="N310" s="21"/>
      <c r="O310" s="21"/>
      <c r="P310" s="21"/>
      <c r="Q310" s="21"/>
      <c r="R310" s="21"/>
      <c r="S310" s="21"/>
      <c r="T310" s="21"/>
      <c r="U310" s="21"/>
      <c r="V310" s="21"/>
      <c r="W310" s="21"/>
      <c r="X310" s="21"/>
      <c r="Y310" s="21"/>
      <c r="Z310" s="21"/>
    </row>
    <row r="311">
      <c r="A311" s="25"/>
      <c r="B311" s="119"/>
      <c r="C311" s="342"/>
      <c r="D311" s="21"/>
      <c r="E311" s="119"/>
      <c r="F311" s="119"/>
      <c r="G311" s="168"/>
      <c r="H311" s="122"/>
      <c r="I311" s="21"/>
      <c r="J311" s="21"/>
      <c r="K311" s="21"/>
      <c r="L311" s="21"/>
      <c r="M311" s="21"/>
      <c r="N311" s="21"/>
      <c r="O311" s="21"/>
      <c r="P311" s="21"/>
      <c r="Q311" s="21"/>
      <c r="R311" s="21"/>
      <c r="S311" s="21"/>
      <c r="T311" s="21"/>
      <c r="U311" s="21"/>
      <c r="V311" s="21"/>
      <c r="W311" s="21"/>
      <c r="X311" s="21"/>
      <c r="Y311" s="21"/>
      <c r="Z311" s="21"/>
    </row>
    <row r="312">
      <c r="A312" s="25"/>
      <c r="B312" s="119"/>
      <c r="C312" s="342"/>
      <c r="D312" s="21"/>
      <c r="E312" s="21"/>
      <c r="F312" s="21"/>
      <c r="G312" s="168"/>
      <c r="H312" s="122"/>
      <c r="I312" s="21"/>
      <c r="J312" s="21"/>
      <c r="K312" s="21"/>
      <c r="L312" s="21"/>
      <c r="M312" s="21"/>
      <c r="N312" s="21"/>
      <c r="O312" s="21"/>
      <c r="P312" s="21"/>
      <c r="Q312" s="21"/>
      <c r="R312" s="21"/>
      <c r="S312" s="21"/>
      <c r="T312" s="21"/>
      <c r="U312" s="21"/>
      <c r="V312" s="21"/>
      <c r="W312" s="21"/>
      <c r="X312" s="21"/>
      <c r="Y312" s="21"/>
      <c r="Z312" s="21"/>
    </row>
    <row r="313">
      <c r="A313" s="25"/>
      <c r="B313" s="119"/>
      <c r="C313" s="342"/>
      <c r="D313" s="21"/>
      <c r="E313" s="119"/>
      <c r="F313" s="119"/>
      <c r="G313" s="168"/>
      <c r="H313" s="122"/>
      <c r="I313" s="21"/>
      <c r="J313" s="21"/>
      <c r="K313" s="21"/>
      <c r="L313" s="21"/>
      <c r="M313" s="21"/>
      <c r="N313" s="21"/>
      <c r="O313" s="21"/>
      <c r="P313" s="21"/>
      <c r="Q313" s="21"/>
      <c r="R313" s="21"/>
      <c r="S313" s="21"/>
      <c r="T313" s="21"/>
      <c r="U313" s="21"/>
      <c r="V313" s="21"/>
      <c r="W313" s="21"/>
      <c r="X313" s="21"/>
      <c r="Y313" s="21"/>
      <c r="Z313" s="21"/>
    </row>
    <row r="314">
      <c r="A314" s="25"/>
      <c r="B314" s="119"/>
      <c r="C314" s="342"/>
      <c r="D314" s="21"/>
      <c r="E314" s="119"/>
      <c r="F314" s="119"/>
      <c r="G314" s="168"/>
      <c r="H314" s="122"/>
      <c r="I314" s="21"/>
      <c r="J314" s="21"/>
      <c r="K314" s="21"/>
      <c r="L314" s="21"/>
      <c r="M314" s="21"/>
      <c r="N314" s="21"/>
      <c r="O314" s="21"/>
      <c r="P314" s="21"/>
      <c r="Q314" s="21"/>
      <c r="R314" s="21"/>
      <c r="S314" s="21"/>
      <c r="T314" s="21"/>
      <c r="U314" s="21"/>
      <c r="V314" s="21"/>
      <c r="W314" s="21"/>
      <c r="X314" s="21"/>
      <c r="Y314" s="21"/>
      <c r="Z314" s="21"/>
    </row>
    <row r="315">
      <c r="A315" s="25"/>
      <c r="B315" s="119"/>
      <c r="C315" s="342"/>
      <c r="D315" s="21"/>
      <c r="E315" s="119"/>
      <c r="F315" s="119"/>
      <c r="G315" s="168"/>
      <c r="H315" s="122"/>
      <c r="I315" s="21"/>
      <c r="J315" s="21"/>
      <c r="K315" s="21"/>
      <c r="L315" s="21"/>
      <c r="M315" s="21"/>
      <c r="N315" s="21"/>
      <c r="O315" s="21"/>
      <c r="P315" s="21"/>
      <c r="Q315" s="21"/>
      <c r="R315" s="21"/>
      <c r="S315" s="21"/>
      <c r="T315" s="21"/>
      <c r="U315" s="21"/>
      <c r="V315" s="21"/>
      <c r="W315" s="21"/>
      <c r="X315" s="21"/>
      <c r="Y315" s="21"/>
      <c r="Z315" s="21"/>
    </row>
    <row r="316">
      <c r="A316" s="25"/>
      <c r="B316" s="119"/>
      <c r="C316" s="342"/>
      <c r="D316" s="21"/>
      <c r="E316" s="119"/>
      <c r="F316" s="119"/>
      <c r="G316" s="168"/>
      <c r="H316" s="122"/>
      <c r="I316" s="21"/>
      <c r="J316" s="21"/>
      <c r="K316" s="21"/>
      <c r="L316" s="21"/>
      <c r="M316" s="21"/>
      <c r="N316" s="21"/>
      <c r="O316" s="21"/>
      <c r="P316" s="21"/>
      <c r="Q316" s="21"/>
      <c r="R316" s="21"/>
      <c r="S316" s="21"/>
      <c r="T316" s="21"/>
      <c r="U316" s="21"/>
      <c r="V316" s="21"/>
      <c r="W316" s="21"/>
      <c r="X316" s="21"/>
      <c r="Y316" s="21"/>
      <c r="Z316" s="21"/>
    </row>
    <row r="317">
      <c r="A317" s="25"/>
      <c r="B317" s="119"/>
      <c r="C317" s="342"/>
      <c r="D317" s="21"/>
      <c r="E317" s="119"/>
      <c r="F317" s="119"/>
      <c r="G317" s="168"/>
      <c r="H317" s="122"/>
      <c r="I317" s="21"/>
      <c r="J317" s="21"/>
      <c r="K317" s="21"/>
      <c r="L317" s="21"/>
      <c r="M317" s="21"/>
      <c r="N317" s="21"/>
      <c r="O317" s="21"/>
      <c r="P317" s="21"/>
      <c r="Q317" s="21"/>
      <c r="R317" s="21"/>
      <c r="S317" s="21"/>
      <c r="T317" s="21"/>
      <c r="U317" s="21"/>
      <c r="V317" s="21"/>
      <c r="W317" s="21"/>
      <c r="X317" s="21"/>
      <c r="Y317" s="21"/>
      <c r="Z317" s="21"/>
    </row>
    <row r="318">
      <c r="A318" s="25"/>
      <c r="B318" s="119"/>
      <c r="C318" s="342"/>
      <c r="D318" s="21"/>
      <c r="E318" s="119"/>
      <c r="F318" s="119"/>
      <c r="G318" s="168"/>
      <c r="H318" s="122"/>
      <c r="I318" s="21"/>
      <c r="J318" s="21"/>
      <c r="K318" s="21"/>
      <c r="L318" s="21"/>
      <c r="M318" s="21"/>
      <c r="N318" s="21"/>
      <c r="O318" s="21"/>
      <c r="P318" s="21"/>
      <c r="Q318" s="21"/>
      <c r="R318" s="21"/>
      <c r="S318" s="21"/>
      <c r="T318" s="21"/>
      <c r="U318" s="21"/>
      <c r="V318" s="21"/>
      <c r="W318" s="21"/>
      <c r="X318" s="21"/>
      <c r="Y318" s="21"/>
      <c r="Z318" s="21"/>
    </row>
    <row r="319">
      <c r="A319" s="25"/>
      <c r="B319" s="119"/>
      <c r="C319" s="342"/>
      <c r="D319" s="21"/>
      <c r="E319" s="119"/>
      <c r="F319" s="119"/>
      <c r="G319" s="168"/>
      <c r="H319" s="122"/>
      <c r="I319" s="21"/>
      <c r="J319" s="21"/>
      <c r="K319" s="21"/>
      <c r="L319" s="21"/>
      <c r="M319" s="21"/>
      <c r="N319" s="21"/>
      <c r="O319" s="21"/>
      <c r="P319" s="21"/>
      <c r="Q319" s="21"/>
      <c r="R319" s="21"/>
      <c r="S319" s="21"/>
      <c r="T319" s="21"/>
      <c r="U319" s="21"/>
      <c r="V319" s="21"/>
      <c r="W319" s="21"/>
      <c r="X319" s="21"/>
      <c r="Y319" s="21"/>
      <c r="Z319" s="21"/>
    </row>
    <row r="320">
      <c r="A320" s="25"/>
      <c r="B320" s="119"/>
      <c r="C320" s="342"/>
      <c r="D320" s="21"/>
      <c r="E320" s="119"/>
      <c r="F320" s="119"/>
      <c r="G320" s="168"/>
      <c r="H320" s="122"/>
      <c r="I320" s="21"/>
      <c r="J320" s="21"/>
      <c r="K320" s="21"/>
      <c r="L320" s="21"/>
      <c r="M320" s="21"/>
      <c r="N320" s="21"/>
      <c r="O320" s="21"/>
      <c r="P320" s="21"/>
      <c r="Q320" s="21"/>
      <c r="R320" s="21"/>
      <c r="S320" s="21"/>
      <c r="T320" s="21"/>
      <c r="U320" s="21"/>
      <c r="V320" s="21"/>
      <c r="W320" s="21"/>
      <c r="X320" s="21"/>
      <c r="Y320" s="21"/>
      <c r="Z320" s="21"/>
    </row>
    <row r="321">
      <c r="A321" s="25"/>
      <c r="B321" s="119"/>
      <c r="C321" s="342"/>
      <c r="D321" s="21"/>
      <c r="E321" s="119"/>
      <c r="F321" s="119"/>
      <c r="G321" s="168"/>
      <c r="H321" s="122"/>
      <c r="I321" s="21"/>
      <c r="J321" s="21"/>
      <c r="K321" s="21"/>
      <c r="L321" s="21"/>
      <c r="M321" s="21"/>
      <c r="N321" s="21"/>
      <c r="O321" s="21"/>
      <c r="P321" s="21"/>
      <c r="Q321" s="21"/>
      <c r="R321" s="21"/>
      <c r="S321" s="21"/>
      <c r="T321" s="21"/>
      <c r="U321" s="21"/>
      <c r="V321" s="21"/>
      <c r="W321" s="21"/>
      <c r="X321" s="21"/>
      <c r="Y321" s="21"/>
      <c r="Z321" s="21"/>
    </row>
    <row r="322">
      <c r="A322" s="25"/>
      <c r="B322" s="119"/>
      <c r="C322" s="342"/>
      <c r="D322" s="21"/>
      <c r="E322" s="119"/>
      <c r="F322" s="119"/>
      <c r="G322" s="168"/>
      <c r="H322" s="122"/>
      <c r="I322" s="21"/>
      <c r="J322" s="21"/>
      <c r="K322" s="21"/>
      <c r="L322" s="21"/>
      <c r="M322" s="21"/>
      <c r="N322" s="21"/>
      <c r="O322" s="21"/>
      <c r="P322" s="21"/>
      <c r="Q322" s="21"/>
      <c r="R322" s="21"/>
      <c r="S322" s="21"/>
      <c r="T322" s="21"/>
      <c r="U322" s="21"/>
      <c r="V322" s="21"/>
      <c r="W322" s="21"/>
      <c r="X322" s="21"/>
      <c r="Y322" s="21"/>
      <c r="Z322" s="21"/>
    </row>
    <row r="323">
      <c r="A323" s="25"/>
      <c r="B323" s="119"/>
      <c r="C323" s="342"/>
      <c r="D323" s="21"/>
      <c r="E323" s="119"/>
      <c r="F323" s="119"/>
      <c r="G323" s="168"/>
      <c r="H323" s="122"/>
      <c r="I323" s="21"/>
      <c r="J323" s="21"/>
      <c r="K323" s="21"/>
      <c r="L323" s="21"/>
      <c r="M323" s="21"/>
      <c r="N323" s="21"/>
      <c r="O323" s="21"/>
      <c r="P323" s="21"/>
      <c r="Q323" s="21"/>
      <c r="R323" s="21"/>
      <c r="S323" s="21"/>
      <c r="T323" s="21"/>
      <c r="U323" s="21"/>
      <c r="V323" s="21"/>
      <c r="W323" s="21"/>
      <c r="X323" s="21"/>
      <c r="Y323" s="21"/>
      <c r="Z323" s="21"/>
    </row>
    <row r="324">
      <c r="A324" s="25"/>
      <c r="B324" s="119"/>
      <c r="C324" s="342"/>
      <c r="D324" s="21"/>
      <c r="E324" s="119"/>
      <c r="F324" s="119"/>
      <c r="G324" s="168"/>
      <c r="H324" s="122"/>
      <c r="I324" s="21"/>
      <c r="J324" s="21"/>
      <c r="K324" s="21"/>
      <c r="L324" s="21"/>
      <c r="M324" s="21"/>
      <c r="N324" s="21"/>
      <c r="O324" s="21"/>
      <c r="P324" s="21"/>
      <c r="Q324" s="21"/>
      <c r="R324" s="21"/>
      <c r="S324" s="21"/>
      <c r="T324" s="21"/>
      <c r="U324" s="21"/>
      <c r="V324" s="21"/>
      <c r="W324" s="21"/>
      <c r="X324" s="21"/>
      <c r="Y324" s="21"/>
      <c r="Z324" s="21"/>
    </row>
    <row r="325">
      <c r="A325" s="25"/>
      <c r="B325" s="119"/>
      <c r="C325" s="342"/>
      <c r="D325" s="21"/>
      <c r="E325" s="119"/>
      <c r="F325" s="119"/>
      <c r="G325" s="168"/>
      <c r="H325" s="122"/>
      <c r="I325" s="21"/>
      <c r="J325" s="21"/>
      <c r="K325" s="21"/>
      <c r="L325" s="21"/>
      <c r="M325" s="21"/>
      <c r="N325" s="21"/>
      <c r="O325" s="21"/>
      <c r="P325" s="21"/>
      <c r="Q325" s="21"/>
      <c r="R325" s="21"/>
      <c r="S325" s="21"/>
      <c r="T325" s="21"/>
      <c r="U325" s="21"/>
      <c r="V325" s="21"/>
      <c r="W325" s="21"/>
      <c r="X325" s="21"/>
      <c r="Y325" s="21"/>
      <c r="Z325" s="21"/>
    </row>
    <row r="326">
      <c r="A326" s="25"/>
      <c r="B326" s="119"/>
      <c r="C326" s="342"/>
      <c r="D326" s="21"/>
      <c r="E326" s="119"/>
      <c r="F326" s="119"/>
      <c r="G326" s="168"/>
      <c r="H326" s="122"/>
      <c r="I326" s="21"/>
      <c r="J326" s="21"/>
      <c r="K326" s="21"/>
      <c r="L326" s="21"/>
      <c r="M326" s="21"/>
      <c r="N326" s="21"/>
      <c r="O326" s="21"/>
      <c r="P326" s="21"/>
      <c r="Q326" s="21"/>
      <c r="R326" s="21"/>
      <c r="S326" s="21"/>
      <c r="T326" s="21"/>
      <c r="U326" s="21"/>
      <c r="V326" s="21"/>
      <c r="W326" s="21"/>
      <c r="X326" s="21"/>
      <c r="Y326" s="21"/>
      <c r="Z326" s="21"/>
    </row>
    <row r="327">
      <c r="A327" s="25"/>
      <c r="B327" s="119"/>
      <c r="C327" s="342"/>
      <c r="D327" s="21"/>
      <c r="E327" s="119"/>
      <c r="F327" s="119"/>
      <c r="G327" s="168"/>
      <c r="H327" s="122"/>
      <c r="I327" s="21"/>
      <c r="J327" s="21"/>
      <c r="K327" s="21"/>
      <c r="L327" s="21"/>
      <c r="M327" s="21"/>
      <c r="N327" s="21"/>
      <c r="O327" s="21"/>
      <c r="P327" s="21"/>
      <c r="Q327" s="21"/>
      <c r="R327" s="21"/>
      <c r="S327" s="21"/>
      <c r="T327" s="21"/>
      <c r="U327" s="21"/>
      <c r="V327" s="21"/>
      <c r="W327" s="21"/>
      <c r="X327" s="21"/>
      <c r="Y327" s="21"/>
      <c r="Z327" s="21"/>
    </row>
    <row r="328">
      <c r="A328" s="25"/>
      <c r="B328" s="119"/>
      <c r="C328" s="342"/>
      <c r="D328" s="21"/>
      <c r="E328" s="119"/>
      <c r="F328" s="119"/>
      <c r="G328" s="168"/>
      <c r="H328" s="122"/>
      <c r="I328" s="21"/>
      <c r="J328" s="21"/>
      <c r="K328" s="21"/>
      <c r="L328" s="21"/>
      <c r="M328" s="21"/>
      <c r="N328" s="21"/>
      <c r="O328" s="21"/>
      <c r="P328" s="21"/>
      <c r="Q328" s="21"/>
      <c r="R328" s="21"/>
      <c r="S328" s="21"/>
      <c r="T328" s="21"/>
      <c r="U328" s="21"/>
      <c r="V328" s="21"/>
      <c r="W328" s="21"/>
      <c r="X328" s="21"/>
      <c r="Y328" s="21"/>
      <c r="Z328" s="21"/>
    </row>
    <row r="329">
      <c r="A329" s="25"/>
      <c r="B329" s="119"/>
      <c r="C329" s="342"/>
      <c r="D329" s="21"/>
      <c r="E329" s="119"/>
      <c r="F329" s="119"/>
      <c r="G329" s="168"/>
      <c r="H329" s="122"/>
      <c r="I329" s="21"/>
      <c r="J329" s="21"/>
      <c r="K329" s="21"/>
      <c r="L329" s="21"/>
      <c r="M329" s="21"/>
      <c r="N329" s="21"/>
      <c r="O329" s="21"/>
      <c r="P329" s="21"/>
      <c r="Q329" s="21"/>
      <c r="R329" s="21"/>
      <c r="S329" s="21"/>
      <c r="T329" s="21"/>
      <c r="U329" s="21"/>
      <c r="V329" s="21"/>
      <c r="W329" s="21"/>
      <c r="X329" s="21"/>
      <c r="Y329" s="21"/>
      <c r="Z329" s="21"/>
    </row>
    <row r="330">
      <c r="A330" s="25"/>
      <c r="B330" s="119"/>
      <c r="C330" s="342"/>
      <c r="D330" s="21"/>
      <c r="E330" s="119"/>
      <c r="F330" s="119"/>
      <c r="G330" s="168"/>
      <c r="H330" s="122"/>
      <c r="I330" s="21"/>
      <c r="J330" s="21"/>
      <c r="K330" s="21"/>
      <c r="L330" s="21"/>
      <c r="M330" s="21"/>
      <c r="N330" s="21"/>
      <c r="O330" s="21"/>
      <c r="P330" s="21"/>
      <c r="Q330" s="21"/>
      <c r="R330" s="21"/>
      <c r="S330" s="21"/>
      <c r="T330" s="21"/>
      <c r="U330" s="21"/>
      <c r="V330" s="21"/>
      <c r="W330" s="21"/>
      <c r="X330" s="21"/>
      <c r="Y330" s="21"/>
      <c r="Z330" s="21"/>
    </row>
    <row r="331">
      <c r="A331" s="25"/>
      <c r="B331" s="119"/>
      <c r="C331" s="342"/>
      <c r="D331" s="21"/>
      <c r="E331" s="119"/>
      <c r="F331" s="119"/>
      <c r="G331" s="168"/>
      <c r="H331" s="122"/>
      <c r="I331" s="21"/>
      <c r="J331" s="21"/>
      <c r="K331" s="21"/>
      <c r="L331" s="21"/>
      <c r="M331" s="21"/>
      <c r="N331" s="21"/>
      <c r="O331" s="21"/>
      <c r="P331" s="21"/>
      <c r="Q331" s="21"/>
      <c r="R331" s="21"/>
      <c r="S331" s="21"/>
      <c r="T331" s="21"/>
      <c r="U331" s="21"/>
      <c r="V331" s="21"/>
      <c r="W331" s="21"/>
      <c r="X331" s="21"/>
      <c r="Y331" s="21"/>
      <c r="Z331" s="21"/>
    </row>
    <row r="332">
      <c r="A332" s="21"/>
      <c r="B332" s="21"/>
      <c r="C332" s="342"/>
      <c r="D332" s="21"/>
      <c r="E332" s="21"/>
      <c r="F332" s="21"/>
      <c r="G332" s="21"/>
      <c r="H332" s="26"/>
      <c r="I332" s="21"/>
      <c r="J332" s="21"/>
      <c r="K332" s="21"/>
      <c r="L332" s="21"/>
      <c r="M332" s="21"/>
      <c r="N332" s="21"/>
      <c r="O332" s="21"/>
      <c r="P332" s="21"/>
      <c r="Q332" s="21"/>
      <c r="R332" s="21"/>
      <c r="S332" s="21"/>
      <c r="T332" s="21"/>
      <c r="U332" s="21"/>
      <c r="V332" s="21"/>
      <c r="W332" s="21"/>
      <c r="X332" s="21"/>
      <c r="Y332" s="21"/>
      <c r="Z332" s="21"/>
    </row>
    <row r="333">
      <c r="A333" s="21"/>
      <c r="B333" s="21"/>
      <c r="C333" s="342"/>
      <c r="D333" s="21"/>
      <c r="E333" s="21"/>
      <c r="F333" s="21"/>
      <c r="G333" s="21"/>
      <c r="H333" s="26"/>
      <c r="I333" s="21"/>
      <c r="J333" s="21"/>
      <c r="K333" s="21"/>
      <c r="L333" s="21"/>
      <c r="M333" s="21"/>
      <c r="N333" s="21"/>
      <c r="O333" s="21"/>
      <c r="P333" s="21"/>
      <c r="Q333" s="21"/>
      <c r="R333" s="21"/>
      <c r="S333" s="21"/>
      <c r="T333" s="21"/>
      <c r="U333" s="21"/>
      <c r="V333" s="21"/>
      <c r="W333" s="21"/>
      <c r="X333" s="21"/>
      <c r="Y333" s="21"/>
      <c r="Z333" s="21"/>
    </row>
    <row r="334">
      <c r="A334" s="21"/>
      <c r="B334" s="21"/>
      <c r="C334" s="342"/>
      <c r="D334" s="21"/>
      <c r="E334" s="21"/>
      <c r="F334" s="21"/>
      <c r="G334" s="21"/>
      <c r="H334" s="26"/>
      <c r="I334" s="21"/>
      <c r="J334" s="21"/>
      <c r="K334" s="21"/>
      <c r="L334" s="21"/>
      <c r="M334" s="21"/>
      <c r="N334" s="21"/>
      <c r="O334" s="21"/>
      <c r="P334" s="21"/>
      <c r="Q334" s="21"/>
      <c r="R334" s="21"/>
      <c r="S334" s="21"/>
      <c r="T334" s="21"/>
      <c r="U334" s="21"/>
      <c r="V334" s="21"/>
      <c r="W334" s="21"/>
      <c r="X334" s="21"/>
      <c r="Y334" s="21"/>
      <c r="Z334" s="21"/>
    </row>
    <row r="335">
      <c r="A335" s="21"/>
      <c r="B335" s="21"/>
      <c r="C335" s="342"/>
      <c r="D335" s="21"/>
      <c r="E335" s="21"/>
      <c r="F335" s="21"/>
      <c r="G335" s="21"/>
      <c r="H335" s="26"/>
      <c r="I335" s="21"/>
      <c r="J335" s="21"/>
      <c r="K335" s="21"/>
      <c r="L335" s="21"/>
      <c r="M335" s="21"/>
      <c r="N335" s="21"/>
      <c r="O335" s="21"/>
      <c r="P335" s="21"/>
      <c r="Q335" s="21"/>
      <c r="R335" s="21"/>
      <c r="S335" s="21"/>
      <c r="T335" s="21"/>
      <c r="U335" s="21"/>
      <c r="V335" s="21"/>
      <c r="W335" s="21"/>
      <c r="X335" s="21"/>
      <c r="Y335" s="21"/>
      <c r="Z335" s="21"/>
    </row>
    <row r="336">
      <c r="A336" s="21"/>
      <c r="B336" s="21"/>
      <c r="C336" s="342"/>
      <c r="D336" s="21"/>
      <c r="E336" s="21"/>
      <c r="F336" s="21"/>
      <c r="G336" s="21"/>
      <c r="H336" s="26"/>
      <c r="I336" s="21"/>
      <c r="J336" s="21"/>
      <c r="K336" s="21"/>
      <c r="L336" s="21"/>
      <c r="M336" s="21"/>
      <c r="N336" s="21"/>
      <c r="O336" s="21"/>
      <c r="P336" s="21"/>
      <c r="Q336" s="21"/>
      <c r="R336" s="21"/>
      <c r="S336" s="21"/>
      <c r="T336" s="21"/>
      <c r="U336" s="21"/>
      <c r="V336" s="21"/>
      <c r="W336" s="21"/>
      <c r="X336" s="21"/>
      <c r="Y336" s="21"/>
      <c r="Z336" s="21"/>
    </row>
    <row r="337">
      <c r="A337" s="21"/>
      <c r="B337" s="21"/>
      <c r="C337" s="342"/>
      <c r="D337" s="21"/>
      <c r="E337" s="21"/>
      <c r="F337" s="21"/>
      <c r="G337" s="21"/>
      <c r="H337" s="26"/>
      <c r="I337" s="21"/>
      <c r="J337" s="21"/>
      <c r="K337" s="21"/>
      <c r="L337" s="21"/>
      <c r="M337" s="21"/>
      <c r="N337" s="21"/>
      <c r="O337" s="21"/>
      <c r="P337" s="21"/>
      <c r="Q337" s="21"/>
      <c r="R337" s="21"/>
      <c r="S337" s="21"/>
      <c r="T337" s="21"/>
      <c r="U337" s="21"/>
      <c r="V337" s="21"/>
      <c r="W337" s="21"/>
      <c r="X337" s="21"/>
      <c r="Y337" s="21"/>
      <c r="Z337" s="21"/>
    </row>
    <row r="338">
      <c r="A338" s="21"/>
      <c r="B338" s="21"/>
      <c r="C338" s="342"/>
      <c r="D338" s="21"/>
      <c r="E338" s="21"/>
      <c r="F338" s="21"/>
      <c r="G338" s="21"/>
      <c r="H338" s="26"/>
      <c r="I338" s="21"/>
      <c r="J338" s="21"/>
      <c r="K338" s="21"/>
      <c r="L338" s="21"/>
      <c r="M338" s="21"/>
      <c r="N338" s="21"/>
      <c r="O338" s="21"/>
      <c r="P338" s="21"/>
      <c r="Q338" s="21"/>
      <c r="R338" s="21"/>
      <c r="S338" s="21"/>
      <c r="T338" s="21"/>
      <c r="U338" s="21"/>
      <c r="V338" s="21"/>
      <c r="W338" s="21"/>
      <c r="X338" s="21"/>
      <c r="Y338" s="21"/>
      <c r="Z338" s="21"/>
    </row>
    <row r="339">
      <c r="A339" s="21"/>
      <c r="B339" s="21"/>
      <c r="C339" s="342"/>
      <c r="D339" s="21"/>
      <c r="E339" s="21"/>
      <c r="F339" s="21"/>
      <c r="G339" s="21"/>
      <c r="H339" s="26"/>
      <c r="I339" s="21"/>
      <c r="J339" s="21"/>
      <c r="K339" s="21"/>
      <c r="L339" s="21"/>
      <c r="M339" s="21"/>
      <c r="N339" s="21"/>
      <c r="O339" s="21"/>
      <c r="P339" s="21"/>
      <c r="Q339" s="21"/>
      <c r="R339" s="21"/>
      <c r="S339" s="21"/>
      <c r="T339" s="21"/>
      <c r="U339" s="21"/>
      <c r="V339" s="21"/>
      <c r="W339" s="21"/>
      <c r="X339" s="21"/>
      <c r="Y339" s="21"/>
      <c r="Z339" s="21"/>
    </row>
    <row r="340">
      <c r="A340" s="21"/>
      <c r="B340" s="21"/>
      <c r="C340" s="342"/>
      <c r="D340" s="21"/>
      <c r="E340" s="21"/>
      <c r="F340" s="21"/>
      <c r="G340" s="21"/>
      <c r="H340" s="26"/>
      <c r="I340" s="21"/>
      <c r="J340" s="21"/>
      <c r="K340" s="21"/>
      <c r="L340" s="21"/>
      <c r="M340" s="21"/>
      <c r="N340" s="21"/>
      <c r="O340" s="21"/>
      <c r="P340" s="21"/>
      <c r="Q340" s="21"/>
      <c r="R340" s="21"/>
      <c r="S340" s="21"/>
      <c r="T340" s="21"/>
      <c r="U340" s="21"/>
      <c r="V340" s="21"/>
      <c r="W340" s="21"/>
      <c r="X340" s="21"/>
      <c r="Y340" s="21"/>
      <c r="Z340" s="21"/>
    </row>
    <row r="341">
      <c r="A341" s="21"/>
      <c r="B341" s="21"/>
      <c r="C341" s="342"/>
      <c r="D341" s="21"/>
      <c r="E341" s="21"/>
      <c r="F341" s="21"/>
      <c r="G341" s="21"/>
      <c r="H341" s="26"/>
      <c r="I341" s="21"/>
      <c r="J341" s="21"/>
      <c r="K341" s="21"/>
      <c r="L341" s="21"/>
      <c r="M341" s="21"/>
      <c r="N341" s="21"/>
      <c r="O341" s="21"/>
      <c r="P341" s="21"/>
      <c r="Q341" s="21"/>
      <c r="R341" s="21"/>
      <c r="S341" s="21"/>
      <c r="T341" s="21"/>
      <c r="U341" s="21"/>
      <c r="V341" s="21"/>
      <c r="W341" s="21"/>
      <c r="X341" s="21"/>
      <c r="Y341" s="21"/>
      <c r="Z341" s="21"/>
    </row>
    <row r="342">
      <c r="A342" s="21"/>
      <c r="B342" s="21"/>
      <c r="C342" s="342"/>
      <c r="D342" s="21"/>
      <c r="E342" s="21"/>
      <c r="F342" s="21"/>
      <c r="G342" s="21"/>
      <c r="H342" s="26"/>
      <c r="I342" s="21"/>
      <c r="J342" s="21"/>
      <c r="K342" s="21"/>
      <c r="L342" s="21"/>
      <c r="M342" s="21"/>
      <c r="N342" s="21"/>
      <c r="O342" s="21"/>
      <c r="P342" s="21"/>
      <c r="Q342" s="21"/>
      <c r="R342" s="21"/>
      <c r="S342" s="21"/>
      <c r="T342" s="21"/>
      <c r="U342" s="21"/>
      <c r="V342" s="21"/>
      <c r="W342" s="21"/>
      <c r="X342" s="21"/>
      <c r="Y342" s="21"/>
      <c r="Z342" s="21"/>
    </row>
    <row r="343">
      <c r="A343" s="21"/>
      <c r="B343" s="21"/>
      <c r="C343" s="342"/>
      <c r="D343" s="21"/>
      <c r="E343" s="21"/>
      <c r="F343" s="21"/>
      <c r="G343" s="21"/>
      <c r="H343" s="26"/>
      <c r="I343" s="21"/>
      <c r="J343" s="21"/>
      <c r="K343" s="21"/>
      <c r="L343" s="21"/>
      <c r="M343" s="21"/>
      <c r="N343" s="21"/>
      <c r="O343" s="21"/>
      <c r="P343" s="21"/>
      <c r="Q343" s="21"/>
      <c r="R343" s="21"/>
      <c r="S343" s="21"/>
      <c r="T343" s="21"/>
      <c r="U343" s="21"/>
      <c r="V343" s="21"/>
      <c r="W343" s="21"/>
      <c r="X343" s="21"/>
      <c r="Y343" s="21"/>
      <c r="Z343" s="21"/>
    </row>
    <row r="344">
      <c r="A344" s="21"/>
      <c r="B344" s="21"/>
      <c r="C344" s="342"/>
      <c r="D344" s="21"/>
      <c r="E344" s="21"/>
      <c r="F344" s="21"/>
      <c r="G344" s="21"/>
      <c r="H344" s="26"/>
      <c r="I344" s="21"/>
      <c r="J344" s="21"/>
      <c r="K344" s="21"/>
      <c r="L344" s="21"/>
      <c r="M344" s="21"/>
      <c r="N344" s="21"/>
      <c r="O344" s="21"/>
      <c r="P344" s="21"/>
      <c r="Q344" s="21"/>
      <c r="R344" s="21"/>
      <c r="S344" s="21"/>
      <c r="T344" s="21"/>
      <c r="U344" s="21"/>
      <c r="V344" s="21"/>
      <c r="W344" s="21"/>
      <c r="X344" s="21"/>
      <c r="Y344" s="21"/>
      <c r="Z344" s="21"/>
    </row>
    <row r="345">
      <c r="A345" s="21"/>
      <c r="B345" s="21"/>
      <c r="C345" s="342"/>
      <c r="D345" s="21"/>
      <c r="E345" s="21"/>
      <c r="F345" s="21"/>
      <c r="G345" s="21"/>
      <c r="H345" s="26"/>
      <c r="I345" s="21"/>
      <c r="J345" s="21"/>
      <c r="K345" s="21"/>
      <c r="L345" s="21"/>
      <c r="M345" s="21"/>
      <c r="N345" s="21"/>
      <c r="O345" s="21"/>
      <c r="P345" s="21"/>
      <c r="Q345" s="21"/>
      <c r="R345" s="21"/>
      <c r="S345" s="21"/>
      <c r="T345" s="21"/>
      <c r="U345" s="21"/>
      <c r="V345" s="21"/>
      <c r="W345" s="21"/>
      <c r="X345" s="21"/>
      <c r="Y345" s="21"/>
      <c r="Z345" s="21"/>
    </row>
    <row r="346">
      <c r="A346" s="21"/>
      <c r="B346" s="21"/>
      <c r="C346" s="342"/>
      <c r="D346" s="21"/>
      <c r="E346" s="21"/>
      <c r="F346" s="21"/>
      <c r="G346" s="21"/>
      <c r="H346" s="26"/>
      <c r="I346" s="21"/>
      <c r="J346" s="21"/>
      <c r="K346" s="21"/>
      <c r="L346" s="21"/>
      <c r="M346" s="21"/>
      <c r="N346" s="21"/>
      <c r="O346" s="21"/>
      <c r="P346" s="21"/>
      <c r="Q346" s="21"/>
      <c r="R346" s="21"/>
      <c r="S346" s="21"/>
      <c r="T346" s="21"/>
      <c r="U346" s="21"/>
      <c r="V346" s="21"/>
      <c r="W346" s="21"/>
      <c r="X346" s="21"/>
      <c r="Y346" s="21"/>
      <c r="Z346" s="21"/>
    </row>
    <row r="347">
      <c r="A347" s="21"/>
      <c r="B347" s="21"/>
      <c r="C347" s="342"/>
      <c r="D347" s="21"/>
      <c r="E347" s="21"/>
      <c r="F347" s="21"/>
      <c r="G347" s="21"/>
      <c r="H347" s="26"/>
      <c r="I347" s="21"/>
      <c r="J347" s="21"/>
      <c r="K347" s="21"/>
      <c r="L347" s="21"/>
      <c r="M347" s="21"/>
      <c r="N347" s="21"/>
      <c r="O347" s="21"/>
      <c r="P347" s="21"/>
      <c r="Q347" s="21"/>
      <c r="R347" s="21"/>
      <c r="S347" s="21"/>
      <c r="T347" s="21"/>
      <c r="U347" s="21"/>
      <c r="V347" s="21"/>
      <c r="W347" s="21"/>
      <c r="X347" s="21"/>
      <c r="Y347" s="21"/>
      <c r="Z347" s="21"/>
    </row>
    <row r="348">
      <c r="A348" s="21"/>
      <c r="B348" s="21"/>
      <c r="C348" s="342"/>
      <c r="D348" s="21"/>
      <c r="E348" s="21"/>
      <c r="F348" s="21"/>
      <c r="G348" s="21"/>
      <c r="H348" s="26"/>
      <c r="I348" s="21"/>
      <c r="J348" s="21"/>
      <c r="K348" s="21"/>
      <c r="L348" s="21"/>
      <c r="M348" s="21"/>
      <c r="N348" s="21"/>
      <c r="O348" s="21"/>
      <c r="P348" s="21"/>
      <c r="Q348" s="21"/>
      <c r="R348" s="21"/>
      <c r="S348" s="21"/>
      <c r="T348" s="21"/>
      <c r="U348" s="21"/>
      <c r="V348" s="21"/>
      <c r="W348" s="21"/>
      <c r="X348" s="21"/>
      <c r="Y348" s="21"/>
      <c r="Z348" s="21"/>
    </row>
    <row r="349">
      <c r="A349" s="21"/>
      <c r="B349" s="21"/>
      <c r="C349" s="342"/>
      <c r="D349" s="21"/>
      <c r="E349" s="21"/>
      <c r="F349" s="21"/>
      <c r="G349" s="21"/>
      <c r="H349" s="26"/>
      <c r="I349" s="21"/>
      <c r="J349" s="21"/>
      <c r="K349" s="21"/>
      <c r="L349" s="21"/>
      <c r="M349" s="21"/>
      <c r="N349" s="21"/>
      <c r="O349" s="21"/>
      <c r="P349" s="21"/>
      <c r="Q349" s="21"/>
      <c r="R349" s="21"/>
      <c r="S349" s="21"/>
      <c r="T349" s="21"/>
      <c r="U349" s="21"/>
      <c r="V349" s="21"/>
      <c r="W349" s="21"/>
      <c r="X349" s="21"/>
      <c r="Y349" s="21"/>
      <c r="Z349" s="21"/>
    </row>
    <row r="350">
      <c r="A350" s="21"/>
      <c r="B350" s="21"/>
      <c r="C350" s="342"/>
      <c r="D350" s="21"/>
      <c r="E350" s="21"/>
      <c r="F350" s="21"/>
      <c r="G350" s="21"/>
      <c r="H350" s="26"/>
      <c r="I350" s="21"/>
      <c r="J350" s="21"/>
      <c r="K350" s="21"/>
      <c r="L350" s="21"/>
      <c r="M350" s="21"/>
      <c r="N350" s="21"/>
      <c r="O350" s="21"/>
      <c r="P350" s="21"/>
      <c r="Q350" s="21"/>
      <c r="R350" s="21"/>
      <c r="S350" s="21"/>
      <c r="T350" s="21"/>
      <c r="U350" s="21"/>
      <c r="V350" s="21"/>
      <c r="W350" s="21"/>
      <c r="X350" s="21"/>
      <c r="Y350" s="21"/>
      <c r="Z350" s="21"/>
    </row>
    <row r="351">
      <c r="A351" s="19"/>
      <c r="B351" s="19"/>
      <c r="C351" s="372"/>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372"/>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372"/>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372"/>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372"/>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372"/>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372"/>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372"/>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372"/>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372"/>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372"/>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372"/>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372"/>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372"/>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372"/>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372"/>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372"/>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372"/>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372"/>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372"/>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372"/>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372"/>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372"/>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372"/>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372"/>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372"/>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372"/>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372"/>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372"/>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372"/>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372"/>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372"/>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372"/>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372"/>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372"/>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372"/>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372"/>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372"/>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372"/>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372"/>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372"/>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372"/>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372"/>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372"/>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372"/>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372"/>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372"/>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372"/>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372"/>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372"/>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372"/>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372"/>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372"/>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372"/>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372"/>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372"/>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372"/>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372"/>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372"/>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372"/>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372"/>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372"/>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372"/>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372"/>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372"/>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372"/>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372"/>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372"/>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372"/>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372"/>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372"/>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372"/>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372"/>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372"/>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372"/>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372"/>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372"/>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372"/>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372"/>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372"/>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372"/>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372"/>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372"/>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372"/>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372"/>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372"/>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372"/>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372"/>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372"/>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372"/>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372"/>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372"/>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372"/>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372"/>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372"/>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372"/>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372"/>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372"/>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372"/>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372"/>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372"/>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372"/>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372"/>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372"/>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372"/>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372"/>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372"/>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372"/>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372"/>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372"/>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372"/>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372"/>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372"/>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372"/>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372"/>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372"/>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372"/>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372"/>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372"/>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372"/>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372"/>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372"/>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372"/>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372"/>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372"/>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372"/>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372"/>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372"/>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372"/>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372"/>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372"/>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372"/>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372"/>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372"/>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372"/>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372"/>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372"/>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372"/>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372"/>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372"/>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372"/>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372"/>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372"/>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372"/>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372"/>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372"/>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372"/>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372"/>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372"/>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372"/>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372"/>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372"/>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372"/>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372"/>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372"/>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372"/>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372"/>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372"/>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372"/>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372"/>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372"/>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372"/>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372"/>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372"/>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372"/>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372"/>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372"/>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372"/>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372"/>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372"/>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372"/>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372"/>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372"/>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372"/>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372"/>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372"/>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372"/>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372"/>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372"/>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372"/>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372"/>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372"/>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372"/>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372"/>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372"/>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372"/>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372"/>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372"/>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372"/>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372"/>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372"/>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372"/>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372"/>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372"/>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372"/>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372"/>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372"/>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372"/>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372"/>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372"/>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372"/>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372"/>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372"/>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372"/>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372"/>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372"/>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372"/>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372"/>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372"/>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372"/>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372"/>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372"/>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372"/>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372"/>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372"/>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372"/>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372"/>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372"/>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372"/>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372"/>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372"/>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372"/>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372"/>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372"/>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372"/>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372"/>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372"/>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372"/>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372"/>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372"/>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372"/>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372"/>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372"/>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372"/>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372"/>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372"/>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372"/>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372"/>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372"/>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372"/>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372"/>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372"/>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372"/>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372"/>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372"/>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372"/>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372"/>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372"/>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372"/>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372"/>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372"/>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372"/>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372"/>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372"/>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372"/>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372"/>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372"/>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372"/>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372"/>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372"/>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372"/>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372"/>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372"/>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372"/>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372"/>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372"/>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372"/>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372"/>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372"/>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372"/>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372"/>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372"/>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372"/>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372"/>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372"/>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372"/>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372"/>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372"/>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372"/>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372"/>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372"/>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372"/>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372"/>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372"/>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372"/>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372"/>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372"/>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372"/>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372"/>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372"/>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372"/>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372"/>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372"/>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372"/>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372"/>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372"/>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372"/>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372"/>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372"/>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372"/>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372"/>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372"/>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372"/>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372"/>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372"/>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372"/>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372"/>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372"/>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372"/>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372"/>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372"/>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372"/>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372"/>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372"/>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372"/>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372"/>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372"/>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372"/>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372"/>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372"/>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372"/>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372"/>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372"/>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372"/>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372"/>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372"/>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372"/>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372"/>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372"/>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372"/>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372"/>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372"/>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372"/>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372"/>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372"/>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372"/>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372"/>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372"/>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372"/>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372"/>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372"/>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372"/>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372"/>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372"/>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372"/>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372"/>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372"/>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372"/>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372"/>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372"/>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372"/>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372"/>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372"/>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372"/>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372"/>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372"/>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372"/>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372"/>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372"/>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372"/>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372"/>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372"/>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372"/>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372"/>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372"/>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372"/>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372"/>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372"/>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372"/>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372"/>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372"/>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372"/>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372"/>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372"/>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372"/>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372"/>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372"/>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372"/>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372"/>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372"/>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372"/>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372"/>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372"/>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372"/>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372"/>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372"/>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372"/>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372"/>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372"/>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372"/>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372"/>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372"/>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372"/>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372"/>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372"/>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372"/>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372"/>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372"/>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372"/>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372"/>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372"/>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372"/>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372"/>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372"/>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372"/>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372"/>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372"/>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372"/>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372"/>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372"/>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372"/>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372"/>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372"/>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372"/>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372"/>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372"/>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372"/>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372"/>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372"/>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372"/>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372"/>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372"/>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372"/>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372"/>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372"/>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372"/>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372"/>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372"/>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372"/>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372"/>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372"/>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372"/>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372"/>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372"/>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372"/>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372"/>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372"/>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372"/>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372"/>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372"/>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372"/>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372"/>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372"/>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372"/>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372"/>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372"/>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372"/>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372"/>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372"/>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372"/>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372"/>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372"/>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372"/>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372"/>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372"/>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372"/>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372"/>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372"/>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372"/>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372"/>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372"/>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372"/>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372"/>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372"/>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372"/>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372"/>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372"/>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372"/>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372"/>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372"/>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372"/>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372"/>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372"/>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372"/>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372"/>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372"/>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372"/>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372"/>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372"/>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372"/>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372"/>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372"/>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372"/>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372"/>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372"/>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372"/>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372"/>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372"/>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372"/>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372"/>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372"/>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372"/>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372"/>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372"/>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372"/>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372"/>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372"/>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372"/>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372"/>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372"/>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372"/>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372"/>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372"/>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372"/>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372"/>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372"/>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372"/>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372"/>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372"/>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372"/>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372"/>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372"/>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372"/>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372"/>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372"/>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372"/>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372"/>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372"/>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372"/>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372"/>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372"/>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372"/>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372"/>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372"/>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372"/>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372"/>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372"/>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372"/>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372"/>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372"/>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372"/>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372"/>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372"/>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372"/>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372"/>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372"/>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372"/>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372"/>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372"/>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372"/>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372"/>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372"/>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372"/>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372"/>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372"/>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372"/>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372"/>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372"/>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372"/>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372"/>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372"/>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372"/>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372"/>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372"/>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372"/>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372"/>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372"/>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372"/>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372"/>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372"/>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372"/>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372"/>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372"/>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372"/>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372"/>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372"/>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372"/>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372"/>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372"/>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372"/>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372"/>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372"/>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372"/>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372"/>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372"/>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372"/>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372"/>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372"/>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372"/>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372"/>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372"/>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372"/>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372"/>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372"/>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372"/>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372"/>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372"/>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372"/>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372"/>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372"/>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372"/>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372"/>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372"/>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372"/>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372"/>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372"/>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372"/>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372"/>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372"/>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372"/>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372"/>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372"/>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372"/>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372"/>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372"/>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372"/>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372"/>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372"/>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372"/>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372"/>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372"/>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372"/>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372"/>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372"/>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372"/>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372"/>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372"/>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372"/>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372"/>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372"/>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372"/>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372"/>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372"/>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372"/>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372"/>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372"/>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372"/>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372"/>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372"/>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372"/>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372"/>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372"/>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372"/>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372"/>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372"/>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372"/>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372"/>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372"/>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372"/>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372"/>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372"/>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372"/>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372"/>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372"/>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372"/>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372"/>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372"/>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372"/>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372"/>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372"/>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24">
    <mergeCell ref="H6:H7"/>
    <mergeCell ref="I6:I7"/>
    <mergeCell ref="A1:U1"/>
    <mergeCell ref="A2:U2"/>
    <mergeCell ref="A6:A7"/>
    <mergeCell ref="E6:E7"/>
    <mergeCell ref="F6:F7"/>
    <mergeCell ref="G6:G7"/>
    <mergeCell ref="J6:U6"/>
    <mergeCell ref="C58:D58"/>
    <mergeCell ref="C93:D93"/>
    <mergeCell ref="C98:D98"/>
    <mergeCell ref="C99:D99"/>
    <mergeCell ref="C101:D101"/>
    <mergeCell ref="C103:D103"/>
    <mergeCell ref="C104:D104"/>
    <mergeCell ref="C128:D128"/>
    <mergeCell ref="B6:D6"/>
    <mergeCell ref="B7:D7"/>
    <mergeCell ref="C13:D13"/>
    <mergeCell ref="C31:D31"/>
    <mergeCell ref="C51:D51"/>
    <mergeCell ref="C54:D54"/>
    <mergeCell ref="C56:D56"/>
  </mergeCells>
  <printOptions horizontalCentered="1"/>
  <pageMargins bottom="0.75" footer="0.0" header="0.0" left="0.25" right="0.25" top="0.75"/>
  <pageSetup fitToHeight="0" orientation="landscape"/>
  <headerFooter>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4.43" defaultRowHeight="15.0"/>
  <cols>
    <col customWidth="1" min="1" max="1" width="16.43"/>
    <col customWidth="1" min="2" max="2" width="3.0"/>
    <col customWidth="1" min="3" max="3" width="24.29"/>
    <col customWidth="1" min="4" max="4" width="31.29"/>
    <col customWidth="1" min="5" max="5" width="8.57"/>
    <col customWidth="1" min="6" max="6" width="9.0"/>
    <col customWidth="1" min="7" max="7" width="13.14"/>
    <col customWidth="1" min="8" max="8" width="16.29"/>
    <col customWidth="1" min="9" max="9" width="15.86"/>
    <col customWidth="1" min="10" max="10" width="5.71"/>
    <col customWidth="1" min="11" max="11" width="7.86"/>
    <col customWidth="1" min="12" max="15" width="5.71"/>
    <col customWidth="1" min="16" max="16" width="8.43"/>
    <col customWidth="1" min="17" max="21" width="5.71"/>
    <col customWidth="1" min="22" max="22" width="16.29"/>
    <col customWidth="1" min="23" max="23" width="15.43"/>
    <col customWidth="1" min="24" max="24" width="13.14"/>
    <col customWidth="1" min="25" max="27" width="9.14"/>
    <col customWidth="1" min="28" max="28" width="16.57"/>
  </cols>
  <sheetData>
    <row r="1" ht="93.0" customHeight="1">
      <c r="A1" s="261" t="s">
        <v>1258</v>
      </c>
      <c r="V1" s="262"/>
      <c r="W1" s="262"/>
      <c r="X1" s="262"/>
      <c r="Y1" s="262"/>
      <c r="Z1" s="262"/>
      <c r="AA1" s="262"/>
      <c r="AB1" s="262"/>
    </row>
    <row r="2" ht="34.5" customHeight="1">
      <c r="A2" s="263" t="s">
        <v>1</v>
      </c>
      <c r="V2" s="264"/>
      <c r="W2" s="264"/>
      <c r="X2" s="264"/>
      <c r="Y2" s="264"/>
      <c r="Z2" s="264"/>
      <c r="AA2" s="264"/>
      <c r="AB2" s="264"/>
    </row>
    <row r="3" ht="14.25" customHeight="1">
      <c r="A3" s="265" t="s">
        <v>73</v>
      </c>
      <c r="B3" s="3"/>
      <c r="C3" s="265" t="s">
        <v>3</v>
      </c>
      <c r="D3" s="373"/>
      <c r="E3" s="266"/>
      <c r="F3" s="265"/>
      <c r="G3" s="374"/>
      <c r="H3" s="265"/>
      <c r="I3" s="265"/>
      <c r="J3" s="265"/>
      <c r="K3" s="266"/>
      <c r="L3" s="265"/>
      <c r="M3" s="265"/>
      <c r="N3" s="265"/>
      <c r="O3" s="265"/>
      <c r="P3" s="266"/>
      <c r="Q3" s="265"/>
      <c r="R3" s="265"/>
      <c r="S3" s="265"/>
      <c r="T3" s="265"/>
      <c r="U3" s="265"/>
      <c r="V3" s="3"/>
      <c r="W3" s="3"/>
      <c r="X3" s="3"/>
      <c r="Y3" s="3"/>
      <c r="Z3" s="3"/>
      <c r="AA3" s="3"/>
      <c r="AB3" s="3"/>
    </row>
    <row r="4" ht="12.75" customHeight="1">
      <c r="A4" s="265" t="s">
        <v>74</v>
      </c>
      <c r="B4" s="3"/>
      <c r="C4" s="265" t="s">
        <v>75</v>
      </c>
      <c r="D4" s="265"/>
      <c r="E4" s="268"/>
      <c r="F4" s="3"/>
      <c r="G4" s="375"/>
      <c r="H4" s="3"/>
      <c r="I4" s="3"/>
      <c r="J4" s="3"/>
      <c r="K4" s="268"/>
      <c r="L4" s="3"/>
      <c r="M4" s="3"/>
      <c r="N4" s="3"/>
      <c r="O4" s="3"/>
      <c r="P4" s="268"/>
      <c r="Q4" s="3"/>
      <c r="R4" s="3"/>
      <c r="S4" s="3"/>
      <c r="T4" s="3"/>
      <c r="U4" s="3"/>
      <c r="V4" s="13"/>
      <c r="W4" s="13"/>
      <c r="X4" s="13"/>
      <c r="Y4" s="13"/>
      <c r="Z4" s="13"/>
      <c r="AA4" s="13"/>
      <c r="AB4" s="3"/>
    </row>
    <row r="5">
      <c r="A5" s="3"/>
      <c r="B5" s="3"/>
      <c r="C5" s="3"/>
      <c r="D5" s="3"/>
      <c r="E5" s="268"/>
      <c r="F5" s="3"/>
      <c r="G5" s="375"/>
      <c r="H5" s="376"/>
      <c r="I5" s="3"/>
      <c r="J5" s="3"/>
      <c r="K5" s="268"/>
      <c r="L5" s="3"/>
      <c r="M5" s="3"/>
      <c r="N5" s="3"/>
      <c r="O5" s="3"/>
      <c r="P5" s="268"/>
      <c r="Q5" s="3"/>
      <c r="R5" s="3"/>
      <c r="S5" s="3"/>
      <c r="T5" s="3"/>
      <c r="U5" s="3"/>
      <c r="V5" s="3"/>
      <c r="W5" s="3"/>
      <c r="X5" s="3"/>
      <c r="Y5" s="3"/>
      <c r="Z5" s="3"/>
      <c r="AA5" s="3"/>
      <c r="AB5" s="3"/>
    </row>
    <row r="6">
      <c r="A6" s="377" t="s">
        <v>76</v>
      </c>
      <c r="B6" s="377" t="s">
        <v>77</v>
      </c>
      <c r="C6" s="29"/>
      <c r="D6" s="30"/>
      <c r="E6" s="378" t="s">
        <v>78</v>
      </c>
      <c r="F6" s="379" t="s">
        <v>79</v>
      </c>
      <c r="G6" s="380" t="s">
        <v>80</v>
      </c>
      <c r="H6" s="381" t="s">
        <v>81</v>
      </c>
      <c r="I6" s="382" t="s">
        <v>82</v>
      </c>
      <c r="J6" s="383" t="s">
        <v>83</v>
      </c>
      <c r="K6" s="37"/>
      <c r="L6" s="37"/>
      <c r="M6" s="37"/>
      <c r="N6" s="37"/>
      <c r="O6" s="37"/>
      <c r="P6" s="37"/>
      <c r="Q6" s="37"/>
      <c r="R6" s="37"/>
      <c r="S6" s="37"/>
      <c r="T6" s="37"/>
      <c r="U6" s="38"/>
      <c r="V6" s="13"/>
      <c r="W6" s="13"/>
      <c r="X6" s="13"/>
      <c r="Y6" s="13"/>
      <c r="Z6" s="13"/>
      <c r="AA6" s="13"/>
      <c r="AB6" s="3"/>
    </row>
    <row r="7" ht="15.75" customHeight="1">
      <c r="A7" s="43"/>
      <c r="B7" s="384"/>
      <c r="C7" s="41"/>
      <c r="D7" s="42"/>
      <c r="E7" s="42"/>
      <c r="F7" s="39"/>
      <c r="G7" s="39"/>
      <c r="H7" s="39"/>
      <c r="I7" s="43"/>
      <c r="J7" s="385" t="s">
        <v>84</v>
      </c>
      <c r="K7" s="286" t="s">
        <v>85</v>
      </c>
      <c r="L7" s="385" t="s">
        <v>86</v>
      </c>
      <c r="M7" s="385" t="s">
        <v>87</v>
      </c>
      <c r="N7" s="385" t="s">
        <v>88</v>
      </c>
      <c r="O7" s="385" t="s">
        <v>89</v>
      </c>
      <c r="P7" s="286" t="s">
        <v>90</v>
      </c>
      <c r="Q7" s="385" t="s">
        <v>91</v>
      </c>
      <c r="R7" s="385" t="s">
        <v>92</v>
      </c>
      <c r="S7" s="385" t="s">
        <v>93</v>
      </c>
      <c r="T7" s="385" t="s">
        <v>94</v>
      </c>
      <c r="U7" s="385" t="s">
        <v>95</v>
      </c>
      <c r="V7" s="13"/>
      <c r="W7" s="13"/>
      <c r="X7" s="13"/>
      <c r="Y7" s="13"/>
      <c r="Z7" s="13"/>
      <c r="AA7" s="13"/>
      <c r="AB7" s="3"/>
    </row>
    <row r="8" ht="15.75" customHeight="1">
      <c r="A8" s="386"/>
      <c r="B8" s="384"/>
      <c r="C8" s="387" t="s">
        <v>96</v>
      </c>
      <c r="D8" s="388"/>
      <c r="E8" s="389"/>
      <c r="F8" s="390"/>
      <c r="G8" s="391"/>
      <c r="H8" s="390"/>
      <c r="I8" s="386"/>
      <c r="J8" s="385"/>
      <c r="K8" s="286"/>
      <c r="L8" s="385"/>
      <c r="M8" s="385"/>
      <c r="N8" s="385"/>
      <c r="O8" s="385"/>
      <c r="P8" s="286"/>
      <c r="Q8" s="385"/>
      <c r="R8" s="385"/>
      <c r="S8" s="385"/>
      <c r="T8" s="385"/>
      <c r="U8" s="385"/>
      <c r="V8" s="13"/>
      <c r="W8" s="13"/>
      <c r="X8" s="13"/>
      <c r="Y8" s="13"/>
      <c r="Z8" s="13"/>
      <c r="AA8" s="13"/>
      <c r="AB8" s="3"/>
    </row>
    <row r="9" ht="15.75" customHeight="1">
      <c r="A9" s="386"/>
      <c r="B9" s="392"/>
      <c r="C9" s="387"/>
      <c r="D9" s="393"/>
      <c r="E9" s="389"/>
      <c r="F9" s="390"/>
      <c r="G9" s="391"/>
      <c r="H9" s="390"/>
      <c r="I9" s="386"/>
      <c r="J9" s="385"/>
      <c r="K9" s="286"/>
      <c r="L9" s="385"/>
      <c r="M9" s="385"/>
      <c r="N9" s="385"/>
      <c r="O9" s="385"/>
      <c r="P9" s="286"/>
      <c r="Q9" s="385"/>
      <c r="R9" s="385"/>
      <c r="S9" s="385"/>
      <c r="T9" s="385"/>
      <c r="U9" s="385"/>
      <c r="V9" s="13"/>
      <c r="W9" s="13"/>
      <c r="X9" s="13"/>
      <c r="Y9" s="13"/>
      <c r="Z9" s="13"/>
      <c r="AA9" s="13"/>
      <c r="AB9" s="3"/>
    </row>
    <row r="10" ht="15.0" customHeight="1">
      <c r="A10" s="383">
        <v>5.020101E7</v>
      </c>
      <c r="B10" s="394"/>
      <c r="C10" s="387" t="s">
        <v>9</v>
      </c>
      <c r="D10" s="395"/>
      <c r="E10" s="396"/>
      <c r="F10" s="287"/>
      <c r="G10" s="397">
        <v>0.0</v>
      </c>
      <c r="H10" s="398">
        <v>1200000.0</v>
      </c>
      <c r="I10" s="399"/>
      <c r="J10" s="287"/>
      <c r="K10" s="400"/>
      <c r="L10" s="287"/>
      <c r="M10" s="287"/>
      <c r="N10" s="287"/>
      <c r="O10" s="287"/>
      <c r="P10" s="400"/>
      <c r="Q10" s="287"/>
      <c r="R10" s="287"/>
      <c r="S10" s="287"/>
      <c r="T10" s="287"/>
      <c r="U10" s="287"/>
      <c r="V10" s="13"/>
      <c r="W10" s="13"/>
      <c r="X10" s="13"/>
      <c r="Y10" s="13"/>
      <c r="Z10" s="13"/>
      <c r="AA10" s="13"/>
      <c r="AB10" s="3"/>
    </row>
    <row r="11" ht="15.0" customHeight="1">
      <c r="A11" s="383"/>
      <c r="B11" s="401"/>
      <c r="C11" s="402"/>
      <c r="D11" s="403"/>
      <c r="E11" s="396"/>
      <c r="F11" s="287"/>
      <c r="G11" s="397"/>
      <c r="H11" s="398"/>
      <c r="I11" s="399"/>
      <c r="J11" s="287"/>
      <c r="K11" s="400"/>
      <c r="L11" s="287"/>
      <c r="M11" s="287"/>
      <c r="N11" s="287"/>
      <c r="O11" s="287"/>
      <c r="P11" s="400"/>
      <c r="Q11" s="287"/>
      <c r="R11" s="287"/>
      <c r="S11" s="287"/>
      <c r="T11" s="287"/>
      <c r="U11" s="287"/>
      <c r="V11" s="13"/>
      <c r="W11" s="13"/>
      <c r="X11" s="13"/>
      <c r="Y11" s="13"/>
      <c r="Z11" s="13"/>
      <c r="AA11" s="13"/>
      <c r="AB11" s="3"/>
    </row>
    <row r="12">
      <c r="A12" s="383" t="str">
        <f>'Cover Page'!A10</f>
        <v>50203020</v>
      </c>
      <c r="B12" s="401"/>
      <c r="C12" s="402" t="s">
        <v>15</v>
      </c>
      <c r="D12" s="404"/>
      <c r="E12" s="405"/>
      <c r="F12" s="406"/>
      <c r="G12" s="397"/>
      <c r="H12" s="398">
        <v>10000.0</v>
      </c>
      <c r="I12" s="407" t="s">
        <v>902</v>
      </c>
      <c r="J12" s="287"/>
      <c r="K12" s="400"/>
      <c r="L12" s="287"/>
      <c r="M12" s="287"/>
      <c r="N12" s="287"/>
      <c r="O12" s="287"/>
      <c r="P12" s="400"/>
      <c r="Q12" s="287"/>
      <c r="R12" s="287"/>
      <c r="S12" s="287"/>
      <c r="T12" s="287"/>
      <c r="U12" s="287"/>
      <c r="V12" s="3"/>
      <c r="W12" s="3"/>
      <c r="X12" s="3"/>
      <c r="Y12" s="3"/>
      <c r="Z12" s="3"/>
      <c r="AA12" s="3"/>
      <c r="AB12" s="3"/>
    </row>
    <row r="13" ht="15.0" customHeight="1">
      <c r="A13" s="383"/>
      <c r="B13" s="401"/>
      <c r="C13" s="402"/>
      <c r="D13" s="404"/>
      <c r="E13" s="405"/>
      <c r="F13" s="406"/>
      <c r="G13" s="397"/>
      <c r="H13" s="398"/>
      <c r="I13" s="408"/>
      <c r="J13" s="287"/>
      <c r="K13" s="400"/>
      <c r="L13" s="287"/>
      <c r="M13" s="287"/>
      <c r="N13" s="287"/>
      <c r="O13" s="287"/>
      <c r="P13" s="400"/>
      <c r="Q13" s="287"/>
      <c r="R13" s="287"/>
      <c r="S13" s="287"/>
      <c r="T13" s="287"/>
      <c r="U13" s="287"/>
      <c r="V13" s="3"/>
      <c r="W13" s="3"/>
      <c r="X13" s="3"/>
      <c r="Y13" s="3"/>
      <c r="Z13" s="3"/>
      <c r="AA13" s="3"/>
      <c r="AB13" s="3"/>
    </row>
    <row r="14">
      <c r="A14" s="383" t="str">
        <f>'Cover Page'!A11</f>
        <v>50203030</v>
      </c>
      <c r="B14" s="401"/>
      <c r="C14" s="402" t="s">
        <v>17</v>
      </c>
      <c r="D14" s="404"/>
      <c r="E14" s="405"/>
      <c r="F14" s="406"/>
      <c r="G14" s="397"/>
      <c r="H14" s="398">
        <v>475000.0</v>
      </c>
      <c r="I14" s="407" t="s">
        <v>902</v>
      </c>
      <c r="J14" s="287"/>
      <c r="K14" s="400"/>
      <c r="L14" s="287"/>
      <c r="M14" s="287"/>
      <c r="N14" s="287"/>
      <c r="O14" s="287"/>
      <c r="P14" s="400"/>
      <c r="Q14" s="287"/>
      <c r="R14" s="287"/>
      <c r="S14" s="287"/>
      <c r="T14" s="287"/>
      <c r="U14" s="287"/>
      <c r="V14" s="3"/>
      <c r="W14" s="3"/>
      <c r="X14" s="3"/>
      <c r="Y14" s="3"/>
      <c r="Z14" s="3"/>
      <c r="AA14" s="3"/>
      <c r="AB14" s="3"/>
    </row>
    <row r="15">
      <c r="A15" s="383"/>
      <c r="B15" s="401"/>
      <c r="C15" s="402"/>
      <c r="D15" s="404"/>
      <c r="E15" s="405"/>
      <c r="F15" s="406"/>
      <c r="G15" s="397"/>
      <c r="H15" s="398"/>
      <c r="I15" s="408"/>
      <c r="J15" s="287"/>
      <c r="K15" s="400"/>
      <c r="L15" s="287"/>
      <c r="M15" s="287"/>
      <c r="N15" s="287"/>
      <c r="O15" s="287"/>
      <c r="P15" s="400"/>
      <c r="Q15" s="287"/>
      <c r="R15" s="287"/>
      <c r="S15" s="287"/>
      <c r="T15" s="287"/>
      <c r="U15" s="287"/>
      <c r="V15" s="3"/>
      <c r="W15" s="3"/>
      <c r="X15" s="3"/>
      <c r="Y15" s="3"/>
      <c r="Z15" s="3"/>
      <c r="AA15" s="3"/>
      <c r="AB15" s="3"/>
    </row>
    <row r="16">
      <c r="A16" s="383" t="str">
        <f>'Cover Page'!A14</f>
        <v>50203090</v>
      </c>
      <c r="B16" s="401"/>
      <c r="C16" s="402" t="s">
        <v>23</v>
      </c>
      <c r="D16" s="404"/>
      <c r="E16" s="405"/>
      <c r="F16" s="406"/>
      <c r="G16" s="397"/>
      <c r="H16" s="398">
        <v>3500000.0</v>
      </c>
      <c r="I16" s="407" t="s">
        <v>902</v>
      </c>
      <c r="J16" s="287"/>
      <c r="K16" s="400"/>
      <c r="L16" s="287"/>
      <c r="M16" s="287"/>
      <c r="N16" s="287"/>
      <c r="O16" s="287"/>
      <c r="P16" s="400"/>
      <c r="Q16" s="287"/>
      <c r="R16" s="287"/>
      <c r="S16" s="287"/>
      <c r="T16" s="287"/>
      <c r="U16" s="287"/>
      <c r="V16" s="3"/>
      <c r="W16" s="3"/>
      <c r="X16" s="3"/>
      <c r="Y16" s="3"/>
      <c r="Z16" s="3"/>
      <c r="AA16" s="3"/>
      <c r="AB16" s="3"/>
    </row>
    <row r="17">
      <c r="A17" s="383"/>
      <c r="B17" s="401"/>
      <c r="C17" s="402"/>
      <c r="D17" s="404"/>
      <c r="E17" s="405"/>
      <c r="F17" s="406"/>
      <c r="G17" s="397"/>
      <c r="H17" s="398"/>
      <c r="I17" s="408"/>
      <c r="J17" s="287"/>
      <c r="K17" s="400"/>
      <c r="L17" s="287"/>
      <c r="M17" s="287"/>
      <c r="N17" s="287"/>
      <c r="O17" s="287"/>
      <c r="P17" s="400"/>
      <c r="Q17" s="287"/>
      <c r="R17" s="287"/>
      <c r="S17" s="287"/>
      <c r="T17" s="287"/>
      <c r="U17" s="287"/>
      <c r="V17" s="3"/>
      <c r="W17" s="3"/>
      <c r="X17" s="3"/>
      <c r="Y17" s="3"/>
      <c r="Z17" s="3"/>
      <c r="AA17" s="3"/>
      <c r="AB17" s="3"/>
    </row>
    <row r="18">
      <c r="A18" s="383">
        <v>5.020502E7</v>
      </c>
      <c r="B18" s="401"/>
      <c r="C18" s="402" t="s">
        <v>103</v>
      </c>
      <c r="D18" s="404"/>
      <c r="E18" s="405"/>
      <c r="F18" s="406"/>
      <c r="G18" s="397"/>
      <c r="H18" s="398">
        <v>316000.0</v>
      </c>
      <c r="I18" s="408"/>
      <c r="J18" s="287"/>
      <c r="K18" s="400"/>
      <c r="L18" s="287"/>
      <c r="M18" s="287"/>
      <c r="N18" s="287"/>
      <c r="O18" s="287"/>
      <c r="P18" s="400"/>
      <c r="Q18" s="287"/>
      <c r="R18" s="287"/>
      <c r="S18" s="287"/>
      <c r="T18" s="287"/>
      <c r="U18" s="287"/>
      <c r="V18" s="3"/>
      <c r="W18" s="3"/>
      <c r="X18" s="3"/>
      <c r="Y18" s="3"/>
      <c r="Z18" s="3"/>
      <c r="AA18" s="3"/>
      <c r="AB18" s="3"/>
    </row>
    <row r="19">
      <c r="A19" s="383"/>
      <c r="B19" s="401"/>
      <c r="C19" s="402"/>
      <c r="D19" s="404"/>
      <c r="E19" s="405"/>
      <c r="F19" s="406"/>
      <c r="G19" s="397"/>
      <c r="H19" s="398"/>
      <c r="I19" s="408"/>
      <c r="J19" s="287"/>
      <c r="K19" s="400"/>
      <c r="L19" s="287"/>
      <c r="M19" s="287"/>
      <c r="N19" s="287"/>
      <c r="O19" s="287"/>
      <c r="P19" s="400"/>
      <c r="Q19" s="287"/>
      <c r="R19" s="287"/>
      <c r="S19" s="287"/>
      <c r="T19" s="287"/>
      <c r="U19" s="287"/>
      <c r="V19" s="3"/>
      <c r="W19" s="3"/>
      <c r="X19" s="3"/>
      <c r="Y19" s="3"/>
      <c r="Z19" s="3"/>
      <c r="AA19" s="3"/>
      <c r="AB19" s="3"/>
    </row>
    <row r="20">
      <c r="A20" s="383">
        <v>5.020503E7</v>
      </c>
      <c r="B20" s="401"/>
      <c r="C20" s="402" t="s">
        <v>104</v>
      </c>
      <c r="D20" s="404"/>
      <c r="E20" s="405"/>
      <c r="F20" s="406"/>
      <c r="G20" s="397"/>
      <c r="H20" s="398">
        <v>300000.0</v>
      </c>
      <c r="I20" s="408"/>
      <c r="J20" s="287"/>
      <c r="K20" s="400"/>
      <c r="L20" s="287"/>
      <c r="M20" s="287"/>
      <c r="N20" s="287"/>
      <c r="O20" s="287"/>
      <c r="P20" s="400"/>
      <c r="Q20" s="287"/>
      <c r="R20" s="287"/>
      <c r="S20" s="287"/>
      <c r="T20" s="287"/>
      <c r="U20" s="287"/>
      <c r="V20" s="3"/>
      <c r="W20" s="3"/>
      <c r="X20" s="3"/>
      <c r="Y20" s="3"/>
      <c r="Z20" s="3"/>
      <c r="AA20" s="3"/>
      <c r="AB20" s="3"/>
    </row>
    <row r="21" ht="15.75" customHeight="1">
      <c r="A21" s="383"/>
      <c r="B21" s="401"/>
      <c r="C21" s="402"/>
      <c r="D21" s="404"/>
      <c r="E21" s="405"/>
      <c r="F21" s="406"/>
      <c r="G21" s="397"/>
      <c r="H21" s="398"/>
      <c r="I21" s="407"/>
      <c r="J21" s="287"/>
      <c r="K21" s="400"/>
      <c r="L21" s="287"/>
      <c r="M21" s="287"/>
      <c r="N21" s="287"/>
      <c r="O21" s="287"/>
      <c r="P21" s="400"/>
      <c r="Q21" s="287"/>
      <c r="R21" s="287"/>
      <c r="S21" s="287"/>
      <c r="T21" s="287"/>
      <c r="U21" s="287"/>
      <c r="V21" s="3"/>
      <c r="W21" s="3"/>
      <c r="X21" s="3"/>
      <c r="Y21" s="3"/>
      <c r="Z21" s="3"/>
      <c r="AA21" s="3"/>
      <c r="AB21" s="3"/>
    </row>
    <row r="22" ht="15.0" customHeight="1">
      <c r="A22" s="383">
        <v>5.020504E7</v>
      </c>
      <c r="B22" s="401"/>
      <c r="C22" s="402" t="s">
        <v>28</v>
      </c>
      <c r="D22" s="404"/>
      <c r="E22" s="405"/>
      <c r="F22" s="406"/>
      <c r="G22" s="397"/>
      <c r="H22" s="398">
        <v>20000.0</v>
      </c>
      <c r="I22" s="409" t="s">
        <v>1259</v>
      </c>
      <c r="J22" s="287"/>
      <c r="K22" s="400"/>
      <c r="L22" s="287"/>
      <c r="M22" s="287"/>
      <c r="N22" s="287"/>
      <c r="O22" s="287"/>
      <c r="P22" s="400"/>
      <c r="Q22" s="287"/>
      <c r="R22" s="287"/>
      <c r="S22" s="287"/>
      <c r="T22" s="287"/>
      <c r="U22" s="287"/>
      <c r="V22" s="3"/>
      <c r="W22" s="3"/>
      <c r="X22" s="3"/>
      <c r="Y22" s="3"/>
      <c r="Z22" s="3"/>
      <c r="AA22" s="3"/>
      <c r="AB22" s="3"/>
    </row>
    <row r="23" ht="15.0" customHeight="1">
      <c r="A23" s="383"/>
      <c r="B23" s="401"/>
      <c r="C23" s="402"/>
      <c r="D23" s="404"/>
      <c r="E23" s="405"/>
      <c r="F23" s="406"/>
      <c r="G23" s="397"/>
      <c r="H23" s="398"/>
      <c r="I23" s="408"/>
      <c r="J23" s="287"/>
      <c r="K23" s="400"/>
      <c r="L23" s="287"/>
      <c r="M23" s="287"/>
      <c r="N23" s="287"/>
      <c r="O23" s="287"/>
      <c r="P23" s="400"/>
      <c r="Q23" s="287"/>
      <c r="R23" s="287"/>
      <c r="S23" s="287"/>
      <c r="T23" s="287"/>
      <c r="U23" s="287"/>
      <c r="V23" s="3"/>
      <c r="W23" s="3"/>
      <c r="X23" s="3"/>
      <c r="Y23" s="3"/>
      <c r="Z23" s="3"/>
      <c r="AA23" s="3"/>
      <c r="AB23" s="3"/>
    </row>
    <row r="24" ht="15.75" customHeight="1">
      <c r="A24" s="383" t="str">
        <f>'Cover Page'!A19</f>
        <v>50206020</v>
      </c>
      <c r="B24" s="401"/>
      <c r="C24" s="402" t="s">
        <v>30</v>
      </c>
      <c r="D24" s="404"/>
      <c r="E24" s="405"/>
      <c r="F24" s="406"/>
      <c r="G24" s="397"/>
      <c r="H24" s="398">
        <v>210000.0</v>
      </c>
      <c r="I24" s="407" t="s">
        <v>902</v>
      </c>
      <c r="J24" s="287"/>
      <c r="K24" s="400"/>
      <c r="L24" s="287"/>
      <c r="M24" s="287"/>
      <c r="N24" s="287"/>
      <c r="O24" s="287"/>
      <c r="P24" s="400"/>
      <c r="Q24" s="287"/>
      <c r="R24" s="287"/>
      <c r="S24" s="287"/>
      <c r="T24" s="287"/>
      <c r="U24" s="287"/>
      <c r="V24" s="3"/>
      <c r="W24" s="3"/>
      <c r="X24" s="3"/>
      <c r="Y24" s="3"/>
      <c r="Z24" s="3"/>
      <c r="AA24" s="3"/>
      <c r="AB24" s="3"/>
    </row>
    <row r="25" ht="15.0" customHeight="1">
      <c r="A25" s="383"/>
      <c r="B25" s="401"/>
      <c r="C25" s="402"/>
      <c r="D25" s="404"/>
      <c r="E25" s="405"/>
      <c r="F25" s="406"/>
      <c r="G25" s="397"/>
      <c r="H25" s="398"/>
      <c r="I25" s="408"/>
      <c r="J25" s="287"/>
      <c r="K25" s="400"/>
      <c r="L25" s="287"/>
      <c r="M25" s="287"/>
      <c r="N25" s="287"/>
      <c r="O25" s="287"/>
      <c r="P25" s="400"/>
      <c r="Q25" s="287"/>
      <c r="R25" s="287"/>
      <c r="S25" s="287"/>
      <c r="T25" s="287"/>
      <c r="U25" s="287"/>
      <c r="V25" s="3"/>
      <c r="W25" s="3"/>
      <c r="X25" s="3"/>
      <c r="Y25" s="3"/>
      <c r="Z25" s="3"/>
      <c r="AA25" s="3"/>
      <c r="AB25" s="3"/>
    </row>
    <row r="26" ht="15.75" customHeight="1">
      <c r="A26" s="383"/>
      <c r="B26" s="401"/>
      <c r="C26" s="410" t="s">
        <v>105</v>
      </c>
      <c r="D26" s="38"/>
      <c r="E26" s="405"/>
      <c r="F26" s="406"/>
      <c r="G26" s="397"/>
      <c r="H26" s="398"/>
      <c r="I26" s="407"/>
      <c r="J26" s="287"/>
      <c r="K26" s="400"/>
      <c r="L26" s="287"/>
      <c r="M26" s="287"/>
      <c r="N26" s="287"/>
      <c r="O26" s="287"/>
      <c r="P26" s="400"/>
      <c r="Q26" s="287"/>
      <c r="R26" s="287"/>
      <c r="S26" s="287"/>
      <c r="T26" s="287"/>
      <c r="U26" s="287"/>
      <c r="V26" s="3"/>
      <c r="W26" s="3"/>
      <c r="X26" s="3"/>
      <c r="Y26" s="3"/>
      <c r="Z26" s="3"/>
      <c r="AA26" s="3"/>
      <c r="AB26" s="3"/>
    </row>
    <row r="27" ht="15.75" customHeight="1">
      <c r="A27" s="383" t="str">
        <f>'Cover Page'!A20</f>
        <v>50213040</v>
      </c>
      <c r="B27" s="401"/>
      <c r="C27" s="402" t="s">
        <v>106</v>
      </c>
      <c r="D27" s="404"/>
      <c r="E27" s="405"/>
      <c r="F27" s="406"/>
      <c r="G27" s="397"/>
      <c r="H27" s="398">
        <v>3200000.0</v>
      </c>
      <c r="I27" s="407" t="s">
        <v>902</v>
      </c>
      <c r="J27" s="287"/>
      <c r="K27" s="400"/>
      <c r="L27" s="287"/>
      <c r="M27" s="287"/>
      <c r="N27" s="287"/>
      <c r="O27" s="287"/>
      <c r="P27" s="400"/>
      <c r="Q27" s="287"/>
      <c r="R27" s="287"/>
      <c r="S27" s="287"/>
      <c r="T27" s="287"/>
      <c r="U27" s="287"/>
      <c r="V27" s="3"/>
      <c r="W27" s="3"/>
      <c r="X27" s="3"/>
      <c r="Y27" s="3"/>
      <c r="Z27" s="3"/>
      <c r="AA27" s="3"/>
      <c r="AB27" s="3"/>
    </row>
    <row r="28" ht="15.0" customHeight="1">
      <c r="A28" s="383"/>
      <c r="B28" s="401"/>
      <c r="C28" s="402"/>
      <c r="D28" s="404"/>
      <c r="E28" s="405"/>
      <c r="F28" s="406"/>
      <c r="G28" s="397"/>
      <c r="H28" s="398"/>
      <c r="I28" s="408"/>
      <c r="J28" s="287"/>
      <c r="K28" s="400"/>
      <c r="L28" s="287"/>
      <c r="M28" s="287"/>
      <c r="N28" s="287"/>
      <c r="O28" s="287"/>
      <c r="P28" s="400"/>
      <c r="Q28" s="287"/>
      <c r="R28" s="287"/>
      <c r="S28" s="287"/>
      <c r="T28" s="287"/>
      <c r="U28" s="287"/>
      <c r="V28" s="3"/>
      <c r="W28" s="3"/>
      <c r="X28" s="3"/>
      <c r="Y28" s="3"/>
      <c r="Z28" s="3"/>
      <c r="AA28" s="3"/>
      <c r="AB28" s="3"/>
    </row>
    <row r="29" ht="15.75" customHeight="1">
      <c r="A29" s="383" t="str">
        <f>'Cover Page'!A10</f>
        <v>50203020</v>
      </c>
      <c r="B29" s="401"/>
      <c r="C29" s="410" t="s">
        <v>107</v>
      </c>
      <c r="D29" s="38"/>
      <c r="E29" s="405"/>
      <c r="F29" s="406"/>
      <c r="G29" s="397"/>
      <c r="H29" s="398">
        <v>400000.0</v>
      </c>
      <c r="I29" s="407" t="s">
        <v>902</v>
      </c>
      <c r="J29" s="287"/>
      <c r="K29" s="400"/>
      <c r="L29" s="287"/>
      <c r="M29" s="287"/>
      <c r="N29" s="287"/>
      <c r="O29" s="287"/>
      <c r="P29" s="400"/>
      <c r="Q29" s="287"/>
      <c r="R29" s="287"/>
      <c r="S29" s="287"/>
      <c r="T29" s="287"/>
      <c r="U29" s="287"/>
      <c r="V29" s="3"/>
      <c r="W29" s="3"/>
      <c r="X29" s="3"/>
      <c r="Y29" s="3"/>
      <c r="Z29" s="3"/>
      <c r="AA29" s="3"/>
      <c r="AB29" s="3"/>
    </row>
    <row r="30" ht="15.75" customHeight="1">
      <c r="A30" s="383"/>
      <c r="B30" s="401"/>
      <c r="C30" s="402"/>
      <c r="D30" s="404"/>
      <c r="E30" s="405"/>
      <c r="F30" s="406"/>
      <c r="G30" s="397"/>
      <c r="H30" s="398"/>
      <c r="I30" s="408"/>
      <c r="J30" s="287"/>
      <c r="K30" s="400"/>
      <c r="L30" s="287"/>
      <c r="M30" s="287"/>
      <c r="N30" s="287"/>
      <c r="O30" s="287"/>
      <c r="P30" s="400"/>
      <c r="Q30" s="287"/>
      <c r="R30" s="287"/>
      <c r="S30" s="287"/>
      <c r="T30" s="287"/>
      <c r="U30" s="287"/>
      <c r="V30" s="3"/>
      <c r="W30" s="3"/>
      <c r="X30" s="3"/>
      <c r="Y30" s="3"/>
      <c r="Z30" s="3"/>
      <c r="AA30" s="3"/>
      <c r="AB30" s="3"/>
    </row>
    <row r="31" ht="15.75" customHeight="1">
      <c r="A31" s="383" t="str">
        <f>'Cover Page'!A11</f>
        <v>50203030</v>
      </c>
      <c r="B31" s="401"/>
      <c r="C31" s="410" t="s">
        <v>108</v>
      </c>
      <c r="D31" s="38"/>
      <c r="E31" s="405"/>
      <c r="F31" s="406"/>
      <c r="G31" s="397"/>
      <c r="H31" s="398">
        <v>750000.0</v>
      </c>
      <c r="I31" s="407" t="s">
        <v>902</v>
      </c>
      <c r="J31" s="287"/>
      <c r="K31" s="400"/>
      <c r="L31" s="287"/>
      <c r="M31" s="287"/>
      <c r="N31" s="287"/>
      <c r="O31" s="287"/>
      <c r="P31" s="400"/>
      <c r="Q31" s="287"/>
      <c r="R31" s="287"/>
      <c r="S31" s="287"/>
      <c r="T31" s="287"/>
      <c r="U31" s="287"/>
      <c r="V31" s="3"/>
      <c r="W31" s="3"/>
      <c r="X31" s="3"/>
      <c r="Y31" s="3"/>
      <c r="Z31" s="3"/>
      <c r="AA31" s="3"/>
      <c r="AB31" s="3"/>
    </row>
    <row r="32" ht="15.0" customHeight="1">
      <c r="A32" s="383"/>
      <c r="B32" s="401"/>
      <c r="C32" s="402"/>
      <c r="D32" s="404"/>
      <c r="E32" s="405"/>
      <c r="F32" s="406"/>
      <c r="G32" s="397"/>
      <c r="H32" s="398"/>
      <c r="I32" s="408"/>
      <c r="J32" s="287"/>
      <c r="K32" s="400"/>
      <c r="L32" s="287"/>
      <c r="M32" s="287"/>
      <c r="N32" s="287"/>
      <c r="O32" s="287"/>
      <c r="P32" s="400"/>
      <c r="Q32" s="287"/>
      <c r="R32" s="287"/>
      <c r="S32" s="287"/>
      <c r="T32" s="287"/>
      <c r="U32" s="287"/>
      <c r="V32" s="3"/>
      <c r="W32" s="3"/>
      <c r="X32" s="3"/>
      <c r="Y32" s="3"/>
      <c r="Z32" s="3"/>
      <c r="AA32" s="3"/>
      <c r="AB32" s="3"/>
    </row>
    <row r="33" ht="15.0" customHeight="1">
      <c r="A33" s="383">
        <v>5.021601E7</v>
      </c>
      <c r="B33" s="401"/>
      <c r="C33" s="402" t="s">
        <v>110</v>
      </c>
      <c r="D33" s="404"/>
      <c r="E33" s="405"/>
      <c r="F33" s="406"/>
      <c r="G33" s="397"/>
      <c r="H33" s="411">
        <v>25000.0</v>
      </c>
      <c r="I33" s="406"/>
      <c r="J33" s="412"/>
      <c r="K33" s="400"/>
      <c r="L33" s="287"/>
      <c r="M33" s="287"/>
      <c r="N33" s="287"/>
      <c r="O33" s="287"/>
      <c r="P33" s="400"/>
      <c r="Q33" s="287"/>
      <c r="R33" s="287"/>
      <c r="S33" s="287"/>
      <c r="T33" s="287"/>
      <c r="U33" s="287"/>
      <c r="V33" s="3"/>
      <c r="W33" s="3"/>
      <c r="X33" s="3"/>
      <c r="Y33" s="3"/>
      <c r="Z33" s="3"/>
      <c r="AA33" s="3"/>
      <c r="AB33" s="3"/>
    </row>
    <row r="34" ht="15.0" customHeight="1">
      <c r="A34" s="383"/>
      <c r="B34" s="401"/>
      <c r="C34" s="402"/>
      <c r="D34" s="404"/>
      <c r="E34" s="405"/>
      <c r="F34" s="406"/>
      <c r="G34" s="397"/>
      <c r="H34" s="411"/>
      <c r="I34" s="406"/>
      <c r="J34" s="412"/>
      <c r="K34" s="400"/>
      <c r="L34" s="287"/>
      <c r="M34" s="287"/>
      <c r="N34" s="287"/>
      <c r="O34" s="287"/>
      <c r="P34" s="400"/>
      <c r="Q34" s="287"/>
      <c r="R34" s="287"/>
      <c r="S34" s="287"/>
      <c r="T34" s="287"/>
      <c r="U34" s="287"/>
      <c r="V34" s="3"/>
      <c r="W34" s="3"/>
      <c r="X34" s="3"/>
      <c r="Y34" s="3"/>
      <c r="Z34" s="3"/>
      <c r="AA34" s="3"/>
      <c r="AB34" s="3"/>
    </row>
    <row r="35" ht="15.0" customHeight="1">
      <c r="A35" s="383">
        <v>5.021602E7</v>
      </c>
      <c r="B35" s="401"/>
      <c r="C35" s="402" t="s">
        <v>38</v>
      </c>
      <c r="D35" s="404"/>
      <c r="E35" s="405"/>
      <c r="F35" s="406"/>
      <c r="G35" s="397"/>
      <c r="H35" s="411">
        <v>100000.0</v>
      </c>
      <c r="I35" s="406"/>
      <c r="J35" s="412"/>
      <c r="K35" s="400"/>
      <c r="L35" s="287"/>
      <c r="M35" s="287"/>
      <c r="N35" s="287"/>
      <c r="O35" s="287"/>
      <c r="P35" s="400"/>
      <c r="Q35" s="287"/>
      <c r="R35" s="287"/>
      <c r="S35" s="287"/>
      <c r="T35" s="287"/>
      <c r="U35" s="287"/>
      <c r="V35" s="3"/>
      <c r="W35" s="3"/>
      <c r="X35" s="3"/>
      <c r="Y35" s="3"/>
      <c r="Z35" s="3"/>
      <c r="AA35" s="3"/>
      <c r="AB35" s="3"/>
    </row>
    <row r="36" ht="15.0" customHeight="1">
      <c r="A36" s="383"/>
      <c r="B36" s="401"/>
      <c r="C36" s="402"/>
      <c r="D36" s="404"/>
      <c r="E36" s="405"/>
      <c r="F36" s="406"/>
      <c r="G36" s="397"/>
      <c r="H36" s="411"/>
      <c r="I36" s="406"/>
      <c r="J36" s="412"/>
      <c r="K36" s="400"/>
      <c r="L36" s="287"/>
      <c r="M36" s="287"/>
      <c r="N36" s="287"/>
      <c r="O36" s="287"/>
      <c r="P36" s="400"/>
      <c r="Q36" s="287"/>
      <c r="R36" s="287"/>
      <c r="S36" s="287"/>
      <c r="T36" s="287"/>
      <c r="U36" s="287"/>
      <c r="V36" s="3"/>
      <c r="W36" s="3"/>
      <c r="X36" s="3"/>
      <c r="Y36" s="3"/>
      <c r="Z36" s="3"/>
      <c r="AA36" s="3"/>
      <c r="AB36" s="3"/>
    </row>
    <row r="37" ht="15.75" customHeight="1">
      <c r="A37" s="383">
        <v>5.029903E7</v>
      </c>
      <c r="B37" s="401"/>
      <c r="C37" s="402" t="s">
        <v>40</v>
      </c>
      <c r="D37" s="404"/>
      <c r="E37" s="405"/>
      <c r="F37" s="406"/>
      <c r="G37" s="397"/>
      <c r="H37" s="411">
        <v>250000.0</v>
      </c>
      <c r="I37" s="413" t="s">
        <v>902</v>
      </c>
      <c r="J37" s="287"/>
      <c r="K37" s="396"/>
      <c r="L37" s="287"/>
      <c r="M37" s="287"/>
      <c r="N37" s="287"/>
      <c r="O37" s="287"/>
      <c r="P37" s="400"/>
      <c r="Q37" s="287"/>
      <c r="R37" s="287"/>
      <c r="S37" s="287"/>
      <c r="T37" s="287"/>
      <c r="U37" s="287"/>
      <c r="V37" s="3"/>
      <c r="W37" s="3"/>
      <c r="X37" s="3"/>
      <c r="Y37" s="3"/>
      <c r="Z37" s="3"/>
      <c r="AA37" s="3"/>
      <c r="AB37" s="3"/>
    </row>
    <row r="38" ht="15.75" customHeight="1">
      <c r="A38" s="383"/>
      <c r="B38" s="401"/>
      <c r="C38" s="402"/>
      <c r="D38" s="404"/>
      <c r="E38" s="405"/>
      <c r="F38" s="406"/>
      <c r="G38" s="397"/>
      <c r="H38" s="411"/>
      <c r="I38" s="413"/>
      <c r="J38" s="287"/>
      <c r="K38" s="396"/>
      <c r="L38" s="287"/>
      <c r="M38" s="287"/>
      <c r="N38" s="287"/>
      <c r="O38" s="287"/>
      <c r="P38" s="400"/>
      <c r="Q38" s="287"/>
      <c r="R38" s="287"/>
      <c r="S38" s="287"/>
      <c r="T38" s="287"/>
      <c r="U38" s="287"/>
      <c r="V38" s="3"/>
      <c r="W38" s="3"/>
      <c r="X38" s="3"/>
      <c r="Y38" s="3"/>
      <c r="Z38" s="3"/>
      <c r="AA38" s="3"/>
      <c r="AB38" s="3"/>
    </row>
    <row r="39" ht="15.75" customHeight="1">
      <c r="A39" s="383">
        <v>5.029904E7</v>
      </c>
      <c r="B39" s="401"/>
      <c r="C39" s="402" t="s">
        <v>43</v>
      </c>
      <c r="D39" s="404"/>
      <c r="E39" s="405"/>
      <c r="F39" s="406"/>
      <c r="G39" s="397"/>
      <c r="H39" s="398">
        <v>260000.0</v>
      </c>
      <c r="I39" s="414" t="s">
        <v>902</v>
      </c>
      <c r="J39" s="415"/>
      <c r="K39" s="400"/>
      <c r="L39" s="287"/>
      <c r="M39" s="287"/>
      <c r="N39" s="287"/>
      <c r="O39" s="287"/>
      <c r="P39" s="400"/>
      <c r="Q39" s="287"/>
      <c r="R39" s="287"/>
      <c r="S39" s="287"/>
      <c r="T39" s="287"/>
      <c r="U39" s="287"/>
      <c r="V39" s="3"/>
      <c r="W39" s="3"/>
      <c r="X39" s="3"/>
      <c r="Y39" s="3"/>
      <c r="Z39" s="3"/>
      <c r="AA39" s="3"/>
      <c r="AB39" s="3"/>
    </row>
    <row r="40" ht="15.75" customHeight="1">
      <c r="A40" s="383">
        <v>5.029905E7</v>
      </c>
      <c r="B40" s="401"/>
      <c r="C40" s="402" t="s">
        <v>44</v>
      </c>
      <c r="D40" s="404"/>
      <c r="E40" s="405"/>
      <c r="F40" s="406"/>
      <c r="G40" s="397"/>
      <c r="H40" s="398">
        <v>750000.0</v>
      </c>
      <c r="I40" s="407" t="s">
        <v>902</v>
      </c>
      <c r="J40" s="287"/>
      <c r="K40" s="400"/>
      <c r="L40" s="287"/>
      <c r="M40" s="287"/>
      <c r="N40" s="287"/>
      <c r="O40" s="287"/>
      <c r="P40" s="400"/>
      <c r="Q40" s="287"/>
      <c r="R40" s="287"/>
      <c r="S40" s="287"/>
      <c r="T40" s="287"/>
      <c r="U40" s="287"/>
      <c r="V40" s="3"/>
      <c r="W40" s="3"/>
      <c r="X40" s="3"/>
      <c r="Y40" s="3"/>
      <c r="Z40" s="3"/>
      <c r="AA40" s="3"/>
      <c r="AB40" s="3"/>
    </row>
    <row r="41" ht="15.75" customHeight="1">
      <c r="A41" s="383"/>
      <c r="B41" s="401"/>
      <c r="C41" s="402"/>
      <c r="D41" s="404"/>
      <c r="E41" s="405"/>
      <c r="F41" s="406"/>
      <c r="G41" s="397"/>
      <c r="H41" s="398"/>
      <c r="I41" s="414"/>
      <c r="J41" s="287"/>
      <c r="K41" s="400"/>
      <c r="L41" s="287"/>
      <c r="M41" s="287"/>
      <c r="N41" s="287"/>
      <c r="O41" s="287"/>
      <c r="P41" s="400"/>
      <c r="Q41" s="287"/>
      <c r="R41" s="287"/>
      <c r="S41" s="287"/>
      <c r="T41" s="287"/>
      <c r="U41" s="287"/>
      <c r="V41" s="3"/>
      <c r="W41" s="3"/>
      <c r="X41" s="3"/>
      <c r="Y41" s="3"/>
      <c r="Z41" s="3"/>
      <c r="AA41" s="3"/>
      <c r="AB41" s="3"/>
    </row>
    <row r="42" ht="15.75" customHeight="1">
      <c r="A42" s="383" t="str">
        <f>'Cover Page'!A8</f>
        <v>50202010</v>
      </c>
      <c r="B42" s="401"/>
      <c r="C42" s="402" t="s">
        <v>11</v>
      </c>
      <c r="D42" s="404"/>
      <c r="E42" s="405"/>
      <c r="F42" s="406"/>
      <c r="G42" s="397"/>
      <c r="H42" s="398">
        <v>250000.0</v>
      </c>
      <c r="I42" s="407" t="s">
        <v>902</v>
      </c>
      <c r="J42" s="287"/>
      <c r="K42" s="400"/>
      <c r="L42" s="287"/>
      <c r="M42" s="287"/>
      <c r="N42" s="287"/>
      <c r="O42" s="287"/>
      <c r="P42" s="400"/>
      <c r="Q42" s="416"/>
      <c r="R42" s="416"/>
      <c r="S42" s="416"/>
      <c r="T42" s="416"/>
      <c r="U42" s="416"/>
      <c r="V42" s="3"/>
      <c r="W42" s="3"/>
      <c r="X42" s="3"/>
      <c r="Y42" s="3"/>
      <c r="Z42" s="3"/>
      <c r="AA42" s="3"/>
      <c r="AB42" s="3"/>
    </row>
    <row r="43" ht="15.75" customHeight="1">
      <c r="A43" s="401"/>
      <c r="B43" s="417"/>
      <c r="C43" s="418" t="s">
        <v>115</v>
      </c>
      <c r="D43" s="419"/>
      <c r="E43" s="405" t="str">
        <f>#REF!</f>
        <v>#REF!</v>
      </c>
      <c r="F43" s="406" t="s">
        <v>1260</v>
      </c>
      <c r="G43" s="397" t="str">
        <f>H43/E43</f>
        <v>#REF!</v>
      </c>
      <c r="H43" s="420" t="str">
        <f>#REF!</f>
        <v>#REF!</v>
      </c>
      <c r="I43" s="408"/>
      <c r="J43" s="287"/>
      <c r="K43" s="400">
        <v>350.0</v>
      </c>
      <c r="L43" s="287"/>
      <c r="M43" s="416"/>
      <c r="N43" s="287"/>
      <c r="O43" s="287"/>
      <c r="P43" s="400">
        <v>250.0</v>
      </c>
      <c r="Q43" s="287"/>
      <c r="R43" s="287"/>
      <c r="S43" s="287"/>
      <c r="T43" s="287"/>
      <c r="U43" s="287"/>
      <c r="V43" s="3"/>
      <c r="W43" s="3"/>
      <c r="X43" s="3"/>
      <c r="Y43" s="3"/>
      <c r="Z43" s="3"/>
      <c r="AA43" s="3"/>
      <c r="AB43" s="3"/>
    </row>
    <row r="44" ht="15.75" customHeight="1">
      <c r="A44" s="287"/>
      <c r="B44" s="401"/>
      <c r="C44" s="421" t="s">
        <v>1261</v>
      </c>
      <c r="D44" s="404"/>
      <c r="E44" s="422"/>
      <c r="F44" s="406"/>
      <c r="G44" s="397"/>
      <c r="H44" s="420">
        <v>250000.0</v>
      </c>
      <c r="I44" s="406"/>
      <c r="J44" s="287"/>
      <c r="K44" s="400"/>
      <c r="L44" s="287"/>
      <c r="M44" s="416"/>
      <c r="N44" s="287"/>
      <c r="O44" s="287"/>
      <c r="P44" s="400"/>
      <c r="Q44" s="287"/>
      <c r="R44" s="287"/>
      <c r="S44" s="287"/>
      <c r="T44" s="287"/>
      <c r="U44" s="287"/>
      <c r="V44" s="3"/>
      <c r="W44" s="3"/>
      <c r="X44" s="3"/>
      <c r="Y44" s="3"/>
      <c r="Z44" s="3"/>
      <c r="AA44" s="3"/>
      <c r="AB44" s="3"/>
    </row>
    <row r="45" ht="15.75" customHeight="1">
      <c r="A45" s="287"/>
      <c r="B45" s="401"/>
      <c r="C45" s="421" t="s">
        <v>1262</v>
      </c>
      <c r="D45" s="404"/>
      <c r="E45" s="422"/>
      <c r="F45" s="406"/>
      <c r="G45" s="397"/>
      <c r="H45" s="420"/>
      <c r="I45" s="406"/>
      <c r="J45" s="287"/>
      <c r="K45" s="400"/>
      <c r="L45" s="287"/>
      <c r="M45" s="416"/>
      <c r="N45" s="287"/>
      <c r="O45" s="287"/>
      <c r="P45" s="400"/>
      <c r="Q45" s="287"/>
      <c r="R45" s="287"/>
      <c r="S45" s="287"/>
      <c r="T45" s="287"/>
      <c r="U45" s="287"/>
      <c r="V45" s="3"/>
      <c r="W45" s="3"/>
      <c r="X45" s="3"/>
      <c r="Y45" s="3"/>
      <c r="Z45" s="3"/>
      <c r="AA45" s="3"/>
      <c r="AB45" s="3"/>
    </row>
    <row r="46" ht="15.75" customHeight="1">
      <c r="A46" s="423"/>
      <c r="B46" s="424"/>
      <c r="C46" s="402" t="s">
        <v>299</v>
      </c>
      <c r="D46" s="425"/>
      <c r="E46" s="426"/>
      <c r="F46" s="427"/>
      <c r="G46" s="397"/>
      <c r="H46" s="428" t="str">
        <f>SUM(H43:H44)</f>
        <v>#REF!</v>
      </c>
      <c r="I46" s="429"/>
      <c r="J46" s="430"/>
      <c r="K46" s="431"/>
      <c r="L46" s="432"/>
      <c r="M46" s="432"/>
      <c r="N46" s="432"/>
      <c r="O46" s="432"/>
      <c r="P46" s="431"/>
      <c r="Q46" s="432"/>
      <c r="R46" s="432"/>
      <c r="S46" s="432"/>
      <c r="T46" s="432"/>
      <c r="U46" s="432"/>
      <c r="V46" s="433"/>
      <c r="W46" s="433"/>
      <c r="X46" s="433"/>
      <c r="Y46" s="433"/>
      <c r="Z46" s="433"/>
      <c r="AA46" s="433"/>
      <c r="AB46" s="433"/>
    </row>
    <row r="47" ht="15.0" customHeight="1">
      <c r="A47" s="383"/>
      <c r="B47" s="401"/>
      <c r="C47" s="402"/>
      <c r="D47" s="404"/>
      <c r="E47" s="405"/>
      <c r="F47" s="406"/>
      <c r="G47" s="397"/>
      <c r="H47" s="398"/>
      <c r="I47" s="408"/>
      <c r="J47" s="287"/>
      <c r="K47" s="400"/>
      <c r="L47" s="287"/>
      <c r="M47" s="287"/>
      <c r="N47" s="287"/>
      <c r="O47" s="287"/>
      <c r="P47" s="400"/>
      <c r="Q47" s="287"/>
      <c r="R47" s="287"/>
      <c r="S47" s="287"/>
      <c r="T47" s="287"/>
      <c r="U47" s="287"/>
      <c r="V47" s="3"/>
      <c r="W47" s="3"/>
      <c r="X47" s="3"/>
      <c r="Y47" s="3"/>
      <c r="Z47" s="3"/>
      <c r="AA47" s="3"/>
      <c r="AB47" s="3"/>
    </row>
    <row r="48" ht="15.75" customHeight="1">
      <c r="A48" s="383" t="s">
        <v>12</v>
      </c>
      <c r="B48" s="401"/>
      <c r="C48" s="402" t="s">
        <v>13</v>
      </c>
      <c r="D48" s="404"/>
      <c r="E48" s="405"/>
      <c r="F48" s="406"/>
      <c r="G48" s="397"/>
      <c r="H48" s="398">
        <v>3000000.0</v>
      </c>
      <c r="I48" s="407"/>
      <c r="J48" s="287"/>
      <c r="K48" s="400"/>
      <c r="L48" s="287"/>
      <c r="M48" s="287"/>
      <c r="N48" s="287"/>
      <c r="O48" s="287"/>
      <c r="P48" s="400"/>
      <c r="Q48" s="287"/>
      <c r="R48" s="287"/>
      <c r="S48" s="287"/>
      <c r="T48" s="287"/>
      <c r="U48" s="287"/>
      <c r="V48" s="3"/>
      <c r="W48" s="3"/>
      <c r="X48" s="3"/>
      <c r="Y48" s="3"/>
      <c r="Z48" s="3"/>
      <c r="AA48" s="3"/>
      <c r="AB48" s="3"/>
    </row>
    <row r="49" ht="15.75" customHeight="1">
      <c r="A49" s="383"/>
      <c r="B49" s="401"/>
      <c r="C49" s="402" t="s">
        <v>972</v>
      </c>
      <c r="D49" s="404"/>
      <c r="E49" s="405"/>
      <c r="F49" s="406"/>
      <c r="G49" s="397"/>
      <c r="H49" s="420"/>
      <c r="I49" s="407" t="s">
        <v>902</v>
      </c>
      <c r="J49" s="287"/>
      <c r="K49" s="400"/>
      <c r="L49" s="287"/>
      <c r="M49" s="287"/>
      <c r="N49" s="287"/>
      <c r="O49" s="287"/>
      <c r="P49" s="400"/>
      <c r="Q49" s="287"/>
      <c r="R49" s="287"/>
      <c r="S49" s="287"/>
      <c r="T49" s="287"/>
      <c r="U49" s="287"/>
      <c r="V49" s="3"/>
      <c r="W49" s="3"/>
      <c r="X49" s="3"/>
      <c r="Y49" s="3"/>
      <c r="Z49" s="3"/>
      <c r="AA49" s="3"/>
      <c r="AB49" s="3"/>
    </row>
    <row r="50" ht="15.0" customHeight="1">
      <c r="A50" s="383"/>
      <c r="B50" s="401"/>
      <c r="C50" s="421" t="s">
        <v>1263</v>
      </c>
      <c r="D50" s="404" t="s">
        <v>1264</v>
      </c>
      <c r="E50" s="405">
        <v>100.0</v>
      </c>
      <c r="F50" s="406" t="s">
        <v>118</v>
      </c>
      <c r="G50" s="397">
        <v>77.0</v>
      </c>
      <c r="H50" s="420">
        <f t="shared" ref="H50:H230" si="1">E50*G50</f>
        <v>7700</v>
      </c>
      <c r="I50" s="408"/>
      <c r="J50" s="287"/>
      <c r="K50" s="400">
        <f>E50/2</f>
        <v>50</v>
      </c>
      <c r="L50" s="287"/>
      <c r="M50" s="287"/>
      <c r="N50" s="287"/>
      <c r="O50" s="287"/>
      <c r="P50" s="400">
        <f t="shared" ref="P50:P51" si="2">E50/2</f>
        <v>50</v>
      </c>
      <c r="Q50" s="287"/>
      <c r="R50" s="287"/>
      <c r="S50" s="287"/>
      <c r="T50" s="287"/>
      <c r="U50" s="287"/>
      <c r="V50" s="3"/>
      <c r="W50" s="3"/>
      <c r="X50" s="3"/>
      <c r="Y50" s="3"/>
      <c r="Z50" s="3"/>
      <c r="AA50" s="3"/>
      <c r="AB50" s="3"/>
    </row>
    <row r="51" ht="15.0" customHeight="1">
      <c r="A51" s="383"/>
      <c r="B51" s="401"/>
      <c r="C51" s="421" t="s">
        <v>1265</v>
      </c>
      <c r="D51" s="404" t="s">
        <v>1266</v>
      </c>
      <c r="E51" s="405">
        <v>2.0</v>
      </c>
      <c r="F51" s="406" t="s">
        <v>120</v>
      </c>
      <c r="G51" s="397">
        <v>4000.0</v>
      </c>
      <c r="H51" s="420">
        <f t="shared" si="1"/>
        <v>8000</v>
      </c>
      <c r="I51" s="408"/>
      <c r="J51" s="287"/>
      <c r="K51" s="400">
        <f>E51</f>
        <v>2</v>
      </c>
      <c r="L51" s="287"/>
      <c r="M51" s="287"/>
      <c r="N51" s="287"/>
      <c r="O51" s="287"/>
      <c r="P51" s="400">
        <f t="shared" si="2"/>
        <v>1</v>
      </c>
      <c r="Q51" s="287"/>
      <c r="R51" s="287"/>
      <c r="S51" s="287"/>
      <c r="T51" s="287"/>
      <c r="U51" s="287"/>
      <c r="V51" s="3"/>
      <c r="W51" s="3"/>
      <c r="X51" s="3"/>
      <c r="Y51" s="3"/>
      <c r="Z51" s="3"/>
      <c r="AA51" s="3"/>
      <c r="AB51" s="3"/>
    </row>
    <row r="52" ht="15.75" customHeight="1">
      <c r="A52" s="383"/>
      <c r="B52" s="401"/>
      <c r="C52" s="421" t="s">
        <v>1267</v>
      </c>
      <c r="D52" s="404" t="s">
        <v>1268</v>
      </c>
      <c r="E52" s="405">
        <v>50.0</v>
      </c>
      <c r="F52" s="406" t="s">
        <v>120</v>
      </c>
      <c r="G52" s="397">
        <v>200.0</v>
      </c>
      <c r="H52" s="420">
        <f t="shared" si="1"/>
        <v>10000</v>
      </c>
      <c r="I52" s="434"/>
      <c r="J52" s="287"/>
      <c r="K52" s="400"/>
      <c r="L52" s="287"/>
      <c r="M52" s="287"/>
      <c r="N52" s="287"/>
      <c r="O52" s="287"/>
      <c r="P52" s="400"/>
      <c r="Q52" s="287"/>
      <c r="R52" s="287"/>
      <c r="S52" s="287"/>
      <c r="T52" s="287"/>
      <c r="U52" s="287"/>
      <c r="V52" s="3"/>
      <c r="W52" s="3"/>
      <c r="X52" s="3"/>
      <c r="Y52" s="3"/>
      <c r="Z52" s="3"/>
      <c r="AA52" s="3"/>
      <c r="AB52" s="3"/>
    </row>
    <row r="53" ht="15.75" customHeight="1">
      <c r="A53" s="383"/>
      <c r="B53" s="401"/>
      <c r="C53" s="421" t="s">
        <v>1267</v>
      </c>
      <c r="D53" s="404" t="s">
        <v>1269</v>
      </c>
      <c r="E53" s="405">
        <v>30.0</v>
      </c>
      <c r="F53" s="406" t="s">
        <v>120</v>
      </c>
      <c r="G53" s="397">
        <v>200.0</v>
      </c>
      <c r="H53" s="420">
        <f t="shared" si="1"/>
        <v>6000</v>
      </c>
      <c r="I53" s="408"/>
      <c r="J53" s="287"/>
      <c r="K53" s="400"/>
      <c r="L53" s="287"/>
      <c r="M53" s="287"/>
      <c r="N53" s="287"/>
      <c r="O53" s="287"/>
      <c r="P53" s="400"/>
      <c r="Q53" s="287"/>
      <c r="R53" s="287"/>
      <c r="S53" s="287"/>
      <c r="T53" s="287"/>
      <c r="U53" s="287"/>
      <c r="V53" s="3"/>
      <c r="W53" s="3"/>
      <c r="X53" s="3"/>
      <c r="Y53" s="3"/>
      <c r="Z53" s="3"/>
      <c r="AA53" s="3"/>
      <c r="AB53" s="3"/>
    </row>
    <row r="54" ht="15.0" customHeight="1">
      <c r="A54" s="383"/>
      <c r="B54" s="401"/>
      <c r="C54" s="421" t="s">
        <v>1270</v>
      </c>
      <c r="D54" s="404" t="s">
        <v>1271</v>
      </c>
      <c r="E54" s="405">
        <v>220.0</v>
      </c>
      <c r="F54" s="406" t="s">
        <v>120</v>
      </c>
      <c r="G54" s="397">
        <v>15.0</v>
      </c>
      <c r="H54" s="420">
        <f t="shared" si="1"/>
        <v>3300</v>
      </c>
      <c r="I54" s="408"/>
      <c r="J54" s="287"/>
      <c r="K54" s="435"/>
      <c r="L54" s="436"/>
      <c r="M54" s="412"/>
      <c r="N54" s="287"/>
      <c r="O54" s="416">
        <v>60.0</v>
      </c>
      <c r="P54" s="400">
        <v>50.0</v>
      </c>
      <c r="Q54" s="401">
        <v>50.0</v>
      </c>
      <c r="R54" s="436"/>
      <c r="S54" s="412"/>
      <c r="T54" s="287"/>
      <c r="U54" s="287"/>
      <c r="V54" s="3"/>
      <c r="W54" s="3"/>
      <c r="X54" s="3"/>
      <c r="Y54" s="3"/>
      <c r="Z54" s="3"/>
      <c r="AA54" s="3"/>
      <c r="AB54" s="3"/>
    </row>
    <row r="55" ht="15.0" customHeight="1">
      <c r="A55" s="383"/>
      <c r="B55" s="401"/>
      <c r="C55" s="421" t="s">
        <v>1270</v>
      </c>
      <c r="D55" s="404" t="s">
        <v>1272</v>
      </c>
      <c r="E55" s="405">
        <v>1200.0</v>
      </c>
      <c r="F55" s="406" t="s">
        <v>120</v>
      </c>
      <c r="G55" s="397">
        <v>11.2</v>
      </c>
      <c r="H55" s="420">
        <f t="shared" si="1"/>
        <v>13440</v>
      </c>
      <c r="I55" s="408"/>
      <c r="J55" s="287"/>
      <c r="K55" s="400">
        <f t="shared" ref="K55:K73" si="3">E55/2</f>
        <v>600</v>
      </c>
      <c r="L55" s="287"/>
      <c r="M55" s="287"/>
      <c r="N55" s="287"/>
      <c r="O55" s="287"/>
      <c r="P55" s="400">
        <f t="shared" ref="P55:P73" si="4">E55/2</f>
        <v>600</v>
      </c>
      <c r="Q55" s="287"/>
      <c r="R55" s="287"/>
      <c r="S55" s="287"/>
      <c r="T55" s="287"/>
      <c r="U55" s="287"/>
      <c r="V55" s="3"/>
      <c r="W55" s="3"/>
      <c r="X55" s="3"/>
      <c r="Y55" s="3"/>
      <c r="Z55" s="3"/>
      <c r="AA55" s="3"/>
      <c r="AB55" s="3"/>
    </row>
    <row r="56" ht="15.0" customHeight="1">
      <c r="A56" s="383"/>
      <c r="B56" s="401"/>
      <c r="C56" s="421" t="s">
        <v>1270</v>
      </c>
      <c r="D56" s="404" t="s">
        <v>1273</v>
      </c>
      <c r="E56" s="405">
        <v>1200.0</v>
      </c>
      <c r="F56" s="406" t="s">
        <v>120</v>
      </c>
      <c r="G56" s="397">
        <v>11.2</v>
      </c>
      <c r="H56" s="420">
        <f t="shared" si="1"/>
        <v>13440</v>
      </c>
      <c r="I56" s="408"/>
      <c r="J56" s="287"/>
      <c r="K56" s="400">
        <f t="shared" si="3"/>
        <v>600</v>
      </c>
      <c r="L56" s="287"/>
      <c r="M56" s="287"/>
      <c r="N56" s="287"/>
      <c r="O56" s="287"/>
      <c r="P56" s="400">
        <f t="shared" si="4"/>
        <v>600</v>
      </c>
      <c r="Q56" s="287"/>
      <c r="R56" s="287"/>
      <c r="S56" s="287"/>
      <c r="T56" s="287"/>
      <c r="U56" s="287"/>
      <c r="V56" s="3"/>
      <c r="W56" s="3"/>
      <c r="X56" s="3"/>
      <c r="Y56" s="3"/>
      <c r="Z56" s="3"/>
      <c r="AA56" s="3"/>
      <c r="AB56" s="3"/>
    </row>
    <row r="57" ht="15.0" customHeight="1">
      <c r="A57" s="383"/>
      <c r="B57" s="401"/>
      <c r="C57" s="421" t="s">
        <v>1270</v>
      </c>
      <c r="D57" s="404" t="s">
        <v>1274</v>
      </c>
      <c r="E57" s="405">
        <v>1200.0</v>
      </c>
      <c r="F57" s="406" t="s">
        <v>120</v>
      </c>
      <c r="G57" s="397">
        <v>11.2</v>
      </c>
      <c r="H57" s="420">
        <f t="shared" si="1"/>
        <v>13440</v>
      </c>
      <c r="I57" s="408"/>
      <c r="J57" s="287"/>
      <c r="K57" s="400">
        <f t="shared" si="3"/>
        <v>600</v>
      </c>
      <c r="L57" s="287"/>
      <c r="M57" s="287"/>
      <c r="N57" s="287"/>
      <c r="O57" s="287"/>
      <c r="P57" s="400">
        <f t="shared" si="4"/>
        <v>600</v>
      </c>
      <c r="Q57" s="287"/>
      <c r="R57" s="287"/>
      <c r="S57" s="287"/>
      <c r="T57" s="287"/>
      <c r="U57" s="287"/>
      <c r="V57" s="3"/>
      <c r="W57" s="3"/>
      <c r="X57" s="3"/>
      <c r="Y57" s="3"/>
      <c r="Z57" s="3"/>
      <c r="AA57" s="3"/>
      <c r="AB57" s="3"/>
    </row>
    <row r="58" ht="15.0" customHeight="1">
      <c r="A58" s="383"/>
      <c r="B58" s="401"/>
      <c r="C58" s="421" t="s">
        <v>1275</v>
      </c>
      <c r="D58" s="404" t="s">
        <v>1276</v>
      </c>
      <c r="E58" s="405">
        <v>100.0</v>
      </c>
      <c r="F58" s="406" t="s">
        <v>118</v>
      </c>
      <c r="G58" s="397">
        <v>191.8</v>
      </c>
      <c r="H58" s="420">
        <f t="shared" si="1"/>
        <v>19180</v>
      </c>
      <c r="I58" s="408"/>
      <c r="J58" s="287"/>
      <c r="K58" s="400">
        <f t="shared" si="3"/>
        <v>50</v>
      </c>
      <c r="L58" s="287"/>
      <c r="M58" s="287"/>
      <c r="N58" s="287"/>
      <c r="O58" s="287"/>
      <c r="P58" s="400">
        <f t="shared" si="4"/>
        <v>50</v>
      </c>
      <c r="Q58" s="287"/>
      <c r="R58" s="287"/>
      <c r="S58" s="287"/>
      <c r="T58" s="287"/>
      <c r="U58" s="287"/>
      <c r="V58" s="3"/>
      <c r="W58" s="3"/>
      <c r="X58" s="3"/>
      <c r="Y58" s="3"/>
      <c r="Z58" s="3"/>
      <c r="AA58" s="3"/>
      <c r="AB58" s="3"/>
    </row>
    <row r="59" ht="15.0" customHeight="1">
      <c r="A59" s="383"/>
      <c r="B59" s="401"/>
      <c r="C59" s="421" t="s">
        <v>1275</v>
      </c>
      <c r="D59" s="404" t="s">
        <v>1277</v>
      </c>
      <c r="E59" s="405">
        <v>100.0</v>
      </c>
      <c r="F59" s="406" t="s">
        <v>118</v>
      </c>
      <c r="G59" s="397">
        <v>229.25</v>
      </c>
      <c r="H59" s="420">
        <f t="shared" si="1"/>
        <v>22925</v>
      </c>
      <c r="I59" s="408"/>
      <c r="J59" s="287"/>
      <c r="K59" s="400">
        <f t="shared" si="3"/>
        <v>50</v>
      </c>
      <c r="L59" s="287"/>
      <c r="M59" s="287"/>
      <c r="N59" s="287"/>
      <c r="O59" s="287"/>
      <c r="P59" s="400">
        <f t="shared" si="4"/>
        <v>50</v>
      </c>
      <c r="Q59" s="287"/>
      <c r="R59" s="287"/>
      <c r="S59" s="287"/>
      <c r="T59" s="287"/>
      <c r="U59" s="287"/>
      <c r="V59" s="3"/>
      <c r="W59" s="3"/>
      <c r="X59" s="3"/>
      <c r="Y59" s="3"/>
      <c r="Z59" s="3"/>
      <c r="AA59" s="3"/>
      <c r="AB59" s="3"/>
    </row>
    <row r="60" ht="15.75" customHeight="1">
      <c r="A60" s="383"/>
      <c r="B60" s="401"/>
      <c r="C60" s="421" t="s">
        <v>1275</v>
      </c>
      <c r="D60" s="404" t="s">
        <v>1278</v>
      </c>
      <c r="E60" s="405">
        <v>100.0</v>
      </c>
      <c r="F60" s="406" t="s">
        <v>118</v>
      </c>
      <c r="G60" s="397">
        <v>1141.0</v>
      </c>
      <c r="H60" s="420">
        <f t="shared" si="1"/>
        <v>114100</v>
      </c>
      <c r="I60" s="408"/>
      <c r="J60" s="287"/>
      <c r="K60" s="400">
        <f t="shared" si="3"/>
        <v>50</v>
      </c>
      <c r="L60" s="287"/>
      <c r="M60" s="287"/>
      <c r="N60" s="287"/>
      <c r="O60" s="287"/>
      <c r="P60" s="400">
        <f t="shared" si="4"/>
        <v>50</v>
      </c>
      <c r="Q60" s="287"/>
      <c r="R60" s="287"/>
      <c r="S60" s="287"/>
      <c r="T60" s="287"/>
      <c r="U60" s="287"/>
      <c r="V60" s="3"/>
      <c r="W60" s="3"/>
      <c r="X60" s="3"/>
      <c r="Y60" s="3"/>
      <c r="Z60" s="3"/>
      <c r="AA60" s="3"/>
      <c r="AB60" s="3"/>
    </row>
    <row r="61" ht="15.75" customHeight="1">
      <c r="A61" s="383"/>
      <c r="B61" s="401"/>
      <c r="C61" s="421" t="s">
        <v>1275</v>
      </c>
      <c r="D61" s="404" t="s">
        <v>1279</v>
      </c>
      <c r="E61" s="405">
        <v>100.0</v>
      </c>
      <c r="F61" s="406" t="s">
        <v>118</v>
      </c>
      <c r="G61" s="397">
        <v>1159.2</v>
      </c>
      <c r="H61" s="420">
        <f t="shared" si="1"/>
        <v>115920</v>
      </c>
      <c r="I61" s="408"/>
      <c r="J61" s="287"/>
      <c r="K61" s="400">
        <f t="shared" si="3"/>
        <v>50</v>
      </c>
      <c r="L61" s="287"/>
      <c r="M61" s="287"/>
      <c r="N61" s="287"/>
      <c r="O61" s="287"/>
      <c r="P61" s="400">
        <f t="shared" si="4"/>
        <v>50</v>
      </c>
      <c r="Q61" s="287"/>
      <c r="R61" s="287"/>
      <c r="S61" s="287"/>
      <c r="T61" s="287"/>
      <c r="U61" s="287"/>
      <c r="V61" s="3"/>
      <c r="W61" s="3"/>
      <c r="X61" s="3"/>
      <c r="Y61" s="3"/>
      <c r="Z61" s="3"/>
      <c r="AA61" s="3"/>
      <c r="AB61" s="3"/>
    </row>
    <row r="62" ht="15.0" customHeight="1">
      <c r="A62" s="383"/>
      <c r="B62" s="401"/>
      <c r="C62" s="421" t="s">
        <v>1280</v>
      </c>
      <c r="D62" s="404" t="s">
        <v>1281</v>
      </c>
      <c r="E62" s="405">
        <v>10.0</v>
      </c>
      <c r="F62" s="406" t="s">
        <v>131</v>
      </c>
      <c r="G62" s="397">
        <v>84.0</v>
      </c>
      <c r="H62" s="420">
        <f t="shared" si="1"/>
        <v>840</v>
      </c>
      <c r="I62" s="408"/>
      <c r="J62" s="416"/>
      <c r="K62" s="400">
        <f t="shared" si="3"/>
        <v>5</v>
      </c>
      <c r="L62" s="416"/>
      <c r="M62" s="416"/>
      <c r="N62" s="416"/>
      <c r="O62" s="416"/>
      <c r="P62" s="400">
        <f t="shared" si="4"/>
        <v>5</v>
      </c>
      <c r="Q62" s="416"/>
      <c r="R62" s="416"/>
      <c r="S62" s="416"/>
      <c r="T62" s="287"/>
      <c r="U62" s="287"/>
      <c r="V62" s="3"/>
      <c r="W62" s="3"/>
      <c r="X62" s="3"/>
      <c r="Y62" s="3"/>
      <c r="Z62" s="3"/>
      <c r="AA62" s="3"/>
      <c r="AB62" s="3"/>
    </row>
    <row r="63" ht="15.0" customHeight="1">
      <c r="A63" s="383"/>
      <c r="B63" s="401"/>
      <c r="C63" s="421" t="s">
        <v>1280</v>
      </c>
      <c r="D63" s="404" t="s">
        <v>1282</v>
      </c>
      <c r="E63" s="405">
        <v>10.0</v>
      </c>
      <c r="F63" s="406" t="s">
        <v>131</v>
      </c>
      <c r="G63" s="397">
        <v>134.4</v>
      </c>
      <c r="H63" s="420">
        <f t="shared" si="1"/>
        <v>1344</v>
      </c>
      <c r="I63" s="408"/>
      <c r="J63" s="416"/>
      <c r="K63" s="400">
        <f t="shared" si="3"/>
        <v>5</v>
      </c>
      <c r="L63" s="416"/>
      <c r="M63" s="416"/>
      <c r="N63" s="416"/>
      <c r="O63" s="416"/>
      <c r="P63" s="400">
        <f t="shared" si="4"/>
        <v>5</v>
      </c>
      <c r="Q63" s="416"/>
      <c r="R63" s="416"/>
      <c r="S63" s="416"/>
      <c r="T63" s="287"/>
      <c r="U63" s="287"/>
      <c r="V63" s="3"/>
      <c r="W63" s="3"/>
      <c r="X63" s="3"/>
      <c r="Y63" s="3"/>
      <c r="Z63" s="3"/>
      <c r="AA63" s="3"/>
      <c r="AB63" s="3"/>
    </row>
    <row r="64" ht="15.0" customHeight="1">
      <c r="A64" s="383"/>
      <c r="B64" s="401"/>
      <c r="C64" s="421" t="s">
        <v>1280</v>
      </c>
      <c r="D64" s="404" t="s">
        <v>1283</v>
      </c>
      <c r="E64" s="405">
        <v>10.0</v>
      </c>
      <c r="F64" s="406" t="s">
        <v>131</v>
      </c>
      <c r="G64" s="397">
        <v>67.2</v>
      </c>
      <c r="H64" s="420">
        <f t="shared" si="1"/>
        <v>672</v>
      </c>
      <c r="I64" s="408"/>
      <c r="J64" s="416"/>
      <c r="K64" s="400">
        <f t="shared" si="3"/>
        <v>5</v>
      </c>
      <c r="L64" s="416"/>
      <c r="M64" s="416"/>
      <c r="N64" s="416"/>
      <c r="O64" s="416"/>
      <c r="P64" s="400">
        <f t="shared" si="4"/>
        <v>5</v>
      </c>
      <c r="Q64" s="416"/>
      <c r="R64" s="416"/>
      <c r="S64" s="416"/>
      <c r="T64" s="287"/>
      <c r="U64" s="287"/>
      <c r="V64" s="3"/>
      <c r="W64" s="3"/>
      <c r="X64" s="3"/>
      <c r="Y64" s="3"/>
      <c r="Z64" s="3"/>
      <c r="AA64" s="3"/>
      <c r="AB64" s="3"/>
    </row>
    <row r="65" ht="15.0" customHeight="1">
      <c r="A65" s="383"/>
      <c r="B65" s="401"/>
      <c r="C65" s="421" t="s">
        <v>1280</v>
      </c>
      <c r="D65" s="404" t="s">
        <v>1284</v>
      </c>
      <c r="E65" s="405">
        <v>10.0</v>
      </c>
      <c r="F65" s="406" t="s">
        <v>131</v>
      </c>
      <c r="G65" s="397">
        <v>100.8</v>
      </c>
      <c r="H65" s="420">
        <f t="shared" si="1"/>
        <v>1008</v>
      </c>
      <c r="I65" s="408"/>
      <c r="J65" s="416"/>
      <c r="K65" s="400">
        <f t="shared" si="3"/>
        <v>5</v>
      </c>
      <c r="L65" s="416"/>
      <c r="M65" s="416"/>
      <c r="N65" s="416"/>
      <c r="O65" s="416"/>
      <c r="P65" s="400">
        <f t="shared" si="4"/>
        <v>5</v>
      </c>
      <c r="Q65" s="416"/>
      <c r="R65" s="416"/>
      <c r="S65" s="416"/>
      <c r="T65" s="287"/>
      <c r="U65" s="287"/>
      <c r="V65" s="3"/>
      <c r="W65" s="3"/>
      <c r="X65" s="3"/>
      <c r="Y65" s="3"/>
      <c r="Z65" s="3"/>
      <c r="AA65" s="3"/>
      <c r="AB65" s="3"/>
    </row>
    <row r="66" ht="15.0" customHeight="1">
      <c r="A66" s="383"/>
      <c r="B66" s="401"/>
      <c r="C66" s="421" t="s">
        <v>1285</v>
      </c>
      <c r="D66" s="404" t="s">
        <v>1286</v>
      </c>
      <c r="E66" s="405">
        <v>60.0</v>
      </c>
      <c r="F66" s="406" t="s">
        <v>118</v>
      </c>
      <c r="G66" s="397">
        <f>300*1.4</f>
        <v>420</v>
      </c>
      <c r="H66" s="420">
        <f t="shared" si="1"/>
        <v>25200</v>
      </c>
      <c r="I66" s="408"/>
      <c r="J66" s="416"/>
      <c r="K66" s="400">
        <f t="shared" si="3"/>
        <v>30</v>
      </c>
      <c r="L66" s="287"/>
      <c r="M66" s="287"/>
      <c r="N66" s="287"/>
      <c r="O66" s="287"/>
      <c r="P66" s="400">
        <f t="shared" si="4"/>
        <v>30</v>
      </c>
      <c r="Q66" s="287"/>
      <c r="R66" s="287"/>
      <c r="S66" s="287"/>
      <c r="T66" s="287"/>
      <c r="U66" s="287"/>
      <c r="V66" s="3"/>
      <c r="W66" s="3"/>
      <c r="X66" s="3"/>
      <c r="Y66" s="3"/>
      <c r="Z66" s="3"/>
      <c r="AA66" s="3"/>
      <c r="AB66" s="3"/>
    </row>
    <row r="67" ht="15.0" customHeight="1">
      <c r="A67" s="383"/>
      <c r="B67" s="401"/>
      <c r="C67" s="421" t="s">
        <v>1287</v>
      </c>
      <c r="D67" s="404" t="s">
        <v>1288</v>
      </c>
      <c r="E67" s="405">
        <v>450.0</v>
      </c>
      <c r="F67" s="406" t="s">
        <v>136</v>
      </c>
      <c r="G67" s="397">
        <v>438.2</v>
      </c>
      <c r="H67" s="420">
        <f t="shared" si="1"/>
        <v>197190</v>
      </c>
      <c r="I67" s="408"/>
      <c r="J67" s="287"/>
      <c r="K67" s="400">
        <f t="shared" si="3"/>
        <v>225</v>
      </c>
      <c r="L67" s="287"/>
      <c r="M67" s="287"/>
      <c r="N67" s="287"/>
      <c r="O67" s="287"/>
      <c r="P67" s="400">
        <f t="shared" si="4"/>
        <v>225</v>
      </c>
      <c r="Q67" s="287"/>
      <c r="R67" s="287"/>
      <c r="S67" s="287"/>
      <c r="T67" s="287"/>
      <c r="U67" s="287"/>
      <c r="V67" s="3"/>
      <c r="W67" s="3"/>
      <c r="X67" s="3"/>
      <c r="Y67" s="3"/>
      <c r="Z67" s="3"/>
      <c r="AA67" s="3"/>
      <c r="AB67" s="3"/>
    </row>
    <row r="68" ht="15.0" customHeight="1">
      <c r="A68" s="383"/>
      <c r="B68" s="401"/>
      <c r="C68" s="421" t="s">
        <v>1287</v>
      </c>
      <c r="D68" s="404" t="s">
        <v>1289</v>
      </c>
      <c r="E68" s="405">
        <v>450.0</v>
      </c>
      <c r="F68" s="406" t="s">
        <v>136</v>
      </c>
      <c r="G68" s="397">
        <v>575.4</v>
      </c>
      <c r="H68" s="420">
        <f t="shared" si="1"/>
        <v>258930</v>
      </c>
      <c r="I68" s="408"/>
      <c r="J68" s="287"/>
      <c r="K68" s="400">
        <f t="shared" si="3"/>
        <v>225</v>
      </c>
      <c r="L68" s="287"/>
      <c r="M68" s="287"/>
      <c r="N68" s="287"/>
      <c r="O68" s="287"/>
      <c r="P68" s="400">
        <f t="shared" si="4"/>
        <v>225</v>
      </c>
      <c r="Q68" s="287"/>
      <c r="R68" s="287"/>
      <c r="S68" s="287"/>
      <c r="T68" s="287"/>
      <c r="U68" s="287"/>
      <c r="V68" s="3"/>
      <c r="W68" s="3"/>
      <c r="X68" s="3"/>
      <c r="Y68" s="3"/>
      <c r="Z68" s="3"/>
      <c r="AA68" s="3"/>
      <c r="AB68" s="3"/>
    </row>
    <row r="69" ht="15.0" customHeight="1">
      <c r="A69" s="383"/>
      <c r="B69" s="401"/>
      <c r="C69" s="421" t="s">
        <v>1287</v>
      </c>
      <c r="D69" s="404" t="s">
        <v>1290</v>
      </c>
      <c r="E69" s="405">
        <v>450.0</v>
      </c>
      <c r="F69" s="406" t="s">
        <v>136</v>
      </c>
      <c r="G69" s="397">
        <v>506.8</v>
      </c>
      <c r="H69" s="420">
        <f t="shared" si="1"/>
        <v>228060</v>
      </c>
      <c r="I69" s="408"/>
      <c r="J69" s="287"/>
      <c r="K69" s="400">
        <f t="shared" si="3"/>
        <v>225</v>
      </c>
      <c r="L69" s="287"/>
      <c r="M69" s="287"/>
      <c r="N69" s="287"/>
      <c r="O69" s="287"/>
      <c r="P69" s="400">
        <f t="shared" si="4"/>
        <v>225</v>
      </c>
      <c r="Q69" s="287"/>
      <c r="R69" s="287"/>
      <c r="S69" s="287"/>
      <c r="T69" s="287"/>
      <c r="U69" s="287"/>
      <c r="V69" s="3"/>
      <c r="W69" s="3"/>
      <c r="X69" s="3"/>
      <c r="Y69" s="3"/>
      <c r="Z69" s="3"/>
      <c r="AA69" s="3"/>
      <c r="AB69" s="3"/>
    </row>
    <row r="70" ht="15.0" customHeight="1">
      <c r="A70" s="383"/>
      <c r="B70" s="401"/>
      <c r="C70" s="421" t="s">
        <v>1287</v>
      </c>
      <c r="D70" s="404" t="s">
        <v>1291</v>
      </c>
      <c r="E70" s="405">
        <v>10.0</v>
      </c>
      <c r="F70" s="406" t="s">
        <v>136</v>
      </c>
      <c r="G70" s="397">
        <v>575.4</v>
      </c>
      <c r="H70" s="420">
        <f t="shared" si="1"/>
        <v>5754</v>
      </c>
      <c r="I70" s="408"/>
      <c r="J70" s="287"/>
      <c r="K70" s="400">
        <f t="shared" si="3"/>
        <v>5</v>
      </c>
      <c r="L70" s="287"/>
      <c r="M70" s="287"/>
      <c r="N70" s="287"/>
      <c r="O70" s="287"/>
      <c r="P70" s="400">
        <f t="shared" si="4"/>
        <v>5</v>
      </c>
      <c r="Q70" s="287"/>
      <c r="R70" s="287"/>
      <c r="S70" s="287"/>
      <c r="T70" s="287"/>
      <c r="U70" s="287"/>
      <c r="V70" s="3"/>
      <c r="W70" s="3"/>
      <c r="X70" s="3"/>
      <c r="Y70" s="3"/>
      <c r="Z70" s="3"/>
      <c r="AA70" s="3"/>
      <c r="AB70" s="3"/>
    </row>
    <row r="71" ht="15.0" customHeight="1">
      <c r="A71" s="383"/>
      <c r="B71" s="401"/>
      <c r="C71" s="421" t="s">
        <v>1292</v>
      </c>
      <c r="D71" s="404" t="s">
        <v>1293</v>
      </c>
      <c r="E71" s="405">
        <v>600.0</v>
      </c>
      <c r="F71" s="406" t="s">
        <v>120</v>
      </c>
      <c r="G71" s="397">
        <v>6.0</v>
      </c>
      <c r="H71" s="420">
        <f t="shared" si="1"/>
        <v>3600</v>
      </c>
      <c r="I71" s="408"/>
      <c r="J71" s="287"/>
      <c r="K71" s="400">
        <f t="shared" si="3"/>
        <v>300</v>
      </c>
      <c r="L71" s="287"/>
      <c r="M71" s="287"/>
      <c r="N71" s="287"/>
      <c r="O71" s="287"/>
      <c r="P71" s="400">
        <f t="shared" si="4"/>
        <v>300</v>
      </c>
      <c r="Q71" s="287"/>
      <c r="R71" s="287"/>
      <c r="S71" s="287"/>
      <c r="T71" s="287"/>
      <c r="U71" s="287"/>
      <c r="V71" s="3"/>
      <c r="W71" s="3"/>
      <c r="X71" s="3"/>
      <c r="Y71" s="3"/>
      <c r="Z71" s="3"/>
      <c r="AA71" s="3"/>
      <c r="AB71" s="3"/>
    </row>
    <row r="72" ht="15.0" customHeight="1">
      <c r="A72" s="383"/>
      <c r="B72" s="401"/>
      <c r="C72" s="421" t="s">
        <v>1292</v>
      </c>
      <c r="D72" s="404" t="s">
        <v>1294</v>
      </c>
      <c r="E72" s="405">
        <v>1000.0</v>
      </c>
      <c r="F72" s="406" t="s">
        <v>120</v>
      </c>
      <c r="G72" s="397">
        <v>7.0</v>
      </c>
      <c r="H72" s="420">
        <f t="shared" si="1"/>
        <v>7000</v>
      </c>
      <c r="I72" s="408"/>
      <c r="J72" s="287"/>
      <c r="K72" s="400">
        <f t="shared" si="3"/>
        <v>500</v>
      </c>
      <c r="L72" s="287"/>
      <c r="M72" s="287"/>
      <c r="N72" s="287"/>
      <c r="O72" s="287"/>
      <c r="P72" s="400">
        <f t="shared" si="4"/>
        <v>500</v>
      </c>
      <c r="Q72" s="287"/>
      <c r="R72" s="287"/>
      <c r="S72" s="287"/>
      <c r="T72" s="287"/>
      <c r="U72" s="287"/>
      <c r="V72" s="3"/>
      <c r="W72" s="3"/>
      <c r="X72" s="3"/>
      <c r="Y72" s="3"/>
      <c r="Z72" s="3"/>
      <c r="AA72" s="3"/>
      <c r="AB72" s="3"/>
    </row>
    <row r="73" ht="15.0" customHeight="1">
      <c r="A73" s="383"/>
      <c r="B73" s="401"/>
      <c r="C73" s="421" t="s">
        <v>1295</v>
      </c>
      <c r="D73" s="404" t="s">
        <v>1296</v>
      </c>
      <c r="E73" s="405">
        <v>2.0</v>
      </c>
      <c r="F73" s="406" t="s">
        <v>153</v>
      </c>
      <c r="G73" s="397">
        <v>22000.0</v>
      </c>
      <c r="H73" s="420">
        <f t="shared" si="1"/>
        <v>44000</v>
      </c>
      <c r="I73" s="408"/>
      <c r="J73" s="287"/>
      <c r="K73" s="400">
        <f t="shared" si="3"/>
        <v>1</v>
      </c>
      <c r="L73" s="287"/>
      <c r="M73" s="287"/>
      <c r="N73" s="287"/>
      <c r="O73" s="287"/>
      <c r="P73" s="400">
        <f t="shared" si="4"/>
        <v>1</v>
      </c>
      <c r="Q73" s="287"/>
      <c r="R73" s="287"/>
      <c r="S73" s="287"/>
      <c r="T73" s="287"/>
      <c r="U73" s="287"/>
      <c r="V73" s="3"/>
      <c r="W73" s="3"/>
      <c r="X73" s="3"/>
      <c r="Y73" s="3"/>
      <c r="Z73" s="3"/>
      <c r="AA73" s="3"/>
      <c r="AB73" s="3"/>
    </row>
    <row r="74" ht="15.0" customHeight="1">
      <c r="A74" s="383"/>
      <c r="B74" s="401"/>
      <c r="C74" s="421" t="s">
        <v>1297</v>
      </c>
      <c r="D74" s="404" t="s">
        <v>1296</v>
      </c>
      <c r="E74" s="405">
        <v>5.0</v>
      </c>
      <c r="F74" s="406" t="s">
        <v>120</v>
      </c>
      <c r="G74" s="397">
        <v>1260.0</v>
      </c>
      <c r="H74" s="420">
        <f t="shared" si="1"/>
        <v>6300</v>
      </c>
      <c r="I74" s="408"/>
      <c r="J74" s="287"/>
      <c r="K74" s="400">
        <v>3.0</v>
      </c>
      <c r="L74" s="287"/>
      <c r="M74" s="287"/>
      <c r="N74" s="287"/>
      <c r="O74" s="287"/>
      <c r="P74" s="400">
        <f>E74-K74</f>
        <v>2</v>
      </c>
      <c r="Q74" s="287"/>
      <c r="R74" s="287"/>
      <c r="S74" s="287"/>
      <c r="T74" s="287"/>
      <c r="U74" s="287"/>
      <c r="V74" s="3"/>
      <c r="W74" s="3"/>
      <c r="X74" s="3"/>
      <c r="Y74" s="3"/>
      <c r="Z74" s="3"/>
      <c r="AA74" s="3"/>
      <c r="AB74" s="3"/>
    </row>
    <row r="75" ht="15.0" customHeight="1">
      <c r="A75" s="383"/>
      <c r="B75" s="401"/>
      <c r="C75" s="421" t="s">
        <v>1298</v>
      </c>
      <c r="D75" s="404" t="s">
        <v>1299</v>
      </c>
      <c r="E75" s="405">
        <v>12.0</v>
      </c>
      <c r="F75" s="406" t="s">
        <v>120</v>
      </c>
      <c r="G75" s="397">
        <v>812.5</v>
      </c>
      <c r="H75" s="420">
        <f t="shared" si="1"/>
        <v>9750</v>
      </c>
      <c r="I75" s="408"/>
      <c r="J75" s="287"/>
      <c r="K75" s="400">
        <f t="shared" ref="K75:K76" si="5">E75/2</f>
        <v>6</v>
      </c>
      <c r="L75" s="287"/>
      <c r="M75" s="287"/>
      <c r="N75" s="287"/>
      <c r="O75" s="287"/>
      <c r="P75" s="400">
        <f t="shared" ref="P75:P76" si="6">E75/2</f>
        <v>6</v>
      </c>
      <c r="Q75" s="287"/>
      <c r="R75" s="287"/>
      <c r="S75" s="287"/>
      <c r="T75" s="287"/>
      <c r="U75" s="287"/>
      <c r="V75" s="3"/>
      <c r="W75" s="3"/>
      <c r="X75" s="3"/>
      <c r="Y75" s="3"/>
      <c r="Z75" s="3"/>
      <c r="AA75" s="3"/>
      <c r="AB75" s="3"/>
    </row>
    <row r="76" ht="15.0" customHeight="1">
      <c r="A76" s="383"/>
      <c r="B76" s="401"/>
      <c r="C76" s="421" t="s">
        <v>1300</v>
      </c>
      <c r="D76" s="404" t="s">
        <v>1301</v>
      </c>
      <c r="E76" s="405">
        <v>2.0</v>
      </c>
      <c r="F76" s="406" t="s">
        <v>118</v>
      </c>
      <c r="G76" s="397">
        <v>1036.0</v>
      </c>
      <c r="H76" s="420">
        <f t="shared" si="1"/>
        <v>2072</v>
      </c>
      <c r="I76" s="408"/>
      <c r="J76" s="287"/>
      <c r="K76" s="400">
        <f t="shared" si="5"/>
        <v>1</v>
      </c>
      <c r="L76" s="287"/>
      <c r="M76" s="287"/>
      <c r="N76" s="287"/>
      <c r="O76" s="287"/>
      <c r="P76" s="400">
        <f t="shared" si="6"/>
        <v>1</v>
      </c>
      <c r="Q76" s="287"/>
      <c r="R76" s="287"/>
      <c r="S76" s="287"/>
      <c r="T76" s="287"/>
      <c r="U76" s="287"/>
      <c r="V76" s="3"/>
      <c r="W76" s="3"/>
      <c r="X76" s="3"/>
      <c r="Y76" s="3"/>
      <c r="Z76" s="3"/>
      <c r="AA76" s="3"/>
      <c r="AB76" s="3"/>
    </row>
    <row r="77" ht="15.0" customHeight="1">
      <c r="A77" s="383"/>
      <c r="B77" s="401"/>
      <c r="C77" s="421" t="s">
        <v>1302</v>
      </c>
      <c r="D77" s="404" t="s">
        <v>1303</v>
      </c>
      <c r="E77" s="405">
        <v>40.0</v>
      </c>
      <c r="F77" s="406" t="s">
        <v>118</v>
      </c>
      <c r="G77" s="397">
        <v>100.0</v>
      </c>
      <c r="H77" s="420">
        <f t="shared" si="1"/>
        <v>4000</v>
      </c>
      <c r="I77" s="408"/>
      <c r="J77" s="416"/>
      <c r="K77" s="400">
        <v>3.0</v>
      </c>
      <c r="L77" s="287"/>
      <c r="M77" s="287"/>
      <c r="N77" s="287"/>
      <c r="O77" s="287"/>
      <c r="P77" s="400">
        <f>E77-K77</f>
        <v>37</v>
      </c>
      <c r="Q77" s="287"/>
      <c r="R77" s="287"/>
      <c r="S77" s="287"/>
      <c r="T77" s="287"/>
      <c r="U77" s="287"/>
      <c r="V77" s="3"/>
      <c r="W77" s="3"/>
      <c r="X77" s="3"/>
      <c r="Y77" s="3"/>
      <c r="Z77" s="3"/>
      <c r="AA77" s="3"/>
      <c r="AB77" s="3"/>
    </row>
    <row r="78" ht="15.0" customHeight="1">
      <c r="A78" s="383"/>
      <c r="B78" s="401"/>
      <c r="C78" s="421" t="s">
        <v>1304</v>
      </c>
      <c r="D78" s="404" t="s">
        <v>1305</v>
      </c>
      <c r="E78" s="405">
        <v>30.0</v>
      </c>
      <c r="F78" s="406" t="s">
        <v>120</v>
      </c>
      <c r="G78" s="397">
        <v>225.75</v>
      </c>
      <c r="H78" s="420">
        <f t="shared" si="1"/>
        <v>6772.5</v>
      </c>
      <c r="I78" s="408"/>
      <c r="J78" s="287"/>
      <c r="K78" s="400">
        <f t="shared" ref="K78:K79" si="7">E78/2</f>
        <v>15</v>
      </c>
      <c r="L78" s="287"/>
      <c r="M78" s="287"/>
      <c r="N78" s="287"/>
      <c r="O78" s="287"/>
      <c r="P78" s="400">
        <f t="shared" ref="P78:P79" si="8">E78/2</f>
        <v>15</v>
      </c>
      <c r="Q78" s="287"/>
      <c r="R78" s="287"/>
      <c r="S78" s="287"/>
      <c r="T78" s="287"/>
      <c r="U78" s="287"/>
      <c r="V78" s="3"/>
      <c r="W78" s="3"/>
      <c r="X78" s="3"/>
      <c r="Y78" s="3"/>
      <c r="Z78" s="3"/>
      <c r="AA78" s="3"/>
      <c r="AB78" s="3"/>
    </row>
    <row r="79" ht="15.0" customHeight="1">
      <c r="A79" s="383"/>
      <c r="B79" s="401"/>
      <c r="C79" s="421" t="s">
        <v>1304</v>
      </c>
      <c r="D79" s="404" t="s">
        <v>1306</v>
      </c>
      <c r="E79" s="405">
        <v>50.0</v>
      </c>
      <c r="F79" s="406" t="s">
        <v>120</v>
      </c>
      <c r="G79" s="397">
        <v>323.75</v>
      </c>
      <c r="H79" s="420">
        <f t="shared" si="1"/>
        <v>16187.5</v>
      </c>
      <c r="I79" s="408"/>
      <c r="J79" s="416"/>
      <c r="K79" s="400">
        <f t="shared" si="7"/>
        <v>25</v>
      </c>
      <c r="L79" s="287"/>
      <c r="M79" s="287"/>
      <c r="N79" s="287"/>
      <c r="O79" s="287"/>
      <c r="P79" s="400">
        <f t="shared" si="8"/>
        <v>25</v>
      </c>
      <c r="Q79" s="287"/>
      <c r="R79" s="287"/>
      <c r="S79" s="287"/>
      <c r="T79" s="287"/>
      <c r="U79" s="287"/>
      <c r="V79" s="3"/>
      <c r="W79" s="3"/>
      <c r="X79" s="3"/>
      <c r="Y79" s="3"/>
      <c r="Z79" s="3"/>
      <c r="AA79" s="3"/>
      <c r="AB79" s="3"/>
    </row>
    <row r="80" ht="15.0" customHeight="1">
      <c r="A80" s="383"/>
      <c r="B80" s="401"/>
      <c r="C80" s="421" t="s">
        <v>1307</v>
      </c>
      <c r="D80" s="404" t="s">
        <v>1308</v>
      </c>
      <c r="E80" s="405">
        <v>15.0</v>
      </c>
      <c r="F80" s="406" t="s">
        <v>120</v>
      </c>
      <c r="G80" s="397">
        <v>103.75</v>
      </c>
      <c r="H80" s="420">
        <f t="shared" si="1"/>
        <v>1556.25</v>
      </c>
      <c r="I80" s="408"/>
      <c r="J80" s="416"/>
      <c r="K80" s="400">
        <v>8.0</v>
      </c>
      <c r="L80" s="287"/>
      <c r="M80" s="287"/>
      <c r="N80" s="287"/>
      <c r="O80" s="287"/>
      <c r="P80" s="400">
        <f>E80-K80</f>
        <v>7</v>
      </c>
      <c r="Q80" s="287"/>
      <c r="R80" s="287"/>
      <c r="S80" s="287"/>
      <c r="T80" s="287"/>
      <c r="U80" s="287"/>
      <c r="V80" s="3"/>
      <c r="W80" s="3"/>
      <c r="X80" s="3"/>
      <c r="Y80" s="3"/>
      <c r="Z80" s="3"/>
      <c r="AA80" s="3"/>
      <c r="AB80" s="3"/>
    </row>
    <row r="81" ht="15.0" customHeight="1">
      <c r="A81" s="383"/>
      <c r="B81" s="401"/>
      <c r="C81" s="421" t="s">
        <v>1307</v>
      </c>
      <c r="D81" s="404" t="s">
        <v>1309</v>
      </c>
      <c r="E81" s="405">
        <v>30.0</v>
      </c>
      <c r="F81" s="406" t="s">
        <v>120</v>
      </c>
      <c r="G81" s="397">
        <v>107.5</v>
      </c>
      <c r="H81" s="420">
        <f t="shared" si="1"/>
        <v>3225</v>
      </c>
      <c r="I81" s="408"/>
      <c r="J81" s="416"/>
      <c r="K81" s="400">
        <f>E81/2</f>
        <v>15</v>
      </c>
      <c r="L81" s="287"/>
      <c r="M81" s="287"/>
      <c r="N81" s="287"/>
      <c r="O81" s="287"/>
      <c r="P81" s="400">
        <f>E81/2</f>
        <v>15</v>
      </c>
      <c r="Q81" s="287"/>
      <c r="R81" s="287"/>
      <c r="S81" s="287"/>
      <c r="T81" s="287"/>
      <c r="U81" s="287"/>
      <c r="V81" s="3"/>
      <c r="W81" s="3"/>
      <c r="X81" s="3"/>
      <c r="Y81" s="3"/>
      <c r="Z81" s="3"/>
      <c r="AA81" s="3"/>
      <c r="AB81" s="3"/>
    </row>
    <row r="82" ht="15.0" customHeight="1">
      <c r="A82" s="383"/>
      <c r="B82" s="401"/>
      <c r="C82" s="421" t="s">
        <v>1307</v>
      </c>
      <c r="D82" s="404" t="s">
        <v>1310</v>
      </c>
      <c r="E82" s="405">
        <v>15.0</v>
      </c>
      <c r="F82" s="406" t="s">
        <v>120</v>
      </c>
      <c r="G82" s="397">
        <v>135.8</v>
      </c>
      <c r="H82" s="420">
        <f t="shared" si="1"/>
        <v>2037</v>
      </c>
      <c r="I82" s="408"/>
      <c r="J82" s="416"/>
      <c r="K82" s="400">
        <v>8.0</v>
      </c>
      <c r="L82" s="287"/>
      <c r="M82" s="287"/>
      <c r="N82" s="287"/>
      <c r="O82" s="287"/>
      <c r="P82" s="400">
        <v>7.0</v>
      </c>
      <c r="Q82" s="287"/>
      <c r="R82" s="287"/>
      <c r="S82" s="287"/>
      <c r="T82" s="287"/>
      <c r="U82" s="287"/>
      <c r="V82" s="3"/>
      <c r="W82" s="3"/>
      <c r="X82" s="3"/>
      <c r="Y82" s="3"/>
      <c r="Z82" s="3"/>
      <c r="AA82" s="3"/>
      <c r="AB82" s="3"/>
    </row>
    <row r="83" ht="15.0" customHeight="1">
      <c r="A83" s="383"/>
      <c r="B83" s="401"/>
      <c r="C83" s="421" t="s">
        <v>1307</v>
      </c>
      <c r="D83" s="404" t="s">
        <v>1311</v>
      </c>
      <c r="E83" s="405">
        <v>30.0</v>
      </c>
      <c r="F83" s="406" t="s">
        <v>120</v>
      </c>
      <c r="G83" s="397">
        <v>140.0</v>
      </c>
      <c r="H83" s="420">
        <f t="shared" si="1"/>
        <v>4200</v>
      </c>
      <c r="I83" s="408"/>
      <c r="J83" s="416"/>
      <c r="K83" s="400">
        <f>E83/2</f>
        <v>15</v>
      </c>
      <c r="L83" s="287"/>
      <c r="M83" s="287"/>
      <c r="N83" s="287"/>
      <c r="O83" s="287"/>
      <c r="P83" s="400">
        <f>E83/2</f>
        <v>15</v>
      </c>
      <c r="Q83" s="287"/>
      <c r="R83" s="287"/>
      <c r="S83" s="287"/>
      <c r="T83" s="287"/>
      <c r="U83" s="287"/>
      <c r="V83" s="3"/>
      <c r="W83" s="3"/>
      <c r="X83" s="3"/>
      <c r="Y83" s="3"/>
      <c r="Z83" s="3"/>
      <c r="AA83" s="3"/>
      <c r="AB83" s="3"/>
    </row>
    <row r="84" ht="15.0" customHeight="1">
      <c r="A84" s="383"/>
      <c r="B84" s="401"/>
      <c r="C84" s="421" t="s">
        <v>1312</v>
      </c>
      <c r="D84" s="404" t="s">
        <v>1313</v>
      </c>
      <c r="E84" s="405">
        <v>5.0</v>
      </c>
      <c r="F84" s="406" t="s">
        <v>120</v>
      </c>
      <c r="G84" s="397">
        <v>86.25</v>
      </c>
      <c r="H84" s="420">
        <f t="shared" si="1"/>
        <v>431.25</v>
      </c>
      <c r="I84" s="408"/>
      <c r="J84" s="416"/>
      <c r="K84" s="400">
        <v>3.0</v>
      </c>
      <c r="L84" s="287"/>
      <c r="M84" s="287"/>
      <c r="N84" s="287"/>
      <c r="O84" s="287"/>
      <c r="P84" s="400">
        <f>E84-K84</f>
        <v>2</v>
      </c>
      <c r="Q84" s="287"/>
      <c r="R84" s="287"/>
      <c r="S84" s="287"/>
      <c r="T84" s="287"/>
      <c r="U84" s="287"/>
      <c r="V84" s="3"/>
      <c r="W84" s="3"/>
      <c r="X84" s="3"/>
      <c r="Y84" s="3"/>
      <c r="Z84" s="3"/>
      <c r="AA84" s="3"/>
      <c r="AB84" s="3"/>
    </row>
    <row r="85" ht="15.0" customHeight="1">
      <c r="A85" s="383"/>
      <c r="B85" s="401"/>
      <c r="C85" s="421" t="s">
        <v>1314</v>
      </c>
      <c r="D85" s="404" t="s">
        <v>1315</v>
      </c>
      <c r="E85" s="405">
        <v>20.0</v>
      </c>
      <c r="F85" s="406" t="s">
        <v>120</v>
      </c>
      <c r="G85" s="397">
        <v>100.8</v>
      </c>
      <c r="H85" s="420">
        <f t="shared" si="1"/>
        <v>2016</v>
      </c>
      <c r="I85" s="408"/>
      <c r="J85" s="416"/>
      <c r="K85" s="400">
        <f>E85/2</f>
        <v>10</v>
      </c>
      <c r="L85" s="287"/>
      <c r="M85" s="287"/>
      <c r="N85" s="287"/>
      <c r="O85" s="287"/>
      <c r="P85" s="400">
        <f>E85/2</f>
        <v>10</v>
      </c>
      <c r="Q85" s="287"/>
      <c r="R85" s="287"/>
      <c r="S85" s="287"/>
      <c r="T85" s="287"/>
      <c r="U85" s="287"/>
      <c r="V85" s="3"/>
      <c r="W85" s="3"/>
      <c r="X85" s="3"/>
      <c r="Y85" s="3"/>
      <c r="Z85" s="3"/>
      <c r="AA85" s="3"/>
      <c r="AB85" s="3"/>
    </row>
    <row r="86" ht="15.0" customHeight="1">
      <c r="A86" s="383"/>
      <c r="B86" s="401"/>
      <c r="C86" s="421" t="s">
        <v>1316</v>
      </c>
      <c r="D86" s="404" t="s">
        <v>1317</v>
      </c>
      <c r="E86" s="405">
        <v>3.0</v>
      </c>
      <c r="F86" s="406" t="s">
        <v>153</v>
      </c>
      <c r="G86" s="397">
        <v>1000.0</v>
      </c>
      <c r="H86" s="420">
        <f t="shared" si="1"/>
        <v>3000</v>
      </c>
      <c r="I86" s="408"/>
      <c r="J86" s="416"/>
      <c r="K86" s="400">
        <v>2.0</v>
      </c>
      <c r="L86" s="287"/>
      <c r="M86" s="287"/>
      <c r="N86" s="287"/>
      <c r="O86" s="287"/>
      <c r="P86" s="400">
        <f t="shared" ref="P86:P88" si="9">E86-K86</f>
        <v>1</v>
      </c>
      <c r="Q86" s="287"/>
      <c r="R86" s="287"/>
      <c r="S86" s="287"/>
      <c r="T86" s="287"/>
      <c r="U86" s="287"/>
      <c r="V86" s="3"/>
      <c r="W86" s="3"/>
      <c r="X86" s="3"/>
      <c r="Y86" s="3"/>
      <c r="Z86" s="3"/>
      <c r="AA86" s="3"/>
      <c r="AB86" s="3"/>
    </row>
    <row r="87" ht="15.0" customHeight="1">
      <c r="A87" s="383"/>
      <c r="B87" s="401"/>
      <c r="C87" s="421" t="s">
        <v>1316</v>
      </c>
      <c r="D87" s="404" t="s">
        <v>1012</v>
      </c>
      <c r="E87" s="405">
        <v>3.0</v>
      </c>
      <c r="F87" s="406" t="s">
        <v>153</v>
      </c>
      <c r="G87" s="397">
        <v>1925.0</v>
      </c>
      <c r="H87" s="420">
        <f t="shared" si="1"/>
        <v>5775</v>
      </c>
      <c r="I87" s="408"/>
      <c r="J87" s="416"/>
      <c r="K87" s="400">
        <v>2.0</v>
      </c>
      <c r="L87" s="287"/>
      <c r="M87" s="287"/>
      <c r="N87" s="287"/>
      <c r="O87" s="287"/>
      <c r="P87" s="400">
        <f t="shared" si="9"/>
        <v>1</v>
      </c>
      <c r="Q87" s="287"/>
      <c r="R87" s="287"/>
      <c r="S87" s="287"/>
      <c r="T87" s="287"/>
      <c r="U87" s="287"/>
      <c r="V87" s="3"/>
      <c r="W87" s="3"/>
      <c r="X87" s="3"/>
      <c r="Y87" s="3"/>
      <c r="Z87" s="3"/>
      <c r="AA87" s="3"/>
      <c r="AB87" s="3"/>
    </row>
    <row r="88" ht="15.0" customHeight="1">
      <c r="A88" s="383"/>
      <c r="B88" s="401"/>
      <c r="C88" s="421" t="s">
        <v>1318</v>
      </c>
      <c r="D88" s="404" t="s">
        <v>1012</v>
      </c>
      <c r="E88" s="405">
        <v>5.0</v>
      </c>
      <c r="F88" s="406" t="s">
        <v>153</v>
      </c>
      <c r="G88" s="397">
        <v>945.0</v>
      </c>
      <c r="H88" s="420">
        <f t="shared" si="1"/>
        <v>4725</v>
      </c>
      <c r="I88" s="408"/>
      <c r="J88" s="416"/>
      <c r="K88" s="400">
        <v>3.0</v>
      </c>
      <c r="L88" s="287"/>
      <c r="M88" s="287"/>
      <c r="N88" s="287"/>
      <c r="O88" s="287"/>
      <c r="P88" s="400">
        <f t="shared" si="9"/>
        <v>2</v>
      </c>
      <c r="Q88" s="287"/>
      <c r="R88" s="287"/>
      <c r="S88" s="287"/>
      <c r="T88" s="287"/>
      <c r="U88" s="287"/>
      <c r="V88" s="3"/>
      <c r="W88" s="3"/>
      <c r="X88" s="3"/>
      <c r="Y88" s="3"/>
      <c r="Z88" s="3"/>
      <c r="AA88" s="3"/>
      <c r="AB88" s="3"/>
    </row>
    <row r="89" ht="33.0" customHeight="1">
      <c r="A89" s="383"/>
      <c r="B89" s="401"/>
      <c r="C89" s="437" t="s">
        <v>1319</v>
      </c>
      <c r="D89" s="38"/>
      <c r="E89" s="405">
        <v>2.0</v>
      </c>
      <c r="F89" s="406" t="s">
        <v>645</v>
      </c>
      <c r="G89" s="397">
        <v>100000.0</v>
      </c>
      <c r="H89" s="420">
        <f t="shared" si="1"/>
        <v>200000</v>
      </c>
      <c r="I89" s="408"/>
      <c r="J89" s="416"/>
      <c r="K89" s="400">
        <f>E89</f>
        <v>2</v>
      </c>
      <c r="L89" s="287"/>
      <c r="M89" s="287"/>
      <c r="N89" s="287"/>
      <c r="O89" s="287"/>
      <c r="P89" s="400"/>
      <c r="Q89" s="287"/>
      <c r="R89" s="287"/>
      <c r="S89" s="287"/>
      <c r="T89" s="287"/>
      <c r="U89" s="287"/>
      <c r="V89" s="3"/>
      <c r="W89" s="3"/>
      <c r="X89" s="3"/>
      <c r="Y89" s="3"/>
      <c r="Z89" s="3"/>
      <c r="AA89" s="3"/>
      <c r="AB89" s="3"/>
    </row>
    <row r="90" ht="15.0" customHeight="1">
      <c r="A90" s="383"/>
      <c r="B90" s="401"/>
      <c r="C90" s="421" t="s">
        <v>1320</v>
      </c>
      <c r="D90" s="404" t="s">
        <v>1321</v>
      </c>
      <c r="E90" s="405">
        <v>10.0</v>
      </c>
      <c r="F90" s="406" t="s">
        <v>157</v>
      </c>
      <c r="G90" s="397">
        <v>210.0</v>
      </c>
      <c r="H90" s="420">
        <f t="shared" si="1"/>
        <v>2100</v>
      </c>
      <c r="I90" s="408"/>
      <c r="J90" s="416"/>
      <c r="K90" s="400">
        <f t="shared" ref="K90:K94" si="10">E90/2</f>
        <v>5</v>
      </c>
      <c r="L90" s="287"/>
      <c r="M90" s="287"/>
      <c r="N90" s="287"/>
      <c r="O90" s="287"/>
      <c r="P90" s="400">
        <f t="shared" ref="P90:P94" si="11">E90/2</f>
        <v>5</v>
      </c>
      <c r="Q90" s="287"/>
      <c r="R90" s="287"/>
      <c r="S90" s="287"/>
      <c r="T90" s="287"/>
      <c r="U90" s="287"/>
      <c r="V90" s="3"/>
      <c r="W90" s="3"/>
      <c r="X90" s="3"/>
      <c r="Y90" s="3"/>
      <c r="Z90" s="3"/>
      <c r="AA90" s="3"/>
      <c r="AB90" s="3"/>
    </row>
    <row r="91" ht="15.0" customHeight="1">
      <c r="A91" s="383"/>
      <c r="B91" s="401"/>
      <c r="C91" s="421" t="s">
        <v>1322</v>
      </c>
      <c r="D91" s="404" t="s">
        <v>1323</v>
      </c>
      <c r="E91" s="405">
        <v>2.0</v>
      </c>
      <c r="F91" s="406" t="s">
        <v>120</v>
      </c>
      <c r="G91" s="397">
        <v>350.0</v>
      </c>
      <c r="H91" s="420">
        <f t="shared" si="1"/>
        <v>700</v>
      </c>
      <c r="I91" s="408"/>
      <c r="J91" s="416"/>
      <c r="K91" s="400">
        <f t="shared" si="10"/>
        <v>1</v>
      </c>
      <c r="L91" s="287"/>
      <c r="M91" s="287"/>
      <c r="N91" s="287"/>
      <c r="O91" s="287"/>
      <c r="P91" s="400">
        <f t="shared" si="11"/>
        <v>1</v>
      </c>
      <c r="Q91" s="287"/>
      <c r="R91" s="287"/>
      <c r="S91" s="287"/>
      <c r="T91" s="287"/>
      <c r="U91" s="287"/>
      <c r="V91" s="3"/>
      <c r="W91" s="3"/>
      <c r="X91" s="3"/>
      <c r="Y91" s="3"/>
      <c r="Z91" s="3"/>
      <c r="AA91" s="3"/>
      <c r="AB91" s="3"/>
    </row>
    <row r="92" ht="15.0" customHeight="1">
      <c r="A92" s="383"/>
      <c r="B92" s="401"/>
      <c r="C92" s="421" t="s">
        <v>1322</v>
      </c>
      <c r="D92" s="404" t="s">
        <v>1324</v>
      </c>
      <c r="E92" s="405">
        <v>2.0</v>
      </c>
      <c r="F92" s="406" t="s">
        <v>120</v>
      </c>
      <c r="G92" s="397">
        <v>167.5</v>
      </c>
      <c r="H92" s="420">
        <f t="shared" si="1"/>
        <v>335</v>
      </c>
      <c r="I92" s="408"/>
      <c r="J92" s="416"/>
      <c r="K92" s="400">
        <f t="shared" si="10"/>
        <v>1</v>
      </c>
      <c r="L92" s="287"/>
      <c r="M92" s="287"/>
      <c r="N92" s="287"/>
      <c r="O92" s="287"/>
      <c r="P92" s="400">
        <f t="shared" si="11"/>
        <v>1</v>
      </c>
      <c r="Q92" s="287"/>
      <c r="R92" s="287"/>
      <c r="S92" s="287"/>
      <c r="T92" s="287"/>
      <c r="U92" s="287"/>
      <c r="V92" s="3"/>
      <c r="W92" s="3"/>
      <c r="X92" s="3"/>
      <c r="Y92" s="3"/>
      <c r="Z92" s="3"/>
      <c r="AA92" s="3"/>
      <c r="AB92" s="3"/>
    </row>
    <row r="93" ht="15.0" customHeight="1">
      <c r="A93" s="383"/>
      <c r="B93" s="401"/>
      <c r="C93" s="421" t="s">
        <v>163</v>
      </c>
      <c r="D93" s="404" t="s">
        <v>1325</v>
      </c>
      <c r="E93" s="405">
        <v>150.0</v>
      </c>
      <c r="F93" s="406" t="s">
        <v>120</v>
      </c>
      <c r="G93" s="397">
        <v>50.0</v>
      </c>
      <c r="H93" s="420">
        <f t="shared" si="1"/>
        <v>7500</v>
      </c>
      <c r="I93" s="408"/>
      <c r="J93" s="287"/>
      <c r="K93" s="400">
        <f t="shared" si="10"/>
        <v>75</v>
      </c>
      <c r="L93" s="287"/>
      <c r="M93" s="287"/>
      <c r="N93" s="287"/>
      <c r="O93" s="287"/>
      <c r="P93" s="400">
        <f t="shared" si="11"/>
        <v>75</v>
      </c>
      <c r="Q93" s="287"/>
      <c r="R93" s="287"/>
      <c r="S93" s="287"/>
      <c r="T93" s="287"/>
      <c r="U93" s="287"/>
      <c r="V93" s="3"/>
      <c r="W93" s="3"/>
      <c r="X93" s="3"/>
      <c r="Y93" s="3"/>
      <c r="Z93" s="3"/>
      <c r="AA93" s="3"/>
      <c r="AB93" s="3"/>
    </row>
    <row r="94" ht="15.0" customHeight="1">
      <c r="A94" s="383"/>
      <c r="B94" s="401"/>
      <c r="C94" s="421" t="s">
        <v>1326</v>
      </c>
      <c r="D94" s="404" t="s">
        <v>1327</v>
      </c>
      <c r="E94" s="405">
        <v>10.0</v>
      </c>
      <c r="F94" s="406" t="s">
        <v>120</v>
      </c>
      <c r="G94" s="397">
        <v>90.0</v>
      </c>
      <c r="H94" s="420">
        <f t="shared" si="1"/>
        <v>900</v>
      </c>
      <c r="I94" s="408"/>
      <c r="J94" s="287"/>
      <c r="K94" s="400">
        <f t="shared" si="10"/>
        <v>5</v>
      </c>
      <c r="L94" s="287"/>
      <c r="M94" s="287"/>
      <c r="N94" s="287"/>
      <c r="O94" s="287"/>
      <c r="P94" s="400">
        <f t="shared" si="11"/>
        <v>5</v>
      </c>
      <c r="Q94" s="287"/>
      <c r="R94" s="287"/>
      <c r="S94" s="287"/>
      <c r="T94" s="287"/>
      <c r="U94" s="287"/>
      <c r="V94" s="3"/>
      <c r="W94" s="3"/>
      <c r="X94" s="3"/>
      <c r="Y94" s="3"/>
      <c r="Z94" s="3"/>
      <c r="AA94" s="3"/>
      <c r="AB94" s="3"/>
    </row>
    <row r="95" ht="15.0" customHeight="1">
      <c r="A95" s="383"/>
      <c r="B95" s="401"/>
      <c r="C95" s="421" t="s">
        <v>1328</v>
      </c>
      <c r="D95" s="404" t="s">
        <v>1329</v>
      </c>
      <c r="E95" s="405">
        <v>5.0</v>
      </c>
      <c r="F95" s="406" t="s">
        <v>120</v>
      </c>
      <c r="G95" s="397">
        <v>1200.0</v>
      </c>
      <c r="H95" s="420">
        <f t="shared" si="1"/>
        <v>6000</v>
      </c>
      <c r="I95" s="408"/>
      <c r="J95" s="287"/>
      <c r="K95" s="400">
        <v>3.0</v>
      </c>
      <c r="L95" s="287"/>
      <c r="M95" s="287"/>
      <c r="N95" s="287"/>
      <c r="O95" s="287"/>
      <c r="P95" s="400">
        <f t="shared" ref="P95:P97" si="12">E95-K95</f>
        <v>2</v>
      </c>
      <c r="Q95" s="287"/>
      <c r="R95" s="287"/>
      <c r="S95" s="287"/>
      <c r="T95" s="287"/>
      <c r="U95" s="287"/>
      <c r="V95" s="3"/>
      <c r="W95" s="3"/>
      <c r="X95" s="3"/>
      <c r="Y95" s="3"/>
      <c r="Z95" s="3"/>
      <c r="AA95" s="3"/>
      <c r="AB95" s="3"/>
    </row>
    <row r="96" ht="15.0" customHeight="1">
      <c r="A96" s="383"/>
      <c r="B96" s="401"/>
      <c r="C96" s="421" t="s">
        <v>1330</v>
      </c>
      <c r="D96" s="404" t="s">
        <v>1331</v>
      </c>
      <c r="E96" s="405">
        <v>5.0</v>
      </c>
      <c r="F96" s="406" t="s">
        <v>120</v>
      </c>
      <c r="G96" s="397">
        <v>308.0</v>
      </c>
      <c r="H96" s="420">
        <f t="shared" si="1"/>
        <v>1540</v>
      </c>
      <c r="I96" s="408"/>
      <c r="J96" s="287"/>
      <c r="K96" s="400">
        <v>3.0</v>
      </c>
      <c r="L96" s="287"/>
      <c r="M96" s="287"/>
      <c r="N96" s="287"/>
      <c r="O96" s="287"/>
      <c r="P96" s="400">
        <f t="shared" si="12"/>
        <v>2</v>
      </c>
      <c r="Q96" s="287"/>
      <c r="R96" s="287"/>
      <c r="S96" s="287"/>
      <c r="T96" s="287"/>
      <c r="U96" s="287"/>
      <c r="V96" s="3"/>
      <c r="W96" s="3"/>
      <c r="X96" s="3"/>
      <c r="Y96" s="3"/>
      <c r="Z96" s="3"/>
      <c r="AA96" s="3"/>
      <c r="AB96" s="3"/>
    </row>
    <row r="97" ht="15.0" customHeight="1">
      <c r="A97" s="383"/>
      <c r="B97" s="401"/>
      <c r="C97" s="421" t="s">
        <v>1332</v>
      </c>
      <c r="D97" s="404" t="s">
        <v>1333</v>
      </c>
      <c r="E97" s="405">
        <v>5.0</v>
      </c>
      <c r="F97" s="406" t="s">
        <v>120</v>
      </c>
      <c r="G97" s="397">
        <v>3500.0</v>
      </c>
      <c r="H97" s="420">
        <f t="shared" si="1"/>
        <v>17500</v>
      </c>
      <c r="I97" s="408"/>
      <c r="J97" s="287"/>
      <c r="K97" s="400">
        <v>3.0</v>
      </c>
      <c r="L97" s="287"/>
      <c r="M97" s="287"/>
      <c r="N97" s="287"/>
      <c r="O97" s="287"/>
      <c r="P97" s="400">
        <f t="shared" si="12"/>
        <v>2</v>
      </c>
      <c r="Q97" s="287"/>
      <c r="R97" s="287"/>
      <c r="S97" s="287"/>
      <c r="T97" s="287"/>
      <c r="U97" s="287"/>
      <c r="V97" s="3"/>
      <c r="W97" s="3"/>
      <c r="X97" s="3"/>
      <c r="Y97" s="3"/>
      <c r="Z97" s="3"/>
      <c r="AA97" s="3"/>
      <c r="AB97" s="3"/>
    </row>
    <row r="98" ht="15.0" customHeight="1">
      <c r="A98" s="383"/>
      <c r="B98" s="401"/>
      <c r="C98" s="421" t="s">
        <v>1334</v>
      </c>
      <c r="D98" s="404" t="s">
        <v>1335</v>
      </c>
      <c r="E98" s="405">
        <v>20.0</v>
      </c>
      <c r="F98" s="406" t="s">
        <v>157</v>
      </c>
      <c r="G98" s="397">
        <v>39.2</v>
      </c>
      <c r="H98" s="420">
        <f t="shared" si="1"/>
        <v>784</v>
      </c>
      <c r="I98" s="408"/>
      <c r="J98" s="287"/>
      <c r="K98" s="400">
        <f t="shared" ref="K98:K104" si="13">E98/2</f>
        <v>10</v>
      </c>
      <c r="L98" s="287"/>
      <c r="M98" s="287"/>
      <c r="N98" s="287"/>
      <c r="O98" s="287"/>
      <c r="P98" s="400">
        <f t="shared" ref="P98:P104" si="14">E98/2</f>
        <v>10</v>
      </c>
      <c r="Q98" s="287"/>
      <c r="R98" s="287"/>
      <c r="S98" s="287"/>
      <c r="T98" s="287"/>
      <c r="U98" s="287"/>
      <c r="V98" s="3"/>
      <c r="W98" s="3"/>
      <c r="X98" s="3"/>
      <c r="Y98" s="3"/>
      <c r="Z98" s="3"/>
      <c r="AA98" s="3"/>
      <c r="AB98" s="3"/>
    </row>
    <row r="99" ht="15.0" customHeight="1">
      <c r="A99" s="383"/>
      <c r="B99" s="401"/>
      <c r="C99" s="421" t="s">
        <v>1334</v>
      </c>
      <c r="D99" s="404" t="s">
        <v>1336</v>
      </c>
      <c r="E99" s="405">
        <v>20.0</v>
      </c>
      <c r="F99" s="406" t="s">
        <v>157</v>
      </c>
      <c r="G99" s="397">
        <v>70.0</v>
      </c>
      <c r="H99" s="420">
        <f t="shared" si="1"/>
        <v>1400</v>
      </c>
      <c r="I99" s="408"/>
      <c r="J99" s="287"/>
      <c r="K99" s="400">
        <f t="shared" si="13"/>
        <v>10</v>
      </c>
      <c r="L99" s="287"/>
      <c r="M99" s="287"/>
      <c r="N99" s="287"/>
      <c r="O99" s="287"/>
      <c r="P99" s="400">
        <f t="shared" si="14"/>
        <v>10</v>
      </c>
      <c r="Q99" s="287"/>
      <c r="R99" s="287"/>
      <c r="S99" s="287"/>
      <c r="T99" s="287"/>
      <c r="U99" s="287"/>
      <c r="V99" s="3"/>
      <c r="W99" s="3"/>
      <c r="X99" s="3"/>
      <c r="Y99" s="3"/>
      <c r="Z99" s="3"/>
      <c r="AA99" s="3"/>
      <c r="AB99" s="3"/>
    </row>
    <row r="100" ht="15.75" customHeight="1">
      <c r="A100" s="383"/>
      <c r="B100" s="401"/>
      <c r="C100" s="437" t="s">
        <v>1337</v>
      </c>
      <c r="D100" s="404" t="s">
        <v>1338</v>
      </c>
      <c r="E100" s="405">
        <v>10.0</v>
      </c>
      <c r="F100" s="406" t="s">
        <v>157</v>
      </c>
      <c r="G100" s="397">
        <v>8242.5</v>
      </c>
      <c r="H100" s="420">
        <f t="shared" si="1"/>
        <v>82425</v>
      </c>
      <c r="I100" s="408"/>
      <c r="J100" s="287"/>
      <c r="K100" s="400">
        <f t="shared" si="13"/>
        <v>5</v>
      </c>
      <c r="L100" s="287"/>
      <c r="M100" s="287"/>
      <c r="N100" s="287"/>
      <c r="O100" s="287"/>
      <c r="P100" s="400">
        <f t="shared" si="14"/>
        <v>5</v>
      </c>
      <c r="Q100" s="287"/>
      <c r="R100" s="287"/>
      <c r="S100" s="287"/>
      <c r="T100" s="287"/>
      <c r="U100" s="287"/>
      <c r="V100" s="3"/>
      <c r="W100" s="3"/>
      <c r="X100" s="3"/>
      <c r="Y100" s="3"/>
      <c r="Z100" s="3"/>
      <c r="AA100" s="3"/>
      <c r="AB100" s="3"/>
    </row>
    <row r="101" ht="15.75" customHeight="1">
      <c r="A101" s="383"/>
      <c r="B101" s="401"/>
      <c r="C101" s="437" t="s">
        <v>1337</v>
      </c>
      <c r="D101" s="404" t="s">
        <v>1339</v>
      </c>
      <c r="E101" s="405">
        <v>10.0</v>
      </c>
      <c r="F101" s="406" t="s">
        <v>157</v>
      </c>
      <c r="G101" s="397">
        <v>8242.5</v>
      </c>
      <c r="H101" s="420">
        <f t="shared" si="1"/>
        <v>82425</v>
      </c>
      <c r="I101" s="408"/>
      <c r="J101" s="287"/>
      <c r="K101" s="400">
        <f t="shared" si="13"/>
        <v>5</v>
      </c>
      <c r="L101" s="287"/>
      <c r="M101" s="287"/>
      <c r="N101" s="287"/>
      <c r="O101" s="287"/>
      <c r="P101" s="400">
        <f t="shared" si="14"/>
        <v>5</v>
      </c>
      <c r="Q101" s="287"/>
      <c r="R101" s="287"/>
      <c r="S101" s="287"/>
      <c r="T101" s="287"/>
      <c r="U101" s="287"/>
      <c r="V101" s="3"/>
      <c r="W101" s="3"/>
      <c r="X101" s="3"/>
      <c r="Y101" s="3"/>
      <c r="Z101" s="3"/>
      <c r="AA101" s="3"/>
      <c r="AB101" s="3"/>
    </row>
    <row r="102" ht="15.0" customHeight="1">
      <c r="A102" s="383"/>
      <c r="B102" s="401"/>
      <c r="C102" s="421" t="s">
        <v>1340</v>
      </c>
      <c r="D102" s="404" t="s">
        <v>1341</v>
      </c>
      <c r="E102" s="405">
        <v>20.0</v>
      </c>
      <c r="F102" s="406" t="s">
        <v>120</v>
      </c>
      <c r="G102" s="397">
        <v>11795.0</v>
      </c>
      <c r="H102" s="420">
        <f t="shared" si="1"/>
        <v>235900</v>
      </c>
      <c r="I102" s="408"/>
      <c r="J102" s="287"/>
      <c r="K102" s="400">
        <f t="shared" si="13"/>
        <v>10</v>
      </c>
      <c r="L102" s="287"/>
      <c r="M102" s="287"/>
      <c r="N102" s="287"/>
      <c r="O102" s="287"/>
      <c r="P102" s="400">
        <f t="shared" si="14"/>
        <v>10</v>
      </c>
      <c r="Q102" s="287"/>
      <c r="R102" s="287"/>
      <c r="S102" s="287"/>
      <c r="T102" s="287"/>
      <c r="U102" s="287"/>
      <c r="V102" s="3"/>
      <c r="W102" s="3"/>
      <c r="X102" s="3"/>
      <c r="Y102" s="3"/>
      <c r="Z102" s="3"/>
      <c r="AA102" s="3"/>
      <c r="AB102" s="3"/>
    </row>
    <row r="103" ht="15.0" customHeight="1">
      <c r="A103" s="383"/>
      <c r="B103" s="401"/>
      <c r="C103" s="421" t="s">
        <v>1342</v>
      </c>
      <c r="D103" s="404" t="s">
        <v>1343</v>
      </c>
      <c r="E103" s="405">
        <v>10.0</v>
      </c>
      <c r="F103" s="406" t="s">
        <v>120</v>
      </c>
      <c r="G103" s="397">
        <v>30.0</v>
      </c>
      <c r="H103" s="420">
        <f t="shared" si="1"/>
        <v>300</v>
      </c>
      <c r="I103" s="408"/>
      <c r="J103" s="287"/>
      <c r="K103" s="400">
        <f t="shared" si="13"/>
        <v>5</v>
      </c>
      <c r="L103" s="287"/>
      <c r="M103" s="287"/>
      <c r="N103" s="287"/>
      <c r="O103" s="287"/>
      <c r="P103" s="400">
        <f t="shared" si="14"/>
        <v>5</v>
      </c>
      <c r="Q103" s="287"/>
      <c r="R103" s="287"/>
      <c r="S103" s="287"/>
      <c r="T103" s="287"/>
      <c r="U103" s="287"/>
      <c r="V103" s="3"/>
      <c r="W103" s="3"/>
      <c r="X103" s="3"/>
      <c r="Y103" s="3"/>
      <c r="Z103" s="3"/>
      <c r="AA103" s="3"/>
      <c r="AB103" s="3"/>
    </row>
    <row r="104" ht="15.0" customHeight="1">
      <c r="A104" s="383"/>
      <c r="B104" s="401"/>
      <c r="C104" s="421" t="s">
        <v>1344</v>
      </c>
      <c r="D104" s="404" t="s">
        <v>1345</v>
      </c>
      <c r="E104" s="405">
        <v>50.0</v>
      </c>
      <c r="F104" s="406" t="s">
        <v>120</v>
      </c>
      <c r="G104" s="397">
        <v>22.4</v>
      </c>
      <c r="H104" s="420">
        <f t="shared" si="1"/>
        <v>1120</v>
      </c>
      <c r="I104" s="408"/>
      <c r="J104" s="287"/>
      <c r="K104" s="400">
        <f t="shared" si="13"/>
        <v>25</v>
      </c>
      <c r="L104" s="287"/>
      <c r="M104" s="287"/>
      <c r="N104" s="287"/>
      <c r="O104" s="287"/>
      <c r="P104" s="400">
        <f t="shared" si="14"/>
        <v>25</v>
      </c>
      <c r="Q104" s="287"/>
      <c r="R104" s="287"/>
      <c r="S104" s="287"/>
      <c r="T104" s="287"/>
      <c r="U104" s="287"/>
      <c r="V104" s="3"/>
      <c r="W104" s="3"/>
      <c r="X104" s="3"/>
      <c r="Y104" s="3"/>
      <c r="Z104" s="3"/>
      <c r="AA104" s="3"/>
      <c r="AB104" s="3"/>
    </row>
    <row r="105" ht="15.0" customHeight="1">
      <c r="A105" s="383"/>
      <c r="B105" s="401"/>
      <c r="C105" s="421" t="s">
        <v>1346</v>
      </c>
      <c r="D105" s="404" t="s">
        <v>1347</v>
      </c>
      <c r="E105" s="405">
        <v>5.0</v>
      </c>
      <c r="F105" s="406" t="s">
        <v>120</v>
      </c>
      <c r="G105" s="397">
        <v>6608.0</v>
      </c>
      <c r="H105" s="420">
        <f t="shared" si="1"/>
        <v>33040</v>
      </c>
      <c r="I105" s="408"/>
      <c r="J105" s="287"/>
      <c r="K105" s="400">
        <v>3.0</v>
      </c>
      <c r="L105" s="287"/>
      <c r="M105" s="287"/>
      <c r="N105" s="287"/>
      <c r="O105" s="287"/>
      <c r="P105" s="400">
        <f>E105-K105</f>
        <v>2</v>
      </c>
      <c r="Q105" s="287"/>
      <c r="R105" s="287"/>
      <c r="S105" s="287"/>
      <c r="T105" s="287"/>
      <c r="U105" s="287"/>
      <c r="V105" s="3"/>
      <c r="W105" s="3"/>
      <c r="X105" s="3"/>
      <c r="Y105" s="3"/>
      <c r="Z105" s="3"/>
      <c r="AA105" s="3"/>
      <c r="AB105" s="3"/>
    </row>
    <row r="106" ht="15.0" customHeight="1">
      <c r="A106" s="383"/>
      <c r="B106" s="401"/>
      <c r="C106" s="421" t="s">
        <v>1348</v>
      </c>
      <c r="D106" s="404" t="s">
        <v>1349</v>
      </c>
      <c r="E106" s="405">
        <v>30.0</v>
      </c>
      <c r="F106" s="406" t="s">
        <v>131</v>
      </c>
      <c r="G106" s="397">
        <v>123.75</v>
      </c>
      <c r="H106" s="420">
        <f t="shared" si="1"/>
        <v>3712.5</v>
      </c>
      <c r="I106" s="408"/>
      <c r="J106" s="287"/>
      <c r="K106" s="400">
        <f t="shared" ref="K106:K116" si="15">E106/2</f>
        <v>15</v>
      </c>
      <c r="L106" s="287"/>
      <c r="M106" s="287"/>
      <c r="N106" s="287"/>
      <c r="O106" s="287"/>
      <c r="P106" s="400">
        <f t="shared" ref="P106:P116" si="16">E106/2</f>
        <v>15</v>
      </c>
      <c r="Q106" s="287"/>
      <c r="R106" s="287"/>
      <c r="S106" s="287"/>
      <c r="T106" s="287"/>
      <c r="U106" s="287"/>
      <c r="V106" s="3"/>
      <c r="W106" s="3"/>
      <c r="X106" s="3"/>
      <c r="Y106" s="3"/>
      <c r="Z106" s="3"/>
      <c r="AA106" s="3"/>
      <c r="AB106" s="3"/>
    </row>
    <row r="107" ht="15.0" customHeight="1">
      <c r="A107" s="383"/>
      <c r="B107" s="401"/>
      <c r="C107" s="421" t="s">
        <v>1348</v>
      </c>
      <c r="D107" s="404" t="s">
        <v>1350</v>
      </c>
      <c r="E107" s="405">
        <v>10.0</v>
      </c>
      <c r="F107" s="406" t="s">
        <v>131</v>
      </c>
      <c r="G107" s="397">
        <v>107.5</v>
      </c>
      <c r="H107" s="420">
        <f t="shared" si="1"/>
        <v>1075</v>
      </c>
      <c r="I107" s="408"/>
      <c r="J107" s="287"/>
      <c r="K107" s="400">
        <f t="shared" si="15"/>
        <v>5</v>
      </c>
      <c r="L107" s="287"/>
      <c r="M107" s="287"/>
      <c r="N107" s="287"/>
      <c r="O107" s="287"/>
      <c r="P107" s="400">
        <f t="shared" si="16"/>
        <v>5</v>
      </c>
      <c r="Q107" s="287"/>
      <c r="R107" s="287"/>
      <c r="S107" s="287"/>
      <c r="T107" s="287"/>
      <c r="U107" s="287"/>
      <c r="V107" s="3"/>
      <c r="W107" s="3"/>
      <c r="X107" s="3"/>
      <c r="Y107" s="3"/>
      <c r="Z107" s="3"/>
      <c r="AA107" s="3"/>
      <c r="AB107" s="3"/>
    </row>
    <row r="108" ht="15.0" customHeight="1">
      <c r="A108" s="383"/>
      <c r="B108" s="401"/>
      <c r="C108" s="421" t="s">
        <v>1351</v>
      </c>
      <c r="D108" s="404" t="s">
        <v>1352</v>
      </c>
      <c r="E108" s="405">
        <v>10.0</v>
      </c>
      <c r="F108" s="406" t="s">
        <v>120</v>
      </c>
      <c r="G108" s="397">
        <v>658.0</v>
      </c>
      <c r="H108" s="420">
        <f t="shared" si="1"/>
        <v>6580</v>
      </c>
      <c r="I108" s="408"/>
      <c r="J108" s="287"/>
      <c r="K108" s="400">
        <f t="shared" si="15"/>
        <v>5</v>
      </c>
      <c r="L108" s="287"/>
      <c r="M108" s="287"/>
      <c r="N108" s="287"/>
      <c r="O108" s="287"/>
      <c r="P108" s="400">
        <f t="shared" si="16"/>
        <v>5</v>
      </c>
      <c r="Q108" s="287"/>
      <c r="R108" s="287"/>
      <c r="S108" s="287"/>
      <c r="T108" s="287"/>
      <c r="U108" s="287"/>
      <c r="V108" s="3"/>
      <c r="W108" s="3"/>
      <c r="X108" s="3"/>
      <c r="Y108" s="3"/>
      <c r="Z108" s="3"/>
      <c r="AA108" s="3"/>
      <c r="AB108" s="3"/>
    </row>
    <row r="109" ht="15.0" customHeight="1">
      <c r="A109" s="383"/>
      <c r="B109" s="401"/>
      <c r="C109" s="421" t="s">
        <v>1353</v>
      </c>
      <c r="D109" s="404" t="s">
        <v>1354</v>
      </c>
      <c r="E109" s="405">
        <v>30.0</v>
      </c>
      <c r="F109" s="406" t="s">
        <v>120</v>
      </c>
      <c r="G109" s="397">
        <v>2142.0</v>
      </c>
      <c r="H109" s="420">
        <f t="shared" si="1"/>
        <v>64260</v>
      </c>
      <c r="I109" s="434"/>
      <c r="J109" s="287"/>
      <c r="K109" s="400">
        <f t="shared" si="15"/>
        <v>15</v>
      </c>
      <c r="L109" s="287"/>
      <c r="M109" s="287"/>
      <c r="N109" s="287"/>
      <c r="O109" s="287"/>
      <c r="P109" s="400">
        <f t="shared" si="16"/>
        <v>15</v>
      </c>
      <c r="Q109" s="287"/>
      <c r="R109" s="287"/>
      <c r="S109" s="287"/>
      <c r="T109" s="287"/>
      <c r="U109" s="287"/>
      <c r="V109" s="3"/>
      <c r="W109" s="3"/>
      <c r="X109" s="3"/>
      <c r="Y109" s="3"/>
      <c r="Z109" s="3"/>
      <c r="AA109" s="3"/>
      <c r="AB109" s="3"/>
    </row>
    <row r="110" ht="15.0" customHeight="1">
      <c r="A110" s="383"/>
      <c r="B110" s="401"/>
      <c r="C110" s="421" t="s">
        <v>1340</v>
      </c>
      <c r="D110" s="404" t="s">
        <v>1355</v>
      </c>
      <c r="E110" s="405">
        <v>30.0</v>
      </c>
      <c r="F110" s="406" t="s">
        <v>157</v>
      </c>
      <c r="G110" s="397">
        <v>11795.0</v>
      </c>
      <c r="H110" s="420">
        <f t="shared" si="1"/>
        <v>353850</v>
      </c>
      <c r="I110" s="408"/>
      <c r="J110" s="287"/>
      <c r="K110" s="400">
        <f t="shared" si="15"/>
        <v>15</v>
      </c>
      <c r="L110" s="287"/>
      <c r="M110" s="287"/>
      <c r="N110" s="287"/>
      <c r="O110" s="287"/>
      <c r="P110" s="400">
        <f t="shared" si="16"/>
        <v>15</v>
      </c>
      <c r="Q110" s="287"/>
      <c r="R110" s="287"/>
      <c r="S110" s="287"/>
      <c r="T110" s="287"/>
      <c r="U110" s="287"/>
      <c r="V110" s="3"/>
      <c r="W110" s="3"/>
      <c r="X110" s="3"/>
      <c r="Y110" s="3"/>
      <c r="Z110" s="3"/>
      <c r="AA110" s="3"/>
      <c r="AB110" s="3"/>
    </row>
    <row r="111" ht="15.0" customHeight="1">
      <c r="A111" s="383"/>
      <c r="B111" s="401"/>
      <c r="C111" s="421" t="s">
        <v>1356</v>
      </c>
      <c r="D111" s="404" t="s">
        <v>1357</v>
      </c>
      <c r="E111" s="405">
        <v>100.0</v>
      </c>
      <c r="F111" s="406" t="s">
        <v>120</v>
      </c>
      <c r="G111" s="397">
        <v>15.0</v>
      </c>
      <c r="H111" s="420">
        <f t="shared" si="1"/>
        <v>1500</v>
      </c>
      <c r="I111" s="408"/>
      <c r="J111" s="287"/>
      <c r="K111" s="400">
        <f t="shared" si="15"/>
        <v>50</v>
      </c>
      <c r="L111" s="287"/>
      <c r="M111" s="287"/>
      <c r="N111" s="287"/>
      <c r="O111" s="287"/>
      <c r="P111" s="400">
        <f t="shared" si="16"/>
        <v>50</v>
      </c>
      <c r="Q111" s="287"/>
      <c r="R111" s="287"/>
      <c r="S111" s="287"/>
      <c r="T111" s="287"/>
      <c r="U111" s="287"/>
      <c r="V111" s="3"/>
      <c r="W111" s="3"/>
      <c r="X111" s="3"/>
      <c r="Y111" s="3"/>
      <c r="Z111" s="3"/>
      <c r="AA111" s="3"/>
      <c r="AB111" s="3"/>
    </row>
    <row r="112" ht="15.0" customHeight="1">
      <c r="A112" s="383"/>
      <c r="B112" s="401"/>
      <c r="C112" s="421" t="s">
        <v>1356</v>
      </c>
      <c r="D112" s="404" t="s">
        <v>1358</v>
      </c>
      <c r="E112" s="405">
        <v>500.0</v>
      </c>
      <c r="F112" s="406" t="s">
        <v>120</v>
      </c>
      <c r="G112" s="397">
        <v>15.0</v>
      </c>
      <c r="H112" s="420">
        <f t="shared" si="1"/>
        <v>7500</v>
      </c>
      <c r="I112" s="408"/>
      <c r="J112" s="287"/>
      <c r="K112" s="400">
        <f t="shared" si="15"/>
        <v>250</v>
      </c>
      <c r="L112" s="287"/>
      <c r="M112" s="287"/>
      <c r="N112" s="287"/>
      <c r="O112" s="287"/>
      <c r="P112" s="400">
        <f t="shared" si="16"/>
        <v>250</v>
      </c>
      <c r="Q112" s="287"/>
      <c r="R112" s="287"/>
      <c r="S112" s="287"/>
      <c r="T112" s="287"/>
      <c r="U112" s="287"/>
      <c r="V112" s="3"/>
      <c r="W112" s="3"/>
      <c r="X112" s="3"/>
      <c r="Y112" s="3"/>
      <c r="Z112" s="3"/>
      <c r="AA112" s="3"/>
      <c r="AB112" s="3"/>
    </row>
    <row r="113" ht="15.0" customHeight="1">
      <c r="A113" s="383"/>
      <c r="B113" s="401"/>
      <c r="C113" s="421" t="s">
        <v>1356</v>
      </c>
      <c r="D113" s="404" t="s">
        <v>1359</v>
      </c>
      <c r="E113" s="405">
        <v>100.0</v>
      </c>
      <c r="F113" s="406" t="s">
        <v>120</v>
      </c>
      <c r="G113" s="397">
        <v>42.0</v>
      </c>
      <c r="H113" s="420">
        <f t="shared" si="1"/>
        <v>4200</v>
      </c>
      <c r="I113" s="408"/>
      <c r="J113" s="287"/>
      <c r="K113" s="400">
        <f t="shared" si="15"/>
        <v>50</v>
      </c>
      <c r="L113" s="287"/>
      <c r="M113" s="287"/>
      <c r="N113" s="287"/>
      <c r="O113" s="287"/>
      <c r="P113" s="400">
        <f t="shared" si="16"/>
        <v>50</v>
      </c>
      <c r="Q113" s="287"/>
      <c r="R113" s="287"/>
      <c r="S113" s="287"/>
      <c r="T113" s="287"/>
      <c r="U113" s="287"/>
      <c r="V113" s="3"/>
      <c r="W113" s="3"/>
      <c r="X113" s="3"/>
      <c r="Y113" s="3"/>
      <c r="Z113" s="3"/>
      <c r="AA113" s="3"/>
      <c r="AB113" s="3"/>
    </row>
    <row r="114" ht="15.0" customHeight="1">
      <c r="A114" s="383"/>
      <c r="B114" s="401"/>
      <c r="C114" s="421" t="s">
        <v>1356</v>
      </c>
      <c r="D114" s="404" t="s">
        <v>1360</v>
      </c>
      <c r="E114" s="405">
        <v>100.0</v>
      </c>
      <c r="F114" s="406" t="s">
        <v>120</v>
      </c>
      <c r="G114" s="397">
        <v>36.0</v>
      </c>
      <c r="H114" s="420">
        <f t="shared" si="1"/>
        <v>3600</v>
      </c>
      <c r="I114" s="408"/>
      <c r="J114" s="287"/>
      <c r="K114" s="400">
        <f t="shared" si="15"/>
        <v>50</v>
      </c>
      <c r="L114" s="287"/>
      <c r="M114" s="287"/>
      <c r="N114" s="287"/>
      <c r="O114" s="287"/>
      <c r="P114" s="400">
        <f t="shared" si="16"/>
        <v>50</v>
      </c>
      <c r="Q114" s="287"/>
      <c r="R114" s="287"/>
      <c r="S114" s="287"/>
      <c r="T114" s="287"/>
      <c r="U114" s="287"/>
      <c r="V114" s="3"/>
      <c r="W114" s="3"/>
      <c r="X114" s="3"/>
      <c r="Y114" s="3"/>
      <c r="Z114" s="3"/>
      <c r="AA114" s="3"/>
      <c r="AB114" s="3"/>
    </row>
    <row r="115" ht="15.75" customHeight="1">
      <c r="A115" s="383"/>
      <c r="B115" s="401"/>
      <c r="C115" s="421" t="s">
        <v>1361</v>
      </c>
      <c r="D115" s="404" t="s">
        <v>1362</v>
      </c>
      <c r="E115" s="405">
        <v>10.0</v>
      </c>
      <c r="F115" s="406" t="s">
        <v>131</v>
      </c>
      <c r="G115" s="397">
        <v>100.0</v>
      </c>
      <c r="H115" s="420">
        <f t="shared" si="1"/>
        <v>1000</v>
      </c>
      <c r="I115" s="408"/>
      <c r="J115" s="287"/>
      <c r="K115" s="400">
        <f t="shared" si="15"/>
        <v>5</v>
      </c>
      <c r="L115" s="287"/>
      <c r="M115" s="287"/>
      <c r="N115" s="287"/>
      <c r="O115" s="287"/>
      <c r="P115" s="400">
        <f t="shared" si="16"/>
        <v>5</v>
      </c>
      <c r="Q115" s="287"/>
      <c r="R115" s="287"/>
      <c r="S115" s="287"/>
      <c r="T115" s="287"/>
      <c r="U115" s="287"/>
      <c r="V115" s="3"/>
      <c r="W115" s="3"/>
      <c r="X115" s="3"/>
      <c r="Y115" s="3"/>
      <c r="Z115" s="3"/>
      <c r="AA115" s="3"/>
      <c r="AB115" s="3"/>
    </row>
    <row r="116" ht="15.0" customHeight="1">
      <c r="A116" s="383"/>
      <c r="B116" s="401"/>
      <c r="C116" s="421" t="s">
        <v>1363</v>
      </c>
      <c r="D116" s="404" t="s">
        <v>1364</v>
      </c>
      <c r="E116" s="405">
        <v>20.0</v>
      </c>
      <c r="F116" s="406" t="s">
        <v>120</v>
      </c>
      <c r="G116" s="397">
        <v>50.4</v>
      </c>
      <c r="H116" s="420">
        <f t="shared" si="1"/>
        <v>1008</v>
      </c>
      <c r="I116" s="408"/>
      <c r="J116" s="287"/>
      <c r="K116" s="400">
        <f t="shared" si="15"/>
        <v>10</v>
      </c>
      <c r="L116" s="287"/>
      <c r="M116" s="287"/>
      <c r="N116" s="287"/>
      <c r="O116" s="287"/>
      <c r="P116" s="400">
        <f t="shared" si="16"/>
        <v>10</v>
      </c>
      <c r="Q116" s="287"/>
      <c r="R116" s="287"/>
      <c r="S116" s="287"/>
      <c r="T116" s="287"/>
      <c r="U116" s="287"/>
      <c r="V116" s="3"/>
      <c r="W116" s="3"/>
      <c r="X116" s="3"/>
      <c r="Y116" s="3"/>
      <c r="Z116" s="3"/>
      <c r="AA116" s="3"/>
      <c r="AB116" s="3"/>
    </row>
    <row r="117" ht="15.0" customHeight="1">
      <c r="A117" s="383"/>
      <c r="B117" s="401"/>
      <c r="C117" s="421" t="s">
        <v>1365</v>
      </c>
      <c r="D117" s="404" t="s">
        <v>1366</v>
      </c>
      <c r="E117" s="405">
        <v>5.0</v>
      </c>
      <c r="F117" s="406" t="s">
        <v>120</v>
      </c>
      <c r="G117" s="397">
        <v>387.8</v>
      </c>
      <c r="H117" s="420">
        <f t="shared" si="1"/>
        <v>1939</v>
      </c>
      <c r="I117" s="408"/>
      <c r="J117" s="287"/>
      <c r="K117" s="400">
        <v>3.0</v>
      </c>
      <c r="L117" s="287"/>
      <c r="M117" s="287"/>
      <c r="N117" s="287"/>
      <c r="O117" s="287"/>
      <c r="P117" s="400">
        <f>E117-K117</f>
        <v>2</v>
      </c>
      <c r="Q117" s="287"/>
      <c r="R117" s="287"/>
      <c r="S117" s="287"/>
      <c r="T117" s="287"/>
      <c r="U117" s="287"/>
      <c r="V117" s="3"/>
      <c r="W117" s="3"/>
      <c r="X117" s="3"/>
      <c r="Y117" s="3"/>
      <c r="Z117" s="3"/>
      <c r="AA117" s="3"/>
      <c r="AB117" s="3"/>
    </row>
    <row r="118" ht="15.0" customHeight="1">
      <c r="A118" s="383"/>
      <c r="B118" s="401"/>
      <c r="C118" s="421" t="s">
        <v>1367</v>
      </c>
      <c r="D118" s="404" t="s">
        <v>1368</v>
      </c>
      <c r="E118" s="405">
        <v>50.0</v>
      </c>
      <c r="F118" s="406" t="s">
        <v>118</v>
      </c>
      <c r="G118" s="397">
        <v>210.0</v>
      </c>
      <c r="H118" s="420">
        <f t="shared" si="1"/>
        <v>10500</v>
      </c>
      <c r="I118" s="408"/>
      <c r="J118" s="287"/>
      <c r="K118" s="400">
        <f t="shared" ref="K118:K119" si="17">E118/2</f>
        <v>25</v>
      </c>
      <c r="L118" s="287"/>
      <c r="M118" s="287"/>
      <c r="N118" s="287"/>
      <c r="O118" s="287"/>
      <c r="P118" s="400">
        <f t="shared" ref="P118:P119" si="18">E118/2</f>
        <v>25</v>
      </c>
      <c r="Q118" s="287"/>
      <c r="R118" s="287"/>
      <c r="S118" s="287"/>
      <c r="T118" s="287"/>
      <c r="U118" s="287"/>
      <c r="V118" s="3"/>
      <c r="W118" s="3"/>
      <c r="X118" s="3"/>
      <c r="Y118" s="3"/>
      <c r="Z118" s="3"/>
      <c r="AA118" s="3"/>
      <c r="AB118" s="3"/>
    </row>
    <row r="119" ht="15.0" customHeight="1">
      <c r="A119" s="383"/>
      <c r="B119" s="401"/>
      <c r="C119" s="421" t="s">
        <v>1369</v>
      </c>
      <c r="D119" s="404" t="s">
        <v>1370</v>
      </c>
      <c r="E119" s="405">
        <v>10.0</v>
      </c>
      <c r="F119" s="406" t="s">
        <v>120</v>
      </c>
      <c r="G119" s="397">
        <f>2250/25</f>
        <v>90</v>
      </c>
      <c r="H119" s="420">
        <f t="shared" si="1"/>
        <v>900</v>
      </c>
      <c r="I119" s="408"/>
      <c r="J119" s="287"/>
      <c r="K119" s="400">
        <f t="shared" si="17"/>
        <v>5</v>
      </c>
      <c r="L119" s="287"/>
      <c r="M119" s="287"/>
      <c r="N119" s="287"/>
      <c r="O119" s="287"/>
      <c r="P119" s="400">
        <f t="shared" si="18"/>
        <v>5</v>
      </c>
      <c r="Q119" s="287"/>
      <c r="R119" s="287"/>
      <c r="S119" s="287"/>
      <c r="T119" s="287"/>
      <c r="U119" s="287"/>
      <c r="V119" s="3"/>
      <c r="W119" s="3"/>
      <c r="X119" s="3"/>
      <c r="Y119" s="3"/>
      <c r="Z119" s="3"/>
      <c r="AA119" s="3"/>
      <c r="AB119" s="3"/>
    </row>
    <row r="120" ht="15.0" customHeight="1">
      <c r="A120" s="383"/>
      <c r="B120" s="401"/>
      <c r="C120" s="421" t="s">
        <v>1371</v>
      </c>
      <c r="D120" s="404" t="s">
        <v>1366</v>
      </c>
      <c r="E120" s="405">
        <v>1.0</v>
      </c>
      <c r="F120" s="406" t="s">
        <v>153</v>
      </c>
      <c r="G120" s="397">
        <v>4750.0</v>
      </c>
      <c r="H120" s="420">
        <f t="shared" si="1"/>
        <v>4750</v>
      </c>
      <c r="I120" s="408"/>
      <c r="J120" s="287"/>
      <c r="K120" s="400">
        <f>E120</f>
        <v>1</v>
      </c>
      <c r="L120" s="287"/>
      <c r="M120" s="287"/>
      <c r="N120" s="287"/>
      <c r="O120" s="287"/>
      <c r="P120" s="400"/>
      <c r="Q120" s="287"/>
      <c r="R120" s="287"/>
      <c r="S120" s="287"/>
      <c r="T120" s="287"/>
      <c r="U120" s="287"/>
      <c r="V120" s="3"/>
      <c r="W120" s="3"/>
      <c r="X120" s="3"/>
      <c r="Y120" s="3"/>
      <c r="Z120" s="3"/>
      <c r="AA120" s="3"/>
      <c r="AB120" s="3"/>
    </row>
    <row r="121" ht="15.0" customHeight="1">
      <c r="A121" s="383"/>
      <c r="B121" s="401"/>
      <c r="C121" s="421" t="s">
        <v>1372</v>
      </c>
      <c r="D121" s="404" t="s">
        <v>1373</v>
      </c>
      <c r="E121" s="405">
        <v>20.0</v>
      </c>
      <c r="F121" s="406" t="s">
        <v>118</v>
      </c>
      <c r="G121" s="397">
        <v>1500.8</v>
      </c>
      <c r="H121" s="420">
        <f t="shared" si="1"/>
        <v>30016</v>
      </c>
      <c r="I121" s="408"/>
      <c r="J121" s="287"/>
      <c r="K121" s="400">
        <f t="shared" ref="K121:K131" si="19">E121/2</f>
        <v>10</v>
      </c>
      <c r="L121" s="287"/>
      <c r="M121" s="287"/>
      <c r="N121" s="287"/>
      <c r="O121" s="287"/>
      <c r="P121" s="400">
        <f t="shared" ref="P121:P131" si="20">E121/2</f>
        <v>10</v>
      </c>
      <c r="Q121" s="287"/>
      <c r="R121" s="287"/>
      <c r="S121" s="287"/>
      <c r="T121" s="287"/>
      <c r="U121" s="287"/>
      <c r="V121" s="3"/>
      <c r="W121" s="3"/>
      <c r="X121" s="3"/>
      <c r="Y121" s="3"/>
      <c r="Z121" s="3"/>
      <c r="AA121" s="3"/>
      <c r="AB121" s="3"/>
    </row>
    <row r="122" ht="15.0" customHeight="1">
      <c r="A122" s="383"/>
      <c r="B122" s="401"/>
      <c r="C122" s="421" t="s">
        <v>1372</v>
      </c>
      <c r="D122" s="404" t="s">
        <v>1374</v>
      </c>
      <c r="E122" s="405">
        <v>30.0</v>
      </c>
      <c r="F122" s="406" t="s">
        <v>118</v>
      </c>
      <c r="G122" s="397">
        <v>1841.0</v>
      </c>
      <c r="H122" s="420">
        <f t="shared" si="1"/>
        <v>55230</v>
      </c>
      <c r="I122" s="408"/>
      <c r="J122" s="287"/>
      <c r="K122" s="400">
        <f t="shared" si="19"/>
        <v>15</v>
      </c>
      <c r="L122" s="287"/>
      <c r="M122" s="287"/>
      <c r="N122" s="287"/>
      <c r="O122" s="287"/>
      <c r="P122" s="400">
        <f t="shared" si="20"/>
        <v>15</v>
      </c>
      <c r="Q122" s="287"/>
      <c r="R122" s="287"/>
      <c r="S122" s="287"/>
      <c r="T122" s="287"/>
      <c r="U122" s="287"/>
      <c r="V122" s="3"/>
      <c r="W122" s="3"/>
      <c r="X122" s="3"/>
      <c r="Y122" s="3"/>
      <c r="Z122" s="3"/>
      <c r="AA122" s="3"/>
      <c r="AB122" s="3"/>
    </row>
    <row r="123" ht="15.0" customHeight="1">
      <c r="A123" s="383"/>
      <c r="B123" s="401"/>
      <c r="C123" s="421" t="s">
        <v>1375</v>
      </c>
      <c r="D123" s="404" t="s">
        <v>1376</v>
      </c>
      <c r="E123" s="405">
        <v>10.0</v>
      </c>
      <c r="F123" s="406" t="s">
        <v>120</v>
      </c>
      <c r="G123" s="397">
        <v>75.6</v>
      </c>
      <c r="H123" s="420">
        <f t="shared" si="1"/>
        <v>756</v>
      </c>
      <c r="I123" s="408"/>
      <c r="J123" s="287"/>
      <c r="K123" s="400">
        <f t="shared" si="19"/>
        <v>5</v>
      </c>
      <c r="L123" s="287"/>
      <c r="M123" s="287"/>
      <c r="N123" s="287"/>
      <c r="O123" s="287"/>
      <c r="P123" s="400">
        <f t="shared" si="20"/>
        <v>5</v>
      </c>
      <c r="Q123" s="287"/>
      <c r="R123" s="287"/>
      <c r="S123" s="287"/>
      <c r="T123" s="287"/>
      <c r="U123" s="287"/>
      <c r="V123" s="3"/>
      <c r="W123" s="3"/>
      <c r="X123" s="3"/>
      <c r="Y123" s="3"/>
      <c r="Z123" s="3"/>
      <c r="AA123" s="3"/>
      <c r="AB123" s="3"/>
    </row>
    <row r="124" ht="15.0" customHeight="1">
      <c r="A124" s="383"/>
      <c r="B124" s="401"/>
      <c r="C124" s="421" t="s">
        <v>1375</v>
      </c>
      <c r="D124" s="404" t="s">
        <v>1377</v>
      </c>
      <c r="E124" s="405">
        <v>20.0</v>
      </c>
      <c r="F124" s="406" t="s">
        <v>120</v>
      </c>
      <c r="G124" s="397">
        <v>126.0</v>
      </c>
      <c r="H124" s="420">
        <f t="shared" si="1"/>
        <v>2520</v>
      </c>
      <c r="I124" s="408"/>
      <c r="J124" s="287"/>
      <c r="K124" s="400">
        <f t="shared" si="19"/>
        <v>10</v>
      </c>
      <c r="L124" s="287"/>
      <c r="M124" s="287"/>
      <c r="N124" s="287"/>
      <c r="O124" s="287"/>
      <c r="P124" s="400">
        <f t="shared" si="20"/>
        <v>10</v>
      </c>
      <c r="Q124" s="287"/>
      <c r="R124" s="287"/>
      <c r="S124" s="287"/>
      <c r="T124" s="287"/>
      <c r="U124" s="287"/>
      <c r="V124" s="3"/>
      <c r="W124" s="3"/>
      <c r="X124" s="3"/>
      <c r="Y124" s="3"/>
      <c r="Z124" s="3"/>
      <c r="AA124" s="3"/>
      <c r="AB124" s="3"/>
    </row>
    <row r="125" ht="15.0" customHeight="1">
      <c r="A125" s="383"/>
      <c r="B125" s="401"/>
      <c r="C125" s="421" t="s">
        <v>1375</v>
      </c>
      <c r="D125" s="404" t="s">
        <v>1378</v>
      </c>
      <c r="E125" s="405">
        <v>10.0</v>
      </c>
      <c r="F125" s="406" t="s">
        <v>120</v>
      </c>
      <c r="G125" s="397">
        <v>159.6</v>
      </c>
      <c r="H125" s="420">
        <f t="shared" si="1"/>
        <v>1596</v>
      </c>
      <c r="I125" s="408"/>
      <c r="J125" s="287"/>
      <c r="K125" s="400">
        <f t="shared" si="19"/>
        <v>5</v>
      </c>
      <c r="L125" s="287"/>
      <c r="M125" s="287"/>
      <c r="N125" s="287"/>
      <c r="O125" s="287"/>
      <c r="P125" s="400">
        <f t="shared" si="20"/>
        <v>5</v>
      </c>
      <c r="Q125" s="287"/>
      <c r="R125" s="287"/>
      <c r="S125" s="287"/>
      <c r="T125" s="287"/>
      <c r="U125" s="287"/>
      <c r="V125" s="3"/>
      <c r="W125" s="3"/>
      <c r="X125" s="3"/>
      <c r="Y125" s="3"/>
      <c r="Z125" s="3"/>
      <c r="AA125" s="3"/>
      <c r="AB125" s="3"/>
    </row>
    <row r="126" ht="15.0" customHeight="1">
      <c r="A126" s="383"/>
      <c r="B126" s="401"/>
      <c r="C126" s="421" t="s">
        <v>1379</v>
      </c>
      <c r="D126" s="404" t="s">
        <v>1380</v>
      </c>
      <c r="E126" s="405">
        <v>30.0</v>
      </c>
      <c r="F126" s="406" t="s">
        <v>118</v>
      </c>
      <c r="G126" s="397">
        <v>72.0</v>
      </c>
      <c r="H126" s="420">
        <f t="shared" si="1"/>
        <v>2160</v>
      </c>
      <c r="I126" s="408"/>
      <c r="J126" s="287"/>
      <c r="K126" s="400">
        <f t="shared" si="19"/>
        <v>15</v>
      </c>
      <c r="L126" s="287"/>
      <c r="M126" s="287"/>
      <c r="N126" s="287"/>
      <c r="O126" s="287"/>
      <c r="P126" s="400">
        <f t="shared" si="20"/>
        <v>15</v>
      </c>
      <c r="Q126" s="287"/>
      <c r="R126" s="287"/>
      <c r="S126" s="287"/>
      <c r="T126" s="287"/>
      <c r="U126" s="287"/>
      <c r="V126" s="3"/>
      <c r="W126" s="3"/>
      <c r="X126" s="3"/>
      <c r="Y126" s="3"/>
      <c r="Z126" s="3"/>
      <c r="AA126" s="3"/>
      <c r="AB126" s="3"/>
    </row>
    <row r="127" ht="15.0" customHeight="1">
      <c r="A127" s="383"/>
      <c r="B127" s="401"/>
      <c r="C127" s="421" t="s">
        <v>1381</v>
      </c>
      <c r="D127" s="404" t="s">
        <v>1382</v>
      </c>
      <c r="E127" s="405">
        <v>250.0</v>
      </c>
      <c r="F127" s="406" t="s">
        <v>120</v>
      </c>
      <c r="G127" s="397">
        <v>65.8</v>
      </c>
      <c r="H127" s="420">
        <f t="shared" si="1"/>
        <v>16450</v>
      </c>
      <c r="I127" s="408"/>
      <c r="J127" s="287"/>
      <c r="K127" s="400">
        <f t="shared" si="19"/>
        <v>125</v>
      </c>
      <c r="L127" s="287"/>
      <c r="M127" s="287"/>
      <c r="N127" s="287"/>
      <c r="O127" s="287"/>
      <c r="P127" s="400">
        <f t="shared" si="20"/>
        <v>125</v>
      </c>
      <c r="Q127" s="287"/>
      <c r="R127" s="287"/>
      <c r="S127" s="287"/>
      <c r="T127" s="287"/>
      <c r="U127" s="287"/>
      <c r="V127" s="3"/>
      <c r="W127" s="3"/>
      <c r="X127" s="3"/>
      <c r="Y127" s="3"/>
      <c r="Z127" s="3"/>
      <c r="AA127" s="3"/>
      <c r="AB127" s="3"/>
    </row>
    <row r="128" ht="15.0" customHeight="1">
      <c r="A128" s="383"/>
      <c r="B128" s="401"/>
      <c r="C128" s="421" t="s">
        <v>1381</v>
      </c>
      <c r="D128" s="404" t="s">
        <v>1383</v>
      </c>
      <c r="E128" s="405">
        <v>40.0</v>
      </c>
      <c r="F128" s="406" t="s">
        <v>120</v>
      </c>
      <c r="G128" s="397">
        <v>82.6</v>
      </c>
      <c r="H128" s="420">
        <f t="shared" si="1"/>
        <v>3304</v>
      </c>
      <c r="I128" s="408"/>
      <c r="J128" s="287"/>
      <c r="K128" s="400">
        <f t="shared" si="19"/>
        <v>20</v>
      </c>
      <c r="L128" s="287"/>
      <c r="M128" s="287"/>
      <c r="N128" s="287"/>
      <c r="O128" s="287"/>
      <c r="P128" s="400">
        <f t="shared" si="20"/>
        <v>20</v>
      </c>
      <c r="Q128" s="287"/>
      <c r="R128" s="287"/>
      <c r="S128" s="287"/>
      <c r="T128" s="287"/>
      <c r="U128" s="287"/>
      <c r="V128" s="3"/>
      <c r="W128" s="3"/>
      <c r="X128" s="3"/>
      <c r="Y128" s="3"/>
      <c r="Z128" s="3"/>
      <c r="AA128" s="3"/>
      <c r="AB128" s="3"/>
    </row>
    <row r="129" ht="15.0" customHeight="1">
      <c r="A129" s="383"/>
      <c r="B129" s="401"/>
      <c r="C129" s="421" t="s">
        <v>1384</v>
      </c>
      <c r="D129" s="404" t="s">
        <v>1385</v>
      </c>
      <c r="E129" s="405">
        <v>30.0</v>
      </c>
      <c r="F129" s="406" t="s">
        <v>157</v>
      </c>
      <c r="G129" s="397">
        <v>87.5</v>
      </c>
      <c r="H129" s="420">
        <f t="shared" si="1"/>
        <v>2625</v>
      </c>
      <c r="I129" s="408"/>
      <c r="J129" s="287"/>
      <c r="K129" s="400">
        <f t="shared" si="19"/>
        <v>15</v>
      </c>
      <c r="L129" s="287"/>
      <c r="M129" s="287"/>
      <c r="N129" s="287"/>
      <c r="O129" s="287"/>
      <c r="P129" s="400">
        <f t="shared" si="20"/>
        <v>15</v>
      </c>
      <c r="Q129" s="287"/>
      <c r="R129" s="287"/>
      <c r="S129" s="287"/>
      <c r="T129" s="287"/>
      <c r="U129" s="287"/>
      <c r="V129" s="3"/>
      <c r="W129" s="3"/>
      <c r="X129" s="3"/>
      <c r="Y129" s="3"/>
      <c r="Z129" s="3"/>
      <c r="AA129" s="3"/>
      <c r="AB129" s="3"/>
    </row>
    <row r="130" ht="15.0" customHeight="1">
      <c r="A130" s="383"/>
      <c r="B130" s="401"/>
      <c r="C130" s="421" t="s">
        <v>1384</v>
      </c>
      <c r="D130" s="404" t="s">
        <v>1386</v>
      </c>
      <c r="E130" s="405">
        <v>30.0</v>
      </c>
      <c r="F130" s="406" t="s">
        <v>157</v>
      </c>
      <c r="G130" s="397">
        <v>161.0</v>
      </c>
      <c r="H130" s="420">
        <f t="shared" si="1"/>
        <v>4830</v>
      </c>
      <c r="I130" s="408"/>
      <c r="J130" s="287"/>
      <c r="K130" s="400">
        <f t="shared" si="19"/>
        <v>15</v>
      </c>
      <c r="L130" s="287"/>
      <c r="M130" s="287"/>
      <c r="N130" s="287"/>
      <c r="O130" s="287"/>
      <c r="P130" s="400">
        <f t="shared" si="20"/>
        <v>15</v>
      </c>
      <c r="Q130" s="287"/>
      <c r="R130" s="287"/>
      <c r="S130" s="287"/>
      <c r="T130" s="287"/>
      <c r="U130" s="287"/>
      <c r="V130" s="3"/>
      <c r="W130" s="3"/>
      <c r="X130" s="3"/>
      <c r="Y130" s="3"/>
      <c r="Z130" s="3"/>
      <c r="AA130" s="3"/>
      <c r="AB130" s="3"/>
    </row>
    <row r="131" ht="15.0" customHeight="1">
      <c r="A131" s="383"/>
      <c r="B131" s="401"/>
      <c r="C131" s="421" t="s">
        <v>1387</v>
      </c>
      <c r="D131" s="404" t="s">
        <v>1388</v>
      </c>
      <c r="E131" s="405">
        <v>2.0</v>
      </c>
      <c r="F131" s="406" t="s">
        <v>136</v>
      </c>
      <c r="G131" s="397">
        <v>315.0</v>
      </c>
      <c r="H131" s="420">
        <f t="shared" si="1"/>
        <v>630</v>
      </c>
      <c r="I131" s="408"/>
      <c r="J131" s="287"/>
      <c r="K131" s="400">
        <f t="shared" si="19"/>
        <v>1</v>
      </c>
      <c r="L131" s="287"/>
      <c r="M131" s="287"/>
      <c r="N131" s="287"/>
      <c r="O131" s="287"/>
      <c r="P131" s="400">
        <f t="shared" si="20"/>
        <v>1</v>
      </c>
      <c r="Q131" s="287"/>
      <c r="R131" s="287"/>
      <c r="S131" s="287"/>
      <c r="T131" s="287"/>
      <c r="U131" s="287"/>
      <c r="V131" s="3"/>
      <c r="W131" s="3"/>
      <c r="X131" s="3"/>
      <c r="Y131" s="3"/>
      <c r="Z131" s="3"/>
      <c r="AA131" s="3"/>
      <c r="AB131" s="3"/>
    </row>
    <row r="132" ht="15.0" customHeight="1">
      <c r="A132" s="383"/>
      <c r="B132" s="401"/>
      <c r="C132" s="421" t="s">
        <v>1389</v>
      </c>
      <c r="D132" s="404" t="s">
        <v>1390</v>
      </c>
      <c r="E132" s="405">
        <v>240.0</v>
      </c>
      <c r="F132" s="406" t="s">
        <v>1065</v>
      </c>
      <c r="G132" s="397">
        <v>50.0</v>
      </c>
      <c r="H132" s="420">
        <f t="shared" si="1"/>
        <v>12000</v>
      </c>
      <c r="I132" s="408"/>
      <c r="J132" s="287"/>
      <c r="K132" s="400"/>
      <c r="L132" s="401">
        <v>30.0</v>
      </c>
      <c r="M132" s="436"/>
      <c r="N132" s="412"/>
      <c r="O132" s="287"/>
      <c r="P132" s="400">
        <v>30.0</v>
      </c>
      <c r="Q132" s="287"/>
      <c r="R132" s="287"/>
      <c r="S132" s="287"/>
      <c r="T132" s="287"/>
      <c r="U132" s="287"/>
      <c r="V132" s="3"/>
      <c r="W132" s="3"/>
      <c r="X132" s="3"/>
      <c r="Y132" s="3"/>
      <c r="Z132" s="3"/>
      <c r="AA132" s="3"/>
      <c r="AB132" s="3"/>
    </row>
    <row r="133" ht="15.0" customHeight="1">
      <c r="A133" s="383"/>
      <c r="B133" s="401"/>
      <c r="C133" s="421" t="s">
        <v>1391</v>
      </c>
      <c r="D133" s="404" t="s">
        <v>1392</v>
      </c>
      <c r="E133" s="405">
        <v>20.0</v>
      </c>
      <c r="F133" s="406" t="s">
        <v>157</v>
      </c>
      <c r="G133" s="397">
        <v>85.4</v>
      </c>
      <c r="H133" s="420">
        <f t="shared" si="1"/>
        <v>1708</v>
      </c>
      <c r="I133" s="408"/>
      <c r="J133" s="287"/>
      <c r="K133" s="400">
        <f>E133/2</f>
        <v>10</v>
      </c>
      <c r="L133" s="287"/>
      <c r="M133" s="287"/>
      <c r="N133" s="287"/>
      <c r="O133" s="287"/>
      <c r="P133" s="400">
        <f>E133/2</f>
        <v>10</v>
      </c>
      <c r="Q133" s="287"/>
      <c r="R133" s="287"/>
      <c r="S133" s="287"/>
      <c r="T133" s="287"/>
      <c r="U133" s="287"/>
      <c r="V133" s="3"/>
      <c r="W133" s="3"/>
      <c r="X133" s="3"/>
      <c r="Y133" s="3"/>
      <c r="Z133" s="3"/>
      <c r="AA133" s="3"/>
      <c r="AB133" s="3"/>
    </row>
    <row r="134" ht="15.0" customHeight="1">
      <c r="A134" s="383"/>
      <c r="B134" s="401"/>
      <c r="C134" s="421" t="s">
        <v>1393</v>
      </c>
      <c r="D134" s="404" t="s">
        <v>1394</v>
      </c>
      <c r="E134" s="405">
        <v>5.0</v>
      </c>
      <c r="F134" s="406" t="s">
        <v>131</v>
      </c>
      <c r="G134" s="397">
        <v>36.0</v>
      </c>
      <c r="H134" s="420">
        <f t="shared" si="1"/>
        <v>180</v>
      </c>
      <c r="I134" s="408"/>
      <c r="J134" s="287"/>
      <c r="K134" s="400">
        <v>3.0</v>
      </c>
      <c r="L134" s="287"/>
      <c r="M134" s="287"/>
      <c r="N134" s="287"/>
      <c r="O134" s="287"/>
      <c r="P134" s="400">
        <v>2.0</v>
      </c>
      <c r="Q134" s="287"/>
      <c r="R134" s="287"/>
      <c r="S134" s="287"/>
      <c r="T134" s="287"/>
      <c r="U134" s="287"/>
      <c r="V134" s="3"/>
      <c r="W134" s="3"/>
      <c r="X134" s="3"/>
      <c r="Y134" s="3"/>
      <c r="Z134" s="3"/>
      <c r="AA134" s="3"/>
      <c r="AB134" s="3"/>
    </row>
    <row r="135" ht="15.0" customHeight="1">
      <c r="A135" s="383"/>
      <c r="B135" s="401"/>
      <c r="C135" s="421" t="s">
        <v>1393</v>
      </c>
      <c r="D135" s="404" t="s">
        <v>1395</v>
      </c>
      <c r="E135" s="405">
        <v>5.0</v>
      </c>
      <c r="F135" s="406" t="s">
        <v>131</v>
      </c>
      <c r="G135" s="397">
        <v>60.0</v>
      </c>
      <c r="H135" s="420">
        <f t="shared" si="1"/>
        <v>300</v>
      </c>
      <c r="I135" s="408"/>
      <c r="J135" s="287"/>
      <c r="K135" s="400">
        <v>3.0</v>
      </c>
      <c r="L135" s="287"/>
      <c r="M135" s="287"/>
      <c r="N135" s="287"/>
      <c r="O135" s="287"/>
      <c r="P135" s="400">
        <v>2.0</v>
      </c>
      <c r="Q135" s="287"/>
      <c r="R135" s="287"/>
      <c r="S135" s="287"/>
      <c r="T135" s="287"/>
      <c r="U135" s="287"/>
      <c r="V135" s="3"/>
      <c r="W135" s="3"/>
      <c r="X135" s="3"/>
      <c r="Y135" s="3"/>
      <c r="Z135" s="3"/>
      <c r="AA135" s="3"/>
      <c r="AB135" s="3"/>
    </row>
    <row r="136" ht="15.0" customHeight="1">
      <c r="A136" s="383"/>
      <c r="B136" s="401"/>
      <c r="C136" s="421" t="s">
        <v>1393</v>
      </c>
      <c r="D136" s="404" t="s">
        <v>1396</v>
      </c>
      <c r="E136" s="405">
        <v>5.0</v>
      </c>
      <c r="F136" s="406" t="s">
        <v>131</v>
      </c>
      <c r="G136" s="397">
        <v>114.8</v>
      </c>
      <c r="H136" s="420">
        <f t="shared" si="1"/>
        <v>574</v>
      </c>
      <c r="I136" s="408"/>
      <c r="J136" s="287"/>
      <c r="K136" s="400">
        <v>3.0</v>
      </c>
      <c r="L136" s="287"/>
      <c r="M136" s="287"/>
      <c r="N136" s="287"/>
      <c r="O136" s="287"/>
      <c r="P136" s="400">
        <v>2.0</v>
      </c>
      <c r="Q136" s="287"/>
      <c r="R136" s="287"/>
      <c r="S136" s="287"/>
      <c r="T136" s="287"/>
      <c r="U136" s="287"/>
      <c r="V136" s="3"/>
      <c r="W136" s="3"/>
      <c r="X136" s="3"/>
      <c r="Y136" s="3"/>
      <c r="Z136" s="3"/>
      <c r="AA136" s="3"/>
      <c r="AB136" s="3"/>
    </row>
    <row r="137" ht="15.0" customHeight="1">
      <c r="A137" s="383"/>
      <c r="B137" s="401"/>
      <c r="C137" s="421" t="s">
        <v>1397</v>
      </c>
      <c r="D137" s="404" t="s">
        <v>1398</v>
      </c>
      <c r="E137" s="405">
        <v>10.0</v>
      </c>
      <c r="F137" s="406" t="s">
        <v>131</v>
      </c>
      <c r="G137" s="397">
        <v>35.0</v>
      </c>
      <c r="H137" s="420">
        <f t="shared" si="1"/>
        <v>350</v>
      </c>
      <c r="I137" s="408"/>
      <c r="J137" s="287"/>
      <c r="K137" s="400">
        <f t="shared" ref="K137:K138" si="21">E137/2</f>
        <v>5</v>
      </c>
      <c r="L137" s="287"/>
      <c r="M137" s="287"/>
      <c r="N137" s="287"/>
      <c r="O137" s="287"/>
      <c r="P137" s="400">
        <f t="shared" ref="P137:P138" si="22">E137/2</f>
        <v>5</v>
      </c>
      <c r="Q137" s="287"/>
      <c r="R137" s="287"/>
      <c r="S137" s="287"/>
      <c r="T137" s="287"/>
      <c r="U137" s="287"/>
      <c r="V137" s="3"/>
      <c r="W137" s="3"/>
      <c r="X137" s="3"/>
      <c r="Y137" s="3"/>
      <c r="Z137" s="3"/>
      <c r="AA137" s="3"/>
      <c r="AB137" s="3"/>
    </row>
    <row r="138" ht="15.0" customHeight="1">
      <c r="A138" s="383"/>
      <c r="B138" s="401"/>
      <c r="C138" s="421" t="s">
        <v>1397</v>
      </c>
      <c r="D138" s="404" t="s">
        <v>1399</v>
      </c>
      <c r="E138" s="405">
        <v>40.0</v>
      </c>
      <c r="F138" s="406" t="s">
        <v>131</v>
      </c>
      <c r="G138" s="397">
        <v>35.0</v>
      </c>
      <c r="H138" s="420">
        <f t="shared" si="1"/>
        <v>1400</v>
      </c>
      <c r="I138" s="408"/>
      <c r="J138" s="287"/>
      <c r="K138" s="400">
        <f t="shared" si="21"/>
        <v>20</v>
      </c>
      <c r="L138" s="287"/>
      <c r="M138" s="287"/>
      <c r="N138" s="287"/>
      <c r="O138" s="287"/>
      <c r="P138" s="400">
        <f t="shared" si="22"/>
        <v>20</v>
      </c>
      <c r="Q138" s="287"/>
      <c r="R138" s="287"/>
      <c r="S138" s="287"/>
      <c r="T138" s="287"/>
      <c r="U138" s="287"/>
      <c r="V138" s="3"/>
      <c r="W138" s="3"/>
      <c r="X138" s="3"/>
      <c r="Y138" s="3"/>
      <c r="Z138" s="3"/>
      <c r="AA138" s="3"/>
      <c r="AB138" s="3"/>
    </row>
    <row r="139" ht="15.0" customHeight="1">
      <c r="A139" s="383"/>
      <c r="B139" s="401"/>
      <c r="C139" s="421" t="s">
        <v>1400</v>
      </c>
      <c r="D139" s="404" t="s">
        <v>1401</v>
      </c>
      <c r="E139" s="405">
        <v>1.0</v>
      </c>
      <c r="F139" s="406" t="s">
        <v>120</v>
      </c>
      <c r="G139" s="397">
        <v>1656.2</v>
      </c>
      <c r="H139" s="420">
        <f t="shared" si="1"/>
        <v>1656.2</v>
      </c>
      <c r="I139" s="408"/>
      <c r="J139" s="287"/>
      <c r="K139" s="400">
        <v>1.0</v>
      </c>
      <c r="L139" s="287"/>
      <c r="M139" s="287"/>
      <c r="N139" s="287"/>
      <c r="O139" s="287"/>
      <c r="P139" s="400"/>
      <c r="Q139" s="287"/>
      <c r="R139" s="287"/>
      <c r="S139" s="287"/>
      <c r="T139" s="287"/>
      <c r="U139" s="287"/>
      <c r="V139" s="3"/>
      <c r="W139" s="3"/>
      <c r="X139" s="3"/>
      <c r="Y139" s="3"/>
      <c r="Z139" s="3"/>
      <c r="AA139" s="3"/>
      <c r="AB139" s="3"/>
    </row>
    <row r="140" ht="15.0" customHeight="1">
      <c r="A140" s="383"/>
      <c r="B140" s="401"/>
      <c r="C140" s="421" t="s">
        <v>1402</v>
      </c>
      <c r="D140" s="404" t="s">
        <v>1403</v>
      </c>
      <c r="E140" s="405">
        <v>20.0</v>
      </c>
      <c r="F140" s="406" t="s">
        <v>118</v>
      </c>
      <c r="G140" s="397">
        <v>50.0</v>
      </c>
      <c r="H140" s="420">
        <f t="shared" si="1"/>
        <v>1000</v>
      </c>
      <c r="I140" s="408"/>
      <c r="J140" s="287"/>
      <c r="K140" s="400">
        <f t="shared" ref="K140:K144" si="23">E140/2</f>
        <v>10</v>
      </c>
      <c r="L140" s="287"/>
      <c r="M140" s="287"/>
      <c r="N140" s="287"/>
      <c r="O140" s="287"/>
      <c r="P140" s="400">
        <f t="shared" ref="P140:P144" si="24">E140/2</f>
        <v>10</v>
      </c>
      <c r="Q140" s="287"/>
      <c r="R140" s="287"/>
      <c r="S140" s="287"/>
      <c r="T140" s="287"/>
      <c r="U140" s="287"/>
      <c r="V140" s="3"/>
      <c r="W140" s="3"/>
      <c r="X140" s="3"/>
      <c r="Y140" s="3"/>
      <c r="Z140" s="3"/>
      <c r="AA140" s="3"/>
      <c r="AB140" s="3"/>
    </row>
    <row r="141" ht="15.0" customHeight="1">
      <c r="A141" s="383"/>
      <c r="B141" s="401"/>
      <c r="C141" s="421" t="s">
        <v>1404</v>
      </c>
      <c r="D141" s="404" t="s">
        <v>1405</v>
      </c>
      <c r="E141" s="405">
        <v>10.0</v>
      </c>
      <c r="F141" s="406" t="s">
        <v>120</v>
      </c>
      <c r="G141" s="397">
        <v>79.8</v>
      </c>
      <c r="H141" s="420">
        <f t="shared" si="1"/>
        <v>798</v>
      </c>
      <c r="I141" s="408"/>
      <c r="J141" s="287"/>
      <c r="K141" s="400">
        <f t="shared" si="23"/>
        <v>5</v>
      </c>
      <c r="L141" s="287"/>
      <c r="M141" s="287"/>
      <c r="N141" s="287"/>
      <c r="O141" s="287"/>
      <c r="P141" s="400">
        <f t="shared" si="24"/>
        <v>5</v>
      </c>
      <c r="Q141" s="287"/>
      <c r="R141" s="287"/>
      <c r="S141" s="287"/>
      <c r="T141" s="287"/>
      <c r="U141" s="287"/>
      <c r="V141" s="3"/>
      <c r="W141" s="3"/>
      <c r="X141" s="3"/>
      <c r="Y141" s="3"/>
      <c r="Z141" s="3"/>
      <c r="AA141" s="3"/>
      <c r="AB141" s="3"/>
    </row>
    <row r="142" ht="15.0" customHeight="1">
      <c r="A142" s="383"/>
      <c r="B142" s="401"/>
      <c r="C142" s="421" t="s">
        <v>1406</v>
      </c>
      <c r="D142" s="404" t="s">
        <v>1407</v>
      </c>
      <c r="E142" s="405">
        <v>300.0</v>
      </c>
      <c r="F142" s="406" t="s">
        <v>120</v>
      </c>
      <c r="G142" s="397">
        <v>87.5</v>
      </c>
      <c r="H142" s="420">
        <f t="shared" si="1"/>
        <v>26250</v>
      </c>
      <c r="I142" s="408"/>
      <c r="J142" s="287"/>
      <c r="K142" s="400">
        <f t="shared" si="23"/>
        <v>150</v>
      </c>
      <c r="L142" s="287"/>
      <c r="M142" s="287"/>
      <c r="N142" s="287"/>
      <c r="O142" s="287"/>
      <c r="P142" s="400">
        <f t="shared" si="24"/>
        <v>150</v>
      </c>
      <c r="Q142" s="287"/>
      <c r="R142" s="287"/>
      <c r="S142" s="287"/>
      <c r="T142" s="287"/>
      <c r="U142" s="287"/>
      <c r="V142" s="3"/>
      <c r="W142" s="3"/>
      <c r="X142" s="3"/>
      <c r="Y142" s="3"/>
      <c r="Z142" s="3"/>
      <c r="AA142" s="3"/>
      <c r="AB142" s="3"/>
    </row>
    <row r="143" ht="15.0" customHeight="1">
      <c r="A143" s="383"/>
      <c r="B143" s="401"/>
      <c r="C143" s="421" t="s">
        <v>1408</v>
      </c>
      <c r="D143" s="404" t="s">
        <v>1409</v>
      </c>
      <c r="E143" s="405">
        <v>50.0</v>
      </c>
      <c r="F143" s="406" t="s">
        <v>131</v>
      </c>
      <c r="G143" s="397">
        <v>165.2</v>
      </c>
      <c r="H143" s="420">
        <f t="shared" si="1"/>
        <v>8260</v>
      </c>
      <c r="I143" s="408"/>
      <c r="J143" s="287"/>
      <c r="K143" s="400">
        <f t="shared" si="23"/>
        <v>25</v>
      </c>
      <c r="L143" s="287"/>
      <c r="M143" s="287"/>
      <c r="N143" s="287"/>
      <c r="O143" s="287"/>
      <c r="P143" s="400">
        <f t="shared" si="24"/>
        <v>25</v>
      </c>
      <c r="Q143" s="287"/>
      <c r="R143" s="287"/>
      <c r="S143" s="287"/>
      <c r="T143" s="287"/>
      <c r="U143" s="287"/>
      <c r="V143" s="3"/>
      <c r="W143" s="3"/>
      <c r="X143" s="3"/>
      <c r="Y143" s="3"/>
      <c r="Z143" s="3"/>
      <c r="AA143" s="3"/>
      <c r="AB143" s="3"/>
    </row>
    <row r="144" ht="15.0" customHeight="1">
      <c r="A144" s="383"/>
      <c r="B144" s="401"/>
      <c r="C144" s="421" t="s">
        <v>1410</v>
      </c>
      <c r="D144" s="404" t="s">
        <v>1411</v>
      </c>
      <c r="E144" s="405">
        <v>10.0</v>
      </c>
      <c r="F144" s="406" t="s">
        <v>211</v>
      </c>
      <c r="G144" s="397">
        <v>11795.0</v>
      </c>
      <c r="H144" s="420">
        <f t="shared" si="1"/>
        <v>117950</v>
      </c>
      <c r="I144" s="408"/>
      <c r="J144" s="287"/>
      <c r="K144" s="400">
        <f t="shared" si="23"/>
        <v>5</v>
      </c>
      <c r="L144" s="287"/>
      <c r="M144" s="287"/>
      <c r="N144" s="287"/>
      <c r="O144" s="287"/>
      <c r="P144" s="400">
        <f t="shared" si="24"/>
        <v>5</v>
      </c>
      <c r="Q144" s="287"/>
      <c r="R144" s="287"/>
      <c r="S144" s="287"/>
      <c r="T144" s="287"/>
      <c r="U144" s="287"/>
      <c r="V144" s="3"/>
      <c r="W144" s="3"/>
      <c r="X144" s="3"/>
      <c r="Y144" s="3"/>
      <c r="Z144" s="3"/>
      <c r="AA144" s="3"/>
      <c r="AB144" s="3"/>
    </row>
    <row r="145" ht="15.0" customHeight="1">
      <c r="A145" s="383"/>
      <c r="B145" s="401"/>
      <c r="C145" s="421" t="s">
        <v>1410</v>
      </c>
      <c r="D145" s="404" t="s">
        <v>1412</v>
      </c>
      <c r="E145" s="405">
        <v>5.0</v>
      </c>
      <c r="F145" s="406" t="s">
        <v>120</v>
      </c>
      <c r="G145" s="397">
        <v>11795.0</v>
      </c>
      <c r="H145" s="420">
        <f t="shared" si="1"/>
        <v>58975</v>
      </c>
      <c r="I145" s="408"/>
      <c r="J145" s="287"/>
      <c r="K145" s="400">
        <v>3.0</v>
      </c>
      <c r="L145" s="287"/>
      <c r="M145" s="287"/>
      <c r="N145" s="287"/>
      <c r="O145" s="287"/>
      <c r="P145" s="400">
        <v>2.0</v>
      </c>
      <c r="Q145" s="287"/>
      <c r="R145" s="287"/>
      <c r="S145" s="287"/>
      <c r="T145" s="287"/>
      <c r="U145" s="287"/>
      <c r="V145" s="3"/>
      <c r="W145" s="3"/>
      <c r="X145" s="3"/>
      <c r="Y145" s="3"/>
      <c r="Z145" s="3"/>
      <c r="AA145" s="3"/>
      <c r="AB145" s="3"/>
    </row>
    <row r="146" ht="15.0" customHeight="1">
      <c r="A146" s="383"/>
      <c r="B146" s="401"/>
      <c r="C146" s="421" t="s">
        <v>1410</v>
      </c>
      <c r="D146" s="404" t="s">
        <v>1413</v>
      </c>
      <c r="E146" s="405">
        <v>10.0</v>
      </c>
      <c r="F146" s="406" t="s">
        <v>120</v>
      </c>
      <c r="G146" s="397">
        <v>8615.6</v>
      </c>
      <c r="H146" s="420">
        <f t="shared" si="1"/>
        <v>86156</v>
      </c>
      <c r="I146" s="408"/>
      <c r="J146" s="287"/>
      <c r="K146" s="400">
        <f t="shared" ref="K146:K157" si="25">E146/2</f>
        <v>5</v>
      </c>
      <c r="L146" s="287"/>
      <c r="M146" s="287"/>
      <c r="N146" s="287"/>
      <c r="O146" s="287"/>
      <c r="P146" s="400">
        <f t="shared" ref="P146:P157" si="26">E146/2</f>
        <v>5</v>
      </c>
      <c r="Q146" s="287"/>
      <c r="R146" s="287"/>
      <c r="S146" s="287"/>
      <c r="T146" s="287"/>
      <c r="U146" s="287"/>
      <c r="V146" s="3"/>
      <c r="W146" s="3"/>
      <c r="X146" s="3"/>
      <c r="Y146" s="3"/>
      <c r="Z146" s="3"/>
      <c r="AA146" s="3"/>
      <c r="AB146" s="3"/>
    </row>
    <row r="147" ht="15.0" customHeight="1">
      <c r="A147" s="383"/>
      <c r="B147" s="401"/>
      <c r="C147" s="421" t="s">
        <v>1414</v>
      </c>
      <c r="D147" s="404" t="s">
        <v>1415</v>
      </c>
      <c r="E147" s="405">
        <v>30.0</v>
      </c>
      <c r="F147" s="406" t="s">
        <v>118</v>
      </c>
      <c r="G147" s="397">
        <v>191.0</v>
      </c>
      <c r="H147" s="420">
        <f t="shared" si="1"/>
        <v>5730</v>
      </c>
      <c r="I147" s="408"/>
      <c r="J147" s="287"/>
      <c r="K147" s="400">
        <f t="shared" si="25"/>
        <v>15</v>
      </c>
      <c r="L147" s="287"/>
      <c r="M147" s="287"/>
      <c r="N147" s="287"/>
      <c r="O147" s="287"/>
      <c r="P147" s="400">
        <f t="shared" si="26"/>
        <v>15</v>
      </c>
      <c r="Q147" s="287"/>
      <c r="R147" s="287"/>
      <c r="S147" s="287"/>
      <c r="T147" s="287"/>
      <c r="U147" s="287"/>
      <c r="V147" s="3"/>
      <c r="W147" s="3"/>
      <c r="X147" s="3"/>
      <c r="Y147" s="3"/>
      <c r="Z147" s="3"/>
      <c r="AA147" s="3"/>
      <c r="AB147" s="3"/>
    </row>
    <row r="148" ht="15.0" customHeight="1">
      <c r="A148" s="383"/>
      <c r="B148" s="401"/>
      <c r="C148" s="421" t="s">
        <v>1414</v>
      </c>
      <c r="D148" s="404" t="s">
        <v>1416</v>
      </c>
      <c r="E148" s="405">
        <v>20.0</v>
      </c>
      <c r="F148" s="406" t="s">
        <v>118</v>
      </c>
      <c r="G148" s="397">
        <v>191.0</v>
      </c>
      <c r="H148" s="420">
        <f t="shared" si="1"/>
        <v>3820</v>
      </c>
      <c r="I148" s="408"/>
      <c r="J148" s="287"/>
      <c r="K148" s="400">
        <f t="shared" si="25"/>
        <v>10</v>
      </c>
      <c r="L148" s="287"/>
      <c r="M148" s="287"/>
      <c r="N148" s="287"/>
      <c r="O148" s="287"/>
      <c r="P148" s="400">
        <f t="shared" si="26"/>
        <v>10</v>
      </c>
      <c r="Q148" s="287"/>
      <c r="R148" s="287"/>
      <c r="S148" s="287"/>
      <c r="T148" s="287"/>
      <c r="U148" s="287"/>
      <c r="V148" s="3"/>
      <c r="W148" s="3"/>
      <c r="X148" s="3"/>
      <c r="Y148" s="3"/>
      <c r="Z148" s="3"/>
      <c r="AA148" s="3"/>
      <c r="AB148" s="3"/>
    </row>
    <row r="149" ht="15.0" customHeight="1">
      <c r="A149" s="383"/>
      <c r="B149" s="401"/>
      <c r="C149" s="421" t="s">
        <v>1417</v>
      </c>
      <c r="D149" s="404" t="s">
        <v>1418</v>
      </c>
      <c r="E149" s="405">
        <v>100.0</v>
      </c>
      <c r="F149" s="406" t="s">
        <v>120</v>
      </c>
      <c r="G149" s="397">
        <v>100.8</v>
      </c>
      <c r="H149" s="420">
        <f t="shared" si="1"/>
        <v>10080</v>
      </c>
      <c r="I149" s="408"/>
      <c r="J149" s="287"/>
      <c r="K149" s="400">
        <f t="shared" si="25"/>
        <v>50</v>
      </c>
      <c r="L149" s="287"/>
      <c r="M149" s="287"/>
      <c r="N149" s="287"/>
      <c r="O149" s="287"/>
      <c r="P149" s="400">
        <f t="shared" si="26"/>
        <v>50</v>
      </c>
      <c r="Q149" s="287"/>
      <c r="R149" s="287"/>
      <c r="S149" s="287"/>
      <c r="T149" s="287"/>
      <c r="U149" s="287"/>
      <c r="V149" s="3"/>
      <c r="W149" s="3"/>
      <c r="X149" s="3"/>
      <c r="Y149" s="3"/>
      <c r="Z149" s="3"/>
      <c r="AA149" s="3"/>
      <c r="AB149" s="3"/>
    </row>
    <row r="150" ht="15.0" customHeight="1">
      <c r="A150" s="383"/>
      <c r="B150" s="401"/>
      <c r="C150" s="421" t="s">
        <v>1417</v>
      </c>
      <c r="D150" s="404" t="s">
        <v>1419</v>
      </c>
      <c r="E150" s="405">
        <v>30.0</v>
      </c>
      <c r="F150" s="406" t="s">
        <v>120</v>
      </c>
      <c r="G150" s="397">
        <v>100.8</v>
      </c>
      <c r="H150" s="420">
        <f t="shared" si="1"/>
        <v>3024</v>
      </c>
      <c r="I150" s="408"/>
      <c r="J150" s="287"/>
      <c r="K150" s="400">
        <f t="shared" si="25"/>
        <v>15</v>
      </c>
      <c r="L150" s="287"/>
      <c r="M150" s="287"/>
      <c r="N150" s="287"/>
      <c r="O150" s="287"/>
      <c r="P150" s="400">
        <f t="shared" si="26"/>
        <v>15</v>
      </c>
      <c r="Q150" s="287"/>
      <c r="R150" s="287"/>
      <c r="S150" s="287"/>
      <c r="T150" s="287"/>
      <c r="U150" s="287"/>
      <c r="V150" s="3"/>
      <c r="W150" s="3"/>
      <c r="X150" s="3"/>
      <c r="Y150" s="3"/>
      <c r="Z150" s="3"/>
      <c r="AA150" s="3"/>
      <c r="AB150" s="3"/>
    </row>
    <row r="151" ht="15.0" customHeight="1">
      <c r="A151" s="383"/>
      <c r="B151" s="401"/>
      <c r="C151" s="421" t="s">
        <v>1417</v>
      </c>
      <c r="D151" s="404" t="s">
        <v>1420</v>
      </c>
      <c r="E151" s="405">
        <v>30.0</v>
      </c>
      <c r="F151" s="406" t="s">
        <v>120</v>
      </c>
      <c r="G151" s="397">
        <v>100.8</v>
      </c>
      <c r="H151" s="420">
        <f t="shared" si="1"/>
        <v>3024</v>
      </c>
      <c r="I151" s="408"/>
      <c r="J151" s="287"/>
      <c r="K151" s="400">
        <f t="shared" si="25"/>
        <v>15</v>
      </c>
      <c r="L151" s="287"/>
      <c r="M151" s="287"/>
      <c r="N151" s="287"/>
      <c r="O151" s="287"/>
      <c r="P151" s="400">
        <f t="shared" si="26"/>
        <v>15</v>
      </c>
      <c r="Q151" s="287"/>
      <c r="R151" s="287"/>
      <c r="S151" s="287"/>
      <c r="T151" s="287"/>
      <c r="U151" s="287"/>
      <c r="V151" s="3"/>
      <c r="W151" s="3"/>
      <c r="X151" s="3"/>
      <c r="Y151" s="3"/>
      <c r="Z151" s="3"/>
      <c r="AA151" s="3"/>
      <c r="AB151" s="3"/>
    </row>
    <row r="152" ht="15.0" customHeight="1">
      <c r="A152" s="383"/>
      <c r="B152" s="401"/>
      <c r="C152" s="421" t="s">
        <v>1417</v>
      </c>
      <c r="D152" s="404" t="s">
        <v>1421</v>
      </c>
      <c r="E152" s="405">
        <v>30.0</v>
      </c>
      <c r="F152" s="406" t="s">
        <v>120</v>
      </c>
      <c r="G152" s="397">
        <v>100.8</v>
      </c>
      <c r="H152" s="420">
        <f t="shared" si="1"/>
        <v>3024</v>
      </c>
      <c r="I152" s="408"/>
      <c r="J152" s="287"/>
      <c r="K152" s="400">
        <f t="shared" si="25"/>
        <v>15</v>
      </c>
      <c r="L152" s="287"/>
      <c r="M152" s="287"/>
      <c r="N152" s="287"/>
      <c r="O152" s="287"/>
      <c r="P152" s="400">
        <f t="shared" si="26"/>
        <v>15</v>
      </c>
      <c r="Q152" s="287"/>
      <c r="R152" s="287"/>
      <c r="S152" s="287"/>
      <c r="T152" s="287"/>
      <c r="U152" s="287"/>
      <c r="V152" s="3"/>
      <c r="W152" s="3"/>
      <c r="X152" s="3"/>
      <c r="Y152" s="3"/>
      <c r="Z152" s="3"/>
      <c r="AA152" s="3"/>
      <c r="AB152" s="3"/>
    </row>
    <row r="153" ht="15.0" customHeight="1">
      <c r="A153" s="383"/>
      <c r="B153" s="401"/>
      <c r="C153" s="421" t="s">
        <v>1422</v>
      </c>
      <c r="D153" s="404" t="s">
        <v>1423</v>
      </c>
      <c r="E153" s="405">
        <v>20.0</v>
      </c>
      <c r="F153" s="406" t="s">
        <v>221</v>
      </c>
      <c r="G153" s="397">
        <v>1000.0</v>
      </c>
      <c r="H153" s="420">
        <f t="shared" si="1"/>
        <v>20000</v>
      </c>
      <c r="I153" s="408"/>
      <c r="J153" s="287"/>
      <c r="K153" s="400">
        <f t="shared" si="25"/>
        <v>10</v>
      </c>
      <c r="L153" s="287"/>
      <c r="M153" s="287"/>
      <c r="N153" s="287"/>
      <c r="O153" s="287"/>
      <c r="P153" s="400">
        <f t="shared" si="26"/>
        <v>10</v>
      </c>
      <c r="Q153" s="287"/>
      <c r="R153" s="287"/>
      <c r="S153" s="287"/>
      <c r="T153" s="287"/>
      <c r="U153" s="287"/>
      <c r="V153" s="3"/>
      <c r="W153" s="3"/>
      <c r="X153" s="3"/>
      <c r="Y153" s="3"/>
      <c r="Z153" s="3"/>
      <c r="AA153" s="3"/>
      <c r="AB153" s="3"/>
    </row>
    <row r="154" ht="15.0" customHeight="1">
      <c r="A154" s="383"/>
      <c r="B154" s="401"/>
      <c r="C154" s="421" t="s">
        <v>1422</v>
      </c>
      <c r="D154" s="404" t="s">
        <v>1424</v>
      </c>
      <c r="E154" s="405">
        <v>20.0</v>
      </c>
      <c r="F154" s="406" t="s">
        <v>221</v>
      </c>
      <c r="G154" s="397">
        <v>600.0</v>
      </c>
      <c r="H154" s="420">
        <f t="shared" si="1"/>
        <v>12000</v>
      </c>
      <c r="I154" s="408"/>
      <c r="J154" s="287"/>
      <c r="K154" s="400">
        <f t="shared" si="25"/>
        <v>10</v>
      </c>
      <c r="L154" s="287"/>
      <c r="M154" s="287"/>
      <c r="N154" s="287"/>
      <c r="O154" s="287"/>
      <c r="P154" s="400">
        <f t="shared" si="26"/>
        <v>10</v>
      </c>
      <c r="Q154" s="287"/>
      <c r="R154" s="287"/>
      <c r="S154" s="287"/>
      <c r="T154" s="287"/>
      <c r="U154" s="287"/>
      <c r="V154" s="3"/>
      <c r="W154" s="3"/>
      <c r="X154" s="3"/>
      <c r="Y154" s="3"/>
      <c r="Z154" s="3"/>
      <c r="AA154" s="3"/>
      <c r="AB154" s="3"/>
    </row>
    <row r="155" ht="15.0" customHeight="1">
      <c r="A155" s="383"/>
      <c r="B155" s="401"/>
      <c r="C155" s="421" t="s">
        <v>1422</v>
      </c>
      <c r="D155" s="404" t="s">
        <v>1425</v>
      </c>
      <c r="E155" s="405">
        <v>20.0</v>
      </c>
      <c r="F155" s="406" t="s">
        <v>221</v>
      </c>
      <c r="G155" s="397">
        <v>600.0</v>
      </c>
      <c r="H155" s="420">
        <f t="shared" si="1"/>
        <v>12000</v>
      </c>
      <c r="I155" s="408"/>
      <c r="J155" s="287"/>
      <c r="K155" s="400">
        <f t="shared" si="25"/>
        <v>10</v>
      </c>
      <c r="L155" s="287"/>
      <c r="M155" s="287"/>
      <c r="N155" s="287"/>
      <c r="O155" s="287"/>
      <c r="P155" s="400">
        <f t="shared" si="26"/>
        <v>10</v>
      </c>
      <c r="Q155" s="287"/>
      <c r="R155" s="287"/>
      <c r="S155" s="287"/>
      <c r="T155" s="287"/>
      <c r="U155" s="287"/>
      <c r="V155" s="3"/>
      <c r="W155" s="3"/>
      <c r="X155" s="3"/>
      <c r="Y155" s="3"/>
      <c r="Z155" s="3"/>
      <c r="AA155" s="3"/>
      <c r="AB155" s="3"/>
    </row>
    <row r="156" ht="15.0" customHeight="1">
      <c r="A156" s="383"/>
      <c r="B156" s="401"/>
      <c r="C156" s="421" t="s">
        <v>1422</v>
      </c>
      <c r="D156" s="404" t="s">
        <v>1426</v>
      </c>
      <c r="E156" s="405">
        <v>20.0</v>
      </c>
      <c r="F156" s="406" t="s">
        <v>221</v>
      </c>
      <c r="G156" s="397">
        <v>600.0</v>
      </c>
      <c r="H156" s="420">
        <f t="shared" si="1"/>
        <v>12000</v>
      </c>
      <c r="I156" s="408"/>
      <c r="J156" s="287"/>
      <c r="K156" s="400">
        <f t="shared" si="25"/>
        <v>10</v>
      </c>
      <c r="L156" s="287"/>
      <c r="M156" s="287"/>
      <c r="N156" s="287"/>
      <c r="O156" s="287"/>
      <c r="P156" s="400">
        <f t="shared" si="26"/>
        <v>10</v>
      </c>
      <c r="Q156" s="287"/>
      <c r="R156" s="287"/>
      <c r="S156" s="287"/>
      <c r="T156" s="287"/>
      <c r="U156" s="287"/>
      <c r="V156" s="3"/>
      <c r="W156" s="3"/>
      <c r="X156" s="3"/>
      <c r="Y156" s="3"/>
      <c r="Z156" s="3"/>
      <c r="AA156" s="3"/>
      <c r="AB156" s="3"/>
    </row>
    <row r="157" ht="15.0" customHeight="1">
      <c r="A157" s="383"/>
      <c r="B157" s="401"/>
      <c r="C157" s="421" t="s">
        <v>1422</v>
      </c>
      <c r="D157" s="404" t="s">
        <v>1427</v>
      </c>
      <c r="E157" s="405">
        <v>48.0</v>
      </c>
      <c r="F157" s="406" t="s">
        <v>221</v>
      </c>
      <c r="G157" s="397">
        <v>600.0</v>
      </c>
      <c r="H157" s="420">
        <f t="shared" si="1"/>
        <v>28800</v>
      </c>
      <c r="I157" s="408"/>
      <c r="J157" s="287"/>
      <c r="K157" s="400">
        <f t="shared" si="25"/>
        <v>24</v>
      </c>
      <c r="L157" s="287"/>
      <c r="M157" s="287"/>
      <c r="N157" s="287"/>
      <c r="O157" s="287"/>
      <c r="P157" s="400">
        <f t="shared" si="26"/>
        <v>24</v>
      </c>
      <c r="Q157" s="287"/>
      <c r="R157" s="287"/>
      <c r="S157" s="287"/>
      <c r="T157" s="287"/>
      <c r="U157" s="287"/>
      <c r="V157" s="3"/>
      <c r="W157" s="3"/>
      <c r="X157" s="3"/>
      <c r="Y157" s="3"/>
      <c r="Z157" s="3"/>
      <c r="AA157" s="3"/>
      <c r="AB157" s="3"/>
    </row>
    <row r="158" ht="15.0" customHeight="1">
      <c r="A158" s="383"/>
      <c r="B158" s="401"/>
      <c r="C158" s="421" t="s">
        <v>1422</v>
      </c>
      <c r="D158" s="404" t="s">
        <v>1428</v>
      </c>
      <c r="E158" s="405">
        <v>5.0</v>
      </c>
      <c r="F158" s="406" t="s">
        <v>221</v>
      </c>
      <c r="G158" s="397">
        <v>1876.0</v>
      </c>
      <c r="H158" s="420">
        <f t="shared" si="1"/>
        <v>9380</v>
      </c>
      <c r="I158" s="408"/>
      <c r="J158" s="287"/>
      <c r="K158" s="400">
        <v>3.0</v>
      </c>
      <c r="L158" s="287"/>
      <c r="M158" s="287"/>
      <c r="N158" s="287"/>
      <c r="O158" s="287"/>
      <c r="P158" s="400">
        <v>2.0</v>
      </c>
      <c r="Q158" s="287"/>
      <c r="R158" s="287"/>
      <c r="S158" s="287"/>
      <c r="T158" s="287"/>
      <c r="U158" s="287"/>
      <c r="V158" s="3"/>
      <c r="W158" s="3"/>
      <c r="X158" s="3"/>
      <c r="Y158" s="3"/>
      <c r="Z158" s="3"/>
      <c r="AA158" s="3"/>
      <c r="AB158" s="3"/>
    </row>
    <row r="159" ht="15.0" customHeight="1">
      <c r="A159" s="383"/>
      <c r="B159" s="401"/>
      <c r="C159" s="421" t="s">
        <v>1422</v>
      </c>
      <c r="D159" s="404" t="s">
        <v>1429</v>
      </c>
      <c r="E159" s="405">
        <v>2.0</v>
      </c>
      <c r="F159" s="406" t="s">
        <v>221</v>
      </c>
      <c r="G159" s="397">
        <v>2492.0</v>
      </c>
      <c r="H159" s="420">
        <f t="shared" si="1"/>
        <v>4984</v>
      </c>
      <c r="I159" s="408"/>
      <c r="J159" s="287"/>
      <c r="K159" s="400">
        <f t="shared" ref="K159:K160" si="27">E159/2</f>
        <v>1</v>
      </c>
      <c r="L159" s="287"/>
      <c r="M159" s="287"/>
      <c r="N159" s="287"/>
      <c r="O159" s="287"/>
      <c r="P159" s="400">
        <f t="shared" ref="P159:P160" si="28">E159/2</f>
        <v>1</v>
      </c>
      <c r="Q159" s="287"/>
      <c r="R159" s="287"/>
      <c r="S159" s="287"/>
      <c r="T159" s="287"/>
      <c r="U159" s="287"/>
      <c r="V159" s="3"/>
      <c r="W159" s="3"/>
      <c r="X159" s="3"/>
      <c r="Y159" s="3"/>
      <c r="Z159" s="3"/>
      <c r="AA159" s="3"/>
      <c r="AB159" s="3"/>
    </row>
    <row r="160" ht="15.0" customHeight="1">
      <c r="A160" s="383"/>
      <c r="B160" s="401"/>
      <c r="C160" s="421" t="s">
        <v>1422</v>
      </c>
      <c r="D160" s="404" t="s">
        <v>1430</v>
      </c>
      <c r="E160" s="405">
        <v>8.0</v>
      </c>
      <c r="F160" s="406" t="s">
        <v>221</v>
      </c>
      <c r="G160" s="397">
        <v>826.0</v>
      </c>
      <c r="H160" s="420">
        <f t="shared" si="1"/>
        <v>6608</v>
      </c>
      <c r="I160" s="408"/>
      <c r="J160" s="287"/>
      <c r="K160" s="400">
        <f t="shared" si="27"/>
        <v>4</v>
      </c>
      <c r="L160" s="287"/>
      <c r="M160" s="287"/>
      <c r="N160" s="287"/>
      <c r="O160" s="287"/>
      <c r="P160" s="400">
        <f t="shared" si="28"/>
        <v>4</v>
      </c>
      <c r="Q160" s="287"/>
      <c r="R160" s="287"/>
      <c r="S160" s="287"/>
      <c r="T160" s="287"/>
      <c r="U160" s="287"/>
      <c r="V160" s="3"/>
      <c r="W160" s="3"/>
      <c r="X160" s="3"/>
      <c r="Y160" s="3"/>
      <c r="Z160" s="3"/>
      <c r="AA160" s="3"/>
      <c r="AB160" s="3"/>
    </row>
    <row r="161" ht="15.0" customHeight="1">
      <c r="A161" s="383"/>
      <c r="B161" s="401"/>
      <c r="C161" s="421" t="s">
        <v>1422</v>
      </c>
      <c r="D161" s="404" t="s">
        <v>1431</v>
      </c>
      <c r="E161" s="405">
        <v>3.0</v>
      </c>
      <c r="F161" s="406" t="s">
        <v>221</v>
      </c>
      <c r="G161" s="397">
        <v>770.0</v>
      </c>
      <c r="H161" s="420">
        <f t="shared" si="1"/>
        <v>2310</v>
      </c>
      <c r="I161" s="408"/>
      <c r="J161" s="287"/>
      <c r="K161" s="400">
        <v>2.0</v>
      </c>
      <c r="L161" s="287"/>
      <c r="M161" s="287"/>
      <c r="N161" s="287"/>
      <c r="O161" s="287"/>
      <c r="P161" s="400">
        <v>1.0</v>
      </c>
      <c r="Q161" s="287"/>
      <c r="R161" s="287"/>
      <c r="S161" s="287"/>
      <c r="T161" s="287"/>
      <c r="U161" s="287"/>
      <c r="V161" s="3"/>
      <c r="W161" s="3"/>
      <c r="X161" s="3"/>
      <c r="Y161" s="3"/>
      <c r="Z161" s="3"/>
      <c r="AA161" s="3"/>
      <c r="AB161" s="3"/>
    </row>
    <row r="162" ht="15.0" customHeight="1">
      <c r="A162" s="383"/>
      <c r="B162" s="401"/>
      <c r="C162" s="421" t="s">
        <v>1422</v>
      </c>
      <c r="D162" s="404" t="s">
        <v>1432</v>
      </c>
      <c r="E162" s="405">
        <v>3.0</v>
      </c>
      <c r="F162" s="406" t="s">
        <v>221</v>
      </c>
      <c r="G162" s="397">
        <v>770.0</v>
      </c>
      <c r="H162" s="420">
        <f t="shared" si="1"/>
        <v>2310</v>
      </c>
      <c r="I162" s="408"/>
      <c r="J162" s="287"/>
      <c r="K162" s="400">
        <v>2.0</v>
      </c>
      <c r="L162" s="287"/>
      <c r="M162" s="287"/>
      <c r="N162" s="287"/>
      <c r="O162" s="287"/>
      <c r="P162" s="400">
        <v>1.0</v>
      </c>
      <c r="Q162" s="287"/>
      <c r="R162" s="287"/>
      <c r="S162" s="287"/>
      <c r="T162" s="287"/>
      <c r="U162" s="287"/>
      <c r="V162" s="3"/>
      <c r="W162" s="3"/>
      <c r="X162" s="3"/>
      <c r="Y162" s="3"/>
      <c r="Z162" s="3"/>
      <c r="AA162" s="3"/>
      <c r="AB162" s="3"/>
    </row>
    <row r="163" ht="15.0" customHeight="1">
      <c r="A163" s="383"/>
      <c r="B163" s="401"/>
      <c r="C163" s="421" t="s">
        <v>1422</v>
      </c>
      <c r="D163" s="404" t="s">
        <v>1433</v>
      </c>
      <c r="E163" s="405">
        <v>3.0</v>
      </c>
      <c r="F163" s="406" t="s">
        <v>221</v>
      </c>
      <c r="G163" s="397">
        <v>770.0</v>
      </c>
      <c r="H163" s="420">
        <f t="shared" si="1"/>
        <v>2310</v>
      </c>
      <c r="I163" s="408"/>
      <c r="J163" s="287"/>
      <c r="K163" s="400">
        <v>2.0</v>
      </c>
      <c r="L163" s="287"/>
      <c r="M163" s="287"/>
      <c r="N163" s="287"/>
      <c r="O163" s="287"/>
      <c r="P163" s="400">
        <v>1.0</v>
      </c>
      <c r="Q163" s="287"/>
      <c r="R163" s="287"/>
      <c r="S163" s="287"/>
      <c r="T163" s="287"/>
      <c r="U163" s="287"/>
      <c r="V163" s="3"/>
      <c r="W163" s="3"/>
      <c r="X163" s="3"/>
      <c r="Y163" s="3"/>
      <c r="Z163" s="3"/>
      <c r="AA163" s="3"/>
      <c r="AB163" s="3"/>
    </row>
    <row r="164" ht="15.0" customHeight="1">
      <c r="A164" s="383"/>
      <c r="B164" s="401"/>
      <c r="C164" s="421" t="s">
        <v>1422</v>
      </c>
      <c r="D164" s="404" t="s">
        <v>1434</v>
      </c>
      <c r="E164" s="405">
        <v>100.0</v>
      </c>
      <c r="F164" s="406" t="s">
        <v>231</v>
      </c>
      <c r="G164" s="397">
        <v>875.0</v>
      </c>
      <c r="H164" s="420">
        <f t="shared" si="1"/>
        <v>87500</v>
      </c>
      <c r="I164" s="408"/>
      <c r="J164" s="287"/>
      <c r="K164" s="400">
        <f t="shared" ref="K164:K167" si="29">E164/2</f>
        <v>50</v>
      </c>
      <c r="L164" s="287"/>
      <c r="M164" s="287"/>
      <c r="N164" s="287"/>
      <c r="O164" s="287"/>
      <c r="P164" s="400">
        <f t="shared" ref="P164:P167" si="30">E164/2</f>
        <v>50</v>
      </c>
      <c r="Q164" s="287"/>
      <c r="R164" s="287"/>
      <c r="S164" s="287"/>
      <c r="T164" s="287"/>
      <c r="U164" s="287"/>
      <c r="V164" s="3"/>
      <c r="W164" s="3"/>
      <c r="X164" s="3"/>
      <c r="Y164" s="3"/>
      <c r="Z164" s="3"/>
      <c r="AA164" s="3"/>
      <c r="AB164" s="3"/>
    </row>
    <row r="165" ht="15.0" customHeight="1">
      <c r="A165" s="383"/>
      <c r="B165" s="401"/>
      <c r="C165" s="421" t="s">
        <v>1422</v>
      </c>
      <c r="D165" s="404" t="s">
        <v>1435</v>
      </c>
      <c r="E165" s="405">
        <v>30.0</v>
      </c>
      <c r="F165" s="406" t="s">
        <v>231</v>
      </c>
      <c r="G165" s="397">
        <v>875.0</v>
      </c>
      <c r="H165" s="420">
        <f t="shared" si="1"/>
        <v>26250</v>
      </c>
      <c r="I165" s="408"/>
      <c r="J165" s="287"/>
      <c r="K165" s="400">
        <f t="shared" si="29"/>
        <v>15</v>
      </c>
      <c r="L165" s="287"/>
      <c r="M165" s="287"/>
      <c r="N165" s="287"/>
      <c r="O165" s="287"/>
      <c r="P165" s="400">
        <f t="shared" si="30"/>
        <v>15</v>
      </c>
      <c r="Q165" s="287"/>
      <c r="R165" s="287"/>
      <c r="S165" s="287"/>
      <c r="T165" s="287"/>
      <c r="U165" s="287"/>
      <c r="V165" s="3"/>
      <c r="W165" s="3"/>
      <c r="X165" s="3"/>
      <c r="Y165" s="3"/>
      <c r="Z165" s="3"/>
      <c r="AA165" s="3"/>
      <c r="AB165" s="3"/>
    </row>
    <row r="166" ht="15.0" customHeight="1">
      <c r="A166" s="383"/>
      <c r="B166" s="401"/>
      <c r="C166" s="421" t="s">
        <v>1422</v>
      </c>
      <c r="D166" s="404" t="s">
        <v>1436</v>
      </c>
      <c r="E166" s="405">
        <v>30.0</v>
      </c>
      <c r="F166" s="406" t="s">
        <v>231</v>
      </c>
      <c r="G166" s="397">
        <v>875.0</v>
      </c>
      <c r="H166" s="420">
        <f t="shared" si="1"/>
        <v>26250</v>
      </c>
      <c r="I166" s="408"/>
      <c r="J166" s="287"/>
      <c r="K166" s="400">
        <f t="shared" si="29"/>
        <v>15</v>
      </c>
      <c r="L166" s="287"/>
      <c r="M166" s="287"/>
      <c r="N166" s="287"/>
      <c r="O166" s="287"/>
      <c r="P166" s="400">
        <f t="shared" si="30"/>
        <v>15</v>
      </c>
      <c r="Q166" s="287"/>
      <c r="R166" s="287"/>
      <c r="S166" s="287"/>
      <c r="T166" s="287"/>
      <c r="U166" s="287"/>
      <c r="V166" s="3"/>
      <c r="W166" s="3"/>
      <c r="X166" s="3"/>
      <c r="Y166" s="3"/>
      <c r="Z166" s="3"/>
      <c r="AA166" s="3"/>
      <c r="AB166" s="3"/>
    </row>
    <row r="167" ht="15.0" customHeight="1">
      <c r="A167" s="383"/>
      <c r="B167" s="401"/>
      <c r="C167" s="421" t="s">
        <v>1422</v>
      </c>
      <c r="D167" s="404" t="s">
        <v>1437</v>
      </c>
      <c r="E167" s="405">
        <v>100.0</v>
      </c>
      <c r="F167" s="406" t="s">
        <v>231</v>
      </c>
      <c r="G167" s="397">
        <v>875.0</v>
      </c>
      <c r="H167" s="420">
        <f t="shared" si="1"/>
        <v>87500</v>
      </c>
      <c r="I167" s="408"/>
      <c r="J167" s="287"/>
      <c r="K167" s="400">
        <f t="shared" si="29"/>
        <v>50</v>
      </c>
      <c r="L167" s="287"/>
      <c r="M167" s="287"/>
      <c r="N167" s="287"/>
      <c r="O167" s="287"/>
      <c r="P167" s="400">
        <f t="shared" si="30"/>
        <v>50</v>
      </c>
      <c r="Q167" s="287"/>
      <c r="R167" s="287"/>
      <c r="S167" s="287"/>
      <c r="T167" s="287"/>
      <c r="U167" s="287"/>
      <c r="V167" s="3"/>
      <c r="W167" s="3"/>
      <c r="X167" s="3"/>
      <c r="Y167" s="3"/>
      <c r="Z167" s="3"/>
      <c r="AA167" s="3"/>
      <c r="AB167" s="3"/>
    </row>
    <row r="168" ht="15.0" customHeight="1">
      <c r="A168" s="383"/>
      <c r="B168" s="401"/>
      <c r="C168" s="421" t="s">
        <v>1422</v>
      </c>
      <c r="D168" s="404" t="s">
        <v>1438</v>
      </c>
      <c r="E168" s="405">
        <v>5.0</v>
      </c>
      <c r="F168" s="406" t="s">
        <v>231</v>
      </c>
      <c r="G168" s="397">
        <v>1050.0</v>
      </c>
      <c r="H168" s="420">
        <f t="shared" si="1"/>
        <v>5250</v>
      </c>
      <c r="I168" s="408"/>
      <c r="J168" s="287"/>
      <c r="K168" s="400">
        <v>3.0</v>
      </c>
      <c r="L168" s="287"/>
      <c r="M168" s="287"/>
      <c r="N168" s="287"/>
      <c r="O168" s="287"/>
      <c r="P168" s="400">
        <v>2.0</v>
      </c>
      <c r="Q168" s="287"/>
      <c r="R168" s="287"/>
      <c r="S168" s="287"/>
      <c r="T168" s="287"/>
      <c r="U168" s="287"/>
      <c r="V168" s="3"/>
      <c r="W168" s="3"/>
      <c r="X168" s="3"/>
      <c r="Y168" s="3"/>
      <c r="Z168" s="3"/>
      <c r="AA168" s="3"/>
      <c r="AB168" s="3"/>
    </row>
    <row r="169" ht="15.0" customHeight="1">
      <c r="A169" s="383"/>
      <c r="B169" s="401"/>
      <c r="C169" s="421" t="s">
        <v>1422</v>
      </c>
      <c r="D169" s="404" t="s">
        <v>1439</v>
      </c>
      <c r="E169" s="405">
        <v>2.0</v>
      </c>
      <c r="F169" s="406" t="s">
        <v>231</v>
      </c>
      <c r="G169" s="397">
        <v>1050.0</v>
      </c>
      <c r="H169" s="420">
        <f t="shared" si="1"/>
        <v>2100</v>
      </c>
      <c r="I169" s="408"/>
      <c r="J169" s="287"/>
      <c r="K169" s="400">
        <f t="shared" ref="K169:K173" si="31">E169/2</f>
        <v>1</v>
      </c>
      <c r="L169" s="287"/>
      <c r="M169" s="287"/>
      <c r="N169" s="287"/>
      <c r="O169" s="287"/>
      <c r="P169" s="400">
        <f t="shared" ref="P169:P173" si="32">E169/2</f>
        <v>1</v>
      </c>
      <c r="Q169" s="287"/>
      <c r="R169" s="287"/>
      <c r="S169" s="287"/>
      <c r="T169" s="287"/>
      <c r="U169" s="287"/>
      <c r="V169" s="3"/>
      <c r="W169" s="3"/>
      <c r="X169" s="3"/>
      <c r="Y169" s="3"/>
      <c r="Z169" s="3"/>
      <c r="AA169" s="3"/>
      <c r="AB169" s="3"/>
    </row>
    <row r="170" ht="15.0" customHeight="1">
      <c r="A170" s="383"/>
      <c r="B170" s="401"/>
      <c r="C170" s="421" t="s">
        <v>1422</v>
      </c>
      <c r="D170" s="404" t="s">
        <v>1440</v>
      </c>
      <c r="E170" s="405">
        <v>120.0</v>
      </c>
      <c r="F170" s="406" t="s">
        <v>231</v>
      </c>
      <c r="G170" s="397">
        <v>3062.5</v>
      </c>
      <c r="H170" s="420">
        <f t="shared" si="1"/>
        <v>367500</v>
      </c>
      <c r="I170" s="408"/>
      <c r="J170" s="287"/>
      <c r="K170" s="400">
        <f t="shared" si="31"/>
        <v>60</v>
      </c>
      <c r="L170" s="287"/>
      <c r="M170" s="287"/>
      <c r="N170" s="287"/>
      <c r="O170" s="287"/>
      <c r="P170" s="400">
        <f t="shared" si="32"/>
        <v>60</v>
      </c>
      <c r="Q170" s="287"/>
      <c r="R170" s="287"/>
      <c r="S170" s="287"/>
      <c r="T170" s="287"/>
      <c r="U170" s="287"/>
      <c r="V170" s="3"/>
      <c r="W170" s="3"/>
      <c r="X170" s="3"/>
      <c r="Y170" s="3"/>
      <c r="Z170" s="3"/>
      <c r="AA170" s="3"/>
      <c r="AB170" s="3"/>
    </row>
    <row r="171" ht="15.0" customHeight="1">
      <c r="A171" s="383"/>
      <c r="B171" s="401"/>
      <c r="C171" s="421" t="s">
        <v>1422</v>
      </c>
      <c r="D171" s="404" t="s">
        <v>1441</v>
      </c>
      <c r="E171" s="405">
        <v>66.0</v>
      </c>
      <c r="F171" s="406" t="s">
        <v>231</v>
      </c>
      <c r="G171" s="397">
        <v>3062.5</v>
      </c>
      <c r="H171" s="420">
        <f t="shared" si="1"/>
        <v>202125</v>
      </c>
      <c r="I171" s="408"/>
      <c r="J171" s="287"/>
      <c r="K171" s="400">
        <f t="shared" si="31"/>
        <v>33</v>
      </c>
      <c r="L171" s="287"/>
      <c r="M171" s="287"/>
      <c r="N171" s="287"/>
      <c r="O171" s="287"/>
      <c r="P171" s="400">
        <f t="shared" si="32"/>
        <v>33</v>
      </c>
      <c r="Q171" s="287"/>
      <c r="R171" s="287"/>
      <c r="S171" s="287"/>
      <c r="T171" s="287"/>
      <c r="U171" s="287"/>
      <c r="V171" s="3"/>
      <c r="W171" s="3"/>
      <c r="X171" s="3"/>
      <c r="Y171" s="3"/>
      <c r="Z171" s="3"/>
      <c r="AA171" s="3"/>
      <c r="AB171" s="3"/>
    </row>
    <row r="172" ht="15.0" customHeight="1">
      <c r="A172" s="383"/>
      <c r="B172" s="401"/>
      <c r="C172" s="421" t="s">
        <v>1422</v>
      </c>
      <c r="D172" s="404" t="s">
        <v>1442</v>
      </c>
      <c r="E172" s="405">
        <v>66.0</v>
      </c>
      <c r="F172" s="406" t="s">
        <v>231</v>
      </c>
      <c r="G172" s="397">
        <v>3062.5</v>
      </c>
      <c r="H172" s="420">
        <f t="shared" si="1"/>
        <v>202125</v>
      </c>
      <c r="I172" s="408"/>
      <c r="J172" s="287"/>
      <c r="K172" s="400">
        <f t="shared" si="31"/>
        <v>33</v>
      </c>
      <c r="L172" s="287"/>
      <c r="M172" s="287"/>
      <c r="N172" s="287"/>
      <c r="O172" s="287"/>
      <c r="P172" s="400">
        <f t="shared" si="32"/>
        <v>33</v>
      </c>
      <c r="Q172" s="287"/>
      <c r="R172" s="287"/>
      <c r="S172" s="287"/>
      <c r="T172" s="287"/>
      <c r="U172" s="287"/>
      <c r="V172" s="3"/>
      <c r="W172" s="3"/>
      <c r="X172" s="3"/>
      <c r="Y172" s="3"/>
      <c r="Z172" s="3"/>
      <c r="AA172" s="3"/>
      <c r="AB172" s="3"/>
    </row>
    <row r="173" ht="15.0" customHeight="1">
      <c r="A173" s="383"/>
      <c r="B173" s="401"/>
      <c r="C173" s="421" t="s">
        <v>1422</v>
      </c>
      <c r="D173" s="404" t="s">
        <v>1443</v>
      </c>
      <c r="E173" s="405">
        <v>66.0</v>
      </c>
      <c r="F173" s="406" t="s">
        <v>231</v>
      </c>
      <c r="G173" s="397">
        <v>3062.5</v>
      </c>
      <c r="H173" s="420">
        <f t="shared" si="1"/>
        <v>202125</v>
      </c>
      <c r="I173" s="408"/>
      <c r="J173" s="287"/>
      <c r="K173" s="400">
        <f t="shared" si="31"/>
        <v>33</v>
      </c>
      <c r="L173" s="287"/>
      <c r="M173" s="287"/>
      <c r="N173" s="287"/>
      <c r="O173" s="287"/>
      <c r="P173" s="400">
        <f t="shared" si="32"/>
        <v>33</v>
      </c>
      <c r="Q173" s="287"/>
      <c r="R173" s="287"/>
      <c r="S173" s="287"/>
      <c r="T173" s="287"/>
      <c r="U173" s="287"/>
      <c r="V173" s="3"/>
      <c r="W173" s="3"/>
      <c r="X173" s="3"/>
      <c r="Y173" s="3"/>
      <c r="Z173" s="3"/>
      <c r="AA173" s="3"/>
      <c r="AB173" s="3"/>
    </row>
    <row r="174" ht="15.0" customHeight="1">
      <c r="A174" s="383"/>
      <c r="B174" s="401"/>
      <c r="C174" s="421" t="s">
        <v>1422</v>
      </c>
      <c r="D174" s="404" t="s">
        <v>1444</v>
      </c>
      <c r="E174" s="405">
        <v>15.0</v>
      </c>
      <c r="F174" s="406" t="s">
        <v>231</v>
      </c>
      <c r="G174" s="397">
        <v>875.0</v>
      </c>
      <c r="H174" s="420">
        <f t="shared" si="1"/>
        <v>13125</v>
      </c>
      <c r="I174" s="408"/>
      <c r="J174" s="287"/>
      <c r="K174" s="400">
        <v>8.0</v>
      </c>
      <c r="L174" s="287"/>
      <c r="M174" s="287"/>
      <c r="N174" s="287"/>
      <c r="O174" s="287"/>
      <c r="P174" s="400">
        <v>7.0</v>
      </c>
      <c r="Q174" s="287"/>
      <c r="R174" s="287"/>
      <c r="S174" s="287"/>
      <c r="T174" s="287"/>
      <c r="U174" s="287"/>
      <c r="V174" s="3"/>
      <c r="W174" s="3"/>
      <c r="X174" s="3"/>
      <c r="Y174" s="3"/>
      <c r="Z174" s="3"/>
      <c r="AA174" s="3"/>
      <c r="AB174" s="3"/>
    </row>
    <row r="175" ht="15.0" customHeight="1">
      <c r="A175" s="383"/>
      <c r="B175" s="401"/>
      <c r="C175" s="421" t="s">
        <v>1422</v>
      </c>
      <c r="D175" s="404" t="s">
        <v>1445</v>
      </c>
      <c r="E175" s="405">
        <v>10.0</v>
      </c>
      <c r="F175" s="406" t="s">
        <v>231</v>
      </c>
      <c r="G175" s="397">
        <v>875.0</v>
      </c>
      <c r="H175" s="420">
        <f t="shared" si="1"/>
        <v>8750</v>
      </c>
      <c r="I175" s="408"/>
      <c r="J175" s="287"/>
      <c r="K175" s="400">
        <f t="shared" ref="K175:K177" si="33">E175/2</f>
        <v>5</v>
      </c>
      <c r="L175" s="287"/>
      <c r="M175" s="287"/>
      <c r="N175" s="287"/>
      <c r="O175" s="287"/>
      <c r="P175" s="400">
        <f t="shared" ref="P175:P177" si="34">E175/2</f>
        <v>5</v>
      </c>
      <c r="Q175" s="287"/>
      <c r="R175" s="287"/>
      <c r="S175" s="287"/>
      <c r="T175" s="287"/>
      <c r="U175" s="287"/>
      <c r="V175" s="3"/>
      <c r="W175" s="3"/>
      <c r="X175" s="3"/>
      <c r="Y175" s="3"/>
      <c r="Z175" s="3"/>
      <c r="AA175" s="3"/>
      <c r="AB175" s="3"/>
    </row>
    <row r="176" ht="15.0" customHeight="1">
      <c r="A176" s="383"/>
      <c r="B176" s="401"/>
      <c r="C176" s="421" t="s">
        <v>1422</v>
      </c>
      <c r="D176" s="404" t="s">
        <v>1446</v>
      </c>
      <c r="E176" s="405">
        <v>10.0</v>
      </c>
      <c r="F176" s="406" t="s">
        <v>231</v>
      </c>
      <c r="G176" s="397">
        <v>875.0</v>
      </c>
      <c r="H176" s="420">
        <f t="shared" si="1"/>
        <v>8750</v>
      </c>
      <c r="I176" s="408"/>
      <c r="J176" s="287"/>
      <c r="K176" s="400">
        <f t="shared" si="33"/>
        <v>5</v>
      </c>
      <c r="L176" s="287"/>
      <c r="M176" s="287"/>
      <c r="N176" s="287"/>
      <c r="O176" s="287"/>
      <c r="P176" s="400">
        <f t="shared" si="34"/>
        <v>5</v>
      </c>
      <c r="Q176" s="287"/>
      <c r="R176" s="287"/>
      <c r="S176" s="287"/>
      <c r="T176" s="287"/>
      <c r="U176" s="287"/>
      <c r="V176" s="3"/>
      <c r="W176" s="3"/>
      <c r="X176" s="3"/>
      <c r="Y176" s="3"/>
      <c r="Z176" s="3"/>
      <c r="AA176" s="3"/>
      <c r="AB176" s="3"/>
    </row>
    <row r="177" ht="15.0" customHeight="1">
      <c r="A177" s="383"/>
      <c r="B177" s="401"/>
      <c r="C177" s="421" t="s">
        <v>1422</v>
      </c>
      <c r="D177" s="404" t="s">
        <v>1447</v>
      </c>
      <c r="E177" s="405">
        <v>10.0</v>
      </c>
      <c r="F177" s="406" t="s">
        <v>231</v>
      </c>
      <c r="G177" s="397">
        <v>875.0</v>
      </c>
      <c r="H177" s="420">
        <f t="shared" si="1"/>
        <v>8750</v>
      </c>
      <c r="I177" s="408"/>
      <c r="J177" s="287"/>
      <c r="K177" s="400">
        <f t="shared" si="33"/>
        <v>5</v>
      </c>
      <c r="L177" s="287"/>
      <c r="M177" s="287"/>
      <c r="N177" s="287"/>
      <c r="O177" s="287"/>
      <c r="P177" s="400">
        <f t="shared" si="34"/>
        <v>5</v>
      </c>
      <c r="Q177" s="287"/>
      <c r="R177" s="287"/>
      <c r="S177" s="287"/>
      <c r="T177" s="287"/>
      <c r="U177" s="287"/>
      <c r="V177" s="3"/>
      <c r="W177" s="3"/>
      <c r="X177" s="3"/>
      <c r="Y177" s="3"/>
      <c r="Z177" s="3"/>
      <c r="AA177" s="3"/>
      <c r="AB177" s="3"/>
    </row>
    <row r="178" ht="15.0" customHeight="1">
      <c r="A178" s="383"/>
      <c r="B178" s="401"/>
      <c r="C178" s="421" t="s">
        <v>1422</v>
      </c>
      <c r="D178" s="404" t="s">
        <v>1448</v>
      </c>
      <c r="E178" s="405">
        <v>15.0</v>
      </c>
      <c r="F178" s="406" t="s">
        <v>231</v>
      </c>
      <c r="G178" s="397">
        <v>1000.0</v>
      </c>
      <c r="H178" s="420">
        <f t="shared" si="1"/>
        <v>15000</v>
      </c>
      <c r="I178" s="408"/>
      <c r="J178" s="287"/>
      <c r="K178" s="400">
        <v>8.0</v>
      </c>
      <c r="L178" s="287"/>
      <c r="M178" s="287"/>
      <c r="N178" s="287"/>
      <c r="O178" s="287"/>
      <c r="P178" s="400">
        <v>7.0</v>
      </c>
      <c r="Q178" s="287"/>
      <c r="R178" s="287"/>
      <c r="S178" s="287"/>
      <c r="T178" s="287"/>
      <c r="U178" s="287"/>
      <c r="V178" s="3"/>
      <c r="W178" s="3"/>
      <c r="X178" s="3"/>
      <c r="Y178" s="3"/>
      <c r="Z178" s="3"/>
      <c r="AA178" s="3"/>
      <c r="AB178" s="3"/>
    </row>
    <row r="179" ht="15.0" customHeight="1">
      <c r="A179" s="383"/>
      <c r="B179" s="401"/>
      <c r="C179" s="421" t="s">
        <v>1422</v>
      </c>
      <c r="D179" s="404" t="s">
        <v>1449</v>
      </c>
      <c r="E179" s="405">
        <v>50.0</v>
      </c>
      <c r="F179" s="406" t="s">
        <v>221</v>
      </c>
      <c r="G179" s="397">
        <v>476.0</v>
      </c>
      <c r="H179" s="420">
        <f t="shared" si="1"/>
        <v>23800</v>
      </c>
      <c r="I179" s="408"/>
      <c r="J179" s="287"/>
      <c r="K179" s="400">
        <f t="shared" ref="K179:K194" si="35">E179/2</f>
        <v>25</v>
      </c>
      <c r="L179" s="287"/>
      <c r="M179" s="287"/>
      <c r="N179" s="287"/>
      <c r="O179" s="287"/>
      <c r="P179" s="400">
        <f t="shared" ref="P179:P194" si="36">E179/2</f>
        <v>25</v>
      </c>
      <c r="Q179" s="287"/>
      <c r="R179" s="287"/>
      <c r="S179" s="287"/>
      <c r="T179" s="287"/>
      <c r="U179" s="287"/>
      <c r="V179" s="3"/>
      <c r="W179" s="3"/>
      <c r="X179" s="3"/>
      <c r="Y179" s="3"/>
      <c r="Z179" s="3"/>
      <c r="AA179" s="3"/>
      <c r="AB179" s="3"/>
    </row>
    <row r="180" ht="15.0" customHeight="1">
      <c r="A180" s="383"/>
      <c r="B180" s="401"/>
      <c r="C180" s="421" t="s">
        <v>1422</v>
      </c>
      <c r="D180" s="404" t="s">
        <v>1450</v>
      </c>
      <c r="E180" s="405">
        <v>30.0</v>
      </c>
      <c r="F180" s="406" t="s">
        <v>221</v>
      </c>
      <c r="G180" s="397">
        <v>504.0</v>
      </c>
      <c r="H180" s="420">
        <f t="shared" si="1"/>
        <v>15120</v>
      </c>
      <c r="I180" s="408"/>
      <c r="J180" s="287"/>
      <c r="K180" s="400">
        <f t="shared" si="35"/>
        <v>15</v>
      </c>
      <c r="L180" s="287"/>
      <c r="M180" s="287"/>
      <c r="N180" s="287"/>
      <c r="O180" s="287"/>
      <c r="P180" s="400">
        <f t="shared" si="36"/>
        <v>15</v>
      </c>
      <c r="Q180" s="287"/>
      <c r="R180" s="287"/>
      <c r="S180" s="287"/>
      <c r="T180" s="287"/>
      <c r="U180" s="287"/>
      <c r="V180" s="3"/>
      <c r="W180" s="3"/>
      <c r="X180" s="3"/>
      <c r="Y180" s="3"/>
      <c r="Z180" s="3"/>
      <c r="AA180" s="3"/>
      <c r="AB180" s="3"/>
    </row>
    <row r="181" ht="15.0" customHeight="1">
      <c r="A181" s="383"/>
      <c r="B181" s="401"/>
      <c r="C181" s="421" t="s">
        <v>1422</v>
      </c>
      <c r="D181" s="404" t="s">
        <v>1451</v>
      </c>
      <c r="E181" s="405">
        <v>30.0</v>
      </c>
      <c r="F181" s="406" t="s">
        <v>221</v>
      </c>
      <c r="G181" s="397">
        <v>504.0</v>
      </c>
      <c r="H181" s="420">
        <f t="shared" si="1"/>
        <v>15120</v>
      </c>
      <c r="I181" s="408"/>
      <c r="J181" s="287"/>
      <c r="K181" s="400">
        <f t="shared" si="35"/>
        <v>15</v>
      </c>
      <c r="L181" s="287"/>
      <c r="M181" s="287"/>
      <c r="N181" s="287"/>
      <c r="O181" s="287"/>
      <c r="P181" s="400">
        <f t="shared" si="36"/>
        <v>15</v>
      </c>
      <c r="Q181" s="287"/>
      <c r="R181" s="287"/>
      <c r="S181" s="287"/>
      <c r="T181" s="287"/>
      <c r="U181" s="287"/>
      <c r="V181" s="3"/>
      <c r="W181" s="3"/>
      <c r="X181" s="3"/>
      <c r="Y181" s="3"/>
      <c r="Z181" s="3"/>
      <c r="AA181" s="3"/>
      <c r="AB181" s="3"/>
    </row>
    <row r="182" ht="15.0" customHeight="1">
      <c r="A182" s="383"/>
      <c r="B182" s="401"/>
      <c r="C182" s="421" t="s">
        <v>1422</v>
      </c>
      <c r="D182" s="404" t="s">
        <v>1452</v>
      </c>
      <c r="E182" s="405">
        <v>30.0</v>
      </c>
      <c r="F182" s="406" t="s">
        <v>221</v>
      </c>
      <c r="G182" s="397">
        <v>504.0</v>
      </c>
      <c r="H182" s="420">
        <f t="shared" si="1"/>
        <v>15120</v>
      </c>
      <c r="I182" s="408"/>
      <c r="J182" s="287"/>
      <c r="K182" s="400">
        <f t="shared" si="35"/>
        <v>15</v>
      </c>
      <c r="L182" s="287"/>
      <c r="M182" s="287"/>
      <c r="N182" s="287"/>
      <c r="O182" s="287"/>
      <c r="P182" s="400">
        <f t="shared" si="36"/>
        <v>15</v>
      </c>
      <c r="Q182" s="287"/>
      <c r="R182" s="287"/>
      <c r="S182" s="287"/>
      <c r="T182" s="287"/>
      <c r="U182" s="287"/>
      <c r="V182" s="3"/>
      <c r="W182" s="3"/>
      <c r="X182" s="3"/>
      <c r="Y182" s="3"/>
      <c r="Z182" s="3"/>
      <c r="AA182" s="3"/>
      <c r="AB182" s="3"/>
    </row>
    <row r="183" ht="15.0" customHeight="1">
      <c r="A183" s="383"/>
      <c r="B183" s="401"/>
      <c r="C183" s="421" t="s">
        <v>1422</v>
      </c>
      <c r="D183" s="404" t="s">
        <v>1453</v>
      </c>
      <c r="E183" s="405">
        <v>50.0</v>
      </c>
      <c r="F183" s="406" t="s">
        <v>221</v>
      </c>
      <c r="G183" s="397">
        <v>476.0</v>
      </c>
      <c r="H183" s="420">
        <f t="shared" si="1"/>
        <v>23800</v>
      </c>
      <c r="I183" s="408"/>
      <c r="J183" s="287"/>
      <c r="K183" s="400">
        <f t="shared" si="35"/>
        <v>25</v>
      </c>
      <c r="L183" s="287"/>
      <c r="M183" s="287"/>
      <c r="N183" s="287"/>
      <c r="O183" s="287"/>
      <c r="P183" s="400">
        <f t="shared" si="36"/>
        <v>25</v>
      </c>
      <c r="Q183" s="287"/>
      <c r="R183" s="287"/>
      <c r="S183" s="287"/>
      <c r="T183" s="287"/>
      <c r="U183" s="287"/>
      <c r="V183" s="3"/>
      <c r="W183" s="3"/>
      <c r="X183" s="3"/>
      <c r="Y183" s="3"/>
      <c r="Z183" s="3"/>
      <c r="AA183" s="3"/>
      <c r="AB183" s="3"/>
    </row>
    <row r="184" ht="15.0" customHeight="1">
      <c r="A184" s="383"/>
      <c r="B184" s="401"/>
      <c r="C184" s="421" t="s">
        <v>1422</v>
      </c>
      <c r="D184" s="404" t="s">
        <v>1454</v>
      </c>
      <c r="E184" s="405">
        <v>20.0</v>
      </c>
      <c r="F184" s="406" t="s">
        <v>221</v>
      </c>
      <c r="G184" s="397">
        <v>504.0</v>
      </c>
      <c r="H184" s="420">
        <f t="shared" si="1"/>
        <v>10080</v>
      </c>
      <c r="I184" s="408"/>
      <c r="J184" s="287"/>
      <c r="K184" s="400">
        <f t="shared" si="35"/>
        <v>10</v>
      </c>
      <c r="L184" s="287"/>
      <c r="M184" s="287"/>
      <c r="N184" s="287"/>
      <c r="O184" s="287"/>
      <c r="P184" s="400">
        <f t="shared" si="36"/>
        <v>10</v>
      </c>
      <c r="Q184" s="287"/>
      <c r="R184" s="287"/>
      <c r="S184" s="287"/>
      <c r="T184" s="287"/>
      <c r="U184" s="287"/>
      <c r="V184" s="3"/>
      <c r="W184" s="3"/>
      <c r="X184" s="3"/>
      <c r="Y184" s="3"/>
      <c r="Z184" s="3"/>
      <c r="AA184" s="3"/>
      <c r="AB184" s="3"/>
    </row>
    <row r="185" ht="15.0" customHeight="1">
      <c r="A185" s="383"/>
      <c r="B185" s="401"/>
      <c r="C185" s="421" t="s">
        <v>1422</v>
      </c>
      <c r="D185" s="404" t="s">
        <v>1455</v>
      </c>
      <c r="E185" s="405">
        <v>20.0</v>
      </c>
      <c r="F185" s="406" t="s">
        <v>221</v>
      </c>
      <c r="G185" s="397">
        <v>504.0</v>
      </c>
      <c r="H185" s="420">
        <f t="shared" si="1"/>
        <v>10080</v>
      </c>
      <c r="I185" s="408"/>
      <c r="J185" s="287"/>
      <c r="K185" s="400">
        <f t="shared" si="35"/>
        <v>10</v>
      </c>
      <c r="L185" s="287"/>
      <c r="M185" s="287"/>
      <c r="N185" s="287"/>
      <c r="O185" s="287"/>
      <c r="P185" s="400">
        <f t="shared" si="36"/>
        <v>10</v>
      </c>
      <c r="Q185" s="287"/>
      <c r="R185" s="287"/>
      <c r="S185" s="287"/>
      <c r="T185" s="287"/>
      <c r="U185" s="287"/>
      <c r="V185" s="3"/>
      <c r="W185" s="3"/>
      <c r="X185" s="3"/>
      <c r="Y185" s="3"/>
      <c r="Z185" s="3"/>
      <c r="AA185" s="3"/>
      <c r="AB185" s="3"/>
    </row>
    <row r="186" ht="15.0" customHeight="1">
      <c r="A186" s="383"/>
      <c r="B186" s="401"/>
      <c r="C186" s="421" t="s">
        <v>1422</v>
      </c>
      <c r="D186" s="404" t="s">
        <v>1456</v>
      </c>
      <c r="E186" s="405">
        <v>20.0</v>
      </c>
      <c r="F186" s="406" t="s">
        <v>221</v>
      </c>
      <c r="G186" s="397">
        <v>504.0</v>
      </c>
      <c r="H186" s="420">
        <f t="shared" si="1"/>
        <v>10080</v>
      </c>
      <c r="I186" s="408"/>
      <c r="J186" s="287"/>
      <c r="K186" s="400">
        <f t="shared" si="35"/>
        <v>10</v>
      </c>
      <c r="L186" s="287"/>
      <c r="M186" s="287"/>
      <c r="N186" s="287"/>
      <c r="O186" s="287"/>
      <c r="P186" s="400">
        <f t="shared" si="36"/>
        <v>10</v>
      </c>
      <c r="Q186" s="287"/>
      <c r="R186" s="287"/>
      <c r="S186" s="287"/>
      <c r="T186" s="287"/>
      <c r="U186" s="287"/>
      <c r="V186" s="3"/>
      <c r="W186" s="3"/>
      <c r="X186" s="3"/>
      <c r="Y186" s="3"/>
      <c r="Z186" s="3"/>
      <c r="AA186" s="3"/>
      <c r="AB186" s="3"/>
    </row>
    <row r="187" ht="15.0" customHeight="1">
      <c r="A187" s="383"/>
      <c r="B187" s="401"/>
      <c r="C187" s="421" t="s">
        <v>1422</v>
      </c>
      <c r="D187" s="404" t="s">
        <v>1457</v>
      </c>
      <c r="E187" s="405">
        <v>30.0</v>
      </c>
      <c r="F187" s="406" t="s">
        <v>221</v>
      </c>
      <c r="G187" s="397">
        <v>900.0</v>
      </c>
      <c r="H187" s="420">
        <f t="shared" si="1"/>
        <v>27000</v>
      </c>
      <c r="I187" s="408">
        <f>27000/E187</f>
        <v>900</v>
      </c>
      <c r="J187" s="287"/>
      <c r="K187" s="400">
        <f t="shared" si="35"/>
        <v>15</v>
      </c>
      <c r="L187" s="287"/>
      <c r="M187" s="287"/>
      <c r="N187" s="287"/>
      <c r="O187" s="287"/>
      <c r="P187" s="400">
        <f t="shared" si="36"/>
        <v>15</v>
      </c>
      <c r="Q187" s="287"/>
      <c r="R187" s="287"/>
      <c r="S187" s="287"/>
      <c r="T187" s="287"/>
      <c r="U187" s="287"/>
      <c r="V187" s="3"/>
      <c r="W187" s="3"/>
      <c r="X187" s="3"/>
      <c r="Y187" s="3"/>
      <c r="Z187" s="3"/>
      <c r="AA187" s="3"/>
      <c r="AB187" s="3"/>
    </row>
    <row r="188" ht="15.0" customHeight="1">
      <c r="A188" s="383"/>
      <c r="B188" s="401"/>
      <c r="C188" s="421" t="s">
        <v>1422</v>
      </c>
      <c r="D188" s="404" t="s">
        <v>1458</v>
      </c>
      <c r="E188" s="405">
        <v>10.0</v>
      </c>
      <c r="F188" s="406" t="s">
        <v>221</v>
      </c>
      <c r="G188" s="397">
        <v>900.0</v>
      </c>
      <c r="H188" s="420">
        <f t="shared" si="1"/>
        <v>9000</v>
      </c>
      <c r="I188" s="408"/>
      <c r="J188" s="287"/>
      <c r="K188" s="400">
        <f t="shared" si="35"/>
        <v>5</v>
      </c>
      <c r="L188" s="287"/>
      <c r="M188" s="287"/>
      <c r="N188" s="287"/>
      <c r="O188" s="287"/>
      <c r="P188" s="400">
        <f t="shared" si="36"/>
        <v>5</v>
      </c>
      <c r="Q188" s="287"/>
      <c r="R188" s="287"/>
      <c r="S188" s="287"/>
      <c r="T188" s="287"/>
      <c r="U188" s="287"/>
      <c r="V188" s="3"/>
      <c r="W188" s="3"/>
      <c r="X188" s="3"/>
      <c r="Y188" s="3"/>
      <c r="Z188" s="3"/>
      <c r="AA188" s="3"/>
      <c r="AB188" s="3"/>
    </row>
    <row r="189" ht="15.0" customHeight="1">
      <c r="A189" s="383"/>
      <c r="B189" s="401"/>
      <c r="C189" s="421" t="s">
        <v>1422</v>
      </c>
      <c r="D189" s="404" t="s">
        <v>1459</v>
      </c>
      <c r="E189" s="405">
        <v>10.0</v>
      </c>
      <c r="F189" s="406" t="s">
        <v>221</v>
      </c>
      <c r="G189" s="397">
        <v>900.0</v>
      </c>
      <c r="H189" s="420">
        <f t="shared" si="1"/>
        <v>9000</v>
      </c>
      <c r="I189" s="408"/>
      <c r="J189" s="287"/>
      <c r="K189" s="400">
        <f t="shared" si="35"/>
        <v>5</v>
      </c>
      <c r="L189" s="287"/>
      <c r="M189" s="287"/>
      <c r="N189" s="287"/>
      <c r="O189" s="287"/>
      <c r="P189" s="400">
        <f t="shared" si="36"/>
        <v>5</v>
      </c>
      <c r="Q189" s="287"/>
      <c r="R189" s="287"/>
      <c r="S189" s="287"/>
      <c r="T189" s="287"/>
      <c r="U189" s="287"/>
      <c r="V189" s="3"/>
      <c r="W189" s="3"/>
      <c r="X189" s="3"/>
      <c r="Y189" s="3"/>
      <c r="Z189" s="3"/>
      <c r="AA189" s="3"/>
      <c r="AB189" s="3"/>
    </row>
    <row r="190" ht="15.0" customHeight="1">
      <c r="A190" s="383"/>
      <c r="B190" s="401"/>
      <c r="C190" s="421" t="s">
        <v>1422</v>
      </c>
      <c r="D190" s="404" t="s">
        <v>1460</v>
      </c>
      <c r="E190" s="405">
        <v>10.0</v>
      </c>
      <c r="F190" s="406" t="s">
        <v>221</v>
      </c>
      <c r="G190" s="397">
        <v>900.0</v>
      </c>
      <c r="H190" s="420">
        <f t="shared" si="1"/>
        <v>9000</v>
      </c>
      <c r="I190" s="408"/>
      <c r="J190" s="287"/>
      <c r="K190" s="400">
        <f t="shared" si="35"/>
        <v>5</v>
      </c>
      <c r="L190" s="287"/>
      <c r="M190" s="287"/>
      <c r="N190" s="287"/>
      <c r="O190" s="287"/>
      <c r="P190" s="400">
        <f t="shared" si="36"/>
        <v>5</v>
      </c>
      <c r="Q190" s="287"/>
      <c r="R190" s="287"/>
      <c r="S190" s="287"/>
      <c r="T190" s="287"/>
      <c r="U190" s="287"/>
      <c r="V190" s="3"/>
      <c r="W190" s="3"/>
      <c r="X190" s="3"/>
      <c r="Y190" s="3"/>
      <c r="Z190" s="3"/>
      <c r="AA190" s="3"/>
      <c r="AB190" s="3"/>
    </row>
    <row r="191" ht="15.0" customHeight="1">
      <c r="A191" s="383"/>
      <c r="B191" s="401"/>
      <c r="C191" s="421" t="s">
        <v>1422</v>
      </c>
      <c r="D191" s="404" t="s">
        <v>1461</v>
      </c>
      <c r="E191" s="405">
        <v>10.0</v>
      </c>
      <c r="F191" s="406" t="s">
        <v>221</v>
      </c>
      <c r="G191" s="397">
        <v>1000.0</v>
      </c>
      <c r="H191" s="420">
        <f t="shared" si="1"/>
        <v>10000</v>
      </c>
      <c r="I191" s="408"/>
      <c r="J191" s="287"/>
      <c r="K191" s="400">
        <f t="shared" si="35"/>
        <v>5</v>
      </c>
      <c r="L191" s="287"/>
      <c r="M191" s="287"/>
      <c r="N191" s="287"/>
      <c r="O191" s="287"/>
      <c r="P191" s="400">
        <f t="shared" si="36"/>
        <v>5</v>
      </c>
      <c r="Q191" s="287"/>
      <c r="R191" s="287"/>
      <c r="S191" s="287"/>
      <c r="T191" s="287"/>
      <c r="U191" s="287"/>
      <c r="V191" s="3"/>
      <c r="W191" s="3"/>
      <c r="X191" s="3"/>
      <c r="Y191" s="3"/>
      <c r="Z191" s="3"/>
      <c r="AA191" s="3"/>
      <c r="AB191" s="3"/>
    </row>
    <row r="192" ht="15.0" customHeight="1">
      <c r="A192" s="383"/>
      <c r="B192" s="401"/>
      <c r="C192" s="421" t="s">
        <v>1422</v>
      </c>
      <c r="D192" s="404" t="s">
        <v>1462</v>
      </c>
      <c r="E192" s="405">
        <v>4.0</v>
      </c>
      <c r="F192" s="406" t="s">
        <v>221</v>
      </c>
      <c r="G192" s="397">
        <v>1000.0</v>
      </c>
      <c r="H192" s="420">
        <f t="shared" si="1"/>
        <v>4000</v>
      </c>
      <c r="I192" s="408"/>
      <c r="J192" s="287"/>
      <c r="K192" s="400">
        <f t="shared" si="35"/>
        <v>2</v>
      </c>
      <c r="L192" s="287"/>
      <c r="M192" s="287"/>
      <c r="N192" s="287"/>
      <c r="O192" s="287"/>
      <c r="P192" s="400">
        <f t="shared" si="36"/>
        <v>2</v>
      </c>
      <c r="Q192" s="287"/>
      <c r="R192" s="287"/>
      <c r="S192" s="287"/>
      <c r="T192" s="287"/>
      <c r="U192" s="287"/>
      <c r="V192" s="3"/>
      <c r="W192" s="3"/>
      <c r="X192" s="3"/>
      <c r="Y192" s="3"/>
      <c r="Z192" s="3"/>
      <c r="AA192" s="3"/>
      <c r="AB192" s="3"/>
    </row>
    <row r="193" ht="15.0" customHeight="1">
      <c r="A193" s="383"/>
      <c r="B193" s="401"/>
      <c r="C193" s="421" t="s">
        <v>1422</v>
      </c>
      <c r="D193" s="404" t="s">
        <v>1463</v>
      </c>
      <c r="E193" s="405">
        <v>4.0</v>
      </c>
      <c r="F193" s="406" t="s">
        <v>221</v>
      </c>
      <c r="G193" s="397">
        <v>1000.0</v>
      </c>
      <c r="H193" s="420">
        <f t="shared" si="1"/>
        <v>4000</v>
      </c>
      <c r="I193" s="408"/>
      <c r="J193" s="287"/>
      <c r="K193" s="400">
        <f t="shared" si="35"/>
        <v>2</v>
      </c>
      <c r="L193" s="287"/>
      <c r="M193" s="287"/>
      <c r="N193" s="287"/>
      <c r="O193" s="287"/>
      <c r="P193" s="400">
        <f t="shared" si="36"/>
        <v>2</v>
      </c>
      <c r="Q193" s="287"/>
      <c r="R193" s="287"/>
      <c r="S193" s="287"/>
      <c r="T193" s="287"/>
      <c r="U193" s="287"/>
      <c r="V193" s="3"/>
      <c r="W193" s="3"/>
      <c r="X193" s="3"/>
      <c r="Y193" s="3"/>
      <c r="Z193" s="3"/>
      <c r="AA193" s="3"/>
      <c r="AB193" s="3"/>
    </row>
    <row r="194" ht="15.0" customHeight="1">
      <c r="A194" s="383"/>
      <c r="B194" s="401"/>
      <c r="C194" s="421" t="s">
        <v>1422</v>
      </c>
      <c r="D194" s="404" t="s">
        <v>1464</v>
      </c>
      <c r="E194" s="405">
        <v>4.0</v>
      </c>
      <c r="F194" s="406" t="s">
        <v>221</v>
      </c>
      <c r="G194" s="397">
        <v>1000.0</v>
      </c>
      <c r="H194" s="420">
        <f t="shared" si="1"/>
        <v>4000</v>
      </c>
      <c r="I194" s="408"/>
      <c r="J194" s="287"/>
      <c r="K194" s="400">
        <f t="shared" si="35"/>
        <v>2</v>
      </c>
      <c r="L194" s="287"/>
      <c r="M194" s="287"/>
      <c r="N194" s="287"/>
      <c r="O194" s="287"/>
      <c r="P194" s="400">
        <f t="shared" si="36"/>
        <v>2</v>
      </c>
      <c r="Q194" s="287"/>
      <c r="R194" s="287"/>
      <c r="S194" s="287"/>
      <c r="T194" s="287"/>
      <c r="U194" s="287"/>
      <c r="V194" s="3"/>
      <c r="W194" s="3"/>
      <c r="X194" s="3"/>
      <c r="Y194" s="3"/>
      <c r="Z194" s="3"/>
      <c r="AA194" s="3"/>
      <c r="AB194" s="3"/>
    </row>
    <row r="195" ht="15.0" customHeight="1">
      <c r="A195" s="383"/>
      <c r="B195" s="401"/>
      <c r="C195" s="421" t="s">
        <v>1422</v>
      </c>
      <c r="D195" s="404">
        <v>644.0</v>
      </c>
      <c r="E195" s="405">
        <f>SUM(J195:U195)</f>
        <v>3</v>
      </c>
      <c r="F195" s="406" t="s">
        <v>645</v>
      </c>
      <c r="G195" s="397">
        <v>4870.0</v>
      </c>
      <c r="H195" s="420">
        <f t="shared" si="1"/>
        <v>14610</v>
      </c>
      <c r="I195" s="408"/>
      <c r="J195" s="287"/>
      <c r="K195" s="400">
        <v>2.0</v>
      </c>
      <c r="L195" s="287"/>
      <c r="M195" s="287"/>
      <c r="N195" s="287"/>
      <c r="O195" s="287"/>
      <c r="P195" s="400">
        <v>1.0</v>
      </c>
      <c r="Q195" s="287"/>
      <c r="R195" s="287"/>
      <c r="S195" s="287"/>
      <c r="T195" s="287"/>
      <c r="U195" s="287"/>
      <c r="V195" s="3"/>
      <c r="W195" s="3"/>
      <c r="X195" s="3"/>
      <c r="Y195" s="3"/>
      <c r="Z195" s="3"/>
      <c r="AA195" s="3"/>
      <c r="AB195" s="3"/>
    </row>
    <row r="196" ht="15.0" customHeight="1">
      <c r="A196" s="383"/>
      <c r="B196" s="401"/>
      <c r="C196" s="421" t="s">
        <v>1465</v>
      </c>
      <c r="D196" s="404" t="s">
        <v>1466</v>
      </c>
      <c r="E196" s="405">
        <v>8.0</v>
      </c>
      <c r="F196" s="406" t="s">
        <v>120</v>
      </c>
      <c r="G196" s="397">
        <v>1352.75</v>
      </c>
      <c r="H196" s="420">
        <f t="shared" si="1"/>
        <v>10822</v>
      </c>
      <c r="I196" s="408"/>
      <c r="J196" s="287"/>
      <c r="K196" s="400">
        <v>3.0</v>
      </c>
      <c r="L196" s="287"/>
      <c r="M196" s="287"/>
      <c r="N196" s="287"/>
      <c r="O196" s="287"/>
      <c r="P196" s="400">
        <v>2.0</v>
      </c>
      <c r="Q196" s="287"/>
      <c r="R196" s="287"/>
      <c r="S196" s="287"/>
      <c r="T196" s="287"/>
      <c r="U196" s="287"/>
      <c r="V196" s="3"/>
      <c r="W196" s="3"/>
      <c r="X196" s="3"/>
      <c r="Y196" s="3"/>
      <c r="Z196" s="3"/>
      <c r="AA196" s="3"/>
      <c r="AB196" s="3"/>
    </row>
    <row r="197" ht="15.0" customHeight="1">
      <c r="A197" s="383"/>
      <c r="B197" s="401"/>
      <c r="C197" s="421" t="s">
        <v>1467</v>
      </c>
      <c r="D197" s="404" t="s">
        <v>1468</v>
      </c>
      <c r="E197" s="405">
        <v>5.0</v>
      </c>
      <c r="F197" s="406" t="s">
        <v>131</v>
      </c>
      <c r="G197" s="397">
        <v>39.2</v>
      </c>
      <c r="H197" s="420">
        <f t="shared" si="1"/>
        <v>196</v>
      </c>
      <c r="I197" s="408"/>
      <c r="J197" s="287"/>
      <c r="K197" s="400">
        <v>3.0</v>
      </c>
      <c r="L197" s="287"/>
      <c r="M197" s="287"/>
      <c r="N197" s="287"/>
      <c r="O197" s="287"/>
      <c r="P197" s="400">
        <v>2.0</v>
      </c>
      <c r="Q197" s="287"/>
      <c r="R197" s="287"/>
      <c r="S197" s="287"/>
      <c r="T197" s="287"/>
      <c r="U197" s="287"/>
      <c r="V197" s="3"/>
      <c r="W197" s="3"/>
      <c r="X197" s="3"/>
      <c r="Y197" s="3"/>
      <c r="Z197" s="3"/>
      <c r="AA197" s="3"/>
      <c r="AB197" s="3"/>
    </row>
    <row r="198" ht="15.0" customHeight="1">
      <c r="A198" s="383"/>
      <c r="B198" s="401"/>
      <c r="C198" s="421" t="s">
        <v>1469</v>
      </c>
      <c r="D198" s="404" t="s">
        <v>1470</v>
      </c>
      <c r="E198" s="405">
        <v>15.0</v>
      </c>
      <c r="F198" s="406" t="s">
        <v>120</v>
      </c>
      <c r="G198" s="397">
        <v>361.2</v>
      </c>
      <c r="H198" s="420">
        <f t="shared" si="1"/>
        <v>5418</v>
      </c>
      <c r="I198" s="408"/>
      <c r="J198" s="287"/>
      <c r="K198" s="400">
        <v>8.0</v>
      </c>
      <c r="L198" s="287"/>
      <c r="M198" s="287"/>
      <c r="N198" s="287"/>
      <c r="O198" s="287"/>
      <c r="P198" s="400">
        <v>7.0</v>
      </c>
      <c r="Q198" s="287"/>
      <c r="R198" s="287"/>
      <c r="S198" s="287"/>
      <c r="T198" s="287"/>
      <c r="U198" s="287"/>
      <c r="V198" s="3"/>
      <c r="W198" s="3"/>
      <c r="X198" s="3"/>
      <c r="Y198" s="3"/>
      <c r="Z198" s="3"/>
      <c r="AA198" s="3"/>
      <c r="AB198" s="3"/>
    </row>
    <row r="199" ht="15.0" customHeight="1">
      <c r="A199" s="383"/>
      <c r="B199" s="401"/>
      <c r="C199" s="421" t="s">
        <v>1469</v>
      </c>
      <c r="D199" s="404" t="s">
        <v>1471</v>
      </c>
      <c r="E199" s="405">
        <v>15.0</v>
      </c>
      <c r="F199" s="406" t="s">
        <v>120</v>
      </c>
      <c r="G199" s="397">
        <v>350.0</v>
      </c>
      <c r="H199" s="420">
        <f t="shared" si="1"/>
        <v>5250</v>
      </c>
      <c r="I199" s="408"/>
      <c r="J199" s="287"/>
      <c r="K199" s="400">
        <v>8.0</v>
      </c>
      <c r="L199" s="287"/>
      <c r="M199" s="287"/>
      <c r="N199" s="287"/>
      <c r="O199" s="287"/>
      <c r="P199" s="400">
        <v>7.0</v>
      </c>
      <c r="Q199" s="287"/>
      <c r="R199" s="287"/>
      <c r="S199" s="287"/>
      <c r="T199" s="287"/>
      <c r="U199" s="287"/>
      <c r="V199" s="3"/>
      <c r="W199" s="3"/>
      <c r="X199" s="3"/>
      <c r="Y199" s="3"/>
      <c r="Z199" s="3"/>
      <c r="AA199" s="3"/>
      <c r="AB199" s="3"/>
    </row>
    <row r="200" ht="15.0" customHeight="1">
      <c r="A200" s="383"/>
      <c r="B200" s="401"/>
      <c r="C200" s="421" t="s">
        <v>1469</v>
      </c>
      <c r="D200" s="404" t="s">
        <v>1472</v>
      </c>
      <c r="E200" s="405">
        <v>10.0</v>
      </c>
      <c r="F200" s="406" t="s">
        <v>120</v>
      </c>
      <c r="G200" s="397">
        <v>100.8</v>
      </c>
      <c r="H200" s="420">
        <f t="shared" si="1"/>
        <v>1008</v>
      </c>
      <c r="I200" s="408"/>
      <c r="J200" s="287"/>
      <c r="K200" s="400">
        <f t="shared" ref="K200:K206" si="37">E200/2</f>
        <v>5</v>
      </c>
      <c r="L200" s="287"/>
      <c r="M200" s="287"/>
      <c r="N200" s="287"/>
      <c r="O200" s="287"/>
      <c r="P200" s="400">
        <f t="shared" ref="P200:P206" si="38">E200/2</f>
        <v>5</v>
      </c>
      <c r="Q200" s="287"/>
      <c r="R200" s="287"/>
      <c r="S200" s="287"/>
      <c r="T200" s="287"/>
      <c r="U200" s="287"/>
      <c r="V200" s="3"/>
      <c r="W200" s="3"/>
      <c r="X200" s="3"/>
      <c r="Y200" s="3"/>
      <c r="Z200" s="3"/>
      <c r="AA200" s="3"/>
      <c r="AB200" s="3"/>
    </row>
    <row r="201" ht="15.0" customHeight="1">
      <c r="A201" s="383"/>
      <c r="B201" s="401"/>
      <c r="C201" s="421" t="s">
        <v>1473</v>
      </c>
      <c r="D201" s="404" t="s">
        <v>1474</v>
      </c>
      <c r="E201" s="405">
        <v>10.0</v>
      </c>
      <c r="F201" s="406" t="s">
        <v>120</v>
      </c>
      <c r="G201" s="397">
        <v>437.5</v>
      </c>
      <c r="H201" s="420">
        <f t="shared" si="1"/>
        <v>4375</v>
      </c>
      <c r="I201" s="408"/>
      <c r="J201" s="287"/>
      <c r="K201" s="400">
        <f t="shared" si="37"/>
        <v>5</v>
      </c>
      <c r="L201" s="287"/>
      <c r="M201" s="287"/>
      <c r="N201" s="287"/>
      <c r="O201" s="287"/>
      <c r="P201" s="400">
        <f t="shared" si="38"/>
        <v>5</v>
      </c>
      <c r="Q201" s="287"/>
      <c r="R201" s="287"/>
      <c r="S201" s="287"/>
      <c r="T201" s="287"/>
      <c r="U201" s="287"/>
      <c r="V201" s="3"/>
      <c r="W201" s="3"/>
      <c r="X201" s="3"/>
      <c r="Y201" s="3"/>
      <c r="Z201" s="3"/>
      <c r="AA201" s="3"/>
      <c r="AB201" s="3"/>
    </row>
    <row r="202" ht="15.0" customHeight="1">
      <c r="A202" s="383"/>
      <c r="B202" s="401"/>
      <c r="C202" s="421" t="s">
        <v>1475</v>
      </c>
      <c r="D202" s="404" t="s">
        <v>1476</v>
      </c>
      <c r="E202" s="405">
        <v>10.0</v>
      </c>
      <c r="F202" s="406" t="s">
        <v>120</v>
      </c>
      <c r="G202" s="397">
        <v>5.6</v>
      </c>
      <c r="H202" s="420">
        <f t="shared" si="1"/>
        <v>56</v>
      </c>
      <c r="I202" s="408"/>
      <c r="J202" s="287"/>
      <c r="K202" s="400">
        <f t="shared" si="37"/>
        <v>5</v>
      </c>
      <c r="L202" s="287"/>
      <c r="M202" s="287"/>
      <c r="N202" s="287"/>
      <c r="O202" s="287"/>
      <c r="P202" s="400">
        <f t="shared" si="38"/>
        <v>5</v>
      </c>
      <c r="Q202" s="287"/>
      <c r="R202" s="287"/>
      <c r="S202" s="287"/>
      <c r="T202" s="287"/>
      <c r="U202" s="287"/>
      <c r="V202" s="3"/>
      <c r="W202" s="3"/>
      <c r="X202" s="3"/>
      <c r="Y202" s="3"/>
      <c r="Z202" s="3"/>
      <c r="AA202" s="3"/>
      <c r="AB202" s="3"/>
    </row>
    <row r="203" ht="15.0" customHeight="1">
      <c r="A203" s="383"/>
      <c r="B203" s="401"/>
      <c r="C203" s="421" t="s">
        <v>1477</v>
      </c>
      <c r="D203" s="404" t="s">
        <v>1478</v>
      </c>
      <c r="E203" s="405">
        <v>10.0</v>
      </c>
      <c r="F203" s="406" t="s">
        <v>131</v>
      </c>
      <c r="G203" s="397">
        <v>371.0</v>
      </c>
      <c r="H203" s="420">
        <f t="shared" si="1"/>
        <v>3710</v>
      </c>
      <c r="I203" s="408"/>
      <c r="J203" s="287"/>
      <c r="K203" s="400">
        <f t="shared" si="37"/>
        <v>5</v>
      </c>
      <c r="L203" s="287"/>
      <c r="M203" s="287"/>
      <c r="N203" s="287"/>
      <c r="O203" s="287"/>
      <c r="P203" s="400">
        <f t="shared" si="38"/>
        <v>5</v>
      </c>
      <c r="Q203" s="287"/>
      <c r="R203" s="287"/>
      <c r="S203" s="287"/>
      <c r="T203" s="287"/>
      <c r="U203" s="287"/>
      <c r="V203" s="3"/>
      <c r="W203" s="3"/>
      <c r="X203" s="3"/>
      <c r="Y203" s="3"/>
      <c r="Z203" s="3"/>
      <c r="AA203" s="3"/>
      <c r="AB203" s="3"/>
    </row>
    <row r="204" ht="15.0" customHeight="1">
      <c r="A204" s="383"/>
      <c r="B204" s="401"/>
      <c r="C204" s="421" t="s">
        <v>1479</v>
      </c>
      <c r="D204" s="404" t="s">
        <v>1480</v>
      </c>
      <c r="E204" s="405">
        <v>10.0</v>
      </c>
      <c r="F204" s="406" t="s">
        <v>120</v>
      </c>
      <c r="G204" s="397">
        <v>1000.0</v>
      </c>
      <c r="H204" s="420">
        <f t="shared" si="1"/>
        <v>10000</v>
      </c>
      <c r="I204" s="408"/>
      <c r="J204" s="287"/>
      <c r="K204" s="400">
        <f t="shared" si="37"/>
        <v>5</v>
      </c>
      <c r="L204" s="287"/>
      <c r="M204" s="287"/>
      <c r="N204" s="287"/>
      <c r="O204" s="287"/>
      <c r="P204" s="400">
        <f t="shared" si="38"/>
        <v>5</v>
      </c>
      <c r="Q204" s="287"/>
      <c r="R204" s="287"/>
      <c r="S204" s="287"/>
      <c r="T204" s="287"/>
      <c r="U204" s="287"/>
      <c r="V204" s="3"/>
      <c r="W204" s="3"/>
      <c r="X204" s="3"/>
      <c r="Y204" s="3"/>
      <c r="Z204" s="3"/>
      <c r="AA204" s="3"/>
      <c r="AB204" s="3"/>
    </row>
    <row r="205" ht="15.0" customHeight="1">
      <c r="A205" s="383"/>
      <c r="B205" s="401"/>
      <c r="C205" s="421" t="s">
        <v>1481</v>
      </c>
      <c r="D205" s="404" t="s">
        <v>1482</v>
      </c>
      <c r="E205" s="405">
        <v>10.0</v>
      </c>
      <c r="F205" s="406" t="s">
        <v>120</v>
      </c>
      <c r="G205" s="397">
        <v>58.8</v>
      </c>
      <c r="H205" s="420">
        <f t="shared" si="1"/>
        <v>588</v>
      </c>
      <c r="I205" s="408"/>
      <c r="J205" s="287"/>
      <c r="K205" s="400">
        <f t="shared" si="37"/>
        <v>5</v>
      </c>
      <c r="L205" s="287"/>
      <c r="M205" s="287"/>
      <c r="N205" s="287"/>
      <c r="O205" s="287"/>
      <c r="P205" s="400">
        <f t="shared" si="38"/>
        <v>5</v>
      </c>
      <c r="Q205" s="287"/>
      <c r="R205" s="287"/>
      <c r="S205" s="287"/>
      <c r="T205" s="287"/>
      <c r="U205" s="287"/>
      <c r="V205" s="3"/>
      <c r="W205" s="3"/>
      <c r="X205" s="3"/>
      <c r="Y205" s="3"/>
      <c r="Z205" s="3"/>
      <c r="AA205" s="3"/>
      <c r="AB205" s="3"/>
    </row>
    <row r="206" ht="15.0" customHeight="1">
      <c r="A206" s="383"/>
      <c r="B206" s="401"/>
      <c r="C206" s="421" t="s">
        <v>1481</v>
      </c>
      <c r="D206" s="404" t="s">
        <v>1483</v>
      </c>
      <c r="E206" s="405">
        <v>10.0</v>
      </c>
      <c r="F206" s="406" t="s">
        <v>120</v>
      </c>
      <c r="G206" s="397">
        <v>58.8</v>
      </c>
      <c r="H206" s="420">
        <f t="shared" si="1"/>
        <v>588</v>
      </c>
      <c r="I206" s="408"/>
      <c r="J206" s="287"/>
      <c r="K206" s="400">
        <f t="shared" si="37"/>
        <v>5</v>
      </c>
      <c r="L206" s="287"/>
      <c r="M206" s="287"/>
      <c r="N206" s="287"/>
      <c r="O206" s="287"/>
      <c r="P206" s="400">
        <f t="shared" si="38"/>
        <v>5</v>
      </c>
      <c r="Q206" s="287"/>
      <c r="R206" s="287"/>
      <c r="S206" s="287"/>
      <c r="T206" s="287"/>
      <c r="U206" s="287"/>
      <c r="V206" s="3"/>
      <c r="W206" s="3"/>
      <c r="X206" s="3"/>
      <c r="Y206" s="3"/>
      <c r="Z206" s="3"/>
      <c r="AA206" s="3"/>
      <c r="AB206" s="3"/>
    </row>
    <row r="207" ht="15.0" customHeight="1">
      <c r="A207" s="383"/>
      <c r="B207" s="401"/>
      <c r="C207" s="421" t="s">
        <v>1484</v>
      </c>
      <c r="D207" s="404" t="s">
        <v>1485</v>
      </c>
      <c r="E207" s="405">
        <v>3.0</v>
      </c>
      <c r="F207" s="406" t="s">
        <v>120</v>
      </c>
      <c r="G207" s="397">
        <v>56.0</v>
      </c>
      <c r="H207" s="420">
        <f t="shared" si="1"/>
        <v>168</v>
      </c>
      <c r="I207" s="408"/>
      <c r="J207" s="287"/>
      <c r="K207" s="400">
        <v>2.0</v>
      </c>
      <c r="L207" s="287"/>
      <c r="M207" s="287"/>
      <c r="N207" s="287"/>
      <c r="O207" s="287"/>
      <c r="P207" s="400">
        <v>1.0</v>
      </c>
      <c r="Q207" s="287"/>
      <c r="R207" s="287"/>
      <c r="S207" s="287"/>
      <c r="T207" s="287"/>
      <c r="U207" s="287"/>
      <c r="V207" s="3"/>
      <c r="W207" s="3"/>
      <c r="X207" s="3"/>
      <c r="Y207" s="3"/>
      <c r="Z207" s="3"/>
      <c r="AA207" s="3"/>
      <c r="AB207" s="3"/>
    </row>
    <row r="208" ht="15.0" customHeight="1">
      <c r="A208" s="383"/>
      <c r="B208" s="401"/>
      <c r="C208" s="421" t="s">
        <v>1484</v>
      </c>
      <c r="D208" s="404" t="s">
        <v>1486</v>
      </c>
      <c r="E208" s="405">
        <v>3.0</v>
      </c>
      <c r="F208" s="406" t="s">
        <v>120</v>
      </c>
      <c r="G208" s="397">
        <v>70.0</v>
      </c>
      <c r="H208" s="420">
        <f t="shared" si="1"/>
        <v>210</v>
      </c>
      <c r="I208" s="408"/>
      <c r="J208" s="287"/>
      <c r="K208" s="400">
        <v>2.0</v>
      </c>
      <c r="L208" s="287"/>
      <c r="M208" s="287"/>
      <c r="N208" s="287"/>
      <c r="O208" s="287"/>
      <c r="P208" s="400">
        <v>1.0</v>
      </c>
      <c r="Q208" s="287"/>
      <c r="R208" s="287"/>
      <c r="S208" s="287"/>
      <c r="T208" s="287"/>
      <c r="U208" s="287"/>
      <c r="V208" s="3"/>
      <c r="W208" s="3"/>
      <c r="X208" s="3"/>
      <c r="Y208" s="3"/>
      <c r="Z208" s="3"/>
      <c r="AA208" s="3"/>
      <c r="AB208" s="3"/>
    </row>
    <row r="209" ht="15.0" customHeight="1">
      <c r="A209" s="383"/>
      <c r="B209" s="401"/>
      <c r="C209" s="421" t="s">
        <v>1484</v>
      </c>
      <c r="D209" s="404" t="s">
        <v>1487</v>
      </c>
      <c r="E209" s="405">
        <v>3.0</v>
      </c>
      <c r="F209" s="406" t="s">
        <v>120</v>
      </c>
      <c r="G209" s="397">
        <v>98.0</v>
      </c>
      <c r="H209" s="420">
        <f t="shared" si="1"/>
        <v>294</v>
      </c>
      <c r="I209" s="408"/>
      <c r="J209" s="287"/>
      <c r="K209" s="400">
        <v>2.0</v>
      </c>
      <c r="L209" s="287"/>
      <c r="M209" s="287"/>
      <c r="N209" s="287"/>
      <c r="O209" s="287"/>
      <c r="P209" s="400">
        <v>1.0</v>
      </c>
      <c r="Q209" s="287"/>
      <c r="R209" s="287"/>
      <c r="S209" s="287"/>
      <c r="T209" s="287"/>
      <c r="U209" s="287"/>
      <c r="V209" s="3"/>
      <c r="W209" s="3"/>
      <c r="X209" s="3"/>
      <c r="Y209" s="3"/>
      <c r="Z209" s="3"/>
      <c r="AA209" s="3"/>
      <c r="AB209" s="3"/>
    </row>
    <row r="210" ht="15.0" customHeight="1">
      <c r="A210" s="383"/>
      <c r="B210" s="401"/>
      <c r="C210" s="421" t="s">
        <v>1484</v>
      </c>
      <c r="D210" s="404" t="s">
        <v>1488</v>
      </c>
      <c r="E210" s="405">
        <v>3.0</v>
      </c>
      <c r="F210" s="406" t="s">
        <v>120</v>
      </c>
      <c r="G210" s="397">
        <v>126.0</v>
      </c>
      <c r="H210" s="420">
        <f t="shared" si="1"/>
        <v>378</v>
      </c>
      <c r="I210" s="408"/>
      <c r="J210" s="287"/>
      <c r="K210" s="400">
        <v>2.0</v>
      </c>
      <c r="L210" s="287"/>
      <c r="M210" s="287"/>
      <c r="N210" s="287"/>
      <c r="O210" s="287"/>
      <c r="P210" s="400">
        <v>1.0</v>
      </c>
      <c r="Q210" s="287"/>
      <c r="R210" s="287"/>
      <c r="S210" s="287"/>
      <c r="T210" s="287"/>
      <c r="U210" s="287"/>
      <c r="V210" s="3"/>
      <c r="W210" s="3"/>
      <c r="X210" s="3"/>
      <c r="Y210" s="3"/>
      <c r="Z210" s="3"/>
      <c r="AA210" s="3"/>
      <c r="AB210" s="3"/>
    </row>
    <row r="211" ht="15.0" customHeight="1">
      <c r="A211" s="383"/>
      <c r="B211" s="401"/>
      <c r="C211" s="421" t="s">
        <v>1489</v>
      </c>
      <c r="D211" s="404" t="s">
        <v>1490</v>
      </c>
      <c r="E211" s="405">
        <v>5.0</v>
      </c>
      <c r="F211" s="406" t="s">
        <v>120</v>
      </c>
      <c r="G211" s="397">
        <v>546.0</v>
      </c>
      <c r="H211" s="420">
        <f t="shared" si="1"/>
        <v>2730</v>
      </c>
      <c r="I211" s="408"/>
      <c r="J211" s="287"/>
      <c r="K211" s="400">
        <v>3.0</v>
      </c>
      <c r="L211" s="287"/>
      <c r="M211" s="287"/>
      <c r="N211" s="287"/>
      <c r="O211" s="287"/>
      <c r="P211" s="400">
        <v>2.0</v>
      </c>
      <c r="Q211" s="287"/>
      <c r="R211" s="287"/>
      <c r="S211" s="287"/>
      <c r="T211" s="287"/>
      <c r="U211" s="287"/>
      <c r="V211" s="3"/>
      <c r="W211" s="3"/>
      <c r="X211" s="3"/>
      <c r="Y211" s="3"/>
      <c r="Z211" s="3"/>
      <c r="AA211" s="3"/>
      <c r="AB211" s="3"/>
    </row>
    <row r="212" ht="15.0" customHeight="1">
      <c r="A212" s="383"/>
      <c r="B212" s="401"/>
      <c r="C212" s="421" t="s">
        <v>1491</v>
      </c>
      <c r="D212" s="404" t="s">
        <v>1492</v>
      </c>
      <c r="E212" s="405">
        <v>180.0</v>
      </c>
      <c r="F212" s="406" t="s">
        <v>120</v>
      </c>
      <c r="G212" s="397">
        <v>60.0</v>
      </c>
      <c r="H212" s="420">
        <f t="shared" si="1"/>
        <v>10800</v>
      </c>
      <c r="I212" s="408"/>
      <c r="J212" s="287"/>
      <c r="K212" s="400">
        <f t="shared" ref="K212:K214" si="39">E212/2</f>
        <v>90</v>
      </c>
      <c r="L212" s="287"/>
      <c r="M212" s="287"/>
      <c r="N212" s="287"/>
      <c r="O212" s="287"/>
      <c r="P212" s="400">
        <f t="shared" ref="P212:P214" si="40">E212/2</f>
        <v>90</v>
      </c>
      <c r="Q212" s="287"/>
      <c r="R212" s="287"/>
      <c r="S212" s="287"/>
      <c r="T212" s="287"/>
      <c r="U212" s="287"/>
      <c r="V212" s="3"/>
      <c r="W212" s="3"/>
      <c r="X212" s="3"/>
      <c r="Y212" s="3"/>
      <c r="Z212" s="3"/>
      <c r="AA212" s="3"/>
      <c r="AB212" s="3"/>
    </row>
    <row r="213" ht="15.0" customHeight="1">
      <c r="A213" s="383"/>
      <c r="B213" s="401"/>
      <c r="C213" s="421" t="s">
        <v>1491</v>
      </c>
      <c r="D213" s="404" t="s">
        <v>1493</v>
      </c>
      <c r="E213" s="405">
        <v>36.0</v>
      </c>
      <c r="F213" s="406" t="s">
        <v>120</v>
      </c>
      <c r="G213" s="397">
        <v>60.0</v>
      </c>
      <c r="H213" s="420">
        <f t="shared" si="1"/>
        <v>2160</v>
      </c>
      <c r="I213" s="408"/>
      <c r="J213" s="287"/>
      <c r="K213" s="400">
        <f t="shared" si="39"/>
        <v>18</v>
      </c>
      <c r="L213" s="287"/>
      <c r="M213" s="287"/>
      <c r="N213" s="287"/>
      <c r="O213" s="287"/>
      <c r="P213" s="400">
        <f t="shared" si="40"/>
        <v>18</v>
      </c>
      <c r="Q213" s="287"/>
      <c r="R213" s="287"/>
      <c r="S213" s="287"/>
      <c r="T213" s="287"/>
      <c r="U213" s="287"/>
      <c r="V213" s="3"/>
      <c r="W213" s="3"/>
      <c r="X213" s="3"/>
      <c r="Y213" s="3"/>
      <c r="Z213" s="3"/>
      <c r="AA213" s="3"/>
      <c r="AB213" s="3"/>
    </row>
    <row r="214" ht="15.0" customHeight="1">
      <c r="A214" s="383"/>
      <c r="B214" s="401"/>
      <c r="C214" s="421" t="s">
        <v>1491</v>
      </c>
      <c r="D214" s="404" t="s">
        <v>1494</v>
      </c>
      <c r="E214" s="405">
        <v>60.0</v>
      </c>
      <c r="F214" s="406" t="s">
        <v>120</v>
      </c>
      <c r="G214" s="397">
        <v>60.0</v>
      </c>
      <c r="H214" s="420">
        <f t="shared" si="1"/>
        <v>3600</v>
      </c>
      <c r="I214" s="408"/>
      <c r="J214" s="287"/>
      <c r="K214" s="400">
        <f t="shared" si="39"/>
        <v>30</v>
      </c>
      <c r="L214" s="287"/>
      <c r="M214" s="287"/>
      <c r="N214" s="287"/>
      <c r="O214" s="287"/>
      <c r="P214" s="400">
        <f t="shared" si="40"/>
        <v>30</v>
      </c>
      <c r="Q214" s="287"/>
      <c r="R214" s="287"/>
      <c r="S214" s="287"/>
      <c r="T214" s="287"/>
      <c r="U214" s="287"/>
      <c r="V214" s="3"/>
      <c r="W214" s="3"/>
      <c r="X214" s="3"/>
      <c r="Y214" s="3"/>
      <c r="Z214" s="3"/>
      <c r="AA214" s="3"/>
      <c r="AB214" s="3"/>
    </row>
    <row r="215" ht="15.0" customHeight="1">
      <c r="A215" s="383"/>
      <c r="B215" s="401"/>
      <c r="C215" s="421" t="s">
        <v>1495</v>
      </c>
      <c r="D215" s="404" t="s">
        <v>1496</v>
      </c>
      <c r="E215" s="405">
        <v>5.0</v>
      </c>
      <c r="F215" s="406" t="s">
        <v>120</v>
      </c>
      <c r="G215" s="397">
        <v>105.0</v>
      </c>
      <c r="H215" s="420">
        <f t="shared" si="1"/>
        <v>525</v>
      </c>
      <c r="I215" s="408"/>
      <c r="J215" s="287"/>
      <c r="K215" s="400">
        <v>3.0</v>
      </c>
      <c r="L215" s="287"/>
      <c r="M215" s="287"/>
      <c r="N215" s="287"/>
      <c r="O215" s="287"/>
      <c r="P215" s="400">
        <v>2.0</v>
      </c>
      <c r="Q215" s="287"/>
      <c r="R215" s="287"/>
      <c r="S215" s="287"/>
      <c r="T215" s="287"/>
      <c r="U215" s="287"/>
      <c r="V215" s="3"/>
      <c r="W215" s="3"/>
      <c r="X215" s="3"/>
      <c r="Y215" s="3"/>
      <c r="Z215" s="3"/>
      <c r="AA215" s="3"/>
      <c r="AB215" s="3"/>
    </row>
    <row r="216" ht="15.0" customHeight="1">
      <c r="A216" s="383"/>
      <c r="B216" s="401"/>
      <c r="C216" s="421" t="s">
        <v>1495</v>
      </c>
      <c r="D216" s="404" t="s">
        <v>1497</v>
      </c>
      <c r="E216" s="405">
        <v>5.0</v>
      </c>
      <c r="F216" s="406" t="s">
        <v>120</v>
      </c>
      <c r="G216" s="397">
        <v>105.0</v>
      </c>
      <c r="H216" s="420">
        <f t="shared" si="1"/>
        <v>525</v>
      </c>
      <c r="I216" s="408"/>
      <c r="J216" s="287"/>
      <c r="K216" s="400">
        <v>3.0</v>
      </c>
      <c r="L216" s="287"/>
      <c r="M216" s="287"/>
      <c r="N216" s="287"/>
      <c r="O216" s="287"/>
      <c r="P216" s="400">
        <v>2.0</v>
      </c>
      <c r="Q216" s="287"/>
      <c r="R216" s="287"/>
      <c r="S216" s="287"/>
      <c r="T216" s="287"/>
      <c r="U216" s="287"/>
      <c r="V216" s="3"/>
      <c r="W216" s="3"/>
      <c r="X216" s="3"/>
      <c r="Y216" s="3"/>
      <c r="Z216" s="3"/>
      <c r="AA216" s="3"/>
      <c r="AB216" s="3"/>
    </row>
    <row r="217" ht="15.0" customHeight="1">
      <c r="A217" s="383"/>
      <c r="B217" s="401"/>
      <c r="C217" s="421" t="s">
        <v>1498</v>
      </c>
      <c r="D217" s="404" t="s">
        <v>1499</v>
      </c>
      <c r="E217" s="405">
        <v>10.0</v>
      </c>
      <c r="F217" s="406" t="s">
        <v>221</v>
      </c>
      <c r="G217" s="397">
        <v>67.2</v>
      </c>
      <c r="H217" s="420">
        <f t="shared" si="1"/>
        <v>672</v>
      </c>
      <c r="I217" s="408"/>
      <c r="J217" s="287"/>
      <c r="K217" s="400">
        <f>E217/2</f>
        <v>5</v>
      </c>
      <c r="L217" s="287"/>
      <c r="M217" s="287"/>
      <c r="N217" s="287"/>
      <c r="O217" s="287"/>
      <c r="P217" s="400">
        <f t="shared" ref="P217:P219" si="41">E217/2</f>
        <v>5</v>
      </c>
      <c r="Q217" s="287"/>
      <c r="R217" s="287"/>
      <c r="S217" s="287"/>
      <c r="T217" s="287"/>
      <c r="U217" s="287"/>
      <c r="V217" s="3"/>
      <c r="W217" s="3"/>
      <c r="X217" s="3"/>
      <c r="Y217" s="3"/>
      <c r="Z217" s="3"/>
      <c r="AA217" s="3"/>
      <c r="AB217" s="3"/>
    </row>
    <row r="218" ht="15.0" customHeight="1">
      <c r="A218" s="383"/>
      <c r="B218" s="401"/>
      <c r="C218" s="421" t="s">
        <v>1498</v>
      </c>
      <c r="D218" s="404" t="s">
        <v>1500</v>
      </c>
      <c r="E218" s="405">
        <v>5.0</v>
      </c>
      <c r="F218" s="406" t="s">
        <v>221</v>
      </c>
      <c r="G218" s="397">
        <v>67.2</v>
      </c>
      <c r="H218" s="420">
        <f t="shared" si="1"/>
        <v>336</v>
      </c>
      <c r="I218" s="408"/>
      <c r="J218" s="287"/>
      <c r="K218" s="400">
        <v>3.0</v>
      </c>
      <c r="L218" s="287"/>
      <c r="M218" s="287"/>
      <c r="N218" s="287"/>
      <c r="O218" s="287"/>
      <c r="P218" s="400">
        <f t="shared" si="41"/>
        <v>2.5</v>
      </c>
      <c r="Q218" s="287"/>
      <c r="R218" s="287"/>
      <c r="S218" s="287"/>
      <c r="T218" s="287"/>
      <c r="U218" s="287"/>
      <c r="V218" s="3"/>
      <c r="W218" s="3"/>
      <c r="X218" s="3"/>
      <c r="Y218" s="3"/>
      <c r="Z218" s="3"/>
      <c r="AA218" s="3"/>
      <c r="AB218" s="3"/>
    </row>
    <row r="219" ht="15.0" customHeight="1">
      <c r="A219" s="383"/>
      <c r="B219" s="401"/>
      <c r="C219" s="421" t="s">
        <v>1501</v>
      </c>
      <c r="D219" s="404" t="s">
        <v>1502</v>
      </c>
      <c r="E219" s="405">
        <v>30.0</v>
      </c>
      <c r="F219" s="406" t="s">
        <v>131</v>
      </c>
      <c r="G219" s="397">
        <v>65.8</v>
      </c>
      <c r="H219" s="420">
        <f t="shared" si="1"/>
        <v>1974</v>
      </c>
      <c r="I219" s="408"/>
      <c r="J219" s="287"/>
      <c r="K219" s="400">
        <f>E219/2</f>
        <v>15</v>
      </c>
      <c r="L219" s="287"/>
      <c r="M219" s="287"/>
      <c r="N219" s="287"/>
      <c r="O219" s="287"/>
      <c r="P219" s="400">
        <f t="shared" si="41"/>
        <v>15</v>
      </c>
      <c r="Q219" s="287"/>
      <c r="R219" s="287"/>
      <c r="S219" s="287"/>
      <c r="T219" s="287"/>
      <c r="U219" s="287"/>
      <c r="V219" s="3"/>
      <c r="W219" s="3"/>
      <c r="X219" s="3"/>
      <c r="Y219" s="3"/>
      <c r="Z219" s="3"/>
      <c r="AA219" s="3"/>
      <c r="AB219" s="3"/>
    </row>
    <row r="220" ht="15.0" customHeight="1">
      <c r="A220" s="383"/>
      <c r="B220" s="401"/>
      <c r="C220" s="421" t="s">
        <v>1501</v>
      </c>
      <c r="D220" s="404" t="s">
        <v>1503</v>
      </c>
      <c r="E220" s="405">
        <v>3.0</v>
      </c>
      <c r="F220" s="406" t="s">
        <v>131</v>
      </c>
      <c r="G220" s="397">
        <v>73.5</v>
      </c>
      <c r="H220" s="420">
        <f t="shared" si="1"/>
        <v>220.5</v>
      </c>
      <c r="I220" s="408"/>
      <c r="J220" s="287"/>
      <c r="K220" s="400">
        <v>2.0</v>
      </c>
      <c r="L220" s="287"/>
      <c r="M220" s="287"/>
      <c r="N220" s="287"/>
      <c r="O220" s="287"/>
      <c r="P220" s="400">
        <v>1.0</v>
      </c>
      <c r="Q220" s="287"/>
      <c r="R220" s="287"/>
      <c r="S220" s="287"/>
      <c r="T220" s="287"/>
      <c r="U220" s="287"/>
      <c r="V220" s="3"/>
      <c r="W220" s="3"/>
      <c r="X220" s="3"/>
      <c r="Y220" s="3"/>
      <c r="Z220" s="3"/>
      <c r="AA220" s="3"/>
      <c r="AB220" s="3"/>
    </row>
    <row r="221" ht="15.0" customHeight="1">
      <c r="A221" s="383"/>
      <c r="B221" s="401"/>
      <c r="C221" s="421" t="s">
        <v>1504</v>
      </c>
      <c r="D221" s="404" t="s">
        <v>1505</v>
      </c>
      <c r="E221" s="405">
        <v>15.0</v>
      </c>
      <c r="F221" s="406" t="s">
        <v>120</v>
      </c>
      <c r="G221" s="397">
        <v>687.4</v>
      </c>
      <c r="H221" s="420">
        <f t="shared" si="1"/>
        <v>10311</v>
      </c>
      <c r="I221" s="408"/>
      <c r="J221" s="287"/>
      <c r="K221" s="400">
        <v>8.0</v>
      </c>
      <c r="L221" s="287"/>
      <c r="M221" s="287"/>
      <c r="N221" s="287"/>
      <c r="O221" s="287"/>
      <c r="P221" s="400">
        <v>7.0</v>
      </c>
      <c r="Q221" s="287"/>
      <c r="R221" s="287"/>
      <c r="S221" s="287"/>
      <c r="T221" s="287"/>
      <c r="U221" s="287"/>
      <c r="V221" s="3"/>
      <c r="W221" s="3"/>
      <c r="X221" s="3"/>
      <c r="Y221" s="3"/>
      <c r="Z221" s="3"/>
      <c r="AA221" s="3"/>
      <c r="AB221" s="3"/>
    </row>
    <row r="222" ht="15.0" customHeight="1">
      <c r="A222" s="383"/>
      <c r="B222" s="401"/>
      <c r="C222" s="421" t="s">
        <v>1504</v>
      </c>
      <c r="D222" s="404" t="s">
        <v>1506</v>
      </c>
      <c r="E222" s="405">
        <v>3.0</v>
      </c>
      <c r="F222" s="406" t="s">
        <v>120</v>
      </c>
      <c r="G222" s="397">
        <v>2100.0</v>
      </c>
      <c r="H222" s="420">
        <f t="shared" si="1"/>
        <v>6300</v>
      </c>
      <c r="I222" s="408"/>
      <c r="J222" s="287"/>
      <c r="K222" s="400">
        <v>2.0</v>
      </c>
      <c r="L222" s="287"/>
      <c r="M222" s="287"/>
      <c r="N222" s="287"/>
      <c r="O222" s="287"/>
      <c r="P222" s="400">
        <v>1.0</v>
      </c>
      <c r="Q222" s="287"/>
      <c r="R222" s="287"/>
      <c r="S222" s="287"/>
      <c r="T222" s="287"/>
      <c r="U222" s="287"/>
      <c r="V222" s="3"/>
      <c r="W222" s="3"/>
      <c r="X222" s="3"/>
      <c r="Y222" s="3"/>
      <c r="Z222" s="3"/>
      <c r="AA222" s="3"/>
      <c r="AB222" s="3"/>
    </row>
    <row r="223" ht="15.0" customHeight="1">
      <c r="A223" s="383"/>
      <c r="B223" s="401"/>
      <c r="C223" s="421" t="s">
        <v>1507</v>
      </c>
      <c r="D223" s="404" t="s">
        <v>1508</v>
      </c>
      <c r="E223" s="405">
        <v>50.0</v>
      </c>
      <c r="F223" s="406" t="s">
        <v>118</v>
      </c>
      <c r="G223" s="397">
        <v>84.0</v>
      </c>
      <c r="H223" s="420">
        <f t="shared" si="1"/>
        <v>4200</v>
      </c>
      <c r="I223" s="408"/>
      <c r="J223" s="287"/>
      <c r="K223" s="400">
        <f>E223/2</f>
        <v>25</v>
      </c>
      <c r="L223" s="287"/>
      <c r="M223" s="287"/>
      <c r="N223" s="287"/>
      <c r="O223" s="287"/>
      <c r="P223" s="400">
        <f>E223/2</f>
        <v>25</v>
      </c>
      <c r="Q223" s="287"/>
      <c r="R223" s="287"/>
      <c r="S223" s="287"/>
      <c r="T223" s="287"/>
      <c r="U223" s="287"/>
      <c r="V223" s="3"/>
      <c r="W223" s="3"/>
      <c r="X223" s="3"/>
      <c r="Y223" s="3"/>
      <c r="Z223" s="3"/>
      <c r="AA223" s="3"/>
      <c r="AB223" s="3"/>
    </row>
    <row r="224" ht="15.0" customHeight="1">
      <c r="A224" s="383"/>
      <c r="B224" s="401"/>
      <c r="C224" s="421" t="s">
        <v>1509</v>
      </c>
      <c r="D224" s="404" t="s">
        <v>1510</v>
      </c>
      <c r="E224" s="405">
        <v>5.0</v>
      </c>
      <c r="F224" s="406" t="s">
        <v>118</v>
      </c>
      <c r="G224" s="397">
        <v>112.0</v>
      </c>
      <c r="H224" s="420">
        <f t="shared" si="1"/>
        <v>560</v>
      </c>
      <c r="I224" s="408"/>
      <c r="J224" s="287"/>
      <c r="K224" s="400">
        <v>3.0</v>
      </c>
      <c r="L224" s="287"/>
      <c r="M224" s="287"/>
      <c r="N224" s="287"/>
      <c r="O224" s="287"/>
      <c r="P224" s="400">
        <v>2.0</v>
      </c>
      <c r="Q224" s="287"/>
      <c r="R224" s="287"/>
      <c r="S224" s="287"/>
      <c r="T224" s="287"/>
      <c r="U224" s="287"/>
      <c r="V224" s="3"/>
      <c r="W224" s="3"/>
      <c r="X224" s="3"/>
      <c r="Y224" s="3"/>
      <c r="Z224" s="3"/>
      <c r="AA224" s="3"/>
      <c r="AB224" s="3"/>
    </row>
    <row r="225" ht="15.0" customHeight="1">
      <c r="A225" s="383"/>
      <c r="B225" s="401"/>
      <c r="C225" s="421" t="s">
        <v>1511</v>
      </c>
      <c r="D225" s="404" t="s">
        <v>1512</v>
      </c>
      <c r="E225" s="405">
        <v>5.0</v>
      </c>
      <c r="F225" s="406" t="s">
        <v>120</v>
      </c>
      <c r="G225" s="397">
        <v>252.0</v>
      </c>
      <c r="H225" s="420">
        <f t="shared" si="1"/>
        <v>1260</v>
      </c>
      <c r="I225" s="408"/>
      <c r="J225" s="287"/>
      <c r="K225" s="400">
        <v>3.0</v>
      </c>
      <c r="L225" s="287"/>
      <c r="M225" s="287"/>
      <c r="N225" s="287"/>
      <c r="O225" s="287"/>
      <c r="P225" s="400">
        <v>2.0</v>
      </c>
      <c r="Q225" s="287"/>
      <c r="R225" s="287"/>
      <c r="S225" s="287"/>
      <c r="T225" s="287"/>
      <c r="U225" s="287"/>
      <c r="V225" s="3"/>
      <c r="W225" s="3"/>
      <c r="X225" s="3"/>
      <c r="Y225" s="3"/>
      <c r="Z225" s="3"/>
      <c r="AA225" s="3"/>
      <c r="AB225" s="3"/>
    </row>
    <row r="226" ht="15.0" customHeight="1">
      <c r="A226" s="383"/>
      <c r="B226" s="401"/>
      <c r="C226" s="421" t="s">
        <v>1513</v>
      </c>
      <c r="D226" s="404" t="s">
        <v>1514</v>
      </c>
      <c r="E226" s="405">
        <v>15.0</v>
      </c>
      <c r="F226" s="406" t="s">
        <v>118</v>
      </c>
      <c r="G226" s="397">
        <v>175.0</v>
      </c>
      <c r="H226" s="420">
        <f t="shared" si="1"/>
        <v>2625</v>
      </c>
      <c r="I226" s="408"/>
      <c r="J226" s="287"/>
      <c r="K226" s="400">
        <v>8.0</v>
      </c>
      <c r="L226" s="287"/>
      <c r="M226" s="287"/>
      <c r="N226" s="287"/>
      <c r="O226" s="287"/>
      <c r="P226" s="400">
        <v>7.0</v>
      </c>
      <c r="Q226" s="287"/>
      <c r="R226" s="287"/>
      <c r="S226" s="287"/>
      <c r="T226" s="287"/>
      <c r="U226" s="287"/>
      <c r="V226" s="3"/>
      <c r="W226" s="3"/>
      <c r="X226" s="3"/>
      <c r="Y226" s="3"/>
      <c r="Z226" s="3"/>
      <c r="AA226" s="3"/>
      <c r="AB226" s="3"/>
    </row>
    <row r="227" ht="15.0" customHeight="1">
      <c r="A227" s="383"/>
      <c r="B227" s="401"/>
      <c r="C227" s="421" t="s">
        <v>1515</v>
      </c>
      <c r="D227" s="404" t="s">
        <v>1516</v>
      </c>
      <c r="E227" s="405">
        <v>30.0</v>
      </c>
      <c r="F227" s="406" t="s">
        <v>157</v>
      </c>
      <c r="G227" s="397">
        <v>42.0</v>
      </c>
      <c r="H227" s="420">
        <f t="shared" si="1"/>
        <v>1260</v>
      </c>
      <c r="I227" s="408"/>
      <c r="J227" s="287"/>
      <c r="K227" s="400">
        <f t="shared" ref="K227:K230" si="42">E227/2</f>
        <v>15</v>
      </c>
      <c r="L227" s="287"/>
      <c r="M227" s="287"/>
      <c r="N227" s="287"/>
      <c r="O227" s="287"/>
      <c r="P227" s="400">
        <f t="shared" ref="P227:P230" si="43">E227/2</f>
        <v>15</v>
      </c>
      <c r="Q227" s="287"/>
      <c r="R227" s="287"/>
      <c r="S227" s="287"/>
      <c r="T227" s="287"/>
      <c r="U227" s="287"/>
      <c r="V227" s="3"/>
      <c r="W227" s="3"/>
      <c r="X227" s="3"/>
      <c r="Y227" s="3"/>
      <c r="Z227" s="3"/>
      <c r="AA227" s="3"/>
      <c r="AB227" s="3"/>
    </row>
    <row r="228" ht="15.0" customHeight="1">
      <c r="A228" s="383"/>
      <c r="B228" s="401"/>
      <c r="C228" s="421" t="s">
        <v>1517</v>
      </c>
      <c r="D228" s="404" t="s">
        <v>1518</v>
      </c>
      <c r="E228" s="405">
        <v>30.0</v>
      </c>
      <c r="F228" s="406" t="s">
        <v>157</v>
      </c>
      <c r="G228" s="397">
        <v>84.0</v>
      </c>
      <c r="H228" s="420">
        <f t="shared" si="1"/>
        <v>2520</v>
      </c>
      <c r="I228" s="408"/>
      <c r="J228" s="287"/>
      <c r="K228" s="400">
        <f t="shared" si="42"/>
        <v>15</v>
      </c>
      <c r="L228" s="287"/>
      <c r="M228" s="287"/>
      <c r="N228" s="287"/>
      <c r="O228" s="287"/>
      <c r="P228" s="400">
        <f t="shared" si="43"/>
        <v>15</v>
      </c>
      <c r="Q228" s="287"/>
      <c r="R228" s="287"/>
      <c r="S228" s="287"/>
      <c r="T228" s="287"/>
      <c r="U228" s="287"/>
      <c r="V228" s="3"/>
      <c r="W228" s="3"/>
      <c r="X228" s="3"/>
      <c r="Y228" s="3"/>
      <c r="Z228" s="3"/>
      <c r="AA228" s="3"/>
      <c r="AB228" s="3"/>
    </row>
    <row r="229" ht="15.0" customHeight="1">
      <c r="A229" s="383"/>
      <c r="B229" s="401"/>
      <c r="C229" s="421" t="s">
        <v>1519</v>
      </c>
      <c r="D229" s="404" t="s">
        <v>1520</v>
      </c>
      <c r="E229" s="405">
        <v>2.0</v>
      </c>
      <c r="F229" s="406" t="s">
        <v>120</v>
      </c>
      <c r="G229" s="397">
        <v>490.0</v>
      </c>
      <c r="H229" s="420">
        <f t="shared" si="1"/>
        <v>980</v>
      </c>
      <c r="I229" s="408"/>
      <c r="J229" s="287"/>
      <c r="K229" s="400">
        <f t="shared" si="42"/>
        <v>1</v>
      </c>
      <c r="L229" s="287"/>
      <c r="M229" s="287"/>
      <c r="N229" s="287"/>
      <c r="O229" s="287"/>
      <c r="P229" s="400">
        <f t="shared" si="43"/>
        <v>1</v>
      </c>
      <c r="Q229" s="287"/>
      <c r="R229" s="287"/>
      <c r="S229" s="287"/>
      <c r="T229" s="287"/>
      <c r="U229" s="287"/>
      <c r="V229" s="3"/>
      <c r="W229" s="3"/>
      <c r="X229" s="3"/>
      <c r="Y229" s="3"/>
      <c r="Z229" s="3"/>
      <c r="AA229" s="3"/>
      <c r="AB229" s="3"/>
    </row>
    <row r="230" ht="15.0" customHeight="1">
      <c r="A230" s="383"/>
      <c r="B230" s="401"/>
      <c r="C230" s="421" t="s">
        <v>1519</v>
      </c>
      <c r="D230" s="404" t="s">
        <v>1521</v>
      </c>
      <c r="E230" s="405">
        <v>2.0</v>
      </c>
      <c r="F230" s="406" t="s">
        <v>120</v>
      </c>
      <c r="G230" s="397">
        <v>700.0</v>
      </c>
      <c r="H230" s="420">
        <f t="shared" si="1"/>
        <v>1400</v>
      </c>
      <c r="I230" s="408"/>
      <c r="J230" s="287"/>
      <c r="K230" s="400">
        <f t="shared" si="42"/>
        <v>1</v>
      </c>
      <c r="L230" s="287"/>
      <c r="M230" s="287"/>
      <c r="N230" s="287"/>
      <c r="O230" s="287"/>
      <c r="P230" s="400">
        <f t="shared" si="43"/>
        <v>1</v>
      </c>
      <c r="Q230" s="287"/>
      <c r="R230" s="287"/>
      <c r="S230" s="287"/>
      <c r="T230" s="287"/>
      <c r="U230" s="287"/>
      <c r="V230" s="3"/>
      <c r="W230" s="3"/>
      <c r="X230" s="3"/>
      <c r="Y230" s="3"/>
      <c r="Z230" s="3"/>
      <c r="AA230" s="3"/>
      <c r="AB230" s="3"/>
    </row>
    <row r="231" ht="15.0" customHeight="1">
      <c r="A231" s="383"/>
      <c r="B231" s="401"/>
      <c r="C231" s="421"/>
      <c r="D231" s="404"/>
      <c r="E231" s="405"/>
      <c r="F231" s="406"/>
      <c r="G231" s="397"/>
      <c r="H231" s="420"/>
      <c r="I231" s="408"/>
      <c r="J231" s="287"/>
      <c r="K231" s="400"/>
      <c r="L231" s="287"/>
      <c r="M231" s="287"/>
      <c r="N231" s="287"/>
      <c r="O231" s="287"/>
      <c r="P231" s="400"/>
      <c r="Q231" s="287"/>
      <c r="R231" s="287"/>
      <c r="S231" s="287"/>
      <c r="T231" s="287"/>
      <c r="U231" s="287"/>
      <c r="V231" s="3"/>
      <c r="W231" s="3"/>
      <c r="X231" s="3"/>
      <c r="Y231" s="3"/>
      <c r="Z231" s="3"/>
      <c r="AA231" s="3"/>
      <c r="AB231" s="3"/>
    </row>
    <row r="232" ht="15.75" customHeight="1">
      <c r="A232" s="383"/>
      <c r="B232" s="401"/>
      <c r="C232" s="402" t="s">
        <v>1522</v>
      </c>
      <c r="D232" s="404"/>
      <c r="E232" s="405"/>
      <c r="F232" s="406"/>
      <c r="G232" s="397"/>
      <c r="H232" s="420"/>
      <c r="I232" s="407" t="s">
        <v>902</v>
      </c>
      <c r="J232" s="287"/>
      <c r="K232" s="400"/>
      <c r="L232" s="287"/>
      <c r="M232" s="287"/>
      <c r="N232" s="287"/>
      <c r="O232" s="287"/>
      <c r="P232" s="400"/>
      <c r="Q232" s="287"/>
      <c r="R232" s="287"/>
      <c r="S232" s="287"/>
      <c r="T232" s="287"/>
      <c r="U232" s="287"/>
      <c r="V232" s="3"/>
      <c r="W232" s="3"/>
      <c r="X232" s="3"/>
      <c r="Y232" s="3"/>
      <c r="Z232" s="3"/>
      <c r="AA232" s="3"/>
      <c r="AB232" s="3"/>
    </row>
    <row r="233" ht="15.0" customHeight="1">
      <c r="A233" s="401"/>
      <c r="B233" s="401"/>
      <c r="C233" s="402" t="s">
        <v>1523</v>
      </c>
      <c r="D233" s="404"/>
      <c r="E233" s="405"/>
      <c r="F233" s="406"/>
      <c r="G233" s="397"/>
      <c r="H233" s="420"/>
      <c r="I233" s="408"/>
      <c r="J233" s="287"/>
      <c r="K233" s="400"/>
      <c r="L233" s="287"/>
      <c r="M233" s="287"/>
      <c r="N233" s="287"/>
      <c r="O233" s="287"/>
      <c r="P233" s="400"/>
      <c r="Q233" s="287"/>
      <c r="R233" s="287"/>
      <c r="S233" s="287"/>
      <c r="T233" s="287"/>
      <c r="U233" s="287"/>
      <c r="V233" s="3"/>
      <c r="W233" s="3"/>
      <c r="X233" s="3"/>
      <c r="Y233" s="3"/>
      <c r="Z233" s="3"/>
      <c r="AA233" s="3"/>
      <c r="AB233" s="3"/>
    </row>
    <row r="234" ht="15.0" customHeight="1">
      <c r="A234" s="383"/>
      <c r="B234" s="401"/>
      <c r="C234" s="421" t="s">
        <v>1524</v>
      </c>
      <c r="D234" s="404"/>
      <c r="E234" s="405">
        <f t="shared" ref="E234:E235" si="44">SUM(J234:U234)</f>
        <v>500</v>
      </c>
      <c r="F234" s="406" t="s">
        <v>120</v>
      </c>
      <c r="G234" s="397">
        <v>40.0</v>
      </c>
      <c r="H234" s="420">
        <f t="shared" ref="H234:H235" si="45">E234*G234</f>
        <v>20000</v>
      </c>
      <c r="I234" s="408"/>
      <c r="J234" s="287"/>
      <c r="K234" s="400"/>
      <c r="L234" s="287"/>
      <c r="M234" s="416">
        <v>500.0</v>
      </c>
      <c r="N234" s="287"/>
      <c r="O234" s="287"/>
      <c r="P234" s="400"/>
      <c r="Q234" s="287"/>
      <c r="R234" s="287"/>
      <c r="S234" s="287"/>
      <c r="T234" s="287"/>
      <c r="U234" s="287"/>
      <c r="V234" s="3"/>
      <c r="W234" s="3"/>
      <c r="X234" s="3"/>
      <c r="Y234" s="3"/>
      <c r="Z234" s="3"/>
      <c r="AA234" s="3"/>
      <c r="AB234" s="3"/>
    </row>
    <row r="235" ht="15.0" customHeight="1">
      <c r="A235" s="383"/>
      <c r="B235" s="401"/>
      <c r="C235" s="421" t="s">
        <v>1525</v>
      </c>
      <c r="D235" s="404" t="s">
        <v>1526</v>
      </c>
      <c r="E235" s="405">
        <f t="shared" si="44"/>
        <v>500</v>
      </c>
      <c r="F235" s="406" t="s">
        <v>131</v>
      </c>
      <c r="G235" s="397">
        <v>40.0</v>
      </c>
      <c r="H235" s="420">
        <f t="shared" si="45"/>
        <v>20000</v>
      </c>
      <c r="I235" s="408"/>
      <c r="J235" s="287"/>
      <c r="K235" s="400"/>
      <c r="L235" s="287"/>
      <c r="M235" s="416">
        <v>500.0</v>
      </c>
      <c r="N235" s="287"/>
      <c r="O235" s="287"/>
      <c r="P235" s="400"/>
      <c r="Q235" s="287"/>
      <c r="R235" s="287"/>
      <c r="S235" s="287"/>
      <c r="T235" s="287"/>
      <c r="U235" s="287"/>
      <c r="V235" s="3"/>
      <c r="W235" s="3"/>
      <c r="X235" s="3"/>
      <c r="Y235" s="3"/>
      <c r="Z235" s="3"/>
      <c r="AA235" s="3"/>
      <c r="AB235" s="3"/>
    </row>
    <row r="236" ht="15.0" customHeight="1">
      <c r="A236" s="383"/>
      <c r="B236" s="401"/>
      <c r="C236" s="421"/>
      <c r="D236" s="404"/>
      <c r="E236" s="405"/>
      <c r="F236" s="406"/>
      <c r="G236" s="397"/>
      <c r="H236" s="420"/>
      <c r="I236" s="438"/>
      <c r="J236" s="287"/>
      <c r="K236" s="400"/>
      <c r="L236" s="287"/>
      <c r="M236" s="416"/>
      <c r="N236" s="287"/>
      <c r="O236" s="287"/>
      <c r="P236" s="400"/>
      <c r="Q236" s="287"/>
      <c r="R236" s="287"/>
      <c r="S236" s="287"/>
      <c r="T236" s="287"/>
      <c r="U236" s="287"/>
      <c r="V236" s="3"/>
      <c r="W236" s="3"/>
      <c r="X236" s="3"/>
      <c r="Y236" s="3"/>
      <c r="Z236" s="3"/>
      <c r="AA236" s="3"/>
      <c r="AB236" s="3"/>
    </row>
    <row r="237" ht="15.75" customHeight="1">
      <c r="A237" s="383"/>
      <c r="B237" s="401"/>
      <c r="C237" s="402" t="s">
        <v>918</v>
      </c>
      <c r="D237" s="404"/>
      <c r="E237" s="405"/>
      <c r="F237" s="406"/>
      <c r="G237" s="397"/>
      <c r="H237" s="420"/>
      <c r="I237" s="439" t="s">
        <v>902</v>
      </c>
      <c r="J237" s="287"/>
      <c r="K237" s="400"/>
      <c r="L237" s="287"/>
      <c r="M237" s="287"/>
      <c r="N237" s="287"/>
      <c r="O237" s="287"/>
      <c r="P237" s="400"/>
      <c r="Q237" s="287"/>
      <c r="R237" s="287"/>
      <c r="S237" s="287"/>
      <c r="T237" s="287"/>
      <c r="U237" s="287"/>
      <c r="V237" s="3"/>
      <c r="W237" s="3"/>
      <c r="X237" s="3"/>
      <c r="Y237" s="3"/>
      <c r="Z237" s="3"/>
      <c r="AA237" s="3"/>
      <c r="AB237" s="3"/>
    </row>
    <row r="238" ht="15.75" customHeight="1">
      <c r="A238" s="383"/>
      <c r="B238" s="401"/>
      <c r="C238" s="421" t="s">
        <v>1263</v>
      </c>
      <c r="D238" s="404" t="s">
        <v>1527</v>
      </c>
      <c r="E238" s="405">
        <v>20.0</v>
      </c>
      <c r="F238" s="406" t="s">
        <v>118</v>
      </c>
      <c r="G238" s="397">
        <v>77.0</v>
      </c>
      <c r="H238" s="420">
        <f t="shared" ref="H238:H351" si="46">E238*G238</f>
        <v>1540</v>
      </c>
      <c r="I238" s="413"/>
      <c r="J238" s="412">
        <v>10.0</v>
      </c>
      <c r="K238" s="400"/>
      <c r="L238" s="287"/>
      <c r="M238" s="287"/>
      <c r="N238" s="287"/>
      <c r="O238" s="287"/>
      <c r="P238" s="400">
        <v>10.0</v>
      </c>
      <c r="Q238" s="287"/>
      <c r="R238" s="287"/>
      <c r="S238" s="287"/>
      <c r="T238" s="287"/>
      <c r="U238" s="287"/>
      <c r="V238" s="3"/>
      <c r="W238" s="3"/>
      <c r="X238" s="3"/>
      <c r="Y238" s="3"/>
      <c r="Z238" s="3"/>
      <c r="AA238" s="3"/>
      <c r="AB238" s="3"/>
    </row>
    <row r="239" ht="15.75" customHeight="1">
      <c r="A239" s="383"/>
      <c r="B239" s="401"/>
      <c r="C239" s="421" t="s">
        <v>1270</v>
      </c>
      <c r="D239" s="404" t="s">
        <v>1271</v>
      </c>
      <c r="E239" s="405">
        <v>800.0</v>
      </c>
      <c r="F239" s="406" t="s">
        <v>120</v>
      </c>
      <c r="G239" s="397">
        <v>9.1</v>
      </c>
      <c r="H239" s="420">
        <f t="shared" si="46"/>
        <v>7280</v>
      </c>
      <c r="I239" s="413"/>
      <c r="J239" s="412">
        <v>200.0</v>
      </c>
      <c r="K239" s="400"/>
      <c r="L239" s="287"/>
      <c r="M239" s="287">
        <v>200.0</v>
      </c>
      <c r="N239" s="287"/>
      <c r="O239" s="287"/>
      <c r="P239" s="400">
        <v>200.0</v>
      </c>
      <c r="Q239" s="287"/>
      <c r="R239" s="287"/>
      <c r="S239" s="287">
        <v>200.0</v>
      </c>
      <c r="T239" s="287"/>
      <c r="U239" s="287"/>
      <c r="V239" s="3"/>
      <c r="W239" s="3"/>
      <c r="X239" s="3"/>
      <c r="Y239" s="3"/>
      <c r="Z239" s="3"/>
      <c r="AA239" s="3"/>
      <c r="AB239" s="3"/>
    </row>
    <row r="240" ht="15.75" customHeight="1">
      <c r="A240" s="383"/>
      <c r="B240" s="401"/>
      <c r="C240" s="421" t="s">
        <v>1270</v>
      </c>
      <c r="D240" s="404" t="s">
        <v>1528</v>
      </c>
      <c r="E240" s="405">
        <v>240.0</v>
      </c>
      <c r="F240" s="406" t="s">
        <v>120</v>
      </c>
      <c r="G240" s="397">
        <v>9.1</v>
      </c>
      <c r="H240" s="420">
        <f t="shared" si="46"/>
        <v>2184</v>
      </c>
      <c r="I240" s="413"/>
      <c r="J240" s="412">
        <v>60.0</v>
      </c>
      <c r="K240" s="400"/>
      <c r="L240" s="287"/>
      <c r="M240" s="287">
        <v>60.0</v>
      </c>
      <c r="N240" s="287"/>
      <c r="O240" s="287"/>
      <c r="P240" s="400">
        <v>60.0</v>
      </c>
      <c r="Q240" s="287"/>
      <c r="R240" s="287"/>
      <c r="S240" s="287">
        <v>60.0</v>
      </c>
      <c r="T240" s="287"/>
      <c r="U240" s="287"/>
      <c r="V240" s="3"/>
      <c r="W240" s="3"/>
      <c r="X240" s="3"/>
      <c r="Y240" s="3"/>
      <c r="Z240" s="3"/>
      <c r="AA240" s="3"/>
      <c r="AB240" s="3"/>
    </row>
    <row r="241" ht="15.75" customHeight="1">
      <c r="A241" s="383"/>
      <c r="B241" s="401"/>
      <c r="C241" s="421" t="s">
        <v>1270</v>
      </c>
      <c r="D241" s="404" t="s">
        <v>1529</v>
      </c>
      <c r="E241" s="405">
        <v>180.0</v>
      </c>
      <c r="F241" s="406" t="s">
        <v>120</v>
      </c>
      <c r="G241" s="397">
        <v>9.1</v>
      </c>
      <c r="H241" s="420">
        <f t="shared" si="46"/>
        <v>1638</v>
      </c>
      <c r="I241" s="413"/>
      <c r="J241" s="412">
        <v>45.0</v>
      </c>
      <c r="K241" s="400"/>
      <c r="L241" s="287"/>
      <c r="M241" s="287">
        <v>45.0</v>
      </c>
      <c r="N241" s="287"/>
      <c r="O241" s="287"/>
      <c r="P241" s="400">
        <v>45.0</v>
      </c>
      <c r="Q241" s="287"/>
      <c r="R241" s="287"/>
      <c r="S241" s="287">
        <v>45.0</v>
      </c>
      <c r="T241" s="287"/>
      <c r="U241" s="287"/>
      <c r="V241" s="3"/>
      <c r="W241" s="3"/>
      <c r="X241" s="3"/>
      <c r="Y241" s="3"/>
      <c r="Z241" s="3"/>
      <c r="AA241" s="3"/>
      <c r="AB241" s="3"/>
    </row>
    <row r="242" ht="15.75" customHeight="1">
      <c r="A242" s="383"/>
      <c r="B242" s="401"/>
      <c r="C242" s="421" t="s">
        <v>1275</v>
      </c>
      <c r="D242" s="404" t="s">
        <v>1276</v>
      </c>
      <c r="E242" s="405">
        <v>40.0</v>
      </c>
      <c r="F242" s="406" t="s">
        <v>118</v>
      </c>
      <c r="G242" s="397">
        <v>191.8</v>
      </c>
      <c r="H242" s="420">
        <f t="shared" si="46"/>
        <v>7672</v>
      </c>
      <c r="I242" s="413"/>
      <c r="J242" s="412">
        <v>10.0</v>
      </c>
      <c r="K242" s="400"/>
      <c r="L242" s="287"/>
      <c r="M242" s="287">
        <v>10.0</v>
      </c>
      <c r="N242" s="287"/>
      <c r="O242" s="287"/>
      <c r="P242" s="400">
        <v>10.0</v>
      </c>
      <c r="Q242" s="287"/>
      <c r="R242" s="287"/>
      <c r="S242" s="287">
        <v>10.0</v>
      </c>
      <c r="T242" s="287"/>
      <c r="U242" s="287"/>
      <c r="V242" s="3"/>
      <c r="W242" s="3"/>
      <c r="X242" s="3"/>
      <c r="Y242" s="3"/>
      <c r="Z242" s="3"/>
      <c r="AA242" s="3"/>
      <c r="AB242" s="3"/>
    </row>
    <row r="243" ht="15.75" customHeight="1">
      <c r="A243" s="383"/>
      <c r="B243" s="401"/>
      <c r="C243" s="421" t="s">
        <v>1275</v>
      </c>
      <c r="D243" s="404" t="s">
        <v>1277</v>
      </c>
      <c r="E243" s="405">
        <v>24.0</v>
      </c>
      <c r="F243" s="406" t="s">
        <v>118</v>
      </c>
      <c r="G243" s="397">
        <v>229.25</v>
      </c>
      <c r="H243" s="420">
        <f t="shared" si="46"/>
        <v>5502</v>
      </c>
      <c r="I243" s="413"/>
      <c r="J243" s="412">
        <v>6.0</v>
      </c>
      <c r="K243" s="400"/>
      <c r="L243" s="287"/>
      <c r="M243" s="287">
        <v>6.0</v>
      </c>
      <c r="N243" s="287"/>
      <c r="O243" s="287"/>
      <c r="P243" s="400">
        <v>6.0</v>
      </c>
      <c r="Q243" s="287"/>
      <c r="R243" s="287"/>
      <c r="S243" s="287">
        <v>6.0</v>
      </c>
      <c r="T243" s="287"/>
      <c r="U243" s="287"/>
      <c r="V243" s="3"/>
      <c r="W243" s="3"/>
      <c r="X243" s="3"/>
      <c r="Y243" s="3"/>
      <c r="Z243" s="3"/>
      <c r="AA243" s="3"/>
      <c r="AB243" s="3"/>
    </row>
    <row r="244" ht="15.75" customHeight="1">
      <c r="A244" s="383"/>
      <c r="B244" s="401"/>
      <c r="C244" s="421" t="s">
        <v>1275</v>
      </c>
      <c r="D244" s="404" t="s">
        <v>1278</v>
      </c>
      <c r="E244" s="405">
        <v>12.0</v>
      </c>
      <c r="F244" s="406" t="s">
        <v>120</v>
      </c>
      <c r="G244" s="397">
        <v>1141.0</v>
      </c>
      <c r="H244" s="420">
        <f t="shared" si="46"/>
        <v>13692</v>
      </c>
      <c r="I244" s="413"/>
      <c r="J244" s="412">
        <v>12.0</v>
      </c>
      <c r="K244" s="400"/>
      <c r="L244" s="287"/>
      <c r="M244" s="287"/>
      <c r="N244" s="287"/>
      <c r="O244" s="287"/>
      <c r="P244" s="400"/>
      <c r="Q244" s="287"/>
      <c r="R244" s="287"/>
      <c r="S244" s="287"/>
      <c r="T244" s="287"/>
      <c r="U244" s="287"/>
      <c r="V244" s="3"/>
      <c r="W244" s="3"/>
      <c r="X244" s="3"/>
      <c r="Y244" s="3"/>
      <c r="Z244" s="3"/>
      <c r="AA244" s="3"/>
      <c r="AB244" s="3"/>
    </row>
    <row r="245" ht="15.75" customHeight="1">
      <c r="A245" s="383"/>
      <c r="B245" s="401"/>
      <c r="C245" s="421" t="s">
        <v>1287</v>
      </c>
      <c r="D245" s="404" t="s">
        <v>1290</v>
      </c>
      <c r="E245" s="405">
        <v>90.0</v>
      </c>
      <c r="F245" s="406" t="s">
        <v>136</v>
      </c>
      <c r="G245" s="397">
        <v>506.8</v>
      </c>
      <c r="H245" s="420">
        <f t="shared" si="46"/>
        <v>45612</v>
      </c>
      <c r="I245" s="413"/>
      <c r="J245" s="412">
        <v>25.0</v>
      </c>
      <c r="K245" s="400"/>
      <c r="L245" s="287"/>
      <c r="M245" s="287">
        <v>20.0</v>
      </c>
      <c r="N245" s="287"/>
      <c r="O245" s="287"/>
      <c r="P245" s="400">
        <v>25.0</v>
      </c>
      <c r="Q245" s="287"/>
      <c r="R245" s="287"/>
      <c r="S245" s="287">
        <v>20.0</v>
      </c>
      <c r="T245" s="287"/>
      <c r="U245" s="287"/>
      <c r="V245" s="3"/>
      <c r="W245" s="3"/>
      <c r="X245" s="3"/>
      <c r="Y245" s="3"/>
      <c r="Z245" s="3"/>
      <c r="AA245" s="3"/>
      <c r="AB245" s="3"/>
    </row>
    <row r="246" ht="15.75" customHeight="1">
      <c r="A246" s="383"/>
      <c r="B246" s="401"/>
      <c r="C246" s="421" t="s">
        <v>1287</v>
      </c>
      <c r="D246" s="404" t="s">
        <v>1530</v>
      </c>
      <c r="E246" s="405">
        <v>120.0</v>
      </c>
      <c r="F246" s="406" t="s">
        <v>136</v>
      </c>
      <c r="G246" s="397">
        <v>438.2</v>
      </c>
      <c r="H246" s="420">
        <f t="shared" si="46"/>
        <v>52584</v>
      </c>
      <c r="I246" s="413"/>
      <c r="J246" s="412">
        <v>30.0</v>
      </c>
      <c r="K246" s="400"/>
      <c r="L246" s="287"/>
      <c r="M246" s="287">
        <v>30.0</v>
      </c>
      <c r="N246" s="287"/>
      <c r="O246" s="287"/>
      <c r="P246" s="400">
        <v>30.0</v>
      </c>
      <c r="Q246" s="287"/>
      <c r="R246" s="287"/>
      <c r="S246" s="287">
        <v>30.0</v>
      </c>
      <c r="T246" s="287"/>
      <c r="U246" s="287"/>
      <c r="V246" s="3"/>
      <c r="W246" s="3"/>
      <c r="X246" s="3"/>
      <c r="Y246" s="3"/>
      <c r="Z246" s="3"/>
      <c r="AA246" s="3"/>
      <c r="AB246" s="3"/>
    </row>
    <row r="247" ht="15.75" customHeight="1">
      <c r="A247" s="383"/>
      <c r="B247" s="401"/>
      <c r="C247" s="421" t="s">
        <v>1287</v>
      </c>
      <c r="D247" s="404" t="s">
        <v>1289</v>
      </c>
      <c r="E247" s="405">
        <v>140.0</v>
      </c>
      <c r="F247" s="406" t="s">
        <v>136</v>
      </c>
      <c r="G247" s="397">
        <v>575.4</v>
      </c>
      <c r="H247" s="420">
        <f t="shared" si="46"/>
        <v>80556</v>
      </c>
      <c r="I247" s="413"/>
      <c r="J247" s="412">
        <v>35.0</v>
      </c>
      <c r="K247" s="400"/>
      <c r="L247" s="287"/>
      <c r="M247" s="287">
        <v>35.0</v>
      </c>
      <c r="N247" s="287"/>
      <c r="O247" s="287"/>
      <c r="P247" s="400">
        <v>35.0</v>
      </c>
      <c r="Q247" s="287"/>
      <c r="R247" s="287"/>
      <c r="S247" s="287">
        <v>35.0</v>
      </c>
      <c r="T247" s="287"/>
      <c r="U247" s="287"/>
      <c r="V247" s="3"/>
      <c r="W247" s="3"/>
      <c r="X247" s="3"/>
      <c r="Y247" s="3"/>
      <c r="Z247" s="3"/>
      <c r="AA247" s="3"/>
      <c r="AB247" s="3"/>
    </row>
    <row r="248" ht="15.75" customHeight="1">
      <c r="A248" s="383"/>
      <c r="B248" s="401"/>
      <c r="C248" s="421" t="s">
        <v>1297</v>
      </c>
      <c r="D248" s="404" t="s">
        <v>1531</v>
      </c>
      <c r="E248" s="405">
        <v>4.0</v>
      </c>
      <c r="F248" s="406" t="s">
        <v>120</v>
      </c>
      <c r="G248" s="397">
        <v>1260.0</v>
      </c>
      <c r="H248" s="420">
        <f t="shared" si="46"/>
        <v>5040</v>
      </c>
      <c r="I248" s="413"/>
      <c r="J248" s="412">
        <v>1.0</v>
      </c>
      <c r="K248" s="400"/>
      <c r="L248" s="287"/>
      <c r="M248" s="287">
        <v>1.0</v>
      </c>
      <c r="N248" s="287"/>
      <c r="O248" s="287"/>
      <c r="P248" s="400">
        <v>1.0</v>
      </c>
      <c r="Q248" s="287"/>
      <c r="R248" s="287"/>
      <c r="S248" s="287">
        <v>1.0</v>
      </c>
      <c r="T248" s="287"/>
      <c r="U248" s="287"/>
      <c r="V248" s="3"/>
      <c r="W248" s="3"/>
      <c r="X248" s="3"/>
      <c r="Y248" s="3"/>
      <c r="Z248" s="3"/>
      <c r="AA248" s="3"/>
      <c r="AB248" s="3"/>
    </row>
    <row r="249" ht="15.75" customHeight="1">
      <c r="A249" s="383"/>
      <c r="B249" s="401"/>
      <c r="C249" s="421" t="s">
        <v>1532</v>
      </c>
      <c r="D249" s="404" t="s">
        <v>1162</v>
      </c>
      <c r="E249" s="405">
        <v>2.0</v>
      </c>
      <c r="F249" s="406" t="s">
        <v>118</v>
      </c>
      <c r="G249" s="397">
        <v>7.0</v>
      </c>
      <c r="H249" s="420">
        <f t="shared" si="46"/>
        <v>14</v>
      </c>
      <c r="I249" s="413"/>
      <c r="J249" s="412">
        <v>2.0</v>
      </c>
      <c r="K249" s="400"/>
      <c r="L249" s="287"/>
      <c r="M249" s="287"/>
      <c r="N249" s="287"/>
      <c r="O249" s="287"/>
      <c r="P249" s="400"/>
      <c r="Q249" s="287"/>
      <c r="R249" s="287"/>
      <c r="S249" s="287"/>
      <c r="T249" s="287"/>
      <c r="U249" s="287"/>
      <c r="V249" s="3"/>
      <c r="W249" s="3"/>
      <c r="X249" s="3"/>
      <c r="Y249" s="3"/>
      <c r="Z249" s="3"/>
      <c r="AA249" s="3"/>
      <c r="AB249" s="3"/>
    </row>
    <row r="250" ht="15.75" customHeight="1">
      <c r="A250" s="383"/>
      <c r="B250" s="401"/>
      <c r="C250" s="421" t="s">
        <v>1298</v>
      </c>
      <c r="D250" s="404" t="s">
        <v>1299</v>
      </c>
      <c r="E250" s="405">
        <v>20.0</v>
      </c>
      <c r="F250" s="406" t="s">
        <v>120</v>
      </c>
      <c r="G250" s="397">
        <v>812.5</v>
      </c>
      <c r="H250" s="420">
        <f t="shared" si="46"/>
        <v>16250</v>
      </c>
      <c r="I250" s="413"/>
      <c r="J250" s="412">
        <v>10.0</v>
      </c>
      <c r="K250" s="400"/>
      <c r="L250" s="287"/>
      <c r="M250" s="287"/>
      <c r="N250" s="287"/>
      <c r="O250" s="287"/>
      <c r="P250" s="400">
        <v>10.0</v>
      </c>
      <c r="Q250" s="287"/>
      <c r="R250" s="287"/>
      <c r="S250" s="287"/>
      <c r="T250" s="287"/>
      <c r="U250" s="287"/>
      <c r="V250" s="3"/>
      <c r="W250" s="3"/>
      <c r="X250" s="3"/>
      <c r="Y250" s="3"/>
      <c r="Z250" s="3"/>
      <c r="AA250" s="3"/>
      <c r="AB250" s="3"/>
    </row>
    <row r="251" ht="15.75" customHeight="1">
      <c r="A251" s="383"/>
      <c r="B251" s="401"/>
      <c r="C251" s="421" t="s">
        <v>1302</v>
      </c>
      <c r="D251" s="404" t="s">
        <v>1533</v>
      </c>
      <c r="E251" s="405">
        <v>10.0</v>
      </c>
      <c r="F251" s="406" t="s">
        <v>118</v>
      </c>
      <c r="G251" s="397">
        <v>280.0</v>
      </c>
      <c r="H251" s="420">
        <f t="shared" si="46"/>
        <v>2800</v>
      </c>
      <c r="I251" s="413"/>
      <c r="J251" s="412">
        <v>5.0</v>
      </c>
      <c r="K251" s="400"/>
      <c r="L251" s="287"/>
      <c r="M251" s="287"/>
      <c r="N251" s="287"/>
      <c r="O251" s="287"/>
      <c r="P251" s="400">
        <v>5.0</v>
      </c>
      <c r="Q251" s="287"/>
      <c r="R251" s="287"/>
      <c r="S251" s="287"/>
      <c r="T251" s="287"/>
      <c r="U251" s="287"/>
      <c r="V251" s="3"/>
      <c r="W251" s="3"/>
      <c r="X251" s="3"/>
      <c r="Y251" s="3"/>
      <c r="Z251" s="3"/>
      <c r="AA251" s="3"/>
      <c r="AB251" s="3"/>
    </row>
    <row r="252" ht="15.75" customHeight="1">
      <c r="A252" s="383"/>
      <c r="B252" s="401"/>
      <c r="C252" s="421" t="s">
        <v>1304</v>
      </c>
      <c r="D252" s="404" t="s">
        <v>1306</v>
      </c>
      <c r="E252" s="405">
        <v>20.0</v>
      </c>
      <c r="F252" s="406" t="s">
        <v>120</v>
      </c>
      <c r="G252" s="397">
        <v>323.75</v>
      </c>
      <c r="H252" s="420">
        <f t="shared" si="46"/>
        <v>6475</v>
      </c>
      <c r="I252" s="413"/>
      <c r="J252" s="412">
        <v>10.0</v>
      </c>
      <c r="K252" s="400"/>
      <c r="L252" s="287"/>
      <c r="M252" s="287"/>
      <c r="N252" s="287"/>
      <c r="O252" s="287"/>
      <c r="P252" s="400">
        <v>10.0</v>
      </c>
      <c r="Q252" s="287"/>
      <c r="R252" s="287"/>
      <c r="S252" s="287"/>
      <c r="T252" s="287"/>
      <c r="U252" s="287"/>
      <c r="V252" s="3"/>
      <c r="W252" s="3"/>
      <c r="X252" s="3"/>
      <c r="Y252" s="3"/>
      <c r="Z252" s="3"/>
      <c r="AA252" s="3"/>
      <c r="AB252" s="3"/>
    </row>
    <row r="253" ht="15.75" customHeight="1">
      <c r="A253" s="383"/>
      <c r="B253" s="401"/>
      <c r="C253" s="421" t="s">
        <v>1534</v>
      </c>
      <c r="D253" s="404" t="s">
        <v>1535</v>
      </c>
      <c r="E253" s="405">
        <v>40.0</v>
      </c>
      <c r="F253" s="406" t="s">
        <v>118</v>
      </c>
      <c r="G253" s="397">
        <v>56.0</v>
      </c>
      <c r="H253" s="420">
        <f t="shared" si="46"/>
        <v>2240</v>
      </c>
      <c r="I253" s="413"/>
      <c r="J253" s="412">
        <v>20.0</v>
      </c>
      <c r="K253" s="400"/>
      <c r="L253" s="287"/>
      <c r="M253" s="287"/>
      <c r="N253" s="287"/>
      <c r="O253" s="287"/>
      <c r="P253" s="400">
        <v>20.0</v>
      </c>
      <c r="Q253" s="287"/>
      <c r="R253" s="287"/>
      <c r="S253" s="287"/>
      <c r="T253" s="287"/>
      <c r="U253" s="287"/>
      <c r="V253" s="3"/>
      <c r="W253" s="3"/>
      <c r="X253" s="3"/>
      <c r="Y253" s="3"/>
      <c r="Z253" s="3"/>
      <c r="AA253" s="3"/>
      <c r="AB253" s="3"/>
    </row>
    <row r="254" ht="15.75" customHeight="1">
      <c r="A254" s="383"/>
      <c r="B254" s="401"/>
      <c r="C254" s="421" t="s">
        <v>1307</v>
      </c>
      <c r="D254" s="404" t="s">
        <v>1309</v>
      </c>
      <c r="E254" s="405">
        <v>20.0</v>
      </c>
      <c r="F254" s="406" t="s">
        <v>120</v>
      </c>
      <c r="G254" s="397">
        <v>105.0</v>
      </c>
      <c r="H254" s="420">
        <f t="shared" si="46"/>
        <v>2100</v>
      </c>
      <c r="I254" s="413"/>
      <c r="J254" s="412">
        <v>10.0</v>
      </c>
      <c r="K254" s="400"/>
      <c r="L254" s="287"/>
      <c r="M254" s="287"/>
      <c r="N254" s="287"/>
      <c r="O254" s="287"/>
      <c r="P254" s="400">
        <v>10.0</v>
      </c>
      <c r="Q254" s="287"/>
      <c r="R254" s="287"/>
      <c r="S254" s="287"/>
      <c r="T254" s="287"/>
      <c r="U254" s="287"/>
      <c r="V254" s="3"/>
      <c r="W254" s="3"/>
      <c r="X254" s="3"/>
      <c r="Y254" s="3"/>
      <c r="Z254" s="3"/>
      <c r="AA254" s="3"/>
      <c r="AB254" s="3"/>
    </row>
    <row r="255" ht="15.75" customHeight="1">
      <c r="A255" s="383"/>
      <c r="B255" s="401"/>
      <c r="C255" s="421" t="s">
        <v>1307</v>
      </c>
      <c r="D255" s="404" t="s">
        <v>1308</v>
      </c>
      <c r="E255" s="405">
        <v>20.0</v>
      </c>
      <c r="F255" s="406" t="s">
        <v>120</v>
      </c>
      <c r="G255" s="397">
        <v>100.8</v>
      </c>
      <c r="H255" s="420">
        <f t="shared" si="46"/>
        <v>2016</v>
      </c>
      <c r="I255" s="413"/>
      <c r="J255" s="412">
        <v>10.0</v>
      </c>
      <c r="K255" s="400"/>
      <c r="L255" s="287"/>
      <c r="M255" s="287"/>
      <c r="N255" s="287"/>
      <c r="O255" s="287"/>
      <c r="P255" s="400">
        <v>10.0</v>
      </c>
      <c r="Q255" s="287"/>
      <c r="R255" s="287"/>
      <c r="S255" s="287"/>
      <c r="T255" s="287"/>
      <c r="U255" s="287"/>
      <c r="V255" s="3"/>
      <c r="W255" s="3"/>
      <c r="X255" s="3"/>
      <c r="Y255" s="3"/>
      <c r="Z255" s="3"/>
      <c r="AA255" s="3"/>
      <c r="AB255" s="3"/>
    </row>
    <row r="256" ht="15.75" customHeight="1">
      <c r="A256" s="383"/>
      <c r="B256" s="401"/>
      <c r="C256" s="421" t="s">
        <v>1285</v>
      </c>
      <c r="D256" s="404" t="s">
        <v>1536</v>
      </c>
      <c r="E256" s="405">
        <v>10.0</v>
      </c>
      <c r="F256" s="406" t="s">
        <v>136</v>
      </c>
      <c r="G256" s="397">
        <v>413.0</v>
      </c>
      <c r="H256" s="420">
        <f t="shared" si="46"/>
        <v>4130</v>
      </c>
      <c r="I256" s="413"/>
      <c r="J256" s="412">
        <v>5.0</v>
      </c>
      <c r="K256" s="400"/>
      <c r="L256" s="287"/>
      <c r="M256" s="287"/>
      <c r="N256" s="287"/>
      <c r="O256" s="287"/>
      <c r="P256" s="400">
        <v>5.0</v>
      </c>
      <c r="Q256" s="287"/>
      <c r="R256" s="287"/>
      <c r="S256" s="287"/>
      <c r="T256" s="287"/>
      <c r="U256" s="287"/>
      <c r="V256" s="3"/>
      <c r="W256" s="3"/>
      <c r="X256" s="3"/>
      <c r="Y256" s="3"/>
      <c r="Z256" s="3"/>
      <c r="AA256" s="3"/>
      <c r="AB256" s="3"/>
    </row>
    <row r="257" ht="15.75" customHeight="1">
      <c r="A257" s="383"/>
      <c r="B257" s="401"/>
      <c r="C257" s="421" t="s">
        <v>1312</v>
      </c>
      <c r="D257" s="404" t="s">
        <v>1313</v>
      </c>
      <c r="E257" s="405">
        <v>12.0</v>
      </c>
      <c r="F257" s="406" t="s">
        <v>120</v>
      </c>
      <c r="G257" s="397">
        <v>84.0</v>
      </c>
      <c r="H257" s="420">
        <f t="shared" si="46"/>
        <v>1008</v>
      </c>
      <c r="I257" s="413"/>
      <c r="J257" s="412">
        <v>6.0</v>
      </c>
      <c r="K257" s="400"/>
      <c r="L257" s="287"/>
      <c r="M257" s="287"/>
      <c r="N257" s="287"/>
      <c r="O257" s="287"/>
      <c r="P257" s="400">
        <v>6.0</v>
      </c>
      <c r="Q257" s="287"/>
      <c r="R257" s="287"/>
      <c r="S257" s="287"/>
      <c r="T257" s="287"/>
      <c r="U257" s="287"/>
      <c r="V257" s="3"/>
      <c r="W257" s="3"/>
      <c r="X257" s="3"/>
      <c r="Y257" s="3"/>
      <c r="Z257" s="3"/>
      <c r="AA257" s="3"/>
      <c r="AB257" s="3"/>
    </row>
    <row r="258" ht="15.75" customHeight="1">
      <c r="A258" s="383"/>
      <c r="B258" s="401"/>
      <c r="C258" s="421" t="s">
        <v>1537</v>
      </c>
      <c r="D258" s="404" t="s">
        <v>1538</v>
      </c>
      <c r="E258" s="405">
        <v>12.0</v>
      </c>
      <c r="F258" s="406" t="s">
        <v>120</v>
      </c>
      <c r="G258" s="397">
        <v>143.5</v>
      </c>
      <c r="H258" s="420">
        <f t="shared" si="46"/>
        <v>1722</v>
      </c>
      <c r="I258" s="413"/>
      <c r="J258" s="412">
        <v>6.0</v>
      </c>
      <c r="K258" s="400"/>
      <c r="L258" s="287"/>
      <c r="M258" s="287"/>
      <c r="N258" s="287"/>
      <c r="O258" s="287"/>
      <c r="P258" s="400">
        <v>6.0</v>
      </c>
      <c r="Q258" s="287"/>
      <c r="R258" s="287"/>
      <c r="S258" s="287"/>
      <c r="T258" s="287"/>
      <c r="U258" s="287"/>
      <c r="V258" s="3"/>
      <c r="W258" s="3"/>
      <c r="X258" s="3"/>
      <c r="Y258" s="3"/>
      <c r="Z258" s="3"/>
      <c r="AA258" s="3"/>
      <c r="AB258" s="3"/>
    </row>
    <row r="259" ht="15.75" customHeight="1">
      <c r="A259" s="383"/>
      <c r="B259" s="401"/>
      <c r="C259" s="421" t="s">
        <v>1422</v>
      </c>
      <c r="D259" s="404" t="s">
        <v>1539</v>
      </c>
      <c r="E259" s="405">
        <v>60.0</v>
      </c>
      <c r="F259" s="406" t="s">
        <v>231</v>
      </c>
      <c r="G259" s="397">
        <v>875.0</v>
      </c>
      <c r="H259" s="420">
        <f t="shared" si="46"/>
        <v>52500</v>
      </c>
      <c r="I259" s="413"/>
      <c r="J259" s="412">
        <v>15.0</v>
      </c>
      <c r="K259" s="400"/>
      <c r="L259" s="287"/>
      <c r="M259" s="287">
        <v>15.0</v>
      </c>
      <c r="N259" s="287"/>
      <c r="O259" s="287"/>
      <c r="P259" s="400">
        <v>15.0</v>
      </c>
      <c r="Q259" s="287"/>
      <c r="R259" s="287"/>
      <c r="S259" s="287">
        <v>15.0</v>
      </c>
      <c r="T259" s="287"/>
      <c r="U259" s="287"/>
      <c r="V259" s="3"/>
      <c r="W259" s="3"/>
      <c r="X259" s="3"/>
      <c r="Y259" s="3"/>
      <c r="Z259" s="3"/>
      <c r="AA259" s="3"/>
      <c r="AB259" s="3"/>
    </row>
    <row r="260" ht="15.75" customHeight="1">
      <c r="A260" s="383"/>
      <c r="B260" s="401"/>
      <c r="C260" s="421" t="s">
        <v>1422</v>
      </c>
      <c r="D260" s="404" t="s">
        <v>1540</v>
      </c>
      <c r="E260" s="405">
        <v>60.0</v>
      </c>
      <c r="F260" s="406" t="s">
        <v>231</v>
      </c>
      <c r="G260" s="397">
        <v>875.0</v>
      </c>
      <c r="H260" s="420">
        <f t="shared" si="46"/>
        <v>52500</v>
      </c>
      <c r="I260" s="413"/>
      <c r="J260" s="412">
        <v>15.0</v>
      </c>
      <c r="K260" s="400"/>
      <c r="L260" s="287"/>
      <c r="M260" s="287">
        <v>15.0</v>
      </c>
      <c r="N260" s="287"/>
      <c r="O260" s="287"/>
      <c r="P260" s="400">
        <v>15.0</v>
      </c>
      <c r="Q260" s="287"/>
      <c r="R260" s="287"/>
      <c r="S260" s="287">
        <v>15.0</v>
      </c>
      <c r="T260" s="287"/>
      <c r="U260" s="287"/>
      <c r="V260" s="3"/>
      <c r="W260" s="3"/>
      <c r="X260" s="3"/>
      <c r="Y260" s="3"/>
      <c r="Z260" s="3"/>
      <c r="AA260" s="3"/>
      <c r="AB260" s="3"/>
    </row>
    <row r="261" ht="15.75" customHeight="1">
      <c r="A261" s="383"/>
      <c r="B261" s="401"/>
      <c r="C261" s="421" t="s">
        <v>1422</v>
      </c>
      <c r="D261" s="404" t="s">
        <v>1541</v>
      </c>
      <c r="E261" s="405">
        <v>60.0</v>
      </c>
      <c r="F261" s="406" t="s">
        <v>231</v>
      </c>
      <c r="G261" s="397">
        <v>875.0</v>
      </c>
      <c r="H261" s="420">
        <f t="shared" si="46"/>
        <v>52500</v>
      </c>
      <c r="I261" s="413"/>
      <c r="J261" s="412">
        <v>15.0</v>
      </c>
      <c r="K261" s="400"/>
      <c r="L261" s="287"/>
      <c r="M261" s="287">
        <v>15.0</v>
      </c>
      <c r="N261" s="287"/>
      <c r="O261" s="287"/>
      <c r="P261" s="400">
        <v>15.0</v>
      </c>
      <c r="Q261" s="287"/>
      <c r="R261" s="287"/>
      <c r="S261" s="287">
        <v>15.0</v>
      </c>
      <c r="T261" s="287"/>
      <c r="U261" s="287"/>
      <c r="V261" s="3"/>
      <c r="W261" s="3"/>
      <c r="X261" s="3"/>
      <c r="Y261" s="3"/>
      <c r="Z261" s="3"/>
      <c r="AA261" s="3"/>
      <c r="AB261" s="3"/>
    </row>
    <row r="262" ht="15.75" customHeight="1">
      <c r="A262" s="383"/>
      <c r="B262" s="401"/>
      <c r="C262" s="421" t="s">
        <v>1422</v>
      </c>
      <c r="D262" s="404" t="s">
        <v>1542</v>
      </c>
      <c r="E262" s="405">
        <v>60.0</v>
      </c>
      <c r="F262" s="406" t="s">
        <v>231</v>
      </c>
      <c r="G262" s="397">
        <v>875.0</v>
      </c>
      <c r="H262" s="420">
        <f t="shared" si="46"/>
        <v>52500</v>
      </c>
      <c r="I262" s="413"/>
      <c r="J262" s="412">
        <v>15.0</v>
      </c>
      <c r="K262" s="400"/>
      <c r="L262" s="287"/>
      <c r="M262" s="287">
        <v>15.0</v>
      </c>
      <c r="N262" s="287"/>
      <c r="O262" s="287"/>
      <c r="P262" s="400">
        <v>15.0</v>
      </c>
      <c r="Q262" s="287"/>
      <c r="R262" s="287"/>
      <c r="S262" s="287">
        <v>15.0</v>
      </c>
      <c r="T262" s="287"/>
      <c r="U262" s="287"/>
      <c r="V262" s="3"/>
      <c r="W262" s="3"/>
      <c r="X262" s="3"/>
      <c r="Y262" s="3"/>
      <c r="Z262" s="3"/>
      <c r="AA262" s="3"/>
      <c r="AB262" s="3"/>
    </row>
    <row r="263" ht="15.75" customHeight="1">
      <c r="A263" s="383"/>
      <c r="B263" s="401"/>
      <c r="C263" s="421" t="s">
        <v>1316</v>
      </c>
      <c r="D263" s="404" t="s">
        <v>1543</v>
      </c>
      <c r="E263" s="405">
        <v>5.0</v>
      </c>
      <c r="F263" s="406" t="s">
        <v>153</v>
      </c>
      <c r="G263" s="397">
        <v>882.0</v>
      </c>
      <c r="H263" s="420">
        <f t="shared" si="46"/>
        <v>4410</v>
      </c>
      <c r="I263" s="413"/>
      <c r="J263" s="412">
        <v>5.0</v>
      </c>
      <c r="K263" s="400"/>
      <c r="L263" s="287"/>
      <c r="M263" s="287"/>
      <c r="N263" s="287"/>
      <c r="O263" s="287"/>
      <c r="P263" s="400"/>
      <c r="Q263" s="287"/>
      <c r="R263" s="287"/>
      <c r="S263" s="287"/>
      <c r="T263" s="287"/>
      <c r="U263" s="287"/>
      <c r="V263" s="3"/>
      <c r="W263" s="3"/>
      <c r="X263" s="3"/>
      <c r="Y263" s="3"/>
      <c r="Z263" s="3"/>
      <c r="AA263" s="3"/>
      <c r="AB263" s="3"/>
    </row>
    <row r="264" ht="15.75" customHeight="1">
      <c r="A264" s="383"/>
      <c r="B264" s="401"/>
      <c r="C264" s="421" t="s">
        <v>1544</v>
      </c>
      <c r="D264" s="404"/>
      <c r="E264" s="405">
        <v>10.0</v>
      </c>
      <c r="F264" s="406" t="s">
        <v>120</v>
      </c>
      <c r="G264" s="397">
        <v>140.0</v>
      </c>
      <c r="H264" s="420">
        <f t="shared" si="46"/>
        <v>1400</v>
      </c>
      <c r="I264" s="413"/>
      <c r="J264" s="412">
        <v>10.0</v>
      </c>
      <c r="K264" s="400"/>
      <c r="L264" s="287"/>
      <c r="M264" s="287"/>
      <c r="N264" s="287"/>
      <c r="O264" s="287"/>
      <c r="P264" s="400"/>
      <c r="Q264" s="287"/>
      <c r="R264" s="287"/>
      <c r="S264" s="287"/>
      <c r="T264" s="287"/>
      <c r="U264" s="287"/>
      <c r="V264" s="3"/>
      <c r="W264" s="3"/>
      <c r="X264" s="3"/>
      <c r="Y264" s="3"/>
      <c r="Z264" s="3"/>
      <c r="AA264" s="3"/>
      <c r="AB264" s="3"/>
    </row>
    <row r="265" ht="15.75" customHeight="1">
      <c r="A265" s="383"/>
      <c r="B265" s="401"/>
      <c r="C265" s="421" t="s">
        <v>1318</v>
      </c>
      <c r="D265" s="404" t="s">
        <v>1545</v>
      </c>
      <c r="E265" s="405">
        <v>5.0</v>
      </c>
      <c r="F265" s="406" t="s">
        <v>153</v>
      </c>
      <c r="G265" s="397">
        <v>945.0</v>
      </c>
      <c r="H265" s="420">
        <f t="shared" si="46"/>
        <v>4725</v>
      </c>
      <c r="I265" s="413"/>
      <c r="J265" s="412">
        <v>5.0</v>
      </c>
      <c r="K265" s="400"/>
      <c r="L265" s="287"/>
      <c r="M265" s="287"/>
      <c r="N265" s="287"/>
      <c r="O265" s="287"/>
      <c r="P265" s="400"/>
      <c r="Q265" s="287"/>
      <c r="R265" s="287"/>
      <c r="S265" s="287"/>
      <c r="T265" s="287"/>
      <c r="U265" s="287"/>
      <c r="V265" s="3"/>
      <c r="W265" s="3"/>
      <c r="X265" s="3"/>
      <c r="Y265" s="3"/>
      <c r="Z265" s="3"/>
      <c r="AA265" s="3"/>
      <c r="AB265" s="3"/>
    </row>
    <row r="266" ht="15.75" customHeight="1">
      <c r="A266" s="383"/>
      <c r="B266" s="401"/>
      <c r="C266" s="421" t="s">
        <v>1318</v>
      </c>
      <c r="D266" s="404" t="s">
        <v>1543</v>
      </c>
      <c r="E266" s="405">
        <v>5.0</v>
      </c>
      <c r="F266" s="406" t="s">
        <v>153</v>
      </c>
      <c r="G266" s="397">
        <v>448.0</v>
      </c>
      <c r="H266" s="420">
        <f t="shared" si="46"/>
        <v>2240</v>
      </c>
      <c r="I266" s="413"/>
      <c r="J266" s="412">
        <v>5.0</v>
      </c>
      <c r="K266" s="400"/>
      <c r="L266" s="287"/>
      <c r="M266" s="287"/>
      <c r="N266" s="287"/>
      <c r="O266" s="287"/>
      <c r="P266" s="400"/>
      <c r="Q266" s="287"/>
      <c r="R266" s="287"/>
      <c r="S266" s="287"/>
      <c r="T266" s="287"/>
      <c r="U266" s="287"/>
      <c r="V266" s="3"/>
      <c r="W266" s="3"/>
      <c r="X266" s="3"/>
      <c r="Y266" s="3"/>
      <c r="Z266" s="3"/>
      <c r="AA266" s="3"/>
      <c r="AB266" s="3"/>
    </row>
    <row r="267" ht="15.75" customHeight="1">
      <c r="A267" s="383"/>
      <c r="B267" s="401"/>
      <c r="C267" s="421" t="s">
        <v>1322</v>
      </c>
      <c r="D267" s="404" t="s">
        <v>1546</v>
      </c>
      <c r="E267" s="405">
        <v>8.0</v>
      </c>
      <c r="F267" s="406" t="s">
        <v>120</v>
      </c>
      <c r="G267" s="397">
        <v>448.0</v>
      </c>
      <c r="H267" s="420">
        <f t="shared" si="46"/>
        <v>3584</v>
      </c>
      <c r="I267" s="413"/>
      <c r="J267" s="412">
        <v>8.0</v>
      </c>
      <c r="K267" s="400"/>
      <c r="L267" s="287"/>
      <c r="M267" s="287"/>
      <c r="N267" s="287"/>
      <c r="O267" s="287"/>
      <c r="P267" s="400"/>
      <c r="Q267" s="287"/>
      <c r="R267" s="287"/>
      <c r="S267" s="287"/>
      <c r="T267" s="287"/>
      <c r="U267" s="287"/>
      <c r="V267" s="3"/>
      <c r="W267" s="3"/>
      <c r="X267" s="3"/>
      <c r="Y267" s="3"/>
      <c r="Z267" s="3"/>
      <c r="AA267" s="3"/>
      <c r="AB267" s="3"/>
    </row>
    <row r="268" ht="15.75" customHeight="1">
      <c r="A268" s="383"/>
      <c r="B268" s="401"/>
      <c r="C268" s="421" t="s">
        <v>1547</v>
      </c>
      <c r="D268" s="404" t="s">
        <v>1162</v>
      </c>
      <c r="E268" s="405">
        <v>4.0</v>
      </c>
      <c r="F268" s="406" t="s">
        <v>131</v>
      </c>
      <c r="G268" s="397">
        <v>84.0</v>
      </c>
      <c r="H268" s="420">
        <f t="shared" si="46"/>
        <v>336</v>
      </c>
      <c r="I268" s="413"/>
      <c r="J268" s="412">
        <v>4.0</v>
      </c>
      <c r="K268" s="400"/>
      <c r="L268" s="287"/>
      <c r="M268" s="287"/>
      <c r="N268" s="287"/>
      <c r="O268" s="287"/>
      <c r="P268" s="400"/>
      <c r="Q268" s="287"/>
      <c r="R268" s="287"/>
      <c r="S268" s="287"/>
      <c r="T268" s="287"/>
      <c r="U268" s="287"/>
      <c r="V268" s="3"/>
      <c r="W268" s="3"/>
      <c r="X268" s="3"/>
      <c r="Y268" s="3"/>
      <c r="Z268" s="3"/>
      <c r="AA268" s="3"/>
      <c r="AB268" s="3"/>
    </row>
    <row r="269" ht="15.75" customHeight="1">
      <c r="A269" s="383"/>
      <c r="B269" s="401"/>
      <c r="C269" s="421" t="s">
        <v>1322</v>
      </c>
      <c r="D269" s="404" t="s">
        <v>1548</v>
      </c>
      <c r="E269" s="405">
        <v>1.0</v>
      </c>
      <c r="F269" s="406" t="s">
        <v>120</v>
      </c>
      <c r="G269" s="397">
        <v>1050.7</v>
      </c>
      <c r="H269" s="420">
        <f t="shared" si="46"/>
        <v>1050.7</v>
      </c>
      <c r="I269" s="413"/>
      <c r="J269" s="412">
        <v>1.0</v>
      </c>
      <c r="K269" s="400"/>
      <c r="L269" s="287"/>
      <c r="M269" s="287"/>
      <c r="N269" s="287"/>
      <c r="O269" s="287"/>
      <c r="P269" s="400"/>
      <c r="Q269" s="287"/>
      <c r="R269" s="287"/>
      <c r="S269" s="287"/>
      <c r="T269" s="287"/>
      <c r="U269" s="287"/>
      <c r="V269" s="3"/>
      <c r="W269" s="3"/>
      <c r="X269" s="3"/>
      <c r="Y269" s="3"/>
      <c r="Z269" s="3"/>
      <c r="AA269" s="3"/>
      <c r="AB269" s="3"/>
    </row>
    <row r="270" ht="15.75" customHeight="1">
      <c r="A270" s="383"/>
      <c r="B270" s="401"/>
      <c r="C270" s="421" t="s">
        <v>1549</v>
      </c>
      <c r="D270" s="404" t="s">
        <v>1550</v>
      </c>
      <c r="E270" s="405">
        <v>48.0</v>
      </c>
      <c r="F270" s="406" t="s">
        <v>120</v>
      </c>
      <c r="G270" s="397">
        <v>58.8</v>
      </c>
      <c r="H270" s="420">
        <f t="shared" si="46"/>
        <v>2822.4</v>
      </c>
      <c r="I270" s="413"/>
      <c r="J270" s="412">
        <v>12.0</v>
      </c>
      <c r="K270" s="400"/>
      <c r="L270" s="287"/>
      <c r="M270" s="287">
        <v>12.0</v>
      </c>
      <c r="N270" s="287"/>
      <c r="O270" s="287"/>
      <c r="P270" s="400">
        <v>12.0</v>
      </c>
      <c r="Q270" s="287"/>
      <c r="R270" s="287"/>
      <c r="S270" s="287">
        <v>12.0</v>
      </c>
      <c r="T270" s="287"/>
      <c r="U270" s="287"/>
      <c r="V270" s="3"/>
      <c r="W270" s="3"/>
      <c r="X270" s="3"/>
      <c r="Y270" s="3"/>
      <c r="Z270" s="3"/>
      <c r="AA270" s="3"/>
      <c r="AB270" s="3"/>
    </row>
    <row r="271" ht="15.75" customHeight="1">
      <c r="A271" s="383"/>
      <c r="B271" s="401"/>
      <c r="C271" s="421" t="s">
        <v>163</v>
      </c>
      <c r="D271" s="404" t="s">
        <v>1325</v>
      </c>
      <c r="E271" s="405">
        <v>60.0</v>
      </c>
      <c r="F271" s="406" t="s">
        <v>120</v>
      </c>
      <c r="G271" s="397">
        <v>70.0</v>
      </c>
      <c r="H271" s="420">
        <f t="shared" si="46"/>
        <v>4200</v>
      </c>
      <c r="I271" s="413"/>
      <c r="J271" s="412">
        <v>15.0</v>
      </c>
      <c r="K271" s="400"/>
      <c r="L271" s="287"/>
      <c r="M271" s="287">
        <v>15.0</v>
      </c>
      <c r="N271" s="287"/>
      <c r="O271" s="287"/>
      <c r="P271" s="400">
        <v>15.0</v>
      </c>
      <c r="Q271" s="287"/>
      <c r="R271" s="287"/>
      <c r="S271" s="287">
        <v>15.0</v>
      </c>
      <c r="T271" s="287"/>
      <c r="U271" s="287"/>
      <c r="V271" s="3"/>
      <c r="W271" s="3"/>
      <c r="X271" s="3"/>
      <c r="Y271" s="3"/>
      <c r="Z271" s="3"/>
      <c r="AA271" s="3"/>
      <c r="AB271" s="3"/>
    </row>
    <row r="272" ht="15.75" customHeight="1">
      <c r="A272" s="383"/>
      <c r="B272" s="401"/>
      <c r="C272" s="421" t="s">
        <v>1326</v>
      </c>
      <c r="D272" s="404" t="s">
        <v>1327</v>
      </c>
      <c r="E272" s="405">
        <v>16.0</v>
      </c>
      <c r="F272" s="406" t="s">
        <v>120</v>
      </c>
      <c r="G272" s="397">
        <v>42.0</v>
      </c>
      <c r="H272" s="420">
        <f t="shared" si="46"/>
        <v>672</v>
      </c>
      <c r="I272" s="413"/>
      <c r="J272" s="412">
        <v>8.0</v>
      </c>
      <c r="K272" s="400"/>
      <c r="L272" s="287"/>
      <c r="M272" s="287"/>
      <c r="N272" s="287"/>
      <c r="O272" s="287"/>
      <c r="P272" s="400">
        <v>8.0</v>
      </c>
      <c r="Q272" s="287"/>
      <c r="R272" s="287"/>
      <c r="S272" s="287"/>
      <c r="T272" s="287"/>
      <c r="U272" s="287"/>
      <c r="V272" s="3"/>
      <c r="W272" s="3"/>
      <c r="X272" s="3"/>
      <c r="Y272" s="3"/>
      <c r="Z272" s="3"/>
      <c r="AA272" s="3"/>
      <c r="AB272" s="3"/>
    </row>
    <row r="273" ht="15.75" customHeight="1">
      <c r="A273" s="383"/>
      <c r="B273" s="401"/>
      <c r="C273" s="421" t="s">
        <v>1551</v>
      </c>
      <c r="D273" s="404" t="s">
        <v>1552</v>
      </c>
      <c r="E273" s="405">
        <v>400.0</v>
      </c>
      <c r="F273" s="406" t="s">
        <v>120</v>
      </c>
      <c r="G273" s="397">
        <v>7.0</v>
      </c>
      <c r="H273" s="420">
        <f t="shared" si="46"/>
        <v>2800</v>
      </c>
      <c r="I273" s="413"/>
      <c r="J273" s="412">
        <v>100.0</v>
      </c>
      <c r="K273" s="400"/>
      <c r="L273" s="287"/>
      <c r="M273" s="287">
        <v>100.0</v>
      </c>
      <c r="N273" s="287"/>
      <c r="O273" s="287"/>
      <c r="P273" s="400">
        <v>100.0</v>
      </c>
      <c r="Q273" s="287"/>
      <c r="R273" s="287"/>
      <c r="S273" s="287">
        <v>100.0</v>
      </c>
      <c r="T273" s="287"/>
      <c r="U273" s="287"/>
      <c r="V273" s="3"/>
      <c r="W273" s="3"/>
      <c r="X273" s="3"/>
      <c r="Y273" s="3"/>
      <c r="Z273" s="3"/>
      <c r="AA273" s="3"/>
      <c r="AB273" s="3"/>
    </row>
    <row r="274" ht="15.75" customHeight="1">
      <c r="A274" s="383"/>
      <c r="B274" s="401"/>
      <c r="C274" s="421" t="s">
        <v>1328</v>
      </c>
      <c r="D274" s="404" t="s">
        <v>1329</v>
      </c>
      <c r="E274" s="405">
        <v>15.0</v>
      </c>
      <c r="F274" s="406" t="s">
        <v>120</v>
      </c>
      <c r="G274" s="397">
        <v>198.8</v>
      </c>
      <c r="H274" s="420">
        <f t="shared" si="46"/>
        <v>2982</v>
      </c>
      <c r="I274" s="413"/>
      <c r="J274" s="412">
        <v>10.0</v>
      </c>
      <c r="K274" s="400"/>
      <c r="L274" s="287"/>
      <c r="M274" s="287"/>
      <c r="N274" s="287"/>
      <c r="O274" s="287"/>
      <c r="P274" s="400">
        <v>5.0</v>
      </c>
      <c r="Q274" s="287"/>
      <c r="R274" s="287"/>
      <c r="S274" s="287"/>
      <c r="T274" s="287"/>
      <c r="U274" s="287"/>
      <c r="V274" s="3"/>
      <c r="W274" s="3"/>
      <c r="X274" s="3"/>
      <c r="Y274" s="3"/>
      <c r="Z274" s="3"/>
      <c r="AA274" s="3"/>
      <c r="AB274" s="3"/>
    </row>
    <row r="275" ht="15.75" customHeight="1">
      <c r="A275" s="383"/>
      <c r="B275" s="401"/>
      <c r="C275" s="421" t="s">
        <v>1330</v>
      </c>
      <c r="D275" s="404" t="s">
        <v>1331</v>
      </c>
      <c r="E275" s="405">
        <v>20.0</v>
      </c>
      <c r="F275" s="406" t="s">
        <v>120</v>
      </c>
      <c r="G275" s="397">
        <v>308.0</v>
      </c>
      <c r="H275" s="420">
        <f t="shared" si="46"/>
        <v>6160</v>
      </c>
      <c r="I275" s="413"/>
      <c r="J275" s="412">
        <v>10.0</v>
      </c>
      <c r="K275" s="400"/>
      <c r="L275" s="287"/>
      <c r="M275" s="287"/>
      <c r="N275" s="287"/>
      <c r="O275" s="287"/>
      <c r="P275" s="400">
        <v>10.0</v>
      </c>
      <c r="Q275" s="287"/>
      <c r="R275" s="287"/>
      <c r="S275" s="287"/>
      <c r="T275" s="287"/>
      <c r="U275" s="287"/>
      <c r="V275" s="3"/>
      <c r="W275" s="3"/>
      <c r="X275" s="3"/>
      <c r="Y275" s="3"/>
      <c r="Z275" s="3"/>
      <c r="AA275" s="3"/>
      <c r="AB275" s="3"/>
    </row>
    <row r="276" ht="15.75" customHeight="1">
      <c r="A276" s="383"/>
      <c r="B276" s="401"/>
      <c r="C276" s="421" t="s">
        <v>1334</v>
      </c>
      <c r="D276" s="404" t="s">
        <v>1335</v>
      </c>
      <c r="E276" s="405">
        <v>20.0</v>
      </c>
      <c r="F276" s="406" t="s">
        <v>120</v>
      </c>
      <c r="G276" s="397">
        <v>39.2</v>
      </c>
      <c r="H276" s="420">
        <f t="shared" si="46"/>
        <v>784</v>
      </c>
      <c r="I276" s="413"/>
      <c r="J276" s="412">
        <v>10.0</v>
      </c>
      <c r="K276" s="400"/>
      <c r="L276" s="287"/>
      <c r="M276" s="287"/>
      <c r="N276" s="287"/>
      <c r="O276" s="287"/>
      <c r="P276" s="400">
        <v>10.0</v>
      </c>
      <c r="Q276" s="287"/>
      <c r="R276" s="287"/>
      <c r="S276" s="287"/>
      <c r="T276" s="287"/>
      <c r="U276" s="287"/>
      <c r="V276" s="3"/>
      <c r="W276" s="3"/>
      <c r="X276" s="3"/>
      <c r="Y276" s="3"/>
      <c r="Z276" s="3"/>
      <c r="AA276" s="3"/>
      <c r="AB276" s="3"/>
    </row>
    <row r="277" ht="15.75" customHeight="1">
      <c r="A277" s="383"/>
      <c r="B277" s="401"/>
      <c r="C277" s="421" t="s">
        <v>1334</v>
      </c>
      <c r="D277" s="404" t="s">
        <v>1336</v>
      </c>
      <c r="E277" s="405">
        <v>20.0</v>
      </c>
      <c r="F277" s="406" t="s">
        <v>120</v>
      </c>
      <c r="G277" s="397">
        <v>70.0</v>
      </c>
      <c r="H277" s="420">
        <f t="shared" si="46"/>
        <v>1400</v>
      </c>
      <c r="I277" s="413"/>
      <c r="J277" s="412">
        <v>10.0</v>
      </c>
      <c r="K277" s="400"/>
      <c r="L277" s="287"/>
      <c r="M277" s="287"/>
      <c r="N277" s="287"/>
      <c r="O277" s="287"/>
      <c r="P277" s="400">
        <v>10.0</v>
      </c>
      <c r="Q277" s="287"/>
      <c r="R277" s="287"/>
      <c r="S277" s="287"/>
      <c r="T277" s="287"/>
      <c r="U277" s="287"/>
      <c r="V277" s="3"/>
      <c r="W277" s="3"/>
      <c r="X277" s="3"/>
      <c r="Y277" s="3"/>
      <c r="Z277" s="3"/>
      <c r="AA277" s="3"/>
      <c r="AB277" s="3"/>
    </row>
    <row r="278" ht="15.75" customHeight="1">
      <c r="A278" s="383"/>
      <c r="B278" s="401"/>
      <c r="C278" s="421" t="s">
        <v>1292</v>
      </c>
      <c r="D278" s="404" t="s">
        <v>1553</v>
      </c>
      <c r="E278" s="405">
        <v>3000.0</v>
      </c>
      <c r="F278" s="406" t="s">
        <v>120</v>
      </c>
      <c r="G278" s="397">
        <v>7.0</v>
      </c>
      <c r="H278" s="420">
        <f t="shared" si="46"/>
        <v>21000</v>
      </c>
      <c r="I278" s="413"/>
      <c r="J278" s="412">
        <v>750.0</v>
      </c>
      <c r="K278" s="400"/>
      <c r="L278" s="287"/>
      <c r="M278" s="287">
        <v>750.0</v>
      </c>
      <c r="N278" s="287"/>
      <c r="O278" s="287"/>
      <c r="P278" s="400">
        <v>750.0</v>
      </c>
      <c r="Q278" s="287"/>
      <c r="R278" s="287"/>
      <c r="S278" s="287">
        <v>750.0</v>
      </c>
      <c r="T278" s="287"/>
      <c r="U278" s="287"/>
      <c r="V278" s="3"/>
      <c r="W278" s="3"/>
      <c r="X278" s="3"/>
      <c r="Y278" s="3"/>
      <c r="Z278" s="3"/>
      <c r="AA278" s="3"/>
      <c r="AB278" s="3"/>
    </row>
    <row r="279" ht="15.75" customHeight="1">
      <c r="A279" s="383"/>
      <c r="B279" s="401"/>
      <c r="C279" s="421" t="s">
        <v>1292</v>
      </c>
      <c r="D279" s="404" t="s">
        <v>1554</v>
      </c>
      <c r="E279" s="405">
        <v>600.0</v>
      </c>
      <c r="F279" s="406" t="s">
        <v>120</v>
      </c>
      <c r="G279" s="397">
        <v>6.0</v>
      </c>
      <c r="H279" s="420">
        <f t="shared" si="46"/>
        <v>3600</v>
      </c>
      <c r="I279" s="413"/>
      <c r="J279" s="412">
        <v>150.0</v>
      </c>
      <c r="K279" s="400"/>
      <c r="L279" s="287"/>
      <c r="M279" s="287">
        <v>150.0</v>
      </c>
      <c r="N279" s="287"/>
      <c r="O279" s="287"/>
      <c r="P279" s="400">
        <v>150.0</v>
      </c>
      <c r="Q279" s="287"/>
      <c r="R279" s="287"/>
      <c r="S279" s="287">
        <v>150.0</v>
      </c>
      <c r="T279" s="287"/>
      <c r="U279" s="287"/>
      <c r="V279" s="3"/>
      <c r="W279" s="3"/>
      <c r="X279" s="3"/>
      <c r="Y279" s="3"/>
      <c r="Z279" s="3"/>
      <c r="AA279" s="3"/>
      <c r="AB279" s="3"/>
    </row>
    <row r="280" ht="15.75" customHeight="1">
      <c r="A280" s="383"/>
      <c r="B280" s="401"/>
      <c r="C280" s="421" t="s">
        <v>1417</v>
      </c>
      <c r="D280" s="404" t="s">
        <v>1418</v>
      </c>
      <c r="E280" s="405">
        <v>40.0</v>
      </c>
      <c r="F280" s="406" t="s">
        <v>120</v>
      </c>
      <c r="G280" s="397">
        <v>100.8</v>
      </c>
      <c r="H280" s="420">
        <f t="shared" si="46"/>
        <v>4032</v>
      </c>
      <c r="I280" s="413"/>
      <c r="J280" s="412">
        <v>10.0</v>
      </c>
      <c r="K280" s="400"/>
      <c r="L280" s="287"/>
      <c r="M280" s="287">
        <v>10.0</v>
      </c>
      <c r="N280" s="287"/>
      <c r="O280" s="287"/>
      <c r="P280" s="400">
        <v>10.0</v>
      </c>
      <c r="Q280" s="287"/>
      <c r="R280" s="287"/>
      <c r="S280" s="287">
        <v>10.0</v>
      </c>
      <c r="T280" s="287"/>
      <c r="U280" s="287"/>
      <c r="V280" s="3"/>
      <c r="W280" s="3"/>
      <c r="X280" s="3"/>
      <c r="Y280" s="3"/>
      <c r="Z280" s="3"/>
      <c r="AA280" s="3"/>
      <c r="AB280" s="3"/>
    </row>
    <row r="281" ht="15.75" customHeight="1">
      <c r="A281" s="383"/>
      <c r="B281" s="401"/>
      <c r="C281" s="421" t="s">
        <v>1417</v>
      </c>
      <c r="D281" s="404" t="s">
        <v>1419</v>
      </c>
      <c r="E281" s="405">
        <v>40.0</v>
      </c>
      <c r="F281" s="406" t="s">
        <v>120</v>
      </c>
      <c r="G281" s="397">
        <v>100.8</v>
      </c>
      <c r="H281" s="420">
        <f t="shared" si="46"/>
        <v>4032</v>
      </c>
      <c r="I281" s="413"/>
      <c r="J281" s="412">
        <v>10.0</v>
      </c>
      <c r="K281" s="400"/>
      <c r="L281" s="287"/>
      <c r="M281" s="287">
        <v>10.0</v>
      </c>
      <c r="N281" s="287"/>
      <c r="O281" s="287"/>
      <c r="P281" s="400">
        <v>10.0</v>
      </c>
      <c r="Q281" s="287"/>
      <c r="R281" s="287"/>
      <c r="S281" s="287">
        <v>10.0</v>
      </c>
      <c r="T281" s="287"/>
      <c r="U281" s="287"/>
      <c r="V281" s="3"/>
      <c r="W281" s="3"/>
      <c r="X281" s="3"/>
      <c r="Y281" s="3"/>
      <c r="Z281" s="3"/>
      <c r="AA281" s="3"/>
      <c r="AB281" s="3"/>
    </row>
    <row r="282" ht="15.75" customHeight="1">
      <c r="A282" s="383"/>
      <c r="B282" s="401"/>
      <c r="C282" s="421" t="s">
        <v>1555</v>
      </c>
      <c r="D282" s="404" t="s">
        <v>1556</v>
      </c>
      <c r="E282" s="405">
        <v>1.0</v>
      </c>
      <c r="F282" s="406" t="s">
        <v>131</v>
      </c>
      <c r="G282" s="397">
        <v>581.0</v>
      </c>
      <c r="H282" s="420">
        <f t="shared" si="46"/>
        <v>581</v>
      </c>
      <c r="I282" s="413"/>
      <c r="J282" s="412">
        <v>1.0</v>
      </c>
      <c r="K282" s="400"/>
      <c r="L282" s="287"/>
      <c r="M282" s="287"/>
      <c r="N282" s="287"/>
      <c r="O282" s="287"/>
      <c r="P282" s="400"/>
      <c r="Q282" s="287"/>
      <c r="R282" s="287"/>
      <c r="S282" s="287"/>
      <c r="T282" s="287"/>
      <c r="U282" s="287"/>
      <c r="V282" s="3"/>
      <c r="W282" s="3"/>
      <c r="X282" s="3"/>
      <c r="Y282" s="3"/>
      <c r="Z282" s="3"/>
      <c r="AA282" s="3"/>
      <c r="AB282" s="3"/>
    </row>
    <row r="283" ht="15.75" customHeight="1">
      <c r="A283" s="383"/>
      <c r="B283" s="401"/>
      <c r="C283" s="421" t="s">
        <v>1348</v>
      </c>
      <c r="D283" s="404" t="s">
        <v>1350</v>
      </c>
      <c r="E283" s="405">
        <v>20.0</v>
      </c>
      <c r="F283" s="406" t="s">
        <v>131</v>
      </c>
      <c r="G283" s="397">
        <v>56.0</v>
      </c>
      <c r="H283" s="420">
        <f t="shared" si="46"/>
        <v>1120</v>
      </c>
      <c r="I283" s="413"/>
      <c r="J283" s="412">
        <v>5.0</v>
      </c>
      <c r="K283" s="400"/>
      <c r="L283" s="287"/>
      <c r="M283" s="287">
        <v>5.0</v>
      </c>
      <c r="N283" s="287"/>
      <c r="O283" s="287"/>
      <c r="P283" s="400">
        <v>5.0</v>
      </c>
      <c r="Q283" s="287"/>
      <c r="R283" s="287"/>
      <c r="S283" s="287">
        <v>5.0</v>
      </c>
      <c r="T283" s="287"/>
      <c r="U283" s="287"/>
      <c r="V283" s="3"/>
      <c r="W283" s="3"/>
      <c r="X283" s="3"/>
      <c r="Y283" s="3"/>
      <c r="Z283" s="3"/>
      <c r="AA283" s="3"/>
      <c r="AB283" s="3"/>
    </row>
    <row r="284" ht="15.75" customHeight="1">
      <c r="A284" s="383"/>
      <c r="B284" s="401"/>
      <c r="C284" s="421" t="s">
        <v>1348</v>
      </c>
      <c r="D284" s="404" t="s">
        <v>1349</v>
      </c>
      <c r="E284" s="405">
        <v>20.0</v>
      </c>
      <c r="F284" s="406" t="s">
        <v>131</v>
      </c>
      <c r="G284" s="397">
        <v>84.0</v>
      </c>
      <c r="H284" s="420">
        <f t="shared" si="46"/>
        <v>1680</v>
      </c>
      <c r="I284" s="413"/>
      <c r="J284" s="412">
        <v>5.0</v>
      </c>
      <c r="K284" s="400"/>
      <c r="L284" s="287"/>
      <c r="M284" s="287">
        <v>5.0</v>
      </c>
      <c r="N284" s="287"/>
      <c r="O284" s="287"/>
      <c r="P284" s="400">
        <v>5.0</v>
      </c>
      <c r="Q284" s="287"/>
      <c r="R284" s="287"/>
      <c r="S284" s="287">
        <v>5.0</v>
      </c>
      <c r="T284" s="287"/>
      <c r="U284" s="287"/>
      <c r="V284" s="3"/>
      <c r="W284" s="3"/>
      <c r="X284" s="3"/>
      <c r="Y284" s="3"/>
      <c r="Z284" s="3"/>
      <c r="AA284" s="3"/>
      <c r="AB284" s="3"/>
    </row>
    <row r="285" ht="15.75" customHeight="1">
      <c r="A285" s="383"/>
      <c r="B285" s="401"/>
      <c r="C285" s="421" t="s">
        <v>1356</v>
      </c>
      <c r="D285" s="404" t="s">
        <v>1358</v>
      </c>
      <c r="E285" s="405">
        <v>500.0</v>
      </c>
      <c r="F285" s="406" t="s">
        <v>120</v>
      </c>
      <c r="G285" s="397">
        <v>15.0</v>
      </c>
      <c r="H285" s="420">
        <f t="shared" si="46"/>
        <v>7500</v>
      </c>
      <c r="I285" s="413"/>
      <c r="J285" s="412">
        <v>125.0</v>
      </c>
      <c r="K285" s="400"/>
      <c r="L285" s="287"/>
      <c r="M285" s="287">
        <v>125.0</v>
      </c>
      <c r="N285" s="287"/>
      <c r="O285" s="287"/>
      <c r="P285" s="400">
        <v>125.0</v>
      </c>
      <c r="Q285" s="287"/>
      <c r="R285" s="287"/>
      <c r="S285" s="287">
        <v>125.0</v>
      </c>
      <c r="T285" s="287"/>
      <c r="U285" s="287"/>
      <c r="V285" s="3"/>
      <c r="W285" s="3"/>
      <c r="X285" s="3"/>
      <c r="Y285" s="3"/>
      <c r="Z285" s="3"/>
      <c r="AA285" s="3"/>
      <c r="AB285" s="3"/>
    </row>
    <row r="286" ht="15.75" customHeight="1">
      <c r="A286" s="383"/>
      <c r="B286" s="401"/>
      <c r="C286" s="421" t="s">
        <v>1356</v>
      </c>
      <c r="D286" s="404" t="s">
        <v>1357</v>
      </c>
      <c r="E286" s="405">
        <v>600.0</v>
      </c>
      <c r="F286" s="406" t="s">
        <v>120</v>
      </c>
      <c r="G286" s="397">
        <v>15.0</v>
      </c>
      <c r="H286" s="420">
        <f t="shared" si="46"/>
        <v>9000</v>
      </c>
      <c r="I286" s="413"/>
      <c r="J286" s="412">
        <v>150.0</v>
      </c>
      <c r="K286" s="400"/>
      <c r="L286" s="287"/>
      <c r="M286" s="287">
        <v>150.0</v>
      </c>
      <c r="N286" s="287"/>
      <c r="O286" s="287"/>
      <c r="P286" s="400">
        <v>150.0</v>
      </c>
      <c r="Q286" s="287"/>
      <c r="R286" s="287"/>
      <c r="S286" s="287">
        <v>150.0</v>
      </c>
      <c r="T286" s="287"/>
      <c r="U286" s="287"/>
      <c r="V286" s="3"/>
      <c r="W286" s="3"/>
      <c r="X286" s="3"/>
      <c r="Y286" s="3"/>
      <c r="Z286" s="3"/>
      <c r="AA286" s="3"/>
      <c r="AB286" s="3"/>
    </row>
    <row r="287" ht="15.75" customHeight="1">
      <c r="A287" s="383"/>
      <c r="B287" s="401"/>
      <c r="C287" s="421" t="s">
        <v>1356</v>
      </c>
      <c r="D287" s="404" t="s">
        <v>1557</v>
      </c>
      <c r="E287" s="405">
        <v>100.0</v>
      </c>
      <c r="F287" s="406" t="s">
        <v>120</v>
      </c>
      <c r="G287" s="397">
        <v>35.0</v>
      </c>
      <c r="H287" s="420">
        <f t="shared" si="46"/>
        <v>3500</v>
      </c>
      <c r="I287" s="413"/>
      <c r="J287" s="412">
        <v>50.0</v>
      </c>
      <c r="K287" s="400"/>
      <c r="L287" s="287"/>
      <c r="M287" s="287"/>
      <c r="N287" s="287"/>
      <c r="O287" s="287"/>
      <c r="P287" s="400">
        <v>50.0</v>
      </c>
      <c r="Q287" s="287"/>
      <c r="R287" s="287"/>
      <c r="S287" s="287"/>
      <c r="T287" s="287"/>
      <c r="U287" s="287"/>
      <c r="V287" s="3"/>
      <c r="W287" s="3"/>
      <c r="X287" s="3"/>
      <c r="Y287" s="3"/>
      <c r="Z287" s="3"/>
      <c r="AA287" s="3"/>
      <c r="AB287" s="3"/>
    </row>
    <row r="288" ht="15.75" customHeight="1">
      <c r="A288" s="383"/>
      <c r="B288" s="401"/>
      <c r="C288" s="421" t="s">
        <v>1356</v>
      </c>
      <c r="D288" s="404" t="s">
        <v>1359</v>
      </c>
      <c r="E288" s="405">
        <v>50.0</v>
      </c>
      <c r="F288" s="406" t="s">
        <v>120</v>
      </c>
      <c r="G288" s="397">
        <v>42.0</v>
      </c>
      <c r="H288" s="420">
        <f t="shared" si="46"/>
        <v>2100</v>
      </c>
      <c r="I288" s="413"/>
      <c r="J288" s="412">
        <v>25.0</v>
      </c>
      <c r="K288" s="400"/>
      <c r="L288" s="287"/>
      <c r="M288" s="287"/>
      <c r="N288" s="287"/>
      <c r="O288" s="287"/>
      <c r="P288" s="400">
        <v>25.0</v>
      </c>
      <c r="Q288" s="287"/>
      <c r="R288" s="287"/>
      <c r="S288" s="287"/>
      <c r="T288" s="287"/>
      <c r="U288" s="287"/>
      <c r="V288" s="3"/>
      <c r="W288" s="3"/>
      <c r="X288" s="3"/>
      <c r="Y288" s="3"/>
      <c r="Z288" s="3"/>
      <c r="AA288" s="3"/>
      <c r="AB288" s="3"/>
    </row>
    <row r="289" ht="15.75" customHeight="1">
      <c r="A289" s="383"/>
      <c r="B289" s="401"/>
      <c r="C289" s="421" t="s">
        <v>1363</v>
      </c>
      <c r="D289" s="404" t="s">
        <v>1364</v>
      </c>
      <c r="E289" s="405">
        <v>36.0</v>
      </c>
      <c r="F289" s="406" t="s">
        <v>120</v>
      </c>
      <c r="G289" s="397">
        <v>50.4</v>
      </c>
      <c r="H289" s="420">
        <f t="shared" si="46"/>
        <v>1814.4</v>
      </c>
      <c r="I289" s="413"/>
      <c r="J289" s="412">
        <v>18.0</v>
      </c>
      <c r="K289" s="400"/>
      <c r="L289" s="287"/>
      <c r="M289" s="287"/>
      <c r="N289" s="287"/>
      <c r="O289" s="287"/>
      <c r="P289" s="400">
        <v>18.0</v>
      </c>
      <c r="Q289" s="287"/>
      <c r="R289" s="287"/>
      <c r="S289" s="287"/>
      <c r="T289" s="287"/>
      <c r="U289" s="287"/>
      <c r="V289" s="3"/>
      <c r="W289" s="3"/>
      <c r="X289" s="3"/>
      <c r="Y289" s="3"/>
      <c r="Z289" s="3"/>
      <c r="AA289" s="3"/>
      <c r="AB289" s="3"/>
    </row>
    <row r="290" ht="15.75" customHeight="1">
      <c r="A290" s="383"/>
      <c r="B290" s="401"/>
      <c r="C290" s="421" t="s">
        <v>1558</v>
      </c>
      <c r="D290" s="404" t="s">
        <v>1368</v>
      </c>
      <c r="E290" s="405">
        <v>24.0</v>
      </c>
      <c r="F290" s="406" t="s">
        <v>118</v>
      </c>
      <c r="G290" s="397">
        <v>210.0</v>
      </c>
      <c r="H290" s="420">
        <f t="shared" si="46"/>
        <v>5040</v>
      </c>
      <c r="I290" s="413"/>
      <c r="J290" s="412">
        <v>12.0</v>
      </c>
      <c r="K290" s="400"/>
      <c r="L290" s="287"/>
      <c r="M290" s="287"/>
      <c r="N290" s="287"/>
      <c r="O290" s="287"/>
      <c r="P290" s="400">
        <v>12.0</v>
      </c>
      <c r="Q290" s="287"/>
      <c r="R290" s="287"/>
      <c r="S290" s="287"/>
      <c r="T290" s="287"/>
      <c r="U290" s="287"/>
      <c r="V290" s="3"/>
      <c r="W290" s="3"/>
      <c r="X290" s="3"/>
      <c r="Y290" s="3"/>
      <c r="Z290" s="3"/>
      <c r="AA290" s="3"/>
      <c r="AB290" s="3"/>
    </row>
    <row r="291" ht="15.75" customHeight="1">
      <c r="A291" s="383"/>
      <c r="B291" s="401"/>
      <c r="C291" s="421" t="s">
        <v>1559</v>
      </c>
      <c r="D291" s="404" t="s">
        <v>1560</v>
      </c>
      <c r="E291" s="405">
        <v>6.0</v>
      </c>
      <c r="F291" s="406" t="s">
        <v>118</v>
      </c>
      <c r="G291" s="397">
        <v>50.0</v>
      </c>
      <c r="H291" s="420">
        <f t="shared" si="46"/>
        <v>300</v>
      </c>
      <c r="I291" s="413"/>
      <c r="J291" s="412">
        <v>3.0</v>
      </c>
      <c r="K291" s="400"/>
      <c r="L291" s="287"/>
      <c r="M291" s="287"/>
      <c r="N291" s="287"/>
      <c r="O291" s="287"/>
      <c r="P291" s="400">
        <v>3.0</v>
      </c>
      <c r="Q291" s="287"/>
      <c r="R291" s="287"/>
      <c r="S291" s="287"/>
      <c r="T291" s="287"/>
      <c r="U291" s="287"/>
      <c r="V291" s="3"/>
      <c r="W291" s="3"/>
      <c r="X291" s="3"/>
      <c r="Y291" s="3"/>
      <c r="Z291" s="3"/>
      <c r="AA291" s="3"/>
      <c r="AB291" s="3"/>
    </row>
    <row r="292" ht="15.75" customHeight="1">
      <c r="A292" s="383"/>
      <c r="B292" s="401"/>
      <c r="C292" s="421" t="s">
        <v>1559</v>
      </c>
      <c r="D292" s="404" t="s">
        <v>1561</v>
      </c>
      <c r="E292" s="405">
        <v>6.0</v>
      </c>
      <c r="F292" s="406" t="s">
        <v>118</v>
      </c>
      <c r="G292" s="397">
        <v>100.0</v>
      </c>
      <c r="H292" s="420">
        <f t="shared" si="46"/>
        <v>600</v>
      </c>
      <c r="I292" s="413"/>
      <c r="J292" s="412">
        <v>3.0</v>
      </c>
      <c r="K292" s="400"/>
      <c r="L292" s="287"/>
      <c r="M292" s="287"/>
      <c r="N292" s="287"/>
      <c r="O292" s="287"/>
      <c r="P292" s="400">
        <v>3.0</v>
      </c>
      <c r="Q292" s="287"/>
      <c r="R292" s="287"/>
      <c r="S292" s="287"/>
      <c r="T292" s="287"/>
      <c r="U292" s="287"/>
      <c r="V292" s="3"/>
      <c r="W292" s="3"/>
      <c r="X292" s="3"/>
      <c r="Y292" s="3"/>
      <c r="Z292" s="3"/>
      <c r="AA292" s="3"/>
      <c r="AB292" s="3"/>
    </row>
    <row r="293" ht="15.75" customHeight="1">
      <c r="A293" s="383"/>
      <c r="B293" s="401"/>
      <c r="C293" s="421" t="s">
        <v>1562</v>
      </c>
      <c r="D293" s="404" t="s">
        <v>1563</v>
      </c>
      <c r="E293" s="405">
        <v>10.0</v>
      </c>
      <c r="F293" s="406" t="s">
        <v>120</v>
      </c>
      <c r="G293" s="397">
        <v>140.0</v>
      </c>
      <c r="H293" s="420">
        <f t="shared" si="46"/>
        <v>1400</v>
      </c>
      <c r="I293" s="413"/>
      <c r="J293" s="412">
        <v>5.0</v>
      </c>
      <c r="K293" s="400"/>
      <c r="L293" s="287"/>
      <c r="M293" s="287"/>
      <c r="N293" s="287"/>
      <c r="O293" s="287"/>
      <c r="P293" s="400">
        <v>5.0</v>
      </c>
      <c r="Q293" s="287"/>
      <c r="R293" s="287"/>
      <c r="S293" s="287"/>
      <c r="T293" s="287"/>
      <c r="U293" s="287"/>
      <c r="V293" s="3"/>
      <c r="W293" s="3"/>
      <c r="X293" s="3"/>
      <c r="Y293" s="3"/>
      <c r="Z293" s="3"/>
      <c r="AA293" s="3"/>
      <c r="AB293" s="3"/>
    </row>
    <row r="294" ht="15.75" customHeight="1">
      <c r="A294" s="383"/>
      <c r="B294" s="401"/>
      <c r="C294" s="421" t="s">
        <v>1372</v>
      </c>
      <c r="D294" s="404" t="s">
        <v>1374</v>
      </c>
      <c r="E294" s="405">
        <v>2.0</v>
      </c>
      <c r="F294" s="406" t="s">
        <v>118</v>
      </c>
      <c r="G294" s="397">
        <v>1841.0</v>
      </c>
      <c r="H294" s="420">
        <f t="shared" si="46"/>
        <v>3682</v>
      </c>
      <c r="I294" s="413"/>
      <c r="J294" s="412">
        <v>2.0</v>
      </c>
      <c r="K294" s="400"/>
      <c r="L294" s="287"/>
      <c r="M294" s="287"/>
      <c r="N294" s="287"/>
      <c r="O294" s="287"/>
      <c r="P294" s="400"/>
      <c r="Q294" s="287"/>
      <c r="R294" s="287"/>
      <c r="S294" s="287"/>
      <c r="T294" s="287"/>
      <c r="U294" s="287"/>
      <c r="V294" s="3"/>
      <c r="W294" s="3"/>
      <c r="X294" s="3"/>
      <c r="Y294" s="3"/>
      <c r="Z294" s="3"/>
      <c r="AA294" s="3"/>
      <c r="AB294" s="3"/>
    </row>
    <row r="295" ht="15.75" customHeight="1">
      <c r="A295" s="383"/>
      <c r="B295" s="401"/>
      <c r="C295" s="421" t="s">
        <v>1372</v>
      </c>
      <c r="D295" s="404" t="s">
        <v>1373</v>
      </c>
      <c r="E295" s="405">
        <v>2.0</v>
      </c>
      <c r="F295" s="406" t="s">
        <v>118</v>
      </c>
      <c r="G295" s="397">
        <v>1500.8</v>
      </c>
      <c r="H295" s="420">
        <f t="shared" si="46"/>
        <v>3001.6</v>
      </c>
      <c r="I295" s="413"/>
      <c r="J295" s="412">
        <v>2.0</v>
      </c>
      <c r="K295" s="400"/>
      <c r="L295" s="287"/>
      <c r="M295" s="287"/>
      <c r="N295" s="287"/>
      <c r="O295" s="287"/>
      <c r="P295" s="400"/>
      <c r="Q295" s="287"/>
      <c r="R295" s="287"/>
      <c r="S295" s="287"/>
      <c r="T295" s="287"/>
      <c r="U295" s="287"/>
      <c r="V295" s="3"/>
      <c r="W295" s="3"/>
      <c r="X295" s="3"/>
      <c r="Y295" s="3"/>
      <c r="Z295" s="3"/>
      <c r="AA295" s="3"/>
      <c r="AB295" s="3"/>
    </row>
    <row r="296" ht="15.75" customHeight="1">
      <c r="A296" s="383"/>
      <c r="B296" s="401"/>
      <c r="C296" s="421" t="s">
        <v>1381</v>
      </c>
      <c r="D296" s="404" t="s">
        <v>1382</v>
      </c>
      <c r="E296" s="405">
        <v>50.0</v>
      </c>
      <c r="F296" s="406" t="s">
        <v>120</v>
      </c>
      <c r="G296" s="397">
        <v>65.8</v>
      </c>
      <c r="H296" s="420">
        <f t="shared" si="46"/>
        <v>3290</v>
      </c>
      <c r="I296" s="413"/>
      <c r="J296" s="412">
        <v>25.0</v>
      </c>
      <c r="K296" s="400"/>
      <c r="L296" s="287"/>
      <c r="M296" s="287"/>
      <c r="N296" s="287"/>
      <c r="O296" s="287"/>
      <c r="P296" s="400">
        <v>25.0</v>
      </c>
      <c r="Q296" s="287"/>
      <c r="R296" s="287"/>
      <c r="S296" s="287"/>
      <c r="T296" s="287"/>
      <c r="U296" s="287"/>
      <c r="V296" s="3"/>
      <c r="W296" s="3"/>
      <c r="X296" s="3"/>
      <c r="Y296" s="3"/>
      <c r="Z296" s="3"/>
      <c r="AA296" s="3"/>
      <c r="AB296" s="3"/>
    </row>
    <row r="297" ht="15.75" customHeight="1">
      <c r="A297" s="383"/>
      <c r="B297" s="401"/>
      <c r="C297" s="421" t="s">
        <v>1381</v>
      </c>
      <c r="D297" s="404" t="s">
        <v>1564</v>
      </c>
      <c r="E297" s="405">
        <v>30.0</v>
      </c>
      <c r="F297" s="406" t="s">
        <v>120</v>
      </c>
      <c r="G297" s="397">
        <v>65.8</v>
      </c>
      <c r="H297" s="420">
        <f t="shared" si="46"/>
        <v>1974</v>
      </c>
      <c r="I297" s="413"/>
      <c r="J297" s="412">
        <v>15.0</v>
      </c>
      <c r="K297" s="400"/>
      <c r="L297" s="287"/>
      <c r="M297" s="287"/>
      <c r="N297" s="287"/>
      <c r="O297" s="287"/>
      <c r="P297" s="400">
        <v>15.0</v>
      </c>
      <c r="Q297" s="287"/>
      <c r="R297" s="287"/>
      <c r="S297" s="287"/>
      <c r="T297" s="287"/>
      <c r="U297" s="287"/>
      <c r="V297" s="3"/>
      <c r="W297" s="3"/>
      <c r="X297" s="3"/>
      <c r="Y297" s="3"/>
      <c r="Z297" s="3"/>
      <c r="AA297" s="3"/>
      <c r="AB297" s="3"/>
    </row>
    <row r="298" ht="15.75" customHeight="1">
      <c r="A298" s="383"/>
      <c r="B298" s="401"/>
      <c r="C298" s="421" t="s">
        <v>1381</v>
      </c>
      <c r="D298" s="404" t="s">
        <v>1565</v>
      </c>
      <c r="E298" s="405">
        <v>20.0</v>
      </c>
      <c r="F298" s="406" t="s">
        <v>120</v>
      </c>
      <c r="G298" s="397">
        <v>65.8</v>
      </c>
      <c r="H298" s="420">
        <f t="shared" si="46"/>
        <v>1316</v>
      </c>
      <c r="I298" s="413"/>
      <c r="J298" s="412">
        <v>10.0</v>
      </c>
      <c r="K298" s="400"/>
      <c r="L298" s="287"/>
      <c r="M298" s="287"/>
      <c r="N298" s="287"/>
      <c r="O298" s="287"/>
      <c r="P298" s="400">
        <v>10.0</v>
      </c>
      <c r="Q298" s="287"/>
      <c r="R298" s="287"/>
      <c r="S298" s="287"/>
      <c r="T298" s="287"/>
      <c r="U298" s="287"/>
      <c r="V298" s="3"/>
      <c r="W298" s="3"/>
      <c r="X298" s="3"/>
      <c r="Y298" s="3"/>
      <c r="Z298" s="3"/>
      <c r="AA298" s="3"/>
      <c r="AB298" s="3"/>
    </row>
    <row r="299" ht="15.75" customHeight="1">
      <c r="A299" s="383"/>
      <c r="B299" s="401"/>
      <c r="C299" s="421" t="s">
        <v>1381</v>
      </c>
      <c r="D299" s="404" t="s">
        <v>1566</v>
      </c>
      <c r="E299" s="405">
        <v>40.0</v>
      </c>
      <c r="F299" s="406" t="s">
        <v>120</v>
      </c>
      <c r="G299" s="397">
        <v>82.6</v>
      </c>
      <c r="H299" s="420">
        <f t="shared" si="46"/>
        <v>3304</v>
      </c>
      <c r="I299" s="413"/>
      <c r="J299" s="412">
        <v>20.0</v>
      </c>
      <c r="K299" s="400"/>
      <c r="L299" s="287"/>
      <c r="M299" s="287"/>
      <c r="N299" s="287"/>
      <c r="O299" s="287"/>
      <c r="P299" s="400">
        <v>20.0</v>
      </c>
      <c r="Q299" s="287"/>
      <c r="R299" s="287"/>
      <c r="S299" s="287"/>
      <c r="T299" s="287"/>
      <c r="U299" s="287"/>
      <c r="V299" s="3"/>
      <c r="W299" s="3"/>
      <c r="X299" s="3"/>
      <c r="Y299" s="3"/>
      <c r="Z299" s="3"/>
      <c r="AA299" s="3"/>
      <c r="AB299" s="3"/>
    </row>
    <row r="300" ht="15.75" customHeight="1">
      <c r="A300" s="383"/>
      <c r="B300" s="401"/>
      <c r="C300" s="421" t="s">
        <v>1384</v>
      </c>
      <c r="D300" s="404" t="s">
        <v>1385</v>
      </c>
      <c r="E300" s="405">
        <v>60.0</v>
      </c>
      <c r="F300" s="406" t="s">
        <v>120</v>
      </c>
      <c r="G300" s="397">
        <v>87.5</v>
      </c>
      <c r="H300" s="420">
        <f t="shared" si="46"/>
        <v>5250</v>
      </c>
      <c r="I300" s="413"/>
      <c r="J300" s="412">
        <v>30.0</v>
      </c>
      <c r="K300" s="400"/>
      <c r="L300" s="287"/>
      <c r="M300" s="287"/>
      <c r="N300" s="287"/>
      <c r="O300" s="287"/>
      <c r="P300" s="400">
        <v>30.0</v>
      </c>
      <c r="Q300" s="287"/>
      <c r="R300" s="287"/>
      <c r="S300" s="287"/>
      <c r="T300" s="287"/>
      <c r="U300" s="287"/>
      <c r="V300" s="3"/>
      <c r="W300" s="3"/>
      <c r="X300" s="3"/>
      <c r="Y300" s="3"/>
      <c r="Z300" s="3"/>
      <c r="AA300" s="3"/>
      <c r="AB300" s="3"/>
    </row>
    <row r="301" ht="15.75" customHeight="1">
      <c r="A301" s="383"/>
      <c r="B301" s="401"/>
      <c r="C301" s="421" t="s">
        <v>1384</v>
      </c>
      <c r="D301" s="404" t="s">
        <v>1386</v>
      </c>
      <c r="E301" s="405">
        <v>40.0</v>
      </c>
      <c r="F301" s="406" t="s">
        <v>120</v>
      </c>
      <c r="G301" s="397">
        <v>161.0</v>
      </c>
      <c r="H301" s="420">
        <f t="shared" si="46"/>
        <v>6440</v>
      </c>
      <c r="I301" s="413"/>
      <c r="J301" s="412">
        <v>20.0</v>
      </c>
      <c r="K301" s="400"/>
      <c r="L301" s="287"/>
      <c r="M301" s="287"/>
      <c r="N301" s="287"/>
      <c r="O301" s="287"/>
      <c r="P301" s="400">
        <v>20.0</v>
      </c>
      <c r="Q301" s="287"/>
      <c r="R301" s="287"/>
      <c r="S301" s="287"/>
      <c r="T301" s="287"/>
      <c r="U301" s="287"/>
      <c r="V301" s="3"/>
      <c r="W301" s="3"/>
      <c r="X301" s="3"/>
      <c r="Y301" s="3"/>
      <c r="Z301" s="3"/>
      <c r="AA301" s="3"/>
      <c r="AB301" s="3"/>
    </row>
    <row r="302" ht="15.75" customHeight="1">
      <c r="A302" s="383"/>
      <c r="B302" s="401"/>
      <c r="C302" s="421" t="s">
        <v>1391</v>
      </c>
      <c r="D302" s="404" t="s">
        <v>1392</v>
      </c>
      <c r="E302" s="405">
        <v>20.0</v>
      </c>
      <c r="F302" s="406" t="s">
        <v>157</v>
      </c>
      <c r="G302" s="397">
        <v>85.4</v>
      </c>
      <c r="H302" s="420">
        <f t="shared" si="46"/>
        <v>1708</v>
      </c>
      <c r="I302" s="413"/>
      <c r="J302" s="412">
        <v>10.0</v>
      </c>
      <c r="K302" s="400"/>
      <c r="L302" s="287"/>
      <c r="M302" s="287"/>
      <c r="N302" s="287"/>
      <c r="O302" s="287"/>
      <c r="P302" s="400">
        <v>10.0</v>
      </c>
      <c r="Q302" s="287"/>
      <c r="R302" s="287"/>
      <c r="S302" s="287"/>
      <c r="T302" s="287"/>
      <c r="U302" s="287"/>
      <c r="V302" s="3"/>
      <c r="W302" s="3"/>
      <c r="X302" s="3"/>
      <c r="Y302" s="3"/>
      <c r="Z302" s="3"/>
      <c r="AA302" s="3"/>
      <c r="AB302" s="3"/>
    </row>
    <row r="303" ht="15.75" customHeight="1">
      <c r="A303" s="383"/>
      <c r="B303" s="401"/>
      <c r="C303" s="421" t="s">
        <v>1517</v>
      </c>
      <c r="D303" s="404" t="s">
        <v>1518</v>
      </c>
      <c r="E303" s="405">
        <v>40.0</v>
      </c>
      <c r="F303" s="406" t="s">
        <v>157</v>
      </c>
      <c r="G303" s="397">
        <v>84.0</v>
      </c>
      <c r="H303" s="420">
        <f t="shared" si="46"/>
        <v>3360</v>
      </c>
      <c r="I303" s="413"/>
      <c r="J303" s="412">
        <v>20.0</v>
      </c>
      <c r="K303" s="400"/>
      <c r="L303" s="287"/>
      <c r="M303" s="287"/>
      <c r="N303" s="287"/>
      <c r="O303" s="287"/>
      <c r="P303" s="400">
        <v>20.0</v>
      </c>
      <c r="Q303" s="287"/>
      <c r="R303" s="287"/>
      <c r="S303" s="287"/>
      <c r="T303" s="287"/>
      <c r="U303" s="287"/>
      <c r="V303" s="3"/>
      <c r="W303" s="3"/>
      <c r="X303" s="3"/>
      <c r="Y303" s="3"/>
      <c r="Z303" s="3"/>
      <c r="AA303" s="3"/>
      <c r="AB303" s="3"/>
    </row>
    <row r="304" ht="15.75" customHeight="1">
      <c r="A304" s="383"/>
      <c r="B304" s="401"/>
      <c r="C304" s="421" t="s">
        <v>1393</v>
      </c>
      <c r="D304" s="404" t="s">
        <v>1396</v>
      </c>
      <c r="E304" s="405">
        <v>2.0</v>
      </c>
      <c r="F304" s="406" t="s">
        <v>131</v>
      </c>
      <c r="G304" s="397">
        <v>114.8</v>
      </c>
      <c r="H304" s="420">
        <f t="shared" si="46"/>
        <v>229.6</v>
      </c>
      <c r="I304" s="413"/>
      <c r="J304" s="412">
        <v>1.0</v>
      </c>
      <c r="K304" s="400"/>
      <c r="L304" s="287"/>
      <c r="M304" s="287"/>
      <c r="N304" s="287"/>
      <c r="O304" s="287"/>
      <c r="P304" s="400">
        <v>1.0</v>
      </c>
      <c r="Q304" s="287"/>
      <c r="R304" s="287"/>
      <c r="S304" s="287"/>
      <c r="T304" s="287"/>
      <c r="U304" s="287"/>
      <c r="V304" s="3"/>
      <c r="W304" s="3"/>
      <c r="X304" s="3"/>
      <c r="Y304" s="3"/>
      <c r="Z304" s="3"/>
      <c r="AA304" s="3"/>
      <c r="AB304" s="3"/>
    </row>
    <row r="305" ht="15.75" customHeight="1">
      <c r="A305" s="383"/>
      <c r="B305" s="401"/>
      <c r="C305" s="421" t="s">
        <v>1393</v>
      </c>
      <c r="D305" s="404" t="s">
        <v>1567</v>
      </c>
      <c r="E305" s="405">
        <v>2.0</v>
      </c>
      <c r="F305" s="406" t="s">
        <v>131</v>
      </c>
      <c r="G305" s="397">
        <v>35.0</v>
      </c>
      <c r="H305" s="420">
        <f t="shared" si="46"/>
        <v>70</v>
      </c>
      <c r="I305" s="413"/>
      <c r="J305" s="412">
        <v>1.0</v>
      </c>
      <c r="K305" s="400"/>
      <c r="L305" s="287"/>
      <c r="M305" s="287"/>
      <c r="N305" s="287"/>
      <c r="O305" s="287"/>
      <c r="P305" s="400">
        <v>1.0</v>
      </c>
      <c r="Q305" s="287"/>
      <c r="R305" s="287"/>
      <c r="S305" s="287"/>
      <c r="T305" s="287"/>
      <c r="U305" s="287"/>
      <c r="V305" s="3"/>
      <c r="W305" s="3"/>
      <c r="X305" s="3"/>
      <c r="Y305" s="3"/>
      <c r="Z305" s="3"/>
      <c r="AA305" s="3"/>
      <c r="AB305" s="3"/>
    </row>
    <row r="306" ht="15.75" customHeight="1">
      <c r="A306" s="383"/>
      <c r="B306" s="401"/>
      <c r="C306" s="421" t="s">
        <v>1393</v>
      </c>
      <c r="D306" s="404" t="s">
        <v>1394</v>
      </c>
      <c r="E306" s="405">
        <v>2.0</v>
      </c>
      <c r="F306" s="406" t="s">
        <v>131</v>
      </c>
      <c r="G306" s="397">
        <v>26.6</v>
      </c>
      <c r="H306" s="420">
        <f t="shared" si="46"/>
        <v>53.2</v>
      </c>
      <c r="I306" s="413"/>
      <c r="J306" s="412">
        <v>1.0</v>
      </c>
      <c r="K306" s="400"/>
      <c r="L306" s="287"/>
      <c r="M306" s="287"/>
      <c r="N306" s="287"/>
      <c r="O306" s="287"/>
      <c r="P306" s="400">
        <v>1.0</v>
      </c>
      <c r="Q306" s="287"/>
      <c r="R306" s="287"/>
      <c r="S306" s="287"/>
      <c r="T306" s="287"/>
      <c r="U306" s="287"/>
      <c r="V306" s="3"/>
      <c r="W306" s="3"/>
      <c r="X306" s="3"/>
      <c r="Y306" s="3"/>
      <c r="Z306" s="3"/>
      <c r="AA306" s="3"/>
      <c r="AB306" s="3"/>
    </row>
    <row r="307" ht="15.75" customHeight="1">
      <c r="A307" s="383"/>
      <c r="B307" s="401"/>
      <c r="C307" s="421" t="s">
        <v>1397</v>
      </c>
      <c r="D307" s="404" t="s">
        <v>1568</v>
      </c>
      <c r="E307" s="405">
        <v>30.0</v>
      </c>
      <c r="F307" s="406" t="s">
        <v>131</v>
      </c>
      <c r="G307" s="397">
        <v>70.0</v>
      </c>
      <c r="H307" s="420">
        <f t="shared" si="46"/>
        <v>2100</v>
      </c>
      <c r="I307" s="413"/>
      <c r="J307" s="412">
        <v>15.0</v>
      </c>
      <c r="K307" s="400"/>
      <c r="L307" s="287"/>
      <c r="M307" s="287"/>
      <c r="N307" s="287"/>
      <c r="O307" s="287"/>
      <c r="P307" s="400">
        <v>15.0</v>
      </c>
      <c r="Q307" s="287"/>
      <c r="R307" s="287"/>
      <c r="S307" s="287"/>
      <c r="T307" s="287"/>
      <c r="U307" s="287"/>
      <c r="V307" s="3"/>
      <c r="W307" s="3"/>
      <c r="X307" s="3"/>
      <c r="Y307" s="3"/>
      <c r="Z307" s="3"/>
      <c r="AA307" s="3"/>
      <c r="AB307" s="3"/>
    </row>
    <row r="308" ht="15.75" customHeight="1">
      <c r="A308" s="383"/>
      <c r="B308" s="401"/>
      <c r="C308" s="421" t="s">
        <v>1397</v>
      </c>
      <c r="D308" s="404" t="s">
        <v>1398</v>
      </c>
      <c r="E308" s="405">
        <v>30.0</v>
      </c>
      <c r="F308" s="406" t="s">
        <v>131</v>
      </c>
      <c r="G308" s="397">
        <v>35.0</v>
      </c>
      <c r="H308" s="420">
        <f t="shared" si="46"/>
        <v>1050</v>
      </c>
      <c r="I308" s="413"/>
      <c r="J308" s="412">
        <v>15.0</v>
      </c>
      <c r="K308" s="400"/>
      <c r="L308" s="287"/>
      <c r="M308" s="287"/>
      <c r="N308" s="287"/>
      <c r="O308" s="287"/>
      <c r="P308" s="400">
        <v>15.0</v>
      </c>
      <c r="Q308" s="287"/>
      <c r="R308" s="287"/>
      <c r="S308" s="287"/>
      <c r="T308" s="287"/>
      <c r="U308" s="287"/>
      <c r="V308" s="3"/>
      <c r="W308" s="3"/>
      <c r="X308" s="3"/>
      <c r="Y308" s="3"/>
      <c r="Z308" s="3"/>
      <c r="AA308" s="3"/>
      <c r="AB308" s="3"/>
    </row>
    <row r="309" ht="15.75" customHeight="1">
      <c r="A309" s="383"/>
      <c r="B309" s="401"/>
      <c r="C309" s="421" t="s">
        <v>1400</v>
      </c>
      <c r="D309" s="404" t="s">
        <v>1401</v>
      </c>
      <c r="E309" s="405">
        <v>2.0</v>
      </c>
      <c r="F309" s="406" t="s">
        <v>120</v>
      </c>
      <c r="G309" s="397">
        <v>1656.2</v>
      </c>
      <c r="H309" s="420">
        <f t="shared" si="46"/>
        <v>3312.4</v>
      </c>
      <c r="I309" s="413"/>
      <c r="J309" s="412">
        <v>1.0</v>
      </c>
      <c r="K309" s="400"/>
      <c r="L309" s="287"/>
      <c r="M309" s="287"/>
      <c r="N309" s="287"/>
      <c r="O309" s="287"/>
      <c r="P309" s="400">
        <v>1.0</v>
      </c>
      <c r="Q309" s="287"/>
      <c r="R309" s="287"/>
      <c r="S309" s="287"/>
      <c r="T309" s="287"/>
      <c r="U309" s="287"/>
      <c r="V309" s="3"/>
      <c r="W309" s="3"/>
      <c r="X309" s="3"/>
      <c r="Y309" s="3"/>
      <c r="Z309" s="3"/>
      <c r="AA309" s="3"/>
      <c r="AB309" s="3"/>
    </row>
    <row r="310" ht="15.75" customHeight="1">
      <c r="A310" s="383"/>
      <c r="B310" s="401"/>
      <c r="C310" s="421" t="s">
        <v>1408</v>
      </c>
      <c r="D310" s="404" t="s">
        <v>1409</v>
      </c>
      <c r="E310" s="405">
        <v>24.0</v>
      </c>
      <c r="F310" s="406" t="s">
        <v>131</v>
      </c>
      <c r="G310" s="397">
        <v>165.2</v>
      </c>
      <c r="H310" s="420">
        <f t="shared" si="46"/>
        <v>3964.8</v>
      </c>
      <c r="I310" s="413"/>
      <c r="J310" s="412">
        <v>12.0</v>
      </c>
      <c r="K310" s="400"/>
      <c r="L310" s="287"/>
      <c r="M310" s="287"/>
      <c r="N310" s="287"/>
      <c r="O310" s="287"/>
      <c r="P310" s="400">
        <v>12.0</v>
      </c>
      <c r="Q310" s="287"/>
      <c r="R310" s="287"/>
      <c r="S310" s="287"/>
      <c r="T310" s="287"/>
      <c r="U310" s="287"/>
      <c r="V310" s="3"/>
      <c r="W310" s="3"/>
      <c r="X310" s="3"/>
      <c r="Y310" s="3"/>
      <c r="Z310" s="3"/>
      <c r="AA310" s="3"/>
      <c r="AB310" s="3"/>
    </row>
    <row r="311" ht="15.75" customHeight="1">
      <c r="A311" s="383"/>
      <c r="B311" s="401"/>
      <c r="C311" s="421" t="s">
        <v>1414</v>
      </c>
      <c r="D311" s="404" t="s">
        <v>1416</v>
      </c>
      <c r="E311" s="405">
        <v>10.0</v>
      </c>
      <c r="F311" s="406" t="s">
        <v>118</v>
      </c>
      <c r="G311" s="397">
        <v>140.0</v>
      </c>
      <c r="H311" s="420">
        <f t="shared" si="46"/>
        <v>1400</v>
      </c>
      <c r="I311" s="413"/>
      <c r="J311" s="412">
        <v>5.0</v>
      </c>
      <c r="K311" s="400"/>
      <c r="L311" s="287"/>
      <c r="M311" s="287"/>
      <c r="N311" s="287"/>
      <c r="O311" s="287"/>
      <c r="P311" s="400">
        <v>5.0</v>
      </c>
      <c r="Q311" s="287"/>
      <c r="R311" s="287"/>
      <c r="S311" s="287"/>
      <c r="T311" s="287"/>
      <c r="U311" s="287"/>
      <c r="V311" s="3"/>
      <c r="W311" s="3"/>
      <c r="X311" s="3"/>
      <c r="Y311" s="3"/>
      <c r="Z311" s="3"/>
      <c r="AA311" s="3"/>
      <c r="AB311" s="3"/>
    </row>
    <row r="312" ht="15.75" customHeight="1">
      <c r="A312" s="383"/>
      <c r="B312" s="401"/>
      <c r="C312" s="421" t="s">
        <v>1414</v>
      </c>
      <c r="D312" s="404" t="s">
        <v>1415</v>
      </c>
      <c r="E312" s="405">
        <v>10.0</v>
      </c>
      <c r="F312" s="406" t="s">
        <v>118</v>
      </c>
      <c r="G312" s="397">
        <v>140.0</v>
      </c>
      <c r="H312" s="420">
        <f t="shared" si="46"/>
        <v>1400</v>
      </c>
      <c r="I312" s="413"/>
      <c r="J312" s="412">
        <v>5.0</v>
      </c>
      <c r="K312" s="400"/>
      <c r="L312" s="287"/>
      <c r="M312" s="287"/>
      <c r="N312" s="287"/>
      <c r="O312" s="287"/>
      <c r="P312" s="400">
        <v>5.0</v>
      </c>
      <c r="Q312" s="287"/>
      <c r="R312" s="287"/>
      <c r="S312" s="287"/>
      <c r="T312" s="287"/>
      <c r="U312" s="287"/>
      <c r="V312" s="3"/>
      <c r="W312" s="3"/>
      <c r="X312" s="3"/>
      <c r="Y312" s="3"/>
      <c r="Z312" s="3"/>
      <c r="AA312" s="3"/>
      <c r="AB312" s="3"/>
    </row>
    <row r="313" ht="15.75" customHeight="1">
      <c r="A313" s="383"/>
      <c r="B313" s="401"/>
      <c r="C313" s="421" t="s">
        <v>1569</v>
      </c>
      <c r="D313" s="404" t="s">
        <v>1570</v>
      </c>
      <c r="E313" s="405">
        <v>1.0</v>
      </c>
      <c r="F313" s="406" t="s">
        <v>157</v>
      </c>
      <c r="G313" s="397">
        <v>4550.0</v>
      </c>
      <c r="H313" s="420">
        <f t="shared" si="46"/>
        <v>4550</v>
      </c>
      <c r="I313" s="413"/>
      <c r="J313" s="412">
        <v>1.0</v>
      </c>
      <c r="K313" s="400"/>
      <c r="L313" s="287"/>
      <c r="M313" s="287"/>
      <c r="N313" s="287"/>
      <c r="O313" s="287"/>
      <c r="P313" s="400"/>
      <c r="Q313" s="287"/>
      <c r="R313" s="287"/>
      <c r="S313" s="287"/>
      <c r="T313" s="287"/>
      <c r="U313" s="287"/>
      <c r="V313" s="3"/>
      <c r="W313" s="3"/>
      <c r="X313" s="3"/>
      <c r="Y313" s="3"/>
      <c r="Z313" s="3"/>
      <c r="AA313" s="3"/>
      <c r="AB313" s="3"/>
    </row>
    <row r="314" ht="15.75" customHeight="1">
      <c r="A314" s="383"/>
      <c r="B314" s="401"/>
      <c r="C314" s="421" t="s">
        <v>1509</v>
      </c>
      <c r="D314" s="404" t="s">
        <v>1510</v>
      </c>
      <c r="E314" s="405">
        <v>6.0</v>
      </c>
      <c r="F314" s="406" t="s">
        <v>118</v>
      </c>
      <c r="G314" s="397">
        <v>184.8</v>
      </c>
      <c r="H314" s="420">
        <f t="shared" si="46"/>
        <v>1108.8</v>
      </c>
      <c r="I314" s="413"/>
      <c r="J314" s="412">
        <v>3.0</v>
      </c>
      <c r="K314" s="400"/>
      <c r="L314" s="287"/>
      <c r="M314" s="287"/>
      <c r="N314" s="287"/>
      <c r="O314" s="287"/>
      <c r="P314" s="400">
        <v>3.0</v>
      </c>
      <c r="Q314" s="287"/>
      <c r="R314" s="287"/>
      <c r="S314" s="287"/>
      <c r="T314" s="287"/>
      <c r="U314" s="287"/>
      <c r="V314" s="3"/>
      <c r="W314" s="3"/>
      <c r="X314" s="3"/>
      <c r="Y314" s="3"/>
      <c r="Z314" s="3"/>
      <c r="AA314" s="3"/>
      <c r="AB314" s="3"/>
    </row>
    <row r="315" ht="15.75" customHeight="1">
      <c r="A315" s="383"/>
      <c r="B315" s="401"/>
      <c r="C315" s="421" t="s">
        <v>1465</v>
      </c>
      <c r="D315" s="404" t="s">
        <v>1466</v>
      </c>
      <c r="E315" s="405">
        <v>6.0</v>
      </c>
      <c r="F315" s="406" t="s">
        <v>120</v>
      </c>
      <c r="G315" s="397">
        <v>1352.75</v>
      </c>
      <c r="H315" s="420">
        <f t="shared" si="46"/>
        <v>8116.5</v>
      </c>
      <c r="I315" s="413"/>
      <c r="J315" s="412">
        <v>3.0</v>
      </c>
      <c r="K315" s="400"/>
      <c r="L315" s="287"/>
      <c r="M315" s="287"/>
      <c r="N315" s="287"/>
      <c r="O315" s="287"/>
      <c r="P315" s="400">
        <v>3.0</v>
      </c>
      <c r="Q315" s="287"/>
      <c r="R315" s="287"/>
      <c r="S315" s="287"/>
      <c r="T315" s="287"/>
      <c r="U315" s="287"/>
      <c r="V315" s="3"/>
      <c r="W315" s="3"/>
      <c r="X315" s="3"/>
      <c r="Y315" s="3"/>
      <c r="Z315" s="3"/>
      <c r="AA315" s="3"/>
      <c r="AB315" s="3"/>
    </row>
    <row r="316" ht="15.75" customHeight="1">
      <c r="A316" s="383"/>
      <c r="B316" s="401"/>
      <c r="C316" s="421" t="s">
        <v>1467</v>
      </c>
      <c r="D316" s="404" t="s">
        <v>1468</v>
      </c>
      <c r="E316" s="405">
        <v>6.0</v>
      </c>
      <c r="F316" s="406" t="s">
        <v>131</v>
      </c>
      <c r="G316" s="397">
        <v>39.2</v>
      </c>
      <c r="H316" s="420">
        <f t="shared" si="46"/>
        <v>235.2</v>
      </c>
      <c r="I316" s="413"/>
      <c r="J316" s="412">
        <v>6.0</v>
      </c>
      <c r="K316" s="400"/>
      <c r="L316" s="287"/>
      <c r="M316" s="287"/>
      <c r="N316" s="287"/>
      <c r="O316" s="287"/>
      <c r="P316" s="400"/>
      <c r="Q316" s="287"/>
      <c r="R316" s="287"/>
      <c r="S316" s="287"/>
      <c r="T316" s="287"/>
      <c r="U316" s="287"/>
      <c r="V316" s="3"/>
      <c r="W316" s="3"/>
      <c r="X316" s="3"/>
      <c r="Y316" s="3"/>
      <c r="Z316" s="3"/>
      <c r="AA316" s="3"/>
      <c r="AB316" s="3"/>
    </row>
    <row r="317" ht="15.75" customHeight="1">
      <c r="A317" s="383"/>
      <c r="B317" s="401"/>
      <c r="C317" s="421" t="s">
        <v>1267</v>
      </c>
      <c r="D317" s="404" t="s">
        <v>1268</v>
      </c>
      <c r="E317" s="405">
        <v>20.0</v>
      </c>
      <c r="F317" s="406" t="s">
        <v>120</v>
      </c>
      <c r="G317" s="397">
        <v>200.0</v>
      </c>
      <c r="H317" s="420">
        <f t="shared" si="46"/>
        <v>4000</v>
      </c>
      <c r="I317" s="413"/>
      <c r="J317" s="412">
        <v>10.0</v>
      </c>
      <c r="K317" s="400"/>
      <c r="L317" s="287"/>
      <c r="M317" s="287"/>
      <c r="N317" s="287"/>
      <c r="O317" s="287"/>
      <c r="P317" s="400">
        <v>10.0</v>
      </c>
      <c r="Q317" s="287"/>
      <c r="R317" s="287"/>
      <c r="S317" s="287"/>
      <c r="T317" s="287"/>
      <c r="U317" s="287"/>
      <c r="V317" s="3"/>
      <c r="W317" s="3"/>
      <c r="X317" s="3"/>
      <c r="Y317" s="3"/>
      <c r="Z317" s="3"/>
      <c r="AA317" s="3"/>
      <c r="AB317" s="3"/>
    </row>
    <row r="318" ht="15.75" customHeight="1">
      <c r="A318" s="383"/>
      <c r="B318" s="401"/>
      <c r="C318" s="421" t="s">
        <v>1469</v>
      </c>
      <c r="D318" s="404" t="s">
        <v>1472</v>
      </c>
      <c r="E318" s="405">
        <v>30.0</v>
      </c>
      <c r="F318" s="406" t="s">
        <v>120</v>
      </c>
      <c r="G318" s="397">
        <v>100.8</v>
      </c>
      <c r="H318" s="420">
        <f t="shared" si="46"/>
        <v>3024</v>
      </c>
      <c r="I318" s="413"/>
      <c r="J318" s="412">
        <v>15.0</v>
      </c>
      <c r="K318" s="400"/>
      <c r="L318" s="287"/>
      <c r="M318" s="287"/>
      <c r="N318" s="287"/>
      <c r="O318" s="287"/>
      <c r="P318" s="400">
        <v>15.0</v>
      </c>
      <c r="Q318" s="287"/>
      <c r="R318" s="287"/>
      <c r="S318" s="287"/>
      <c r="T318" s="287"/>
      <c r="U318" s="287"/>
      <c r="V318" s="3"/>
      <c r="W318" s="3"/>
      <c r="X318" s="3"/>
      <c r="Y318" s="3"/>
      <c r="Z318" s="3"/>
      <c r="AA318" s="3"/>
      <c r="AB318" s="3"/>
    </row>
    <row r="319" ht="15.75" customHeight="1">
      <c r="A319" s="383"/>
      <c r="B319" s="401"/>
      <c r="C319" s="421" t="s">
        <v>1469</v>
      </c>
      <c r="D319" s="404" t="s">
        <v>1471</v>
      </c>
      <c r="E319" s="405">
        <v>30.0</v>
      </c>
      <c r="F319" s="406" t="s">
        <v>120</v>
      </c>
      <c r="G319" s="397">
        <v>350.0</v>
      </c>
      <c r="H319" s="420">
        <f t="shared" si="46"/>
        <v>10500</v>
      </c>
      <c r="I319" s="413"/>
      <c r="J319" s="412">
        <v>15.0</v>
      </c>
      <c r="K319" s="400"/>
      <c r="L319" s="287"/>
      <c r="M319" s="287"/>
      <c r="N319" s="287"/>
      <c r="O319" s="287"/>
      <c r="P319" s="400">
        <v>15.0</v>
      </c>
      <c r="Q319" s="287"/>
      <c r="R319" s="287"/>
      <c r="S319" s="287"/>
      <c r="T319" s="287"/>
      <c r="U319" s="287"/>
      <c r="V319" s="3"/>
      <c r="W319" s="3"/>
      <c r="X319" s="3"/>
      <c r="Y319" s="3"/>
      <c r="Z319" s="3"/>
      <c r="AA319" s="3"/>
      <c r="AB319" s="3"/>
    </row>
    <row r="320" ht="15.75" customHeight="1">
      <c r="A320" s="383"/>
      <c r="B320" s="401"/>
      <c r="C320" s="421" t="s">
        <v>1469</v>
      </c>
      <c r="D320" s="404" t="s">
        <v>1470</v>
      </c>
      <c r="E320" s="405">
        <v>30.0</v>
      </c>
      <c r="F320" s="406" t="s">
        <v>120</v>
      </c>
      <c r="G320" s="397">
        <v>361.2</v>
      </c>
      <c r="H320" s="420">
        <f t="shared" si="46"/>
        <v>10836</v>
      </c>
      <c r="I320" s="413"/>
      <c r="J320" s="412">
        <v>15.0</v>
      </c>
      <c r="K320" s="400"/>
      <c r="L320" s="287"/>
      <c r="M320" s="287"/>
      <c r="N320" s="287"/>
      <c r="O320" s="287"/>
      <c r="P320" s="400">
        <v>15.0</v>
      </c>
      <c r="Q320" s="287"/>
      <c r="R320" s="287"/>
      <c r="S320" s="287"/>
      <c r="T320" s="287"/>
      <c r="U320" s="287"/>
      <c r="V320" s="3"/>
      <c r="W320" s="3"/>
      <c r="X320" s="3"/>
      <c r="Y320" s="3"/>
      <c r="Z320" s="3"/>
      <c r="AA320" s="3"/>
      <c r="AB320" s="3"/>
    </row>
    <row r="321" ht="15.75" customHeight="1">
      <c r="A321" s="383"/>
      <c r="B321" s="401"/>
      <c r="C321" s="421" t="s">
        <v>1477</v>
      </c>
      <c r="D321" s="404" t="s">
        <v>1478</v>
      </c>
      <c r="E321" s="405">
        <v>5.0</v>
      </c>
      <c r="F321" s="406" t="s">
        <v>131</v>
      </c>
      <c r="G321" s="397">
        <v>371.0</v>
      </c>
      <c r="H321" s="420">
        <f t="shared" si="46"/>
        <v>1855</v>
      </c>
      <c r="I321" s="413"/>
      <c r="J321" s="412">
        <v>5.0</v>
      </c>
      <c r="K321" s="400"/>
      <c r="L321" s="287"/>
      <c r="M321" s="287"/>
      <c r="N321" s="287"/>
      <c r="O321" s="287"/>
      <c r="P321" s="400"/>
      <c r="Q321" s="287"/>
      <c r="R321" s="287"/>
      <c r="S321" s="287"/>
      <c r="T321" s="287"/>
      <c r="U321" s="287"/>
      <c r="V321" s="3"/>
      <c r="W321" s="3"/>
      <c r="X321" s="3"/>
      <c r="Y321" s="3"/>
      <c r="Z321" s="3"/>
      <c r="AA321" s="3"/>
      <c r="AB321" s="3"/>
    </row>
    <row r="322" ht="15.75" customHeight="1">
      <c r="A322" s="383"/>
      <c r="B322" s="401"/>
      <c r="C322" s="421" t="s">
        <v>1342</v>
      </c>
      <c r="D322" s="404" t="s">
        <v>1571</v>
      </c>
      <c r="E322" s="405">
        <v>20.0</v>
      </c>
      <c r="F322" s="406" t="s">
        <v>120</v>
      </c>
      <c r="G322" s="397">
        <v>30.0</v>
      </c>
      <c r="H322" s="420">
        <f t="shared" si="46"/>
        <v>600</v>
      </c>
      <c r="I322" s="413"/>
      <c r="J322" s="412">
        <v>10.0</v>
      </c>
      <c r="K322" s="400"/>
      <c r="L322" s="287"/>
      <c r="M322" s="287"/>
      <c r="N322" s="287"/>
      <c r="O322" s="287"/>
      <c r="P322" s="400">
        <v>10.0</v>
      </c>
      <c r="Q322" s="287"/>
      <c r="R322" s="287"/>
      <c r="S322" s="287"/>
      <c r="T322" s="287"/>
      <c r="U322" s="287"/>
      <c r="V322" s="3"/>
      <c r="W322" s="3"/>
      <c r="X322" s="3"/>
      <c r="Y322" s="3"/>
      <c r="Z322" s="3"/>
      <c r="AA322" s="3"/>
      <c r="AB322" s="3"/>
    </row>
    <row r="323" ht="15.75" customHeight="1">
      <c r="A323" s="383"/>
      <c r="B323" s="401"/>
      <c r="C323" s="421" t="s">
        <v>1481</v>
      </c>
      <c r="D323" s="404" t="s">
        <v>1482</v>
      </c>
      <c r="E323" s="405">
        <v>25.0</v>
      </c>
      <c r="F323" s="406" t="s">
        <v>120</v>
      </c>
      <c r="G323" s="397">
        <v>58.8</v>
      </c>
      <c r="H323" s="420">
        <f t="shared" si="46"/>
        <v>1470</v>
      </c>
      <c r="I323" s="413"/>
      <c r="J323" s="412">
        <v>25.0</v>
      </c>
      <c r="K323" s="400"/>
      <c r="L323" s="287"/>
      <c r="M323" s="287"/>
      <c r="N323" s="287"/>
      <c r="O323" s="287"/>
      <c r="P323" s="400"/>
      <c r="Q323" s="287"/>
      <c r="R323" s="287"/>
      <c r="S323" s="287"/>
      <c r="T323" s="287"/>
      <c r="U323" s="287"/>
      <c r="V323" s="3"/>
      <c r="W323" s="3"/>
      <c r="X323" s="3"/>
      <c r="Y323" s="3"/>
      <c r="Z323" s="3"/>
      <c r="AA323" s="3"/>
      <c r="AB323" s="3"/>
    </row>
    <row r="324" ht="15.75" customHeight="1">
      <c r="A324" s="383"/>
      <c r="B324" s="401"/>
      <c r="C324" s="421" t="s">
        <v>1517</v>
      </c>
      <c r="D324" s="404" t="s">
        <v>1516</v>
      </c>
      <c r="E324" s="405">
        <v>60.0</v>
      </c>
      <c r="F324" s="406" t="s">
        <v>157</v>
      </c>
      <c r="G324" s="397">
        <v>42.0</v>
      </c>
      <c r="H324" s="420">
        <f t="shared" si="46"/>
        <v>2520</v>
      </c>
      <c r="I324" s="413"/>
      <c r="J324" s="412">
        <v>30.0</v>
      </c>
      <c r="K324" s="400"/>
      <c r="L324" s="287"/>
      <c r="M324" s="287"/>
      <c r="N324" s="287"/>
      <c r="O324" s="287"/>
      <c r="P324" s="400">
        <v>30.0</v>
      </c>
      <c r="Q324" s="287"/>
      <c r="R324" s="287"/>
      <c r="S324" s="287"/>
      <c r="T324" s="287"/>
      <c r="U324" s="287"/>
      <c r="V324" s="3"/>
      <c r="W324" s="3"/>
      <c r="X324" s="3"/>
      <c r="Y324" s="3"/>
      <c r="Z324" s="3"/>
      <c r="AA324" s="3"/>
      <c r="AB324" s="3"/>
    </row>
    <row r="325" ht="15.75" customHeight="1">
      <c r="A325" s="383"/>
      <c r="B325" s="401"/>
      <c r="C325" s="421" t="s">
        <v>1517</v>
      </c>
      <c r="D325" s="404" t="s">
        <v>1518</v>
      </c>
      <c r="E325" s="405">
        <v>40.0</v>
      </c>
      <c r="F325" s="406" t="s">
        <v>157</v>
      </c>
      <c r="G325" s="397">
        <v>84.0</v>
      </c>
      <c r="H325" s="420">
        <f t="shared" si="46"/>
        <v>3360</v>
      </c>
      <c r="I325" s="413"/>
      <c r="J325" s="412">
        <v>20.0</v>
      </c>
      <c r="K325" s="400"/>
      <c r="L325" s="287"/>
      <c r="M325" s="287"/>
      <c r="N325" s="287"/>
      <c r="O325" s="287"/>
      <c r="P325" s="400">
        <v>20.0</v>
      </c>
      <c r="Q325" s="287"/>
      <c r="R325" s="287"/>
      <c r="S325" s="287"/>
      <c r="T325" s="287"/>
      <c r="U325" s="287"/>
      <c r="V325" s="3"/>
      <c r="W325" s="3"/>
      <c r="X325" s="3"/>
      <c r="Y325" s="3"/>
      <c r="Z325" s="3"/>
      <c r="AA325" s="3"/>
      <c r="AB325" s="3"/>
    </row>
    <row r="326" ht="15.75" customHeight="1">
      <c r="A326" s="383"/>
      <c r="B326" s="401"/>
      <c r="C326" s="421" t="s">
        <v>1484</v>
      </c>
      <c r="D326" s="404" t="s">
        <v>1488</v>
      </c>
      <c r="E326" s="405">
        <v>10.0</v>
      </c>
      <c r="F326" s="406" t="s">
        <v>120</v>
      </c>
      <c r="G326" s="397">
        <v>126.0</v>
      </c>
      <c r="H326" s="420">
        <f t="shared" si="46"/>
        <v>1260</v>
      </c>
      <c r="I326" s="413"/>
      <c r="J326" s="412">
        <v>10.0</v>
      </c>
      <c r="K326" s="400"/>
      <c r="L326" s="287"/>
      <c r="M326" s="287"/>
      <c r="N326" s="287"/>
      <c r="O326" s="287"/>
      <c r="P326" s="400"/>
      <c r="Q326" s="287"/>
      <c r="R326" s="287"/>
      <c r="S326" s="287"/>
      <c r="T326" s="287"/>
      <c r="U326" s="287"/>
      <c r="V326" s="3"/>
      <c r="W326" s="3"/>
      <c r="X326" s="3"/>
      <c r="Y326" s="3"/>
      <c r="Z326" s="3"/>
      <c r="AA326" s="3"/>
      <c r="AB326" s="3"/>
    </row>
    <row r="327" ht="15.75" customHeight="1">
      <c r="A327" s="383"/>
      <c r="B327" s="401"/>
      <c r="C327" s="421" t="s">
        <v>1484</v>
      </c>
      <c r="D327" s="404" t="s">
        <v>1572</v>
      </c>
      <c r="E327" s="405">
        <v>10.0</v>
      </c>
      <c r="F327" s="406" t="s">
        <v>120</v>
      </c>
      <c r="G327" s="397">
        <v>168.0</v>
      </c>
      <c r="H327" s="420">
        <f t="shared" si="46"/>
        <v>1680</v>
      </c>
      <c r="I327" s="413"/>
      <c r="J327" s="412">
        <v>10.0</v>
      </c>
      <c r="K327" s="400"/>
      <c r="L327" s="287"/>
      <c r="M327" s="287"/>
      <c r="N327" s="287"/>
      <c r="O327" s="287"/>
      <c r="P327" s="400"/>
      <c r="Q327" s="287"/>
      <c r="R327" s="287"/>
      <c r="S327" s="287"/>
      <c r="T327" s="287"/>
      <c r="U327" s="287"/>
      <c r="V327" s="3"/>
      <c r="W327" s="3"/>
      <c r="X327" s="3"/>
      <c r="Y327" s="3"/>
      <c r="Z327" s="3"/>
      <c r="AA327" s="3"/>
      <c r="AB327" s="3"/>
    </row>
    <row r="328" ht="15.75" customHeight="1">
      <c r="A328" s="383"/>
      <c r="B328" s="401"/>
      <c r="C328" s="421" t="s">
        <v>1484</v>
      </c>
      <c r="D328" s="404" t="s">
        <v>1573</v>
      </c>
      <c r="E328" s="405">
        <v>10.0</v>
      </c>
      <c r="F328" s="406" t="s">
        <v>120</v>
      </c>
      <c r="G328" s="397">
        <v>292.6</v>
      </c>
      <c r="H328" s="420">
        <f t="shared" si="46"/>
        <v>2926</v>
      </c>
      <c r="I328" s="413"/>
      <c r="J328" s="412">
        <v>10.0</v>
      </c>
      <c r="K328" s="400"/>
      <c r="L328" s="287"/>
      <c r="M328" s="287"/>
      <c r="N328" s="287"/>
      <c r="O328" s="287"/>
      <c r="P328" s="400"/>
      <c r="Q328" s="287"/>
      <c r="R328" s="287"/>
      <c r="S328" s="287"/>
      <c r="T328" s="287"/>
      <c r="U328" s="287"/>
      <c r="V328" s="3"/>
      <c r="W328" s="3"/>
      <c r="X328" s="3"/>
      <c r="Y328" s="3"/>
      <c r="Z328" s="3"/>
      <c r="AA328" s="3"/>
      <c r="AB328" s="3"/>
    </row>
    <row r="329" ht="15.75" customHeight="1">
      <c r="A329" s="383"/>
      <c r="B329" s="401"/>
      <c r="C329" s="421" t="s">
        <v>1489</v>
      </c>
      <c r="D329" s="404" t="s">
        <v>1490</v>
      </c>
      <c r="E329" s="405">
        <v>3.0</v>
      </c>
      <c r="F329" s="406" t="s">
        <v>153</v>
      </c>
      <c r="G329" s="397">
        <v>546.0</v>
      </c>
      <c r="H329" s="420">
        <f t="shared" si="46"/>
        <v>1638</v>
      </c>
      <c r="I329" s="413"/>
      <c r="J329" s="412">
        <v>3.0</v>
      </c>
      <c r="K329" s="400"/>
      <c r="L329" s="287"/>
      <c r="M329" s="287"/>
      <c r="N329" s="287"/>
      <c r="O329" s="287"/>
      <c r="P329" s="400"/>
      <c r="Q329" s="287"/>
      <c r="R329" s="287"/>
      <c r="S329" s="287"/>
      <c r="T329" s="287"/>
      <c r="U329" s="287"/>
      <c r="V329" s="3"/>
      <c r="W329" s="3"/>
      <c r="X329" s="3"/>
      <c r="Y329" s="3"/>
      <c r="Z329" s="3"/>
      <c r="AA329" s="3"/>
      <c r="AB329" s="3"/>
    </row>
    <row r="330" ht="15.75" customHeight="1">
      <c r="A330" s="383"/>
      <c r="B330" s="401"/>
      <c r="C330" s="421" t="s">
        <v>1489</v>
      </c>
      <c r="D330" s="404" t="s">
        <v>1574</v>
      </c>
      <c r="E330" s="405">
        <v>20.0</v>
      </c>
      <c r="F330" s="406" t="s">
        <v>120</v>
      </c>
      <c r="G330" s="397">
        <v>30.8</v>
      </c>
      <c r="H330" s="420">
        <f t="shared" si="46"/>
        <v>616</v>
      </c>
      <c r="I330" s="413"/>
      <c r="J330" s="412">
        <v>10.0</v>
      </c>
      <c r="K330" s="400"/>
      <c r="L330" s="287"/>
      <c r="M330" s="287"/>
      <c r="N330" s="287"/>
      <c r="O330" s="287"/>
      <c r="P330" s="400">
        <v>10.0</v>
      </c>
      <c r="Q330" s="287"/>
      <c r="R330" s="287"/>
      <c r="S330" s="287"/>
      <c r="T330" s="287"/>
      <c r="U330" s="287"/>
      <c r="V330" s="3"/>
      <c r="W330" s="3"/>
      <c r="X330" s="3"/>
      <c r="Y330" s="3"/>
      <c r="Z330" s="3"/>
      <c r="AA330" s="3"/>
      <c r="AB330" s="3"/>
    </row>
    <row r="331" ht="15.75" customHeight="1">
      <c r="A331" s="383"/>
      <c r="B331" s="401"/>
      <c r="C331" s="421" t="s">
        <v>1491</v>
      </c>
      <c r="D331" s="404" t="s">
        <v>1492</v>
      </c>
      <c r="E331" s="405">
        <v>120.0</v>
      </c>
      <c r="F331" s="406" t="s">
        <v>120</v>
      </c>
      <c r="G331" s="397">
        <v>39.2</v>
      </c>
      <c r="H331" s="420">
        <f t="shared" si="46"/>
        <v>4704</v>
      </c>
      <c r="I331" s="413"/>
      <c r="J331" s="412">
        <v>60.0</v>
      </c>
      <c r="K331" s="400"/>
      <c r="L331" s="287"/>
      <c r="M331" s="287"/>
      <c r="N331" s="287"/>
      <c r="O331" s="287"/>
      <c r="P331" s="400">
        <v>60.0</v>
      </c>
      <c r="Q331" s="287"/>
      <c r="R331" s="287"/>
      <c r="S331" s="287"/>
      <c r="T331" s="287"/>
      <c r="U331" s="287"/>
      <c r="V331" s="3"/>
      <c r="W331" s="3"/>
      <c r="X331" s="3"/>
      <c r="Y331" s="3"/>
      <c r="Z331" s="3"/>
      <c r="AA331" s="3"/>
      <c r="AB331" s="3"/>
    </row>
    <row r="332" ht="15.75" customHeight="1">
      <c r="A332" s="383"/>
      <c r="B332" s="401"/>
      <c r="C332" s="421" t="s">
        <v>1495</v>
      </c>
      <c r="D332" s="404" t="s">
        <v>1496</v>
      </c>
      <c r="E332" s="405">
        <v>8.0</v>
      </c>
      <c r="F332" s="406" t="s">
        <v>120</v>
      </c>
      <c r="G332" s="397">
        <v>58.8</v>
      </c>
      <c r="H332" s="420">
        <f t="shared" si="46"/>
        <v>470.4</v>
      </c>
      <c r="I332" s="413"/>
      <c r="J332" s="412">
        <v>8.0</v>
      </c>
      <c r="K332" s="400"/>
      <c r="L332" s="287"/>
      <c r="M332" s="287"/>
      <c r="N332" s="287"/>
      <c r="O332" s="287"/>
      <c r="P332" s="400"/>
      <c r="Q332" s="287"/>
      <c r="R332" s="287"/>
      <c r="S332" s="287"/>
      <c r="T332" s="287"/>
      <c r="U332" s="287"/>
      <c r="V332" s="3"/>
      <c r="W332" s="3"/>
      <c r="X332" s="3"/>
      <c r="Y332" s="3"/>
      <c r="Z332" s="3"/>
      <c r="AA332" s="3"/>
      <c r="AB332" s="3"/>
    </row>
    <row r="333" ht="15.75" customHeight="1">
      <c r="A333" s="383"/>
      <c r="B333" s="401"/>
      <c r="C333" s="421" t="s">
        <v>1498</v>
      </c>
      <c r="D333" s="404" t="s">
        <v>1499</v>
      </c>
      <c r="E333" s="405">
        <v>4.0</v>
      </c>
      <c r="F333" s="406" t="s">
        <v>221</v>
      </c>
      <c r="G333" s="397">
        <v>67.2</v>
      </c>
      <c r="H333" s="420">
        <f t="shared" si="46"/>
        <v>268.8</v>
      </c>
      <c r="I333" s="413"/>
      <c r="J333" s="412">
        <v>2.0</v>
      </c>
      <c r="K333" s="400"/>
      <c r="L333" s="287"/>
      <c r="M333" s="287"/>
      <c r="N333" s="287"/>
      <c r="O333" s="287"/>
      <c r="P333" s="400">
        <v>2.0</v>
      </c>
      <c r="Q333" s="287"/>
      <c r="R333" s="287"/>
      <c r="S333" s="287"/>
      <c r="T333" s="287"/>
      <c r="U333" s="287"/>
      <c r="V333" s="3"/>
      <c r="W333" s="3"/>
      <c r="X333" s="3"/>
      <c r="Y333" s="3"/>
      <c r="Z333" s="3"/>
      <c r="AA333" s="3"/>
      <c r="AB333" s="3"/>
    </row>
    <row r="334" ht="15.75" customHeight="1">
      <c r="A334" s="383"/>
      <c r="B334" s="401"/>
      <c r="C334" s="421" t="s">
        <v>1498</v>
      </c>
      <c r="D334" s="404" t="s">
        <v>1500</v>
      </c>
      <c r="E334" s="405">
        <v>4.0</v>
      </c>
      <c r="F334" s="406" t="s">
        <v>221</v>
      </c>
      <c r="G334" s="397">
        <v>67.2</v>
      </c>
      <c r="H334" s="420">
        <f t="shared" si="46"/>
        <v>268.8</v>
      </c>
      <c r="I334" s="413"/>
      <c r="J334" s="412">
        <v>2.0</v>
      </c>
      <c r="K334" s="400"/>
      <c r="L334" s="287"/>
      <c r="M334" s="287"/>
      <c r="N334" s="287"/>
      <c r="O334" s="287"/>
      <c r="P334" s="400">
        <v>2.0</v>
      </c>
      <c r="Q334" s="287"/>
      <c r="R334" s="287"/>
      <c r="S334" s="287"/>
      <c r="T334" s="287"/>
      <c r="U334" s="287"/>
      <c r="V334" s="3"/>
      <c r="W334" s="3"/>
      <c r="X334" s="3"/>
      <c r="Y334" s="3"/>
      <c r="Z334" s="3"/>
      <c r="AA334" s="3"/>
      <c r="AB334" s="3"/>
    </row>
    <row r="335" ht="15.75" customHeight="1">
      <c r="A335" s="383"/>
      <c r="B335" s="401"/>
      <c r="C335" s="421" t="s">
        <v>1501</v>
      </c>
      <c r="D335" s="404" t="s">
        <v>1503</v>
      </c>
      <c r="E335" s="405">
        <v>30.0</v>
      </c>
      <c r="F335" s="406" t="s">
        <v>131</v>
      </c>
      <c r="G335" s="397">
        <v>73.5</v>
      </c>
      <c r="H335" s="420">
        <f t="shared" si="46"/>
        <v>2205</v>
      </c>
      <c r="I335" s="413"/>
      <c r="J335" s="412">
        <v>15.0</v>
      </c>
      <c r="K335" s="400"/>
      <c r="L335" s="287"/>
      <c r="M335" s="287"/>
      <c r="N335" s="287"/>
      <c r="O335" s="287"/>
      <c r="P335" s="400">
        <v>15.0</v>
      </c>
      <c r="Q335" s="287"/>
      <c r="R335" s="287"/>
      <c r="S335" s="287"/>
      <c r="T335" s="287"/>
      <c r="U335" s="287"/>
      <c r="V335" s="3"/>
      <c r="W335" s="3"/>
      <c r="X335" s="3"/>
      <c r="Y335" s="3"/>
      <c r="Z335" s="3"/>
      <c r="AA335" s="3"/>
      <c r="AB335" s="3"/>
    </row>
    <row r="336" ht="15.75" customHeight="1">
      <c r="A336" s="383"/>
      <c r="B336" s="401"/>
      <c r="C336" s="421" t="s">
        <v>1501</v>
      </c>
      <c r="D336" s="404" t="s">
        <v>1502</v>
      </c>
      <c r="E336" s="405">
        <v>30.0</v>
      </c>
      <c r="F336" s="406" t="s">
        <v>131</v>
      </c>
      <c r="G336" s="397">
        <v>65.8</v>
      </c>
      <c r="H336" s="420">
        <f t="shared" si="46"/>
        <v>1974</v>
      </c>
      <c r="I336" s="413"/>
      <c r="J336" s="412">
        <v>15.0</v>
      </c>
      <c r="K336" s="400"/>
      <c r="L336" s="287"/>
      <c r="M336" s="287"/>
      <c r="N336" s="287"/>
      <c r="O336" s="287"/>
      <c r="P336" s="400">
        <v>15.0</v>
      </c>
      <c r="Q336" s="287"/>
      <c r="R336" s="287"/>
      <c r="S336" s="287"/>
      <c r="T336" s="287"/>
      <c r="U336" s="287"/>
      <c r="V336" s="3"/>
      <c r="W336" s="3"/>
      <c r="X336" s="3"/>
      <c r="Y336" s="3"/>
      <c r="Z336" s="3"/>
      <c r="AA336" s="3"/>
      <c r="AB336" s="3"/>
    </row>
    <row r="337" ht="15.75" customHeight="1">
      <c r="A337" s="383"/>
      <c r="B337" s="401"/>
      <c r="C337" s="421" t="s">
        <v>1504</v>
      </c>
      <c r="D337" s="404" t="s">
        <v>1575</v>
      </c>
      <c r="E337" s="405">
        <v>20.0</v>
      </c>
      <c r="F337" s="406" t="s">
        <v>120</v>
      </c>
      <c r="G337" s="397">
        <v>371.0</v>
      </c>
      <c r="H337" s="420">
        <f t="shared" si="46"/>
        <v>7420</v>
      </c>
      <c r="I337" s="413"/>
      <c r="J337" s="412">
        <v>10.0</v>
      </c>
      <c r="K337" s="400"/>
      <c r="L337" s="287"/>
      <c r="M337" s="287"/>
      <c r="N337" s="287"/>
      <c r="O337" s="287"/>
      <c r="P337" s="400">
        <v>10.0</v>
      </c>
      <c r="Q337" s="287"/>
      <c r="R337" s="287"/>
      <c r="S337" s="287"/>
      <c r="T337" s="287"/>
      <c r="U337" s="287"/>
      <c r="V337" s="3"/>
      <c r="W337" s="3"/>
      <c r="X337" s="3"/>
      <c r="Y337" s="3"/>
      <c r="Z337" s="3"/>
      <c r="AA337" s="3"/>
      <c r="AB337" s="3"/>
    </row>
    <row r="338" ht="15.75" customHeight="1">
      <c r="A338" s="383"/>
      <c r="B338" s="401"/>
      <c r="C338" s="421" t="s">
        <v>1504</v>
      </c>
      <c r="D338" s="404" t="s">
        <v>1505</v>
      </c>
      <c r="E338" s="405">
        <v>20.0</v>
      </c>
      <c r="F338" s="406" t="s">
        <v>120</v>
      </c>
      <c r="G338" s="397">
        <v>687.4</v>
      </c>
      <c r="H338" s="420">
        <f t="shared" si="46"/>
        <v>13748</v>
      </c>
      <c r="I338" s="413"/>
      <c r="J338" s="412">
        <v>10.0</v>
      </c>
      <c r="K338" s="400"/>
      <c r="L338" s="287"/>
      <c r="M338" s="287"/>
      <c r="N338" s="287"/>
      <c r="O338" s="287"/>
      <c r="P338" s="400">
        <v>10.0</v>
      </c>
      <c r="Q338" s="287"/>
      <c r="R338" s="287"/>
      <c r="S338" s="287"/>
      <c r="T338" s="287"/>
      <c r="U338" s="287"/>
      <c r="V338" s="3"/>
      <c r="W338" s="3"/>
      <c r="X338" s="3"/>
      <c r="Y338" s="3"/>
      <c r="Z338" s="3"/>
      <c r="AA338" s="3"/>
      <c r="AB338" s="3"/>
    </row>
    <row r="339" ht="15.75" customHeight="1">
      <c r="A339" s="383"/>
      <c r="B339" s="401"/>
      <c r="C339" s="421" t="s">
        <v>1511</v>
      </c>
      <c r="D339" s="404" t="s">
        <v>1512</v>
      </c>
      <c r="E339" s="405">
        <v>12.0</v>
      </c>
      <c r="F339" s="406" t="s">
        <v>120</v>
      </c>
      <c r="G339" s="397">
        <v>252.0</v>
      </c>
      <c r="H339" s="420">
        <f t="shared" si="46"/>
        <v>3024</v>
      </c>
      <c r="I339" s="413"/>
      <c r="J339" s="412">
        <v>6.0</v>
      </c>
      <c r="K339" s="400"/>
      <c r="L339" s="287"/>
      <c r="M339" s="287"/>
      <c r="N339" s="287"/>
      <c r="O339" s="287"/>
      <c r="P339" s="400">
        <v>6.0</v>
      </c>
      <c r="Q339" s="287"/>
      <c r="R339" s="287"/>
      <c r="S339" s="287"/>
      <c r="T339" s="287"/>
      <c r="U339" s="287"/>
      <c r="V339" s="3"/>
      <c r="W339" s="3"/>
      <c r="X339" s="3"/>
      <c r="Y339" s="3"/>
      <c r="Z339" s="3"/>
      <c r="AA339" s="3"/>
      <c r="AB339" s="3"/>
    </row>
    <row r="340" ht="15.75" customHeight="1">
      <c r="A340" s="383"/>
      <c r="B340" s="401"/>
      <c r="C340" s="421" t="s">
        <v>1576</v>
      </c>
      <c r="D340" s="404" t="s">
        <v>1162</v>
      </c>
      <c r="E340" s="405">
        <v>6.0</v>
      </c>
      <c r="F340" s="406" t="s">
        <v>131</v>
      </c>
      <c r="G340" s="397">
        <v>23.1</v>
      </c>
      <c r="H340" s="420">
        <f t="shared" si="46"/>
        <v>138.6</v>
      </c>
      <c r="I340" s="413"/>
      <c r="J340" s="412">
        <v>3.0</v>
      </c>
      <c r="K340" s="400"/>
      <c r="L340" s="287"/>
      <c r="M340" s="287"/>
      <c r="N340" s="287"/>
      <c r="O340" s="287"/>
      <c r="P340" s="400">
        <v>3.0</v>
      </c>
      <c r="Q340" s="287"/>
      <c r="R340" s="287"/>
      <c r="S340" s="287"/>
      <c r="T340" s="287"/>
      <c r="U340" s="287"/>
      <c r="V340" s="3"/>
      <c r="W340" s="3"/>
      <c r="X340" s="3"/>
      <c r="Y340" s="3"/>
      <c r="Z340" s="3"/>
      <c r="AA340" s="3"/>
      <c r="AB340" s="3"/>
    </row>
    <row r="341" ht="15.75" customHeight="1">
      <c r="A341" s="383"/>
      <c r="B341" s="401"/>
      <c r="C341" s="421" t="s">
        <v>1353</v>
      </c>
      <c r="D341" s="404" t="s">
        <v>1577</v>
      </c>
      <c r="E341" s="405">
        <v>6.0</v>
      </c>
      <c r="F341" s="406" t="s">
        <v>120</v>
      </c>
      <c r="G341" s="397">
        <v>672.0</v>
      </c>
      <c r="H341" s="420">
        <f t="shared" si="46"/>
        <v>4032</v>
      </c>
      <c r="I341" s="413"/>
      <c r="J341" s="412">
        <v>6.0</v>
      </c>
      <c r="K341" s="400"/>
      <c r="L341" s="287"/>
      <c r="M341" s="287"/>
      <c r="N341" s="287"/>
      <c r="O341" s="287"/>
      <c r="P341" s="400"/>
      <c r="Q341" s="287"/>
      <c r="R341" s="287"/>
      <c r="S341" s="287"/>
      <c r="T341" s="287"/>
      <c r="U341" s="287"/>
      <c r="V341" s="3"/>
      <c r="W341" s="3"/>
      <c r="X341" s="3"/>
      <c r="Y341" s="3"/>
      <c r="Z341" s="3"/>
      <c r="AA341" s="3"/>
      <c r="AB341" s="3"/>
    </row>
    <row r="342" ht="15.75" customHeight="1">
      <c r="A342" s="383"/>
      <c r="B342" s="401"/>
      <c r="C342" s="421" t="s">
        <v>1353</v>
      </c>
      <c r="D342" s="404" t="s">
        <v>1578</v>
      </c>
      <c r="E342" s="405">
        <v>6.0</v>
      </c>
      <c r="F342" s="406" t="s">
        <v>120</v>
      </c>
      <c r="G342" s="397">
        <v>1260.0</v>
      </c>
      <c r="H342" s="420">
        <f t="shared" si="46"/>
        <v>7560</v>
      </c>
      <c r="I342" s="413"/>
      <c r="J342" s="412">
        <v>6.0</v>
      </c>
      <c r="K342" s="400"/>
      <c r="L342" s="287"/>
      <c r="M342" s="287"/>
      <c r="N342" s="287"/>
      <c r="O342" s="287"/>
      <c r="P342" s="400"/>
      <c r="Q342" s="287"/>
      <c r="R342" s="287"/>
      <c r="S342" s="287"/>
      <c r="T342" s="287"/>
      <c r="U342" s="287"/>
      <c r="V342" s="3"/>
      <c r="W342" s="3"/>
      <c r="X342" s="3"/>
      <c r="Y342" s="3"/>
      <c r="Z342" s="3"/>
      <c r="AA342" s="3"/>
      <c r="AB342" s="3"/>
    </row>
    <row r="343" ht="15.75" customHeight="1">
      <c r="A343" s="383"/>
      <c r="B343" s="401"/>
      <c r="C343" s="421" t="s">
        <v>1579</v>
      </c>
      <c r="D343" s="404" t="s">
        <v>1580</v>
      </c>
      <c r="E343" s="405">
        <v>5.0</v>
      </c>
      <c r="F343" s="406" t="s">
        <v>120</v>
      </c>
      <c r="G343" s="397">
        <v>350.0</v>
      </c>
      <c r="H343" s="420">
        <f t="shared" si="46"/>
        <v>1750</v>
      </c>
      <c r="I343" s="413"/>
      <c r="J343" s="412">
        <v>3.0</v>
      </c>
      <c r="K343" s="400"/>
      <c r="L343" s="287"/>
      <c r="M343" s="287"/>
      <c r="N343" s="287"/>
      <c r="O343" s="287"/>
      <c r="P343" s="400">
        <v>2.0</v>
      </c>
      <c r="Q343" s="287"/>
      <c r="R343" s="287"/>
      <c r="S343" s="287"/>
      <c r="T343" s="287"/>
      <c r="U343" s="287"/>
      <c r="V343" s="3"/>
      <c r="W343" s="3"/>
      <c r="X343" s="3"/>
      <c r="Y343" s="3"/>
      <c r="Z343" s="3"/>
      <c r="AA343" s="3"/>
      <c r="AB343" s="3"/>
    </row>
    <row r="344" ht="15.75" customHeight="1">
      <c r="A344" s="383"/>
      <c r="B344" s="401"/>
      <c r="C344" s="421" t="s">
        <v>1519</v>
      </c>
      <c r="D344" s="404" t="s">
        <v>1581</v>
      </c>
      <c r="E344" s="405">
        <v>5.0</v>
      </c>
      <c r="F344" s="406" t="s">
        <v>120</v>
      </c>
      <c r="G344" s="397">
        <v>420.0</v>
      </c>
      <c r="H344" s="420">
        <f t="shared" si="46"/>
        <v>2100</v>
      </c>
      <c r="I344" s="413"/>
      <c r="J344" s="412">
        <v>5.0</v>
      </c>
      <c r="K344" s="400"/>
      <c r="L344" s="287"/>
      <c r="M344" s="287"/>
      <c r="N344" s="287"/>
      <c r="O344" s="287"/>
      <c r="P344" s="400"/>
      <c r="Q344" s="287"/>
      <c r="R344" s="287"/>
      <c r="S344" s="287"/>
      <c r="T344" s="287"/>
      <c r="U344" s="287"/>
      <c r="V344" s="3"/>
      <c r="W344" s="3"/>
      <c r="X344" s="3"/>
      <c r="Y344" s="3"/>
      <c r="Z344" s="3"/>
      <c r="AA344" s="3"/>
      <c r="AB344" s="3"/>
    </row>
    <row r="345" ht="15.75" customHeight="1">
      <c r="A345" s="383"/>
      <c r="B345" s="401"/>
      <c r="C345" s="421" t="s">
        <v>1519</v>
      </c>
      <c r="D345" s="404" t="s">
        <v>1582</v>
      </c>
      <c r="E345" s="405">
        <v>2.0</v>
      </c>
      <c r="F345" s="406" t="s">
        <v>120</v>
      </c>
      <c r="G345" s="397">
        <v>1680.0</v>
      </c>
      <c r="H345" s="420">
        <f t="shared" si="46"/>
        <v>3360</v>
      </c>
      <c r="I345" s="413"/>
      <c r="J345" s="412">
        <v>2.0</v>
      </c>
      <c r="K345" s="400"/>
      <c r="L345" s="287"/>
      <c r="M345" s="287"/>
      <c r="N345" s="287"/>
      <c r="O345" s="287"/>
      <c r="P345" s="400"/>
      <c r="Q345" s="287"/>
      <c r="R345" s="287"/>
      <c r="S345" s="287"/>
      <c r="T345" s="287"/>
      <c r="U345" s="287"/>
      <c r="V345" s="3"/>
      <c r="W345" s="3"/>
      <c r="X345" s="3"/>
      <c r="Y345" s="3"/>
      <c r="Z345" s="3"/>
      <c r="AA345" s="3"/>
      <c r="AB345" s="3"/>
    </row>
    <row r="346" ht="15.75" customHeight="1">
      <c r="A346" s="383"/>
      <c r="B346" s="401"/>
      <c r="C346" s="421" t="s">
        <v>1342</v>
      </c>
      <c r="D346" s="404" t="s">
        <v>1583</v>
      </c>
      <c r="E346" s="405">
        <v>5.0</v>
      </c>
      <c r="F346" s="406" t="s">
        <v>120</v>
      </c>
      <c r="G346" s="397">
        <v>50.0</v>
      </c>
      <c r="H346" s="420">
        <f t="shared" si="46"/>
        <v>250</v>
      </c>
      <c r="I346" s="413"/>
      <c r="J346" s="412">
        <v>5.0</v>
      </c>
      <c r="K346" s="400"/>
      <c r="L346" s="287"/>
      <c r="M346" s="287"/>
      <c r="N346" s="287"/>
      <c r="O346" s="287"/>
      <c r="P346" s="400"/>
      <c r="Q346" s="287"/>
      <c r="R346" s="287"/>
      <c r="S346" s="287"/>
      <c r="T346" s="287"/>
      <c r="U346" s="287"/>
      <c r="V346" s="3"/>
      <c r="W346" s="3"/>
      <c r="X346" s="3"/>
      <c r="Y346" s="3"/>
      <c r="Z346" s="3"/>
      <c r="AA346" s="3"/>
      <c r="AB346" s="3"/>
    </row>
    <row r="347" ht="15.75" customHeight="1">
      <c r="A347" s="383"/>
      <c r="B347" s="401"/>
      <c r="C347" s="421" t="s">
        <v>1584</v>
      </c>
      <c r="D347" s="404" t="s">
        <v>1585</v>
      </c>
      <c r="E347" s="405">
        <v>24.0</v>
      </c>
      <c r="F347" s="406" t="s">
        <v>1065</v>
      </c>
      <c r="G347" s="397">
        <v>77.0</v>
      </c>
      <c r="H347" s="420">
        <f t="shared" si="46"/>
        <v>1848</v>
      </c>
      <c r="I347" s="413"/>
      <c r="J347" s="412">
        <v>6.0</v>
      </c>
      <c r="K347" s="400"/>
      <c r="L347" s="287"/>
      <c r="M347" s="287">
        <v>6.0</v>
      </c>
      <c r="N347" s="287"/>
      <c r="O347" s="287"/>
      <c r="P347" s="400">
        <v>6.0</v>
      </c>
      <c r="Q347" s="287"/>
      <c r="R347" s="287"/>
      <c r="S347" s="287">
        <v>6.0</v>
      </c>
      <c r="T347" s="287"/>
      <c r="U347" s="287"/>
      <c r="V347" s="3"/>
      <c r="W347" s="3"/>
      <c r="X347" s="3"/>
      <c r="Y347" s="3"/>
      <c r="Z347" s="3"/>
      <c r="AA347" s="3"/>
      <c r="AB347" s="3"/>
    </row>
    <row r="348" ht="15.75" customHeight="1">
      <c r="A348" s="383"/>
      <c r="B348" s="401"/>
      <c r="C348" s="421" t="s">
        <v>1586</v>
      </c>
      <c r="D348" s="404"/>
      <c r="E348" s="405">
        <v>4.0</v>
      </c>
      <c r="F348" s="406" t="s">
        <v>153</v>
      </c>
      <c r="G348" s="397">
        <v>42590.0</v>
      </c>
      <c r="H348" s="420">
        <f t="shared" si="46"/>
        <v>170360</v>
      </c>
      <c r="I348" s="413"/>
      <c r="J348" s="412">
        <v>4.0</v>
      </c>
      <c r="K348" s="400"/>
      <c r="L348" s="287"/>
      <c r="M348" s="287"/>
      <c r="N348" s="287"/>
      <c r="O348" s="287"/>
      <c r="P348" s="400"/>
      <c r="Q348" s="287"/>
      <c r="R348" s="287"/>
      <c r="S348" s="287"/>
      <c r="T348" s="287"/>
      <c r="U348" s="287"/>
      <c r="V348" s="3"/>
      <c r="W348" s="3"/>
      <c r="X348" s="3"/>
      <c r="Y348" s="3"/>
      <c r="Z348" s="3"/>
      <c r="AA348" s="3"/>
      <c r="AB348" s="3"/>
    </row>
    <row r="349" ht="15.75" customHeight="1">
      <c r="A349" s="383"/>
      <c r="B349" s="401"/>
      <c r="C349" s="421" t="s">
        <v>980</v>
      </c>
      <c r="D349" s="404" t="s">
        <v>981</v>
      </c>
      <c r="E349" s="405">
        <v>4.0</v>
      </c>
      <c r="F349" s="406" t="s">
        <v>120</v>
      </c>
      <c r="G349" s="397">
        <v>9684.0</v>
      </c>
      <c r="H349" s="420">
        <f t="shared" si="46"/>
        <v>38736</v>
      </c>
      <c r="I349" s="413"/>
      <c r="J349" s="412">
        <v>4.0</v>
      </c>
      <c r="K349" s="400"/>
      <c r="L349" s="287"/>
      <c r="M349" s="287"/>
      <c r="N349" s="287"/>
      <c r="O349" s="287"/>
      <c r="P349" s="400"/>
      <c r="Q349" s="287"/>
      <c r="R349" s="287"/>
      <c r="S349" s="287"/>
      <c r="T349" s="287"/>
      <c r="U349" s="287"/>
      <c r="V349" s="3"/>
      <c r="W349" s="3"/>
      <c r="X349" s="3"/>
      <c r="Y349" s="3"/>
      <c r="Z349" s="3"/>
      <c r="AA349" s="3"/>
      <c r="AB349" s="3"/>
    </row>
    <row r="350" ht="15.75" customHeight="1">
      <c r="A350" s="383"/>
      <c r="B350" s="401"/>
      <c r="C350" s="421" t="s">
        <v>977</v>
      </c>
      <c r="D350" s="404" t="s">
        <v>978</v>
      </c>
      <c r="E350" s="405">
        <v>4.0</v>
      </c>
      <c r="F350" s="406" t="s">
        <v>120</v>
      </c>
      <c r="G350" s="397">
        <v>20178.0</v>
      </c>
      <c r="H350" s="420">
        <f t="shared" si="46"/>
        <v>80712</v>
      </c>
      <c r="I350" s="413"/>
      <c r="J350" s="412">
        <v>2.0</v>
      </c>
      <c r="K350" s="400"/>
      <c r="L350" s="287"/>
      <c r="M350" s="287"/>
      <c r="N350" s="287"/>
      <c r="O350" s="287"/>
      <c r="P350" s="400">
        <v>2.0</v>
      </c>
      <c r="Q350" s="287"/>
      <c r="R350" s="287"/>
      <c r="S350" s="287"/>
      <c r="T350" s="287"/>
      <c r="U350" s="287"/>
      <c r="V350" s="3"/>
      <c r="W350" s="3"/>
      <c r="X350" s="3"/>
      <c r="Y350" s="3"/>
      <c r="Z350" s="3"/>
      <c r="AA350" s="3"/>
      <c r="AB350" s="3"/>
    </row>
    <row r="351" ht="15.75" customHeight="1">
      <c r="A351" s="383"/>
      <c r="B351" s="401"/>
      <c r="C351" s="421" t="s">
        <v>977</v>
      </c>
      <c r="D351" s="404" t="s">
        <v>983</v>
      </c>
      <c r="E351" s="405">
        <v>1.0</v>
      </c>
      <c r="F351" s="406" t="s">
        <v>120</v>
      </c>
      <c r="G351" s="397">
        <v>21798.0</v>
      </c>
      <c r="H351" s="420">
        <f t="shared" si="46"/>
        <v>21798</v>
      </c>
      <c r="I351" s="413"/>
      <c r="J351" s="412">
        <v>1.0</v>
      </c>
      <c r="K351" s="400"/>
      <c r="L351" s="287"/>
      <c r="M351" s="287"/>
      <c r="N351" s="287"/>
      <c r="O351" s="287"/>
      <c r="P351" s="400"/>
      <c r="Q351" s="287"/>
      <c r="R351" s="287"/>
      <c r="S351" s="287"/>
      <c r="T351" s="287"/>
      <c r="U351" s="287"/>
      <c r="V351" s="3"/>
      <c r="W351" s="3"/>
      <c r="X351" s="3"/>
      <c r="Y351" s="3"/>
      <c r="Z351" s="3"/>
      <c r="AA351" s="3"/>
      <c r="AB351" s="3"/>
    </row>
    <row r="352" ht="15.75" customHeight="1">
      <c r="A352" s="423"/>
      <c r="B352" s="424"/>
      <c r="C352" s="440" t="s">
        <v>299</v>
      </c>
      <c r="D352" s="425"/>
      <c r="E352" s="426"/>
      <c r="F352" s="427"/>
      <c r="G352" s="397"/>
      <c r="H352" s="428">
        <f>SUM(H50:H351)</f>
        <v>5580290.9</v>
      </c>
      <c r="I352" s="429"/>
      <c r="J352" s="430"/>
      <c r="K352" s="431"/>
      <c r="L352" s="432"/>
      <c r="M352" s="432"/>
      <c r="N352" s="432"/>
      <c r="O352" s="432"/>
      <c r="P352" s="431"/>
      <c r="Q352" s="432"/>
      <c r="R352" s="432"/>
      <c r="S352" s="432"/>
      <c r="T352" s="432"/>
      <c r="U352" s="432"/>
      <c r="V352" s="433"/>
      <c r="W352" s="433"/>
      <c r="X352" s="433"/>
      <c r="Y352" s="433"/>
      <c r="Z352" s="433"/>
      <c r="AA352" s="433"/>
      <c r="AB352" s="433"/>
    </row>
    <row r="353" ht="19.5" customHeight="1">
      <c r="A353" s="383"/>
      <c r="B353" s="401"/>
      <c r="C353" s="421"/>
      <c r="D353" s="404"/>
      <c r="E353" s="405"/>
      <c r="F353" s="406"/>
      <c r="G353" s="397"/>
      <c r="H353" s="441"/>
      <c r="I353" s="406"/>
      <c r="J353" s="412"/>
      <c r="K353" s="400"/>
      <c r="L353" s="287"/>
      <c r="M353" s="287"/>
      <c r="N353" s="287"/>
      <c r="O353" s="287"/>
      <c r="P353" s="400"/>
      <c r="Q353" s="287"/>
      <c r="R353" s="287"/>
      <c r="S353" s="287"/>
      <c r="T353" s="287"/>
      <c r="U353" s="287"/>
      <c r="V353" s="3"/>
      <c r="W353" s="3"/>
      <c r="X353" s="3"/>
      <c r="Y353" s="3"/>
      <c r="Z353" s="3"/>
      <c r="AA353" s="3"/>
      <c r="AB353" s="3"/>
    </row>
    <row r="354" ht="15.75" customHeight="1">
      <c r="A354" s="383" t="s">
        <v>18</v>
      </c>
      <c r="B354" s="401"/>
      <c r="C354" s="402" t="s">
        <v>300</v>
      </c>
      <c r="D354" s="404"/>
      <c r="E354" s="405"/>
      <c r="F354" s="406"/>
      <c r="G354" s="397"/>
      <c r="H354" s="411">
        <v>2.85E7</v>
      </c>
      <c r="I354" s="413" t="s">
        <v>902</v>
      </c>
      <c r="J354" s="412"/>
      <c r="K354" s="400"/>
      <c r="L354" s="287"/>
      <c r="M354" s="287"/>
      <c r="N354" s="287"/>
      <c r="O354" s="287"/>
      <c r="P354" s="400"/>
      <c r="Q354" s="287"/>
      <c r="R354" s="287"/>
      <c r="S354" s="287"/>
      <c r="T354" s="287"/>
      <c r="U354" s="287"/>
      <c r="V354" s="3"/>
      <c r="W354" s="3"/>
      <c r="X354" s="3"/>
      <c r="Y354" s="3"/>
      <c r="Z354" s="3"/>
      <c r="AA354" s="3"/>
      <c r="AB354" s="3"/>
    </row>
    <row r="355" ht="15.0" customHeight="1">
      <c r="A355" s="383"/>
      <c r="B355" s="401"/>
      <c r="C355" s="421" t="s">
        <v>1587</v>
      </c>
      <c r="D355" s="404" t="s">
        <v>1588</v>
      </c>
      <c r="E355" s="405">
        <v>2000.0</v>
      </c>
      <c r="F355" s="406" t="s">
        <v>564</v>
      </c>
      <c r="G355" s="397">
        <v>28.0</v>
      </c>
      <c r="H355" s="441">
        <f t="shared" ref="H355:H445" si="47">E355*G355</f>
        <v>56000</v>
      </c>
      <c r="I355" s="406"/>
      <c r="J355" s="412"/>
      <c r="K355" s="400">
        <f t="shared" ref="K355:K445" si="48">E355/2</f>
        <v>1000</v>
      </c>
      <c r="L355" s="287"/>
      <c r="M355" s="287"/>
      <c r="N355" s="287"/>
      <c r="O355" s="287"/>
      <c r="P355" s="400">
        <f t="shared" ref="P355:P445" si="49">E355/2</f>
        <v>1000</v>
      </c>
      <c r="Q355" s="287"/>
      <c r="R355" s="287"/>
      <c r="S355" s="287"/>
      <c r="T355" s="287"/>
      <c r="U355" s="287"/>
      <c r="V355" s="3"/>
      <c r="W355" s="3"/>
      <c r="X355" s="3"/>
      <c r="Y355" s="3"/>
      <c r="Z355" s="3"/>
      <c r="AA355" s="3"/>
      <c r="AB355" s="3"/>
    </row>
    <row r="356" ht="15.0" customHeight="1">
      <c r="A356" s="383"/>
      <c r="B356" s="401"/>
      <c r="C356" s="421" t="s">
        <v>1589</v>
      </c>
      <c r="D356" s="404" t="s">
        <v>1590</v>
      </c>
      <c r="E356" s="405">
        <v>300.0</v>
      </c>
      <c r="F356" s="406" t="s">
        <v>350</v>
      </c>
      <c r="G356" s="397">
        <v>70.0</v>
      </c>
      <c r="H356" s="441">
        <f t="shared" si="47"/>
        <v>21000</v>
      </c>
      <c r="I356" s="406"/>
      <c r="J356" s="412"/>
      <c r="K356" s="400">
        <f t="shared" si="48"/>
        <v>150</v>
      </c>
      <c r="L356" s="287"/>
      <c r="M356" s="287"/>
      <c r="N356" s="287"/>
      <c r="O356" s="287"/>
      <c r="P356" s="400">
        <f t="shared" si="49"/>
        <v>150</v>
      </c>
      <c r="Q356" s="287"/>
      <c r="R356" s="287"/>
      <c r="S356" s="287"/>
      <c r="T356" s="287"/>
      <c r="U356" s="287"/>
      <c r="V356" s="3"/>
      <c r="W356" s="3"/>
      <c r="X356" s="3"/>
      <c r="Y356" s="3"/>
      <c r="Z356" s="3"/>
      <c r="AA356" s="3"/>
      <c r="AB356" s="3"/>
    </row>
    <row r="357" ht="15.0" customHeight="1">
      <c r="A357" s="383"/>
      <c r="B357" s="401"/>
      <c r="C357" s="421" t="s">
        <v>1591</v>
      </c>
      <c r="D357" s="404" t="s">
        <v>1592</v>
      </c>
      <c r="E357" s="405">
        <v>1000.0</v>
      </c>
      <c r="F357" s="406" t="s">
        <v>350</v>
      </c>
      <c r="G357" s="397">
        <v>4.0</v>
      </c>
      <c r="H357" s="441">
        <f t="shared" si="47"/>
        <v>4000</v>
      </c>
      <c r="I357" s="406"/>
      <c r="J357" s="412"/>
      <c r="K357" s="400">
        <f t="shared" si="48"/>
        <v>500</v>
      </c>
      <c r="L357" s="287"/>
      <c r="M357" s="287"/>
      <c r="N357" s="287"/>
      <c r="O357" s="287"/>
      <c r="P357" s="400">
        <f t="shared" si="49"/>
        <v>500</v>
      </c>
      <c r="Q357" s="287"/>
      <c r="R357" s="287"/>
      <c r="S357" s="287"/>
      <c r="T357" s="287"/>
      <c r="U357" s="287"/>
      <c r="V357" s="3"/>
      <c r="W357" s="3"/>
      <c r="X357" s="3"/>
      <c r="Y357" s="3"/>
      <c r="Z357" s="3"/>
      <c r="AA357" s="3"/>
      <c r="AB357" s="3"/>
    </row>
    <row r="358" ht="15.0" customHeight="1">
      <c r="A358" s="383"/>
      <c r="B358" s="401"/>
      <c r="C358" s="421" t="s">
        <v>1591</v>
      </c>
      <c r="D358" s="404" t="s">
        <v>1593</v>
      </c>
      <c r="E358" s="405">
        <v>1500.0</v>
      </c>
      <c r="F358" s="406" t="s">
        <v>350</v>
      </c>
      <c r="G358" s="397">
        <v>5.0</v>
      </c>
      <c r="H358" s="441">
        <f t="shared" si="47"/>
        <v>7500</v>
      </c>
      <c r="I358" s="406"/>
      <c r="J358" s="412"/>
      <c r="K358" s="400">
        <f t="shared" si="48"/>
        <v>750</v>
      </c>
      <c r="L358" s="287"/>
      <c r="M358" s="287"/>
      <c r="N358" s="287"/>
      <c r="O358" s="287"/>
      <c r="P358" s="400">
        <f t="shared" si="49"/>
        <v>750</v>
      </c>
      <c r="Q358" s="287"/>
      <c r="R358" s="287"/>
      <c r="S358" s="287"/>
      <c r="T358" s="287"/>
      <c r="U358" s="287"/>
      <c r="V358" s="3"/>
      <c r="W358" s="3"/>
      <c r="X358" s="3"/>
      <c r="Y358" s="3"/>
      <c r="Z358" s="3"/>
      <c r="AA358" s="3"/>
      <c r="AB358" s="3"/>
    </row>
    <row r="359" ht="15.0" customHeight="1">
      <c r="A359" s="383"/>
      <c r="B359" s="401"/>
      <c r="C359" s="421" t="s">
        <v>1594</v>
      </c>
      <c r="D359" s="404" t="s">
        <v>1595</v>
      </c>
      <c r="E359" s="405">
        <v>1000.0</v>
      </c>
      <c r="F359" s="406" t="s">
        <v>350</v>
      </c>
      <c r="G359" s="397">
        <v>3.5</v>
      </c>
      <c r="H359" s="441">
        <f t="shared" si="47"/>
        <v>3500</v>
      </c>
      <c r="I359" s="406"/>
      <c r="J359" s="412"/>
      <c r="K359" s="400">
        <f t="shared" si="48"/>
        <v>500</v>
      </c>
      <c r="L359" s="287"/>
      <c r="M359" s="287"/>
      <c r="N359" s="287"/>
      <c r="O359" s="287"/>
      <c r="P359" s="400">
        <f t="shared" si="49"/>
        <v>500</v>
      </c>
      <c r="Q359" s="287"/>
      <c r="R359" s="287"/>
      <c r="S359" s="287"/>
      <c r="T359" s="287"/>
      <c r="U359" s="287"/>
      <c r="V359" s="3"/>
      <c r="W359" s="3"/>
      <c r="X359" s="3"/>
      <c r="Y359" s="3"/>
      <c r="Z359" s="3"/>
      <c r="AA359" s="3"/>
      <c r="AB359" s="3"/>
    </row>
    <row r="360" ht="15.0" customHeight="1">
      <c r="A360" s="383"/>
      <c r="B360" s="401"/>
      <c r="C360" s="421" t="s">
        <v>1596</v>
      </c>
      <c r="D360" s="404" t="s">
        <v>1597</v>
      </c>
      <c r="E360" s="405">
        <v>72.0</v>
      </c>
      <c r="F360" s="406" t="s">
        <v>221</v>
      </c>
      <c r="G360" s="397">
        <v>70.0</v>
      </c>
      <c r="H360" s="441">
        <f t="shared" si="47"/>
        <v>5040</v>
      </c>
      <c r="I360" s="406"/>
      <c r="J360" s="412"/>
      <c r="K360" s="400">
        <f t="shared" si="48"/>
        <v>36</v>
      </c>
      <c r="L360" s="287"/>
      <c r="M360" s="287"/>
      <c r="N360" s="287"/>
      <c r="O360" s="287"/>
      <c r="P360" s="400">
        <f t="shared" si="49"/>
        <v>36</v>
      </c>
      <c r="Q360" s="287"/>
      <c r="R360" s="287"/>
      <c r="S360" s="287"/>
      <c r="T360" s="287"/>
      <c r="U360" s="287"/>
      <c r="V360" s="3"/>
      <c r="W360" s="3"/>
      <c r="X360" s="3"/>
      <c r="Y360" s="3"/>
      <c r="Z360" s="3"/>
      <c r="AA360" s="3"/>
      <c r="AB360" s="3"/>
    </row>
    <row r="361" ht="15.0" customHeight="1">
      <c r="A361" s="383"/>
      <c r="B361" s="401"/>
      <c r="C361" s="421" t="s">
        <v>1598</v>
      </c>
      <c r="D361" s="404" t="s">
        <v>1599</v>
      </c>
      <c r="E361" s="405">
        <v>8000.0</v>
      </c>
      <c r="F361" s="406" t="s">
        <v>350</v>
      </c>
      <c r="G361" s="397">
        <v>5.0</v>
      </c>
      <c r="H361" s="441">
        <f t="shared" si="47"/>
        <v>40000</v>
      </c>
      <c r="I361" s="406"/>
      <c r="J361" s="412"/>
      <c r="K361" s="400">
        <f t="shared" si="48"/>
        <v>4000</v>
      </c>
      <c r="L361" s="287"/>
      <c r="M361" s="287"/>
      <c r="N361" s="287"/>
      <c r="O361" s="287"/>
      <c r="P361" s="400">
        <f t="shared" si="49"/>
        <v>4000</v>
      </c>
      <c r="Q361" s="287"/>
      <c r="R361" s="287"/>
      <c r="S361" s="287"/>
      <c r="T361" s="287"/>
      <c r="U361" s="287"/>
      <c r="V361" s="3"/>
      <c r="W361" s="3"/>
      <c r="X361" s="3"/>
      <c r="Y361" s="3"/>
      <c r="Z361" s="3"/>
      <c r="AA361" s="3"/>
      <c r="AB361" s="3"/>
    </row>
    <row r="362" ht="15.0" customHeight="1">
      <c r="A362" s="383"/>
      <c r="B362" s="401"/>
      <c r="C362" s="421" t="s">
        <v>1598</v>
      </c>
      <c r="D362" s="404" t="s">
        <v>1600</v>
      </c>
      <c r="E362" s="405">
        <v>40000.0</v>
      </c>
      <c r="F362" s="406" t="s">
        <v>350</v>
      </c>
      <c r="G362" s="397">
        <v>4.0</v>
      </c>
      <c r="H362" s="441">
        <f t="shared" si="47"/>
        <v>160000</v>
      </c>
      <c r="I362" s="406"/>
      <c r="J362" s="412"/>
      <c r="K362" s="400">
        <f t="shared" si="48"/>
        <v>20000</v>
      </c>
      <c r="L362" s="287"/>
      <c r="M362" s="287"/>
      <c r="N362" s="287"/>
      <c r="O362" s="287"/>
      <c r="P362" s="400">
        <f t="shared" si="49"/>
        <v>20000</v>
      </c>
      <c r="Q362" s="287"/>
      <c r="R362" s="287"/>
      <c r="S362" s="287"/>
      <c r="T362" s="287"/>
      <c r="U362" s="287"/>
      <c r="V362" s="3"/>
      <c r="W362" s="3"/>
      <c r="X362" s="3"/>
      <c r="Y362" s="3"/>
      <c r="Z362" s="3"/>
      <c r="AA362" s="3"/>
      <c r="AB362" s="3"/>
    </row>
    <row r="363" ht="15.0" customHeight="1">
      <c r="A363" s="383"/>
      <c r="B363" s="401"/>
      <c r="C363" s="421" t="s">
        <v>1601</v>
      </c>
      <c r="D363" s="404" t="s">
        <v>1602</v>
      </c>
      <c r="E363" s="405">
        <v>432.0</v>
      </c>
      <c r="F363" s="406" t="s">
        <v>221</v>
      </c>
      <c r="G363" s="397">
        <v>40.0</v>
      </c>
      <c r="H363" s="441">
        <f t="shared" si="47"/>
        <v>17280</v>
      </c>
      <c r="I363" s="406"/>
      <c r="J363" s="412"/>
      <c r="K363" s="400">
        <f t="shared" si="48"/>
        <v>216</v>
      </c>
      <c r="L363" s="287"/>
      <c r="M363" s="287"/>
      <c r="N363" s="287"/>
      <c r="O363" s="287"/>
      <c r="P363" s="400">
        <f t="shared" si="49"/>
        <v>216</v>
      </c>
      <c r="Q363" s="287"/>
      <c r="R363" s="287"/>
      <c r="S363" s="287"/>
      <c r="T363" s="287"/>
      <c r="U363" s="287"/>
      <c r="V363" s="3"/>
      <c r="W363" s="3"/>
      <c r="X363" s="3"/>
      <c r="Y363" s="3"/>
      <c r="Z363" s="3"/>
      <c r="AA363" s="3"/>
      <c r="AB363" s="3"/>
    </row>
    <row r="364" ht="15.0" customHeight="1">
      <c r="A364" s="383"/>
      <c r="B364" s="401"/>
      <c r="C364" s="421" t="s">
        <v>1601</v>
      </c>
      <c r="D364" s="404" t="s">
        <v>1603</v>
      </c>
      <c r="E364" s="405">
        <v>5000.0</v>
      </c>
      <c r="F364" s="406" t="s">
        <v>405</v>
      </c>
      <c r="G364" s="397">
        <v>1.8</v>
      </c>
      <c r="H364" s="441">
        <f t="shared" si="47"/>
        <v>9000</v>
      </c>
      <c r="I364" s="406"/>
      <c r="J364" s="412"/>
      <c r="K364" s="400">
        <f t="shared" si="48"/>
        <v>2500</v>
      </c>
      <c r="L364" s="287"/>
      <c r="M364" s="287"/>
      <c r="N364" s="287"/>
      <c r="O364" s="287"/>
      <c r="P364" s="400">
        <f t="shared" si="49"/>
        <v>2500</v>
      </c>
      <c r="Q364" s="287"/>
      <c r="R364" s="287"/>
      <c r="S364" s="287"/>
      <c r="T364" s="287"/>
      <c r="U364" s="287"/>
      <c r="V364" s="3"/>
      <c r="W364" s="3"/>
      <c r="X364" s="3"/>
      <c r="Y364" s="3"/>
      <c r="Z364" s="3"/>
      <c r="AA364" s="3"/>
      <c r="AB364" s="3"/>
    </row>
    <row r="365" ht="15.0" customHeight="1">
      <c r="A365" s="383"/>
      <c r="B365" s="401"/>
      <c r="C365" s="421" t="s">
        <v>1604</v>
      </c>
      <c r="D365" s="404" t="s">
        <v>1605</v>
      </c>
      <c r="E365" s="405">
        <v>720.0</v>
      </c>
      <c r="F365" s="406" t="s">
        <v>221</v>
      </c>
      <c r="G365" s="397">
        <v>100.0</v>
      </c>
      <c r="H365" s="420">
        <f t="shared" si="47"/>
        <v>72000</v>
      </c>
      <c r="I365" s="408"/>
      <c r="J365" s="287"/>
      <c r="K365" s="400">
        <f t="shared" si="48"/>
        <v>360</v>
      </c>
      <c r="L365" s="287"/>
      <c r="M365" s="287"/>
      <c r="N365" s="287"/>
      <c r="O365" s="287"/>
      <c r="P365" s="400">
        <f t="shared" si="49"/>
        <v>360</v>
      </c>
      <c r="Q365" s="287"/>
      <c r="R365" s="287"/>
      <c r="S365" s="287"/>
      <c r="T365" s="287"/>
      <c r="U365" s="287"/>
      <c r="V365" s="3"/>
      <c r="W365" s="3"/>
      <c r="X365" s="3"/>
      <c r="Y365" s="3"/>
      <c r="Z365" s="3"/>
      <c r="AA365" s="3"/>
      <c r="AB365" s="3"/>
    </row>
    <row r="366" ht="15.0" customHeight="1">
      <c r="A366" s="383"/>
      <c r="B366" s="401"/>
      <c r="C366" s="421" t="s">
        <v>1604</v>
      </c>
      <c r="D366" s="404" t="s">
        <v>1606</v>
      </c>
      <c r="E366" s="405">
        <v>144.0</v>
      </c>
      <c r="F366" s="406" t="s">
        <v>221</v>
      </c>
      <c r="G366" s="397">
        <v>40.0</v>
      </c>
      <c r="H366" s="420">
        <f t="shared" si="47"/>
        <v>5760</v>
      </c>
      <c r="I366" s="408"/>
      <c r="J366" s="287"/>
      <c r="K366" s="400">
        <f t="shared" si="48"/>
        <v>72</v>
      </c>
      <c r="L366" s="287"/>
      <c r="M366" s="287"/>
      <c r="N366" s="287"/>
      <c r="O366" s="287"/>
      <c r="P366" s="400">
        <f t="shared" si="49"/>
        <v>72</v>
      </c>
      <c r="Q366" s="287"/>
      <c r="R366" s="287"/>
      <c r="S366" s="287"/>
      <c r="T366" s="287"/>
      <c r="U366" s="287"/>
      <c r="V366" s="3"/>
      <c r="W366" s="3"/>
      <c r="X366" s="3"/>
      <c r="Y366" s="3"/>
      <c r="Z366" s="3"/>
      <c r="AA366" s="3"/>
      <c r="AB366" s="3"/>
    </row>
    <row r="367" ht="15.0" customHeight="1">
      <c r="A367" s="383"/>
      <c r="B367" s="401"/>
      <c r="C367" s="421" t="s">
        <v>1604</v>
      </c>
      <c r="D367" s="404" t="s">
        <v>1603</v>
      </c>
      <c r="E367" s="405">
        <v>50000.0</v>
      </c>
      <c r="F367" s="406" t="s">
        <v>350</v>
      </c>
      <c r="G367" s="397">
        <v>3.0</v>
      </c>
      <c r="H367" s="420">
        <f t="shared" si="47"/>
        <v>150000</v>
      </c>
      <c r="I367" s="408"/>
      <c r="J367" s="287"/>
      <c r="K367" s="400">
        <f t="shared" si="48"/>
        <v>25000</v>
      </c>
      <c r="L367" s="287"/>
      <c r="M367" s="287"/>
      <c r="N367" s="287"/>
      <c r="O367" s="287"/>
      <c r="P367" s="400">
        <f t="shared" si="49"/>
        <v>25000</v>
      </c>
      <c r="Q367" s="287"/>
      <c r="R367" s="287"/>
      <c r="S367" s="287"/>
      <c r="T367" s="287"/>
      <c r="U367" s="287"/>
      <c r="V367" s="3"/>
      <c r="W367" s="3"/>
      <c r="X367" s="3"/>
      <c r="Y367" s="3"/>
      <c r="Z367" s="3"/>
      <c r="AA367" s="3"/>
      <c r="AB367" s="3"/>
    </row>
    <row r="368" ht="15.0" customHeight="1">
      <c r="A368" s="383"/>
      <c r="B368" s="401"/>
      <c r="C368" s="421" t="s">
        <v>1607</v>
      </c>
      <c r="D368" s="404" t="s">
        <v>1608</v>
      </c>
      <c r="E368" s="405">
        <v>2000.0</v>
      </c>
      <c r="F368" s="406" t="s">
        <v>350</v>
      </c>
      <c r="G368" s="397">
        <v>3.0</v>
      </c>
      <c r="H368" s="420">
        <f t="shared" si="47"/>
        <v>6000</v>
      </c>
      <c r="I368" s="408"/>
      <c r="J368" s="287"/>
      <c r="K368" s="400">
        <f t="shared" si="48"/>
        <v>1000</v>
      </c>
      <c r="L368" s="287"/>
      <c r="M368" s="287"/>
      <c r="N368" s="287"/>
      <c r="O368" s="287"/>
      <c r="P368" s="400">
        <f t="shared" si="49"/>
        <v>1000</v>
      </c>
      <c r="Q368" s="287"/>
      <c r="R368" s="287"/>
      <c r="S368" s="287"/>
      <c r="T368" s="287"/>
      <c r="U368" s="287"/>
      <c r="V368" s="3"/>
      <c r="W368" s="3"/>
      <c r="X368" s="3"/>
      <c r="Y368" s="3"/>
      <c r="Z368" s="3"/>
      <c r="AA368" s="3"/>
      <c r="AB368" s="3"/>
    </row>
    <row r="369" ht="15.0" customHeight="1">
      <c r="A369" s="383"/>
      <c r="B369" s="401"/>
      <c r="C369" s="421" t="s">
        <v>1609</v>
      </c>
      <c r="D369" s="404" t="s">
        <v>1610</v>
      </c>
      <c r="E369" s="405">
        <v>5000.0</v>
      </c>
      <c r="F369" s="406" t="s">
        <v>350</v>
      </c>
      <c r="G369" s="397">
        <v>6.0</v>
      </c>
      <c r="H369" s="420">
        <f t="shared" si="47"/>
        <v>30000</v>
      </c>
      <c r="I369" s="408"/>
      <c r="J369" s="287"/>
      <c r="K369" s="400">
        <f t="shared" si="48"/>
        <v>2500</v>
      </c>
      <c r="L369" s="287"/>
      <c r="M369" s="287"/>
      <c r="N369" s="287"/>
      <c r="O369" s="287"/>
      <c r="P369" s="400">
        <f t="shared" si="49"/>
        <v>2500</v>
      </c>
      <c r="Q369" s="287"/>
      <c r="R369" s="287"/>
      <c r="S369" s="287"/>
      <c r="T369" s="287"/>
      <c r="U369" s="287"/>
      <c r="V369" s="3"/>
      <c r="W369" s="3"/>
      <c r="X369" s="3"/>
      <c r="Y369" s="3"/>
      <c r="Z369" s="3"/>
      <c r="AA369" s="3"/>
      <c r="AB369" s="3"/>
    </row>
    <row r="370" ht="15.0" customHeight="1">
      <c r="A370" s="383"/>
      <c r="B370" s="401"/>
      <c r="C370" s="421" t="s">
        <v>1609</v>
      </c>
      <c r="D370" s="404" t="s">
        <v>1611</v>
      </c>
      <c r="E370" s="405">
        <v>3500.0</v>
      </c>
      <c r="F370" s="406" t="s">
        <v>350</v>
      </c>
      <c r="G370" s="397">
        <v>10.0</v>
      </c>
      <c r="H370" s="420">
        <f t="shared" si="47"/>
        <v>35000</v>
      </c>
      <c r="I370" s="408"/>
      <c r="J370" s="287"/>
      <c r="K370" s="400">
        <f t="shared" si="48"/>
        <v>1750</v>
      </c>
      <c r="L370" s="287"/>
      <c r="M370" s="287"/>
      <c r="N370" s="287"/>
      <c r="O370" s="287"/>
      <c r="P370" s="400">
        <f t="shared" si="49"/>
        <v>1750</v>
      </c>
      <c r="Q370" s="287"/>
      <c r="R370" s="287"/>
      <c r="S370" s="287"/>
      <c r="T370" s="287"/>
      <c r="U370" s="287"/>
      <c r="V370" s="3"/>
      <c r="W370" s="3"/>
      <c r="X370" s="3"/>
      <c r="Y370" s="3"/>
      <c r="Z370" s="3"/>
      <c r="AA370" s="3"/>
      <c r="AB370" s="3"/>
    </row>
    <row r="371" ht="15.0" customHeight="1">
      <c r="A371" s="383"/>
      <c r="B371" s="401"/>
      <c r="C371" s="421" t="s">
        <v>1612</v>
      </c>
      <c r="D371" s="404" t="s">
        <v>1613</v>
      </c>
      <c r="E371" s="405">
        <v>10.0</v>
      </c>
      <c r="F371" s="406" t="s">
        <v>221</v>
      </c>
      <c r="G371" s="397">
        <v>220.0</v>
      </c>
      <c r="H371" s="420">
        <f t="shared" si="47"/>
        <v>2200</v>
      </c>
      <c r="I371" s="408"/>
      <c r="J371" s="287"/>
      <c r="K371" s="400">
        <f t="shared" si="48"/>
        <v>5</v>
      </c>
      <c r="L371" s="287"/>
      <c r="M371" s="287"/>
      <c r="N371" s="287"/>
      <c r="O371" s="287"/>
      <c r="P371" s="400">
        <f t="shared" si="49"/>
        <v>5</v>
      </c>
      <c r="Q371" s="287"/>
      <c r="R371" s="287"/>
      <c r="S371" s="287"/>
      <c r="T371" s="287"/>
      <c r="U371" s="287"/>
      <c r="V371" s="3"/>
      <c r="W371" s="3"/>
      <c r="X371" s="3"/>
      <c r="Y371" s="3"/>
      <c r="Z371" s="3"/>
      <c r="AA371" s="3"/>
      <c r="AB371" s="3"/>
    </row>
    <row r="372" ht="15.0" customHeight="1">
      <c r="A372" s="383"/>
      <c r="B372" s="401"/>
      <c r="C372" s="421" t="s">
        <v>1614</v>
      </c>
      <c r="D372" s="404" t="s">
        <v>1603</v>
      </c>
      <c r="E372" s="405">
        <v>6000.0</v>
      </c>
      <c r="F372" s="406" t="s">
        <v>350</v>
      </c>
      <c r="G372" s="397">
        <v>60.0</v>
      </c>
      <c r="H372" s="420">
        <f t="shared" si="47"/>
        <v>360000</v>
      </c>
      <c r="I372" s="408"/>
      <c r="J372" s="287"/>
      <c r="K372" s="400">
        <f t="shared" si="48"/>
        <v>3000</v>
      </c>
      <c r="L372" s="287"/>
      <c r="M372" s="287"/>
      <c r="N372" s="287"/>
      <c r="O372" s="287"/>
      <c r="P372" s="400">
        <f t="shared" si="49"/>
        <v>3000</v>
      </c>
      <c r="Q372" s="287"/>
      <c r="R372" s="287"/>
      <c r="S372" s="287"/>
      <c r="T372" s="287"/>
      <c r="U372" s="287"/>
      <c r="V372" s="3"/>
      <c r="W372" s="3"/>
      <c r="X372" s="3"/>
      <c r="Y372" s="3"/>
      <c r="Z372" s="3"/>
      <c r="AA372" s="3"/>
      <c r="AB372" s="3"/>
    </row>
    <row r="373" ht="15.0" customHeight="1">
      <c r="A373" s="383"/>
      <c r="B373" s="401"/>
      <c r="C373" s="421" t="s">
        <v>1615</v>
      </c>
      <c r="D373" s="404" t="s">
        <v>1616</v>
      </c>
      <c r="E373" s="405">
        <v>1000.0</v>
      </c>
      <c r="F373" s="406" t="s">
        <v>350</v>
      </c>
      <c r="G373" s="397">
        <v>25.0</v>
      </c>
      <c r="H373" s="420">
        <f t="shared" si="47"/>
        <v>25000</v>
      </c>
      <c r="I373" s="408"/>
      <c r="J373" s="287"/>
      <c r="K373" s="400">
        <f t="shared" si="48"/>
        <v>500</v>
      </c>
      <c r="L373" s="287"/>
      <c r="M373" s="287"/>
      <c r="N373" s="287"/>
      <c r="O373" s="287"/>
      <c r="P373" s="400">
        <f t="shared" si="49"/>
        <v>500</v>
      </c>
      <c r="Q373" s="287"/>
      <c r="R373" s="287"/>
      <c r="S373" s="287"/>
      <c r="T373" s="287"/>
      <c r="U373" s="287"/>
      <c r="V373" s="3"/>
      <c r="W373" s="3"/>
      <c r="X373" s="3"/>
      <c r="Y373" s="3"/>
      <c r="Z373" s="3"/>
      <c r="AA373" s="3"/>
      <c r="AB373" s="3"/>
    </row>
    <row r="374" ht="15.0" customHeight="1">
      <c r="A374" s="383"/>
      <c r="B374" s="401"/>
      <c r="C374" s="421" t="s">
        <v>1615</v>
      </c>
      <c r="D374" s="404" t="s">
        <v>1617</v>
      </c>
      <c r="E374" s="405">
        <v>1000.0</v>
      </c>
      <c r="F374" s="406" t="s">
        <v>350</v>
      </c>
      <c r="G374" s="397">
        <v>35.0</v>
      </c>
      <c r="H374" s="420">
        <f t="shared" si="47"/>
        <v>35000</v>
      </c>
      <c r="I374" s="408"/>
      <c r="J374" s="287"/>
      <c r="K374" s="400">
        <f t="shared" si="48"/>
        <v>500</v>
      </c>
      <c r="L374" s="287"/>
      <c r="M374" s="287"/>
      <c r="N374" s="287"/>
      <c r="O374" s="287"/>
      <c r="P374" s="400">
        <f t="shared" si="49"/>
        <v>500</v>
      </c>
      <c r="Q374" s="287"/>
      <c r="R374" s="287"/>
      <c r="S374" s="287"/>
      <c r="T374" s="287"/>
      <c r="U374" s="287"/>
      <c r="V374" s="3"/>
      <c r="W374" s="3"/>
      <c r="X374" s="3"/>
      <c r="Y374" s="3"/>
      <c r="Z374" s="3"/>
      <c r="AA374" s="3"/>
      <c r="AB374" s="3"/>
    </row>
    <row r="375" ht="15.0" customHeight="1">
      <c r="A375" s="383"/>
      <c r="B375" s="401"/>
      <c r="C375" s="421" t="s">
        <v>1618</v>
      </c>
      <c r="D375" s="404" t="s">
        <v>1619</v>
      </c>
      <c r="E375" s="405">
        <v>75.0</v>
      </c>
      <c r="F375" s="406" t="s">
        <v>211</v>
      </c>
      <c r="G375" s="397">
        <v>120.0</v>
      </c>
      <c r="H375" s="420">
        <f t="shared" si="47"/>
        <v>9000</v>
      </c>
      <c r="I375" s="408"/>
      <c r="J375" s="287"/>
      <c r="K375" s="400">
        <f t="shared" si="48"/>
        <v>37.5</v>
      </c>
      <c r="L375" s="287"/>
      <c r="M375" s="287"/>
      <c r="N375" s="287"/>
      <c r="O375" s="287"/>
      <c r="P375" s="400">
        <f t="shared" si="49"/>
        <v>37.5</v>
      </c>
      <c r="Q375" s="287"/>
      <c r="R375" s="287"/>
      <c r="S375" s="287"/>
      <c r="T375" s="287"/>
      <c r="U375" s="287"/>
      <c r="V375" s="3"/>
      <c r="W375" s="3"/>
      <c r="X375" s="3"/>
      <c r="Y375" s="3"/>
      <c r="Z375" s="3"/>
      <c r="AA375" s="3"/>
      <c r="AB375" s="3"/>
    </row>
    <row r="376" ht="15.0" customHeight="1">
      <c r="A376" s="383"/>
      <c r="B376" s="401"/>
      <c r="C376" s="421" t="s">
        <v>1620</v>
      </c>
      <c r="D376" s="404" t="s">
        <v>1621</v>
      </c>
      <c r="E376" s="405">
        <v>80.0</v>
      </c>
      <c r="F376" s="406" t="s">
        <v>464</v>
      </c>
      <c r="G376" s="397">
        <v>1300.0</v>
      </c>
      <c r="H376" s="420">
        <f t="shared" si="47"/>
        <v>104000</v>
      </c>
      <c r="I376" s="408"/>
      <c r="J376" s="287"/>
      <c r="K376" s="400">
        <f t="shared" si="48"/>
        <v>40</v>
      </c>
      <c r="L376" s="287"/>
      <c r="M376" s="287"/>
      <c r="N376" s="287"/>
      <c r="O376" s="287"/>
      <c r="P376" s="400">
        <f t="shared" si="49"/>
        <v>40</v>
      </c>
      <c r="Q376" s="287"/>
      <c r="R376" s="287"/>
      <c r="S376" s="287"/>
      <c r="T376" s="287"/>
      <c r="U376" s="287"/>
      <c r="V376" s="3"/>
      <c r="W376" s="3"/>
      <c r="X376" s="3"/>
      <c r="Y376" s="3"/>
      <c r="Z376" s="3"/>
      <c r="AA376" s="3"/>
      <c r="AB376" s="3"/>
    </row>
    <row r="377" ht="15.0" customHeight="1">
      <c r="A377" s="383"/>
      <c r="B377" s="401"/>
      <c r="C377" s="421" t="s">
        <v>1622</v>
      </c>
      <c r="D377" s="404" t="s">
        <v>1623</v>
      </c>
      <c r="E377" s="405">
        <v>2000.0</v>
      </c>
      <c r="F377" s="406" t="s">
        <v>350</v>
      </c>
      <c r="G377" s="397">
        <v>15.0</v>
      </c>
      <c r="H377" s="420">
        <f t="shared" si="47"/>
        <v>30000</v>
      </c>
      <c r="I377" s="408"/>
      <c r="J377" s="287"/>
      <c r="K377" s="400">
        <f t="shared" si="48"/>
        <v>1000</v>
      </c>
      <c r="L377" s="287"/>
      <c r="M377" s="287"/>
      <c r="N377" s="287"/>
      <c r="O377" s="287"/>
      <c r="P377" s="400">
        <f t="shared" si="49"/>
        <v>1000</v>
      </c>
      <c r="Q377" s="287"/>
      <c r="R377" s="287"/>
      <c r="S377" s="287"/>
      <c r="T377" s="287"/>
      <c r="U377" s="287"/>
      <c r="V377" s="3"/>
      <c r="W377" s="3"/>
      <c r="X377" s="3"/>
      <c r="Y377" s="3"/>
      <c r="Z377" s="3"/>
      <c r="AA377" s="3"/>
      <c r="AB377" s="3"/>
    </row>
    <row r="378" ht="15.0" customHeight="1">
      <c r="A378" s="383"/>
      <c r="B378" s="401"/>
      <c r="C378" s="421" t="s">
        <v>1622</v>
      </c>
      <c r="D378" s="404" t="s">
        <v>1624</v>
      </c>
      <c r="E378" s="405">
        <v>72.0</v>
      </c>
      <c r="F378" s="406" t="s">
        <v>221</v>
      </c>
      <c r="G378" s="397">
        <v>190.0</v>
      </c>
      <c r="H378" s="420">
        <f t="shared" si="47"/>
        <v>13680</v>
      </c>
      <c r="I378" s="408"/>
      <c r="J378" s="287"/>
      <c r="K378" s="400">
        <f t="shared" si="48"/>
        <v>36</v>
      </c>
      <c r="L378" s="287"/>
      <c r="M378" s="287"/>
      <c r="N378" s="287"/>
      <c r="O378" s="287"/>
      <c r="P378" s="400">
        <f t="shared" si="49"/>
        <v>36</v>
      </c>
      <c r="Q378" s="287"/>
      <c r="R378" s="287"/>
      <c r="S378" s="287"/>
      <c r="T378" s="287"/>
      <c r="U378" s="287"/>
      <c r="V378" s="3"/>
      <c r="W378" s="3"/>
      <c r="X378" s="3"/>
      <c r="Y378" s="3"/>
      <c r="Z378" s="3"/>
      <c r="AA378" s="3"/>
      <c r="AB378" s="3"/>
    </row>
    <row r="379" ht="15.0" customHeight="1">
      <c r="A379" s="383"/>
      <c r="B379" s="401"/>
      <c r="C379" s="421" t="s">
        <v>1625</v>
      </c>
      <c r="D379" s="404" t="s">
        <v>1626</v>
      </c>
      <c r="E379" s="405">
        <v>144.0</v>
      </c>
      <c r="F379" s="406" t="s">
        <v>221</v>
      </c>
      <c r="G379" s="397">
        <v>50.0</v>
      </c>
      <c r="H379" s="420">
        <f t="shared" si="47"/>
        <v>7200</v>
      </c>
      <c r="I379" s="408"/>
      <c r="J379" s="287"/>
      <c r="K379" s="400">
        <f t="shared" si="48"/>
        <v>72</v>
      </c>
      <c r="L379" s="287"/>
      <c r="M379" s="287"/>
      <c r="N379" s="287"/>
      <c r="O379" s="287"/>
      <c r="P379" s="400">
        <f t="shared" si="49"/>
        <v>72</v>
      </c>
      <c r="Q379" s="287"/>
      <c r="R379" s="287"/>
      <c r="S379" s="287"/>
      <c r="T379" s="287"/>
      <c r="U379" s="287"/>
      <c r="V379" s="3"/>
      <c r="W379" s="3"/>
      <c r="X379" s="3"/>
      <c r="Y379" s="3"/>
      <c r="Z379" s="3"/>
      <c r="AA379" s="3"/>
      <c r="AB379" s="3"/>
    </row>
    <row r="380" ht="15.0" customHeight="1">
      <c r="A380" s="383"/>
      <c r="B380" s="401"/>
      <c r="C380" s="421" t="s">
        <v>1625</v>
      </c>
      <c r="D380" s="404" t="s">
        <v>1603</v>
      </c>
      <c r="E380" s="405">
        <v>3000.0</v>
      </c>
      <c r="F380" s="406" t="s">
        <v>405</v>
      </c>
      <c r="G380" s="397">
        <v>5.0</v>
      </c>
      <c r="H380" s="420">
        <f t="shared" si="47"/>
        <v>15000</v>
      </c>
      <c r="I380" s="408"/>
      <c r="J380" s="287"/>
      <c r="K380" s="400">
        <f t="shared" si="48"/>
        <v>1500</v>
      </c>
      <c r="L380" s="287"/>
      <c r="M380" s="287"/>
      <c r="N380" s="287"/>
      <c r="O380" s="287"/>
      <c r="P380" s="400">
        <f t="shared" si="49"/>
        <v>1500</v>
      </c>
      <c r="Q380" s="287"/>
      <c r="R380" s="287"/>
      <c r="S380" s="287"/>
      <c r="T380" s="287"/>
      <c r="U380" s="287"/>
      <c r="V380" s="3"/>
      <c r="W380" s="3"/>
      <c r="X380" s="3"/>
      <c r="Y380" s="3"/>
      <c r="Z380" s="3"/>
      <c r="AA380" s="3"/>
      <c r="AB380" s="3"/>
    </row>
    <row r="381" ht="15.0" customHeight="1">
      <c r="A381" s="383"/>
      <c r="B381" s="401"/>
      <c r="C381" s="421" t="s">
        <v>1627</v>
      </c>
      <c r="D381" s="404" t="s">
        <v>1628</v>
      </c>
      <c r="E381" s="405">
        <v>2000.0</v>
      </c>
      <c r="F381" s="406" t="s">
        <v>405</v>
      </c>
      <c r="G381" s="397">
        <v>35.0</v>
      </c>
      <c r="H381" s="420">
        <f t="shared" si="47"/>
        <v>70000</v>
      </c>
      <c r="I381" s="408"/>
      <c r="J381" s="287"/>
      <c r="K381" s="400">
        <f t="shared" si="48"/>
        <v>1000</v>
      </c>
      <c r="L381" s="287"/>
      <c r="M381" s="287"/>
      <c r="N381" s="287"/>
      <c r="O381" s="287"/>
      <c r="P381" s="400">
        <f t="shared" si="49"/>
        <v>1000</v>
      </c>
      <c r="Q381" s="287"/>
      <c r="R381" s="287"/>
      <c r="S381" s="287"/>
      <c r="T381" s="287"/>
      <c r="U381" s="287"/>
      <c r="V381" s="3"/>
      <c r="W381" s="3"/>
      <c r="X381" s="3"/>
      <c r="Y381" s="3"/>
      <c r="Z381" s="3"/>
      <c r="AA381" s="3"/>
      <c r="AB381" s="3"/>
    </row>
    <row r="382" ht="15.0" customHeight="1">
      <c r="A382" s="383"/>
      <c r="B382" s="401"/>
      <c r="C382" s="421" t="s">
        <v>1629</v>
      </c>
      <c r="D382" s="404" t="s">
        <v>1628</v>
      </c>
      <c r="E382" s="405">
        <v>3000.0</v>
      </c>
      <c r="F382" s="406" t="s">
        <v>405</v>
      </c>
      <c r="G382" s="397">
        <v>8.0</v>
      </c>
      <c r="H382" s="420">
        <f t="shared" si="47"/>
        <v>24000</v>
      </c>
      <c r="I382" s="408"/>
      <c r="J382" s="287"/>
      <c r="K382" s="400">
        <f t="shared" si="48"/>
        <v>1500</v>
      </c>
      <c r="L382" s="287"/>
      <c r="M382" s="287"/>
      <c r="N382" s="287"/>
      <c r="O382" s="287"/>
      <c r="P382" s="400">
        <f t="shared" si="49"/>
        <v>1500</v>
      </c>
      <c r="Q382" s="287"/>
      <c r="R382" s="287"/>
      <c r="S382" s="287"/>
      <c r="T382" s="287"/>
      <c r="U382" s="287"/>
      <c r="V382" s="3"/>
      <c r="W382" s="3"/>
      <c r="X382" s="3"/>
      <c r="Y382" s="3"/>
      <c r="Z382" s="3"/>
      <c r="AA382" s="3"/>
      <c r="AB382" s="3"/>
    </row>
    <row r="383" ht="15.0" customHeight="1">
      <c r="A383" s="383"/>
      <c r="B383" s="401"/>
      <c r="C383" s="421" t="s">
        <v>1630</v>
      </c>
      <c r="D383" s="404" t="s">
        <v>1631</v>
      </c>
      <c r="E383" s="405">
        <v>72.0</v>
      </c>
      <c r="F383" s="406" t="s">
        <v>221</v>
      </c>
      <c r="G383" s="397">
        <v>30.0</v>
      </c>
      <c r="H383" s="420">
        <f t="shared" si="47"/>
        <v>2160</v>
      </c>
      <c r="I383" s="408"/>
      <c r="J383" s="287"/>
      <c r="K383" s="400">
        <f t="shared" si="48"/>
        <v>36</v>
      </c>
      <c r="L383" s="287"/>
      <c r="M383" s="287"/>
      <c r="N383" s="287"/>
      <c r="O383" s="287"/>
      <c r="P383" s="400">
        <f t="shared" si="49"/>
        <v>36</v>
      </c>
      <c r="Q383" s="287"/>
      <c r="R383" s="287"/>
      <c r="S383" s="287"/>
      <c r="T383" s="287"/>
      <c r="U383" s="287"/>
      <c r="V383" s="3"/>
      <c r="W383" s="3"/>
      <c r="X383" s="3"/>
      <c r="Y383" s="3"/>
      <c r="Z383" s="3"/>
      <c r="AA383" s="3"/>
      <c r="AB383" s="3"/>
    </row>
    <row r="384" ht="15.0" customHeight="1">
      <c r="A384" s="383"/>
      <c r="B384" s="401"/>
      <c r="C384" s="421" t="s">
        <v>1630</v>
      </c>
      <c r="D384" s="404" t="s">
        <v>1632</v>
      </c>
      <c r="E384" s="405">
        <v>288.0</v>
      </c>
      <c r="F384" s="406" t="s">
        <v>221</v>
      </c>
      <c r="G384" s="397">
        <v>50.0</v>
      </c>
      <c r="H384" s="420">
        <f t="shared" si="47"/>
        <v>14400</v>
      </c>
      <c r="I384" s="408"/>
      <c r="J384" s="287"/>
      <c r="K384" s="400">
        <f t="shared" si="48"/>
        <v>144</v>
      </c>
      <c r="L384" s="287"/>
      <c r="M384" s="287"/>
      <c r="N384" s="287"/>
      <c r="O384" s="287"/>
      <c r="P384" s="400">
        <f t="shared" si="49"/>
        <v>144</v>
      </c>
      <c r="Q384" s="287"/>
      <c r="R384" s="287"/>
      <c r="S384" s="287"/>
      <c r="T384" s="287"/>
      <c r="U384" s="287"/>
      <c r="V384" s="3"/>
      <c r="W384" s="3"/>
      <c r="X384" s="3"/>
      <c r="Y384" s="3"/>
      <c r="Z384" s="3"/>
      <c r="AA384" s="3"/>
      <c r="AB384" s="3"/>
    </row>
    <row r="385" ht="15.0" customHeight="1">
      <c r="A385" s="383"/>
      <c r="B385" s="401"/>
      <c r="C385" s="421" t="s">
        <v>1630</v>
      </c>
      <c r="D385" s="404" t="s">
        <v>1599</v>
      </c>
      <c r="E385" s="405">
        <v>35000.0</v>
      </c>
      <c r="F385" s="406" t="s">
        <v>350</v>
      </c>
      <c r="G385" s="397">
        <v>3.0</v>
      </c>
      <c r="H385" s="420">
        <f t="shared" si="47"/>
        <v>105000</v>
      </c>
      <c r="I385" s="408"/>
      <c r="J385" s="287"/>
      <c r="K385" s="400">
        <f t="shared" si="48"/>
        <v>17500</v>
      </c>
      <c r="L385" s="287"/>
      <c r="M385" s="287"/>
      <c r="N385" s="287"/>
      <c r="O385" s="287"/>
      <c r="P385" s="400">
        <f t="shared" si="49"/>
        <v>17500</v>
      </c>
      <c r="Q385" s="287"/>
      <c r="R385" s="287"/>
      <c r="S385" s="287"/>
      <c r="T385" s="287"/>
      <c r="U385" s="287"/>
      <c r="V385" s="3"/>
      <c r="W385" s="3"/>
      <c r="X385" s="3"/>
      <c r="Y385" s="3"/>
      <c r="Z385" s="3"/>
      <c r="AA385" s="3"/>
      <c r="AB385" s="3"/>
    </row>
    <row r="386" ht="15.0" customHeight="1">
      <c r="A386" s="383"/>
      <c r="B386" s="401"/>
      <c r="C386" s="421" t="s">
        <v>1633</v>
      </c>
      <c r="D386" s="404" t="s">
        <v>1603</v>
      </c>
      <c r="E386" s="405">
        <v>2000.0</v>
      </c>
      <c r="F386" s="406" t="s">
        <v>350</v>
      </c>
      <c r="G386" s="397">
        <v>5.0</v>
      </c>
      <c r="H386" s="420">
        <f t="shared" si="47"/>
        <v>10000</v>
      </c>
      <c r="I386" s="408"/>
      <c r="J386" s="287"/>
      <c r="K386" s="400">
        <f t="shared" si="48"/>
        <v>1000</v>
      </c>
      <c r="L386" s="287"/>
      <c r="M386" s="287"/>
      <c r="N386" s="287"/>
      <c r="O386" s="287"/>
      <c r="P386" s="400">
        <f t="shared" si="49"/>
        <v>1000</v>
      </c>
      <c r="Q386" s="287"/>
      <c r="R386" s="287"/>
      <c r="S386" s="287"/>
      <c r="T386" s="287"/>
      <c r="U386" s="287"/>
      <c r="V386" s="3"/>
      <c r="W386" s="3"/>
      <c r="X386" s="3"/>
      <c r="Y386" s="3"/>
      <c r="Z386" s="3"/>
      <c r="AA386" s="3"/>
      <c r="AB386" s="3"/>
    </row>
    <row r="387" ht="15.0" customHeight="1">
      <c r="A387" s="383"/>
      <c r="B387" s="401"/>
      <c r="C387" s="421" t="s">
        <v>1634</v>
      </c>
      <c r="D387" s="404" t="s">
        <v>1603</v>
      </c>
      <c r="E387" s="405">
        <v>500.0</v>
      </c>
      <c r="F387" s="406" t="s">
        <v>350</v>
      </c>
      <c r="G387" s="397">
        <v>35.0</v>
      </c>
      <c r="H387" s="420">
        <f t="shared" si="47"/>
        <v>17500</v>
      </c>
      <c r="I387" s="408"/>
      <c r="J387" s="287"/>
      <c r="K387" s="400">
        <f t="shared" si="48"/>
        <v>250</v>
      </c>
      <c r="L387" s="287"/>
      <c r="M387" s="287"/>
      <c r="N387" s="287"/>
      <c r="O387" s="287"/>
      <c r="P387" s="400">
        <f t="shared" si="49"/>
        <v>250</v>
      </c>
      <c r="Q387" s="287"/>
      <c r="R387" s="287"/>
      <c r="S387" s="287"/>
      <c r="T387" s="287"/>
      <c r="U387" s="287"/>
      <c r="V387" s="3"/>
      <c r="W387" s="3"/>
      <c r="X387" s="3"/>
      <c r="Y387" s="3"/>
      <c r="Z387" s="3"/>
      <c r="AA387" s="3"/>
      <c r="AB387" s="3"/>
    </row>
    <row r="388" ht="15.0" customHeight="1">
      <c r="A388" s="383"/>
      <c r="B388" s="401"/>
      <c r="C388" s="421" t="s">
        <v>1635</v>
      </c>
      <c r="D388" s="404" t="s">
        <v>1593</v>
      </c>
      <c r="E388" s="405">
        <v>2000.0</v>
      </c>
      <c r="F388" s="406" t="s">
        <v>405</v>
      </c>
      <c r="G388" s="397">
        <v>30.0</v>
      </c>
      <c r="H388" s="420">
        <f t="shared" si="47"/>
        <v>60000</v>
      </c>
      <c r="I388" s="408"/>
      <c r="J388" s="287"/>
      <c r="K388" s="400">
        <f t="shared" si="48"/>
        <v>1000</v>
      </c>
      <c r="L388" s="287"/>
      <c r="M388" s="287"/>
      <c r="N388" s="287"/>
      <c r="O388" s="287"/>
      <c r="P388" s="400">
        <f t="shared" si="49"/>
        <v>1000</v>
      </c>
      <c r="Q388" s="287"/>
      <c r="R388" s="287"/>
      <c r="S388" s="287"/>
      <c r="T388" s="287"/>
      <c r="U388" s="287"/>
      <c r="V388" s="3"/>
      <c r="W388" s="3"/>
      <c r="X388" s="3"/>
      <c r="Y388" s="3"/>
      <c r="Z388" s="3"/>
      <c r="AA388" s="3"/>
      <c r="AB388" s="3"/>
    </row>
    <row r="389" ht="15.0" customHeight="1">
      <c r="A389" s="383"/>
      <c r="B389" s="401"/>
      <c r="C389" s="421" t="s">
        <v>1636</v>
      </c>
      <c r="D389" s="404" t="s">
        <v>1637</v>
      </c>
      <c r="E389" s="405">
        <v>2500.0</v>
      </c>
      <c r="F389" s="406" t="s">
        <v>350</v>
      </c>
      <c r="G389" s="397">
        <v>9.0</v>
      </c>
      <c r="H389" s="420">
        <f t="shared" si="47"/>
        <v>22500</v>
      </c>
      <c r="I389" s="408"/>
      <c r="J389" s="287"/>
      <c r="K389" s="400">
        <f t="shared" si="48"/>
        <v>1250</v>
      </c>
      <c r="L389" s="287"/>
      <c r="M389" s="287"/>
      <c r="N389" s="287"/>
      <c r="O389" s="287"/>
      <c r="P389" s="400">
        <f t="shared" si="49"/>
        <v>1250</v>
      </c>
      <c r="Q389" s="287"/>
      <c r="R389" s="287"/>
      <c r="S389" s="287"/>
      <c r="T389" s="287"/>
      <c r="U389" s="287"/>
      <c r="V389" s="3"/>
      <c r="W389" s="3"/>
      <c r="X389" s="3"/>
      <c r="Y389" s="3"/>
      <c r="Z389" s="3"/>
      <c r="AA389" s="3"/>
      <c r="AB389" s="3"/>
    </row>
    <row r="390" ht="15.0" customHeight="1">
      <c r="A390" s="383"/>
      <c r="B390" s="401"/>
      <c r="C390" s="421" t="s">
        <v>1638</v>
      </c>
      <c r="D390" s="404" t="s">
        <v>1626</v>
      </c>
      <c r="E390" s="405">
        <v>72.0</v>
      </c>
      <c r="F390" s="406" t="s">
        <v>221</v>
      </c>
      <c r="G390" s="397">
        <v>50.0</v>
      </c>
      <c r="H390" s="420">
        <f t="shared" si="47"/>
        <v>3600</v>
      </c>
      <c r="I390" s="408"/>
      <c r="J390" s="287"/>
      <c r="K390" s="400">
        <f t="shared" si="48"/>
        <v>36</v>
      </c>
      <c r="L390" s="287"/>
      <c r="M390" s="287"/>
      <c r="N390" s="287"/>
      <c r="O390" s="287"/>
      <c r="P390" s="400">
        <f t="shared" si="49"/>
        <v>36</v>
      </c>
      <c r="Q390" s="287"/>
      <c r="R390" s="287"/>
      <c r="S390" s="287"/>
      <c r="T390" s="287"/>
      <c r="U390" s="287"/>
      <c r="V390" s="3"/>
      <c r="W390" s="3"/>
      <c r="X390" s="3"/>
      <c r="Y390" s="3"/>
      <c r="Z390" s="3"/>
      <c r="AA390" s="3"/>
      <c r="AB390" s="3"/>
    </row>
    <row r="391" ht="15.0" customHeight="1">
      <c r="A391" s="383"/>
      <c r="B391" s="401"/>
      <c r="C391" s="421" t="s">
        <v>1638</v>
      </c>
      <c r="D391" s="404" t="s">
        <v>1603</v>
      </c>
      <c r="E391" s="405">
        <v>3000.0</v>
      </c>
      <c r="F391" s="406" t="s">
        <v>405</v>
      </c>
      <c r="G391" s="397">
        <v>6.0</v>
      </c>
      <c r="H391" s="420">
        <f t="shared" si="47"/>
        <v>18000</v>
      </c>
      <c r="I391" s="408"/>
      <c r="J391" s="287"/>
      <c r="K391" s="400">
        <f t="shared" si="48"/>
        <v>1500</v>
      </c>
      <c r="L391" s="287"/>
      <c r="M391" s="287"/>
      <c r="N391" s="287"/>
      <c r="O391" s="287"/>
      <c r="P391" s="400">
        <f t="shared" si="49"/>
        <v>1500</v>
      </c>
      <c r="Q391" s="287"/>
      <c r="R391" s="287"/>
      <c r="S391" s="287"/>
      <c r="T391" s="287"/>
      <c r="U391" s="287"/>
      <c r="V391" s="3"/>
      <c r="W391" s="3"/>
      <c r="X391" s="3"/>
      <c r="Y391" s="3"/>
      <c r="Z391" s="3"/>
      <c r="AA391" s="3"/>
      <c r="AB391" s="3"/>
    </row>
    <row r="392" ht="15.0" customHeight="1">
      <c r="A392" s="383"/>
      <c r="B392" s="401"/>
      <c r="C392" s="421" t="s">
        <v>1639</v>
      </c>
      <c r="D392" s="404" t="s">
        <v>1640</v>
      </c>
      <c r="E392" s="405">
        <v>50.0</v>
      </c>
      <c r="F392" s="406" t="s">
        <v>221</v>
      </c>
      <c r="G392" s="397">
        <v>175.0</v>
      </c>
      <c r="H392" s="420">
        <f t="shared" si="47"/>
        <v>8750</v>
      </c>
      <c r="I392" s="408"/>
      <c r="J392" s="287"/>
      <c r="K392" s="400">
        <f t="shared" si="48"/>
        <v>25</v>
      </c>
      <c r="L392" s="287"/>
      <c r="M392" s="287"/>
      <c r="N392" s="287"/>
      <c r="O392" s="287"/>
      <c r="P392" s="400">
        <f t="shared" si="49"/>
        <v>25</v>
      </c>
      <c r="Q392" s="287"/>
      <c r="R392" s="287"/>
      <c r="S392" s="287"/>
      <c r="T392" s="287"/>
      <c r="U392" s="287"/>
      <c r="V392" s="3"/>
      <c r="W392" s="3"/>
      <c r="X392" s="3"/>
      <c r="Y392" s="3"/>
      <c r="Z392" s="3"/>
      <c r="AA392" s="3"/>
      <c r="AB392" s="3"/>
    </row>
    <row r="393" ht="15.0" customHeight="1">
      <c r="A393" s="383"/>
      <c r="B393" s="401"/>
      <c r="C393" s="421" t="s">
        <v>1639</v>
      </c>
      <c r="D393" s="404" t="s">
        <v>1641</v>
      </c>
      <c r="E393" s="405">
        <v>72.0</v>
      </c>
      <c r="F393" s="406" t="s">
        <v>221</v>
      </c>
      <c r="G393" s="397">
        <v>180.0</v>
      </c>
      <c r="H393" s="420">
        <f t="shared" si="47"/>
        <v>12960</v>
      </c>
      <c r="I393" s="408"/>
      <c r="J393" s="287"/>
      <c r="K393" s="400">
        <f t="shared" si="48"/>
        <v>36</v>
      </c>
      <c r="L393" s="287"/>
      <c r="M393" s="287"/>
      <c r="N393" s="287"/>
      <c r="O393" s="287"/>
      <c r="P393" s="400">
        <f t="shared" si="49"/>
        <v>36</v>
      </c>
      <c r="Q393" s="287"/>
      <c r="R393" s="287"/>
      <c r="S393" s="287"/>
      <c r="T393" s="287"/>
      <c r="U393" s="287"/>
      <c r="V393" s="3"/>
      <c r="W393" s="3"/>
      <c r="X393" s="3"/>
      <c r="Y393" s="3"/>
      <c r="Z393" s="3"/>
      <c r="AA393" s="3"/>
      <c r="AB393" s="3"/>
    </row>
    <row r="394" ht="15.0" customHeight="1">
      <c r="A394" s="383"/>
      <c r="B394" s="401"/>
      <c r="C394" s="421" t="s">
        <v>1642</v>
      </c>
      <c r="D394" s="404" t="s">
        <v>1643</v>
      </c>
      <c r="E394" s="405">
        <v>3000.0</v>
      </c>
      <c r="F394" s="406" t="s">
        <v>350</v>
      </c>
      <c r="G394" s="397">
        <v>4.0</v>
      </c>
      <c r="H394" s="420">
        <f t="shared" si="47"/>
        <v>12000</v>
      </c>
      <c r="I394" s="408"/>
      <c r="J394" s="287"/>
      <c r="K394" s="400">
        <f t="shared" si="48"/>
        <v>1500</v>
      </c>
      <c r="L394" s="287"/>
      <c r="M394" s="287"/>
      <c r="N394" s="287"/>
      <c r="O394" s="287"/>
      <c r="P394" s="400">
        <f t="shared" si="49"/>
        <v>1500</v>
      </c>
      <c r="Q394" s="287"/>
      <c r="R394" s="287"/>
      <c r="S394" s="287"/>
      <c r="T394" s="287"/>
      <c r="U394" s="287"/>
      <c r="V394" s="3"/>
      <c r="W394" s="3"/>
      <c r="X394" s="3"/>
      <c r="Y394" s="3"/>
      <c r="Z394" s="3"/>
      <c r="AA394" s="3"/>
      <c r="AB394" s="3"/>
    </row>
    <row r="395" ht="15.0" customHeight="1">
      <c r="A395" s="383"/>
      <c r="B395" s="401"/>
      <c r="C395" s="421" t="s">
        <v>1644</v>
      </c>
      <c r="D395" s="404" t="s">
        <v>1645</v>
      </c>
      <c r="E395" s="405">
        <v>144.0</v>
      </c>
      <c r="F395" s="406" t="s">
        <v>221</v>
      </c>
      <c r="G395" s="397">
        <v>50.0</v>
      </c>
      <c r="H395" s="420">
        <f t="shared" si="47"/>
        <v>7200</v>
      </c>
      <c r="I395" s="408"/>
      <c r="J395" s="287"/>
      <c r="K395" s="400">
        <f t="shared" si="48"/>
        <v>72</v>
      </c>
      <c r="L395" s="287"/>
      <c r="M395" s="287"/>
      <c r="N395" s="287"/>
      <c r="O395" s="287"/>
      <c r="P395" s="400">
        <f t="shared" si="49"/>
        <v>72</v>
      </c>
      <c r="Q395" s="287"/>
      <c r="R395" s="287"/>
      <c r="S395" s="287"/>
      <c r="T395" s="287"/>
      <c r="U395" s="287"/>
      <c r="V395" s="3"/>
      <c r="W395" s="3"/>
      <c r="X395" s="3"/>
      <c r="Y395" s="3"/>
      <c r="Z395" s="3"/>
      <c r="AA395" s="3"/>
      <c r="AB395" s="3"/>
    </row>
    <row r="396" ht="15.0" customHeight="1">
      <c r="A396" s="383"/>
      <c r="B396" s="401"/>
      <c r="C396" s="421" t="s">
        <v>1644</v>
      </c>
      <c r="D396" s="404" t="s">
        <v>1646</v>
      </c>
      <c r="E396" s="405">
        <v>1000.0</v>
      </c>
      <c r="F396" s="406" t="s">
        <v>350</v>
      </c>
      <c r="G396" s="397">
        <v>7.0</v>
      </c>
      <c r="H396" s="420">
        <f t="shared" si="47"/>
        <v>7000</v>
      </c>
      <c r="I396" s="408"/>
      <c r="J396" s="287"/>
      <c r="K396" s="400">
        <f t="shared" si="48"/>
        <v>500</v>
      </c>
      <c r="L396" s="287"/>
      <c r="M396" s="287"/>
      <c r="N396" s="287"/>
      <c r="O396" s="287"/>
      <c r="P396" s="400">
        <f t="shared" si="49"/>
        <v>500</v>
      </c>
      <c r="Q396" s="287"/>
      <c r="R396" s="287"/>
      <c r="S396" s="287"/>
      <c r="T396" s="287"/>
      <c r="U396" s="287"/>
      <c r="V396" s="3"/>
      <c r="W396" s="3"/>
      <c r="X396" s="3"/>
      <c r="Y396" s="3"/>
      <c r="Z396" s="3"/>
      <c r="AA396" s="3"/>
      <c r="AB396" s="3"/>
    </row>
    <row r="397" ht="15.0" customHeight="1">
      <c r="A397" s="383"/>
      <c r="B397" s="401"/>
      <c r="C397" s="421" t="s">
        <v>1647</v>
      </c>
      <c r="D397" s="404" t="s">
        <v>1648</v>
      </c>
      <c r="E397" s="405">
        <v>50.0</v>
      </c>
      <c r="F397" s="406" t="s">
        <v>221</v>
      </c>
      <c r="G397" s="397">
        <v>45.0</v>
      </c>
      <c r="H397" s="420">
        <f t="shared" si="47"/>
        <v>2250</v>
      </c>
      <c r="I397" s="408"/>
      <c r="J397" s="287"/>
      <c r="K397" s="400">
        <f t="shared" si="48"/>
        <v>25</v>
      </c>
      <c r="L397" s="287"/>
      <c r="M397" s="287"/>
      <c r="N397" s="287"/>
      <c r="O397" s="287"/>
      <c r="P397" s="400">
        <f t="shared" si="49"/>
        <v>25</v>
      </c>
      <c r="Q397" s="287"/>
      <c r="R397" s="287"/>
      <c r="S397" s="287"/>
      <c r="T397" s="287"/>
      <c r="U397" s="287"/>
      <c r="V397" s="3"/>
      <c r="W397" s="3"/>
      <c r="X397" s="3"/>
      <c r="Y397" s="3"/>
      <c r="Z397" s="3"/>
      <c r="AA397" s="3"/>
      <c r="AB397" s="3"/>
    </row>
    <row r="398" ht="15.0" customHeight="1">
      <c r="A398" s="383"/>
      <c r="B398" s="401"/>
      <c r="C398" s="421" t="s">
        <v>1649</v>
      </c>
      <c r="D398" s="404" t="s">
        <v>1650</v>
      </c>
      <c r="E398" s="405">
        <v>72.0</v>
      </c>
      <c r="F398" s="406" t="s">
        <v>221</v>
      </c>
      <c r="G398" s="397">
        <v>50.0</v>
      </c>
      <c r="H398" s="420">
        <f t="shared" si="47"/>
        <v>3600</v>
      </c>
      <c r="I398" s="408"/>
      <c r="J398" s="287"/>
      <c r="K398" s="400">
        <f t="shared" si="48"/>
        <v>36</v>
      </c>
      <c r="L398" s="287"/>
      <c r="M398" s="287"/>
      <c r="N398" s="287"/>
      <c r="O398" s="287"/>
      <c r="P398" s="400">
        <f t="shared" si="49"/>
        <v>36</v>
      </c>
      <c r="Q398" s="287"/>
      <c r="R398" s="287"/>
      <c r="S398" s="287"/>
      <c r="T398" s="287"/>
      <c r="U398" s="287"/>
      <c r="V398" s="3"/>
      <c r="W398" s="3"/>
      <c r="X398" s="3"/>
      <c r="Y398" s="3"/>
      <c r="Z398" s="3"/>
      <c r="AA398" s="3"/>
      <c r="AB398" s="3"/>
    </row>
    <row r="399" ht="15.0" customHeight="1">
      <c r="A399" s="401"/>
      <c r="B399" s="401"/>
      <c r="C399" s="421" t="s">
        <v>1649</v>
      </c>
      <c r="D399" s="404" t="s">
        <v>1623</v>
      </c>
      <c r="E399" s="405">
        <v>1000.0</v>
      </c>
      <c r="F399" s="406" t="s">
        <v>405</v>
      </c>
      <c r="G399" s="397">
        <v>5.0</v>
      </c>
      <c r="H399" s="420">
        <f t="shared" si="47"/>
        <v>5000</v>
      </c>
      <c r="I399" s="408"/>
      <c r="J399" s="287"/>
      <c r="K399" s="400">
        <f t="shared" si="48"/>
        <v>500</v>
      </c>
      <c r="L399" s="287"/>
      <c r="M399" s="287"/>
      <c r="N399" s="287"/>
      <c r="O399" s="416"/>
      <c r="P399" s="400">
        <f t="shared" si="49"/>
        <v>500</v>
      </c>
      <c r="Q399" s="287"/>
      <c r="R399" s="287"/>
      <c r="S399" s="287"/>
      <c r="T399" s="287"/>
      <c r="U399" s="287"/>
      <c r="V399" s="3"/>
      <c r="W399" s="3"/>
      <c r="X399" s="3"/>
      <c r="Y399" s="3"/>
      <c r="Z399" s="3"/>
      <c r="AA399" s="3"/>
      <c r="AB399" s="3"/>
    </row>
    <row r="400" ht="15.0" customHeight="1">
      <c r="A400" s="401"/>
      <c r="B400" s="401"/>
      <c r="C400" s="421" t="s">
        <v>1651</v>
      </c>
      <c r="D400" s="404" t="s">
        <v>1652</v>
      </c>
      <c r="E400" s="405">
        <v>2000.0</v>
      </c>
      <c r="F400" s="406" t="s">
        <v>405</v>
      </c>
      <c r="G400" s="397">
        <v>27.0</v>
      </c>
      <c r="H400" s="420">
        <f t="shared" si="47"/>
        <v>54000</v>
      </c>
      <c r="I400" s="408"/>
      <c r="J400" s="287"/>
      <c r="K400" s="400">
        <f t="shared" si="48"/>
        <v>1000</v>
      </c>
      <c r="L400" s="287"/>
      <c r="M400" s="287"/>
      <c r="N400" s="287"/>
      <c r="O400" s="416"/>
      <c r="P400" s="400">
        <f t="shared" si="49"/>
        <v>1000</v>
      </c>
      <c r="Q400" s="287"/>
      <c r="R400" s="287"/>
      <c r="S400" s="287"/>
      <c r="T400" s="287"/>
      <c r="U400" s="287"/>
      <c r="V400" s="3"/>
      <c r="W400" s="3"/>
      <c r="X400" s="3"/>
      <c r="Y400" s="3"/>
      <c r="Z400" s="3"/>
      <c r="AA400" s="3"/>
      <c r="AB400" s="3"/>
    </row>
    <row r="401" ht="15.0" customHeight="1">
      <c r="A401" s="401"/>
      <c r="B401" s="401"/>
      <c r="C401" s="421" t="s">
        <v>1653</v>
      </c>
      <c r="D401" s="404" t="s">
        <v>1654</v>
      </c>
      <c r="E401" s="405">
        <v>2000.0</v>
      </c>
      <c r="F401" s="406" t="s">
        <v>405</v>
      </c>
      <c r="G401" s="397">
        <v>3.5</v>
      </c>
      <c r="H401" s="420">
        <f t="shared" si="47"/>
        <v>7000</v>
      </c>
      <c r="I401" s="408"/>
      <c r="J401" s="287"/>
      <c r="K401" s="400">
        <f t="shared" si="48"/>
        <v>1000</v>
      </c>
      <c r="L401" s="287"/>
      <c r="M401" s="287"/>
      <c r="N401" s="287"/>
      <c r="O401" s="416"/>
      <c r="P401" s="400">
        <f t="shared" si="49"/>
        <v>1000</v>
      </c>
      <c r="Q401" s="287"/>
      <c r="R401" s="287"/>
      <c r="S401" s="287"/>
      <c r="T401" s="287"/>
      <c r="U401" s="287"/>
      <c r="V401" s="3"/>
      <c r="W401" s="3"/>
      <c r="X401" s="3"/>
      <c r="Y401" s="3"/>
      <c r="Z401" s="3"/>
      <c r="AA401" s="3"/>
      <c r="AB401" s="3"/>
    </row>
    <row r="402" ht="15.0" customHeight="1">
      <c r="A402" s="401"/>
      <c r="B402" s="401"/>
      <c r="C402" s="421" t="s">
        <v>1655</v>
      </c>
      <c r="D402" s="404" t="s">
        <v>1656</v>
      </c>
      <c r="E402" s="405">
        <v>200.0</v>
      </c>
      <c r="F402" s="406" t="s">
        <v>211</v>
      </c>
      <c r="G402" s="397">
        <v>130.0</v>
      </c>
      <c r="H402" s="420">
        <f t="shared" si="47"/>
        <v>26000</v>
      </c>
      <c r="I402" s="408"/>
      <c r="J402" s="287"/>
      <c r="K402" s="400">
        <f t="shared" si="48"/>
        <v>100</v>
      </c>
      <c r="L402" s="287"/>
      <c r="M402" s="287"/>
      <c r="N402" s="287"/>
      <c r="O402" s="416"/>
      <c r="P402" s="400">
        <f t="shared" si="49"/>
        <v>100</v>
      </c>
      <c r="Q402" s="287"/>
      <c r="R402" s="287"/>
      <c r="S402" s="287"/>
      <c r="T402" s="287"/>
      <c r="U402" s="287"/>
      <c r="V402" s="3"/>
      <c r="W402" s="3"/>
      <c r="X402" s="3"/>
      <c r="Y402" s="3"/>
      <c r="Z402" s="3"/>
      <c r="AA402" s="3"/>
      <c r="AB402" s="3"/>
    </row>
    <row r="403" ht="15.75" customHeight="1">
      <c r="A403" s="401"/>
      <c r="B403" s="401"/>
      <c r="C403" s="442" t="s">
        <v>1657</v>
      </c>
      <c r="D403" s="443" t="s">
        <v>1658</v>
      </c>
      <c r="E403" s="405">
        <v>1000.0</v>
      </c>
      <c r="F403" s="406" t="s">
        <v>350</v>
      </c>
      <c r="G403" s="397">
        <v>9.0</v>
      </c>
      <c r="H403" s="420">
        <f t="shared" si="47"/>
        <v>9000</v>
      </c>
      <c r="I403" s="408"/>
      <c r="J403" s="287"/>
      <c r="K403" s="400">
        <f t="shared" si="48"/>
        <v>500</v>
      </c>
      <c r="L403" s="287"/>
      <c r="M403" s="287"/>
      <c r="N403" s="287"/>
      <c r="O403" s="287"/>
      <c r="P403" s="400">
        <f t="shared" si="49"/>
        <v>500</v>
      </c>
      <c r="Q403" s="287"/>
      <c r="R403" s="287"/>
      <c r="S403" s="287"/>
      <c r="T403" s="287"/>
      <c r="U403" s="287"/>
      <c r="V403" s="3"/>
      <c r="W403" s="3"/>
      <c r="X403" s="3"/>
      <c r="Y403" s="3"/>
      <c r="Z403" s="3"/>
      <c r="AA403" s="3"/>
      <c r="AB403" s="3"/>
    </row>
    <row r="404" ht="15.0" customHeight="1">
      <c r="A404" s="401"/>
      <c r="B404" s="401"/>
      <c r="C404" s="421" t="s">
        <v>1659</v>
      </c>
      <c r="D404" s="404" t="s">
        <v>1660</v>
      </c>
      <c r="E404" s="405">
        <v>100.0</v>
      </c>
      <c r="F404" s="406" t="s">
        <v>211</v>
      </c>
      <c r="G404" s="397">
        <v>119.0</v>
      </c>
      <c r="H404" s="420">
        <f t="shared" si="47"/>
        <v>11900</v>
      </c>
      <c r="I404" s="408"/>
      <c r="J404" s="287"/>
      <c r="K404" s="400">
        <f t="shared" si="48"/>
        <v>50</v>
      </c>
      <c r="L404" s="287"/>
      <c r="M404" s="287"/>
      <c r="N404" s="287"/>
      <c r="O404" s="416"/>
      <c r="P404" s="400">
        <f t="shared" si="49"/>
        <v>50</v>
      </c>
      <c r="Q404" s="416"/>
      <c r="R404" s="287"/>
      <c r="S404" s="287"/>
      <c r="T404" s="287"/>
      <c r="U404" s="287"/>
      <c r="V404" s="3"/>
      <c r="W404" s="3"/>
      <c r="X404" s="3"/>
      <c r="Y404" s="3"/>
      <c r="Z404" s="3"/>
      <c r="AA404" s="3"/>
      <c r="AB404" s="3"/>
    </row>
    <row r="405" ht="15.0" customHeight="1">
      <c r="A405" s="401"/>
      <c r="B405" s="401"/>
      <c r="C405" s="421" t="s">
        <v>1661</v>
      </c>
      <c r="D405" s="404" t="s">
        <v>1599</v>
      </c>
      <c r="E405" s="405">
        <v>1000.0</v>
      </c>
      <c r="F405" s="406" t="s">
        <v>350</v>
      </c>
      <c r="G405" s="397">
        <v>3.0</v>
      </c>
      <c r="H405" s="420">
        <f t="shared" si="47"/>
        <v>3000</v>
      </c>
      <c r="I405" s="408"/>
      <c r="J405" s="287"/>
      <c r="K405" s="400">
        <f t="shared" si="48"/>
        <v>500</v>
      </c>
      <c r="L405" s="287"/>
      <c r="M405" s="287"/>
      <c r="N405" s="287"/>
      <c r="O405" s="416"/>
      <c r="P405" s="400">
        <f t="shared" si="49"/>
        <v>500</v>
      </c>
      <c r="Q405" s="416"/>
      <c r="R405" s="287"/>
      <c r="S405" s="287"/>
      <c r="T405" s="287"/>
      <c r="U405" s="287"/>
      <c r="V405" s="3"/>
      <c r="W405" s="3"/>
      <c r="X405" s="3"/>
      <c r="Y405" s="3"/>
      <c r="Z405" s="3"/>
      <c r="AA405" s="3"/>
      <c r="AB405" s="3"/>
    </row>
    <row r="406" ht="15.0" customHeight="1">
      <c r="A406" s="401"/>
      <c r="B406" s="401"/>
      <c r="C406" s="421" t="s">
        <v>1662</v>
      </c>
      <c r="D406" s="404" t="s">
        <v>1663</v>
      </c>
      <c r="E406" s="405">
        <v>1500.0</v>
      </c>
      <c r="F406" s="406" t="s">
        <v>1664</v>
      </c>
      <c r="G406" s="397">
        <v>30.0</v>
      </c>
      <c r="H406" s="420">
        <f t="shared" si="47"/>
        <v>45000</v>
      </c>
      <c r="I406" s="408"/>
      <c r="J406" s="287"/>
      <c r="K406" s="400">
        <f t="shared" si="48"/>
        <v>750</v>
      </c>
      <c r="L406" s="287"/>
      <c r="M406" s="287"/>
      <c r="N406" s="287"/>
      <c r="O406" s="416"/>
      <c r="P406" s="400">
        <f t="shared" si="49"/>
        <v>750</v>
      </c>
      <c r="Q406" s="416"/>
      <c r="R406" s="287"/>
      <c r="S406" s="287"/>
      <c r="T406" s="287"/>
      <c r="U406" s="287"/>
      <c r="V406" s="3"/>
      <c r="W406" s="3"/>
      <c r="X406" s="3"/>
      <c r="Y406" s="3"/>
      <c r="Z406" s="3"/>
      <c r="AA406" s="3"/>
      <c r="AB406" s="3"/>
    </row>
    <row r="407" ht="15.0" customHeight="1">
      <c r="A407" s="401"/>
      <c r="B407" s="401"/>
      <c r="C407" s="421" t="s">
        <v>1665</v>
      </c>
      <c r="D407" s="404" t="s">
        <v>1666</v>
      </c>
      <c r="E407" s="405">
        <v>10.0</v>
      </c>
      <c r="F407" s="406" t="s">
        <v>464</v>
      </c>
      <c r="G407" s="397">
        <v>1300.0</v>
      </c>
      <c r="H407" s="420">
        <f t="shared" si="47"/>
        <v>13000</v>
      </c>
      <c r="I407" s="408"/>
      <c r="J407" s="287"/>
      <c r="K407" s="400">
        <f t="shared" si="48"/>
        <v>5</v>
      </c>
      <c r="L407" s="287"/>
      <c r="M407" s="287"/>
      <c r="N407" s="287"/>
      <c r="O407" s="416"/>
      <c r="P407" s="400">
        <f t="shared" si="49"/>
        <v>5</v>
      </c>
      <c r="Q407" s="416"/>
      <c r="R407" s="287"/>
      <c r="S407" s="287"/>
      <c r="T407" s="287"/>
      <c r="U407" s="287"/>
      <c r="V407" s="3"/>
      <c r="W407" s="3"/>
      <c r="X407" s="3"/>
      <c r="Y407" s="3"/>
      <c r="Z407" s="3"/>
      <c r="AA407" s="3"/>
      <c r="AB407" s="3"/>
    </row>
    <row r="408" ht="15.0" customHeight="1">
      <c r="A408" s="401"/>
      <c r="B408" s="401"/>
      <c r="C408" s="421" t="s">
        <v>1667</v>
      </c>
      <c r="D408" s="404" t="s">
        <v>1668</v>
      </c>
      <c r="E408" s="405">
        <v>720.0</v>
      </c>
      <c r="F408" s="406" t="s">
        <v>221</v>
      </c>
      <c r="G408" s="397">
        <v>60.0</v>
      </c>
      <c r="H408" s="420">
        <f t="shared" si="47"/>
        <v>43200</v>
      </c>
      <c r="I408" s="408"/>
      <c r="J408" s="287"/>
      <c r="K408" s="400">
        <f t="shared" si="48"/>
        <v>360</v>
      </c>
      <c r="L408" s="287"/>
      <c r="M408" s="287"/>
      <c r="N408" s="287"/>
      <c r="O408" s="416"/>
      <c r="P408" s="400">
        <f t="shared" si="49"/>
        <v>360</v>
      </c>
      <c r="Q408" s="416"/>
      <c r="R408" s="287"/>
      <c r="S408" s="287"/>
      <c r="T408" s="287"/>
      <c r="U408" s="287"/>
      <c r="V408" s="3"/>
      <c r="W408" s="3"/>
      <c r="X408" s="3"/>
      <c r="Y408" s="3"/>
      <c r="Z408" s="3"/>
      <c r="AA408" s="3"/>
      <c r="AB408" s="3"/>
    </row>
    <row r="409" ht="15.0" customHeight="1">
      <c r="A409" s="401"/>
      <c r="B409" s="401"/>
      <c r="C409" s="421" t="s">
        <v>1667</v>
      </c>
      <c r="D409" s="404" t="s">
        <v>1669</v>
      </c>
      <c r="E409" s="405">
        <v>5000.0</v>
      </c>
      <c r="F409" s="406" t="s">
        <v>350</v>
      </c>
      <c r="G409" s="397">
        <v>4.0</v>
      </c>
      <c r="H409" s="420">
        <f t="shared" si="47"/>
        <v>20000</v>
      </c>
      <c r="I409" s="408"/>
      <c r="J409" s="287"/>
      <c r="K409" s="400">
        <f t="shared" si="48"/>
        <v>2500</v>
      </c>
      <c r="L409" s="287"/>
      <c r="M409" s="287"/>
      <c r="N409" s="287"/>
      <c r="O409" s="287"/>
      <c r="P409" s="400">
        <f t="shared" si="49"/>
        <v>2500</v>
      </c>
      <c r="Q409" s="287"/>
      <c r="R409" s="287"/>
      <c r="S409" s="287"/>
      <c r="T409" s="287"/>
      <c r="U409" s="287"/>
      <c r="V409" s="3"/>
      <c r="W409" s="3"/>
      <c r="X409" s="3"/>
      <c r="Y409" s="3"/>
      <c r="Z409" s="3"/>
      <c r="AA409" s="3"/>
      <c r="AB409" s="3"/>
    </row>
    <row r="410" ht="15.75" customHeight="1">
      <c r="A410" s="401"/>
      <c r="B410" s="401"/>
      <c r="C410" s="421" t="s">
        <v>1670</v>
      </c>
      <c r="D410" s="404" t="s">
        <v>1671</v>
      </c>
      <c r="E410" s="405">
        <v>2000.0</v>
      </c>
      <c r="F410" s="406" t="s">
        <v>1672</v>
      </c>
      <c r="G410" s="397">
        <v>30.0</v>
      </c>
      <c r="H410" s="420">
        <f t="shared" si="47"/>
        <v>60000</v>
      </c>
      <c r="I410" s="408"/>
      <c r="J410" s="287"/>
      <c r="K410" s="400">
        <f t="shared" si="48"/>
        <v>1000</v>
      </c>
      <c r="L410" s="287"/>
      <c r="M410" s="287"/>
      <c r="N410" s="287"/>
      <c r="O410" s="287"/>
      <c r="P410" s="400">
        <f t="shared" si="49"/>
        <v>1000</v>
      </c>
      <c r="Q410" s="416"/>
      <c r="R410" s="287"/>
      <c r="S410" s="287"/>
      <c r="T410" s="287"/>
      <c r="U410" s="287"/>
      <c r="V410" s="3"/>
      <c r="W410" s="3"/>
      <c r="X410" s="3"/>
      <c r="Y410" s="3"/>
      <c r="Z410" s="3"/>
      <c r="AA410" s="3"/>
      <c r="AB410" s="3"/>
    </row>
    <row r="411" ht="15.0" customHeight="1">
      <c r="A411" s="401"/>
      <c r="B411" s="401"/>
      <c r="C411" s="421" t="s">
        <v>1673</v>
      </c>
      <c r="D411" s="404" t="s">
        <v>1674</v>
      </c>
      <c r="E411" s="405">
        <v>30.0</v>
      </c>
      <c r="F411" s="406" t="s">
        <v>464</v>
      </c>
      <c r="G411" s="397">
        <v>50.0</v>
      </c>
      <c r="H411" s="420">
        <f t="shared" si="47"/>
        <v>1500</v>
      </c>
      <c r="I411" s="408"/>
      <c r="J411" s="287"/>
      <c r="K411" s="400">
        <f t="shared" si="48"/>
        <v>15</v>
      </c>
      <c r="L411" s="287"/>
      <c r="M411" s="287"/>
      <c r="N411" s="287"/>
      <c r="O411" s="287"/>
      <c r="P411" s="400">
        <f t="shared" si="49"/>
        <v>15</v>
      </c>
      <c r="Q411" s="416"/>
      <c r="R411" s="287"/>
      <c r="S411" s="287"/>
      <c r="T411" s="287"/>
      <c r="U411" s="287"/>
      <c r="V411" s="3"/>
      <c r="W411" s="3"/>
      <c r="X411" s="3"/>
      <c r="Y411" s="3"/>
      <c r="Z411" s="3"/>
      <c r="AA411" s="3"/>
      <c r="AB411" s="3"/>
    </row>
    <row r="412" ht="15.0" customHeight="1">
      <c r="A412" s="401"/>
      <c r="B412" s="401"/>
      <c r="C412" s="421" t="s">
        <v>1675</v>
      </c>
      <c r="D412" s="404" t="s">
        <v>1676</v>
      </c>
      <c r="E412" s="405">
        <v>1000.0</v>
      </c>
      <c r="F412" s="406" t="s">
        <v>405</v>
      </c>
      <c r="G412" s="397">
        <v>2.5</v>
      </c>
      <c r="H412" s="420">
        <f t="shared" si="47"/>
        <v>2500</v>
      </c>
      <c r="I412" s="408"/>
      <c r="J412" s="287"/>
      <c r="K412" s="400">
        <f t="shared" si="48"/>
        <v>500</v>
      </c>
      <c r="L412" s="287"/>
      <c r="M412" s="287"/>
      <c r="N412" s="287"/>
      <c r="O412" s="287"/>
      <c r="P412" s="400">
        <f t="shared" si="49"/>
        <v>500</v>
      </c>
      <c r="Q412" s="416"/>
      <c r="R412" s="287"/>
      <c r="S412" s="287"/>
      <c r="T412" s="287"/>
      <c r="U412" s="287"/>
      <c r="V412" s="3"/>
      <c r="W412" s="3"/>
      <c r="X412" s="3"/>
      <c r="Y412" s="3"/>
      <c r="Z412" s="3"/>
      <c r="AA412" s="3"/>
      <c r="AB412" s="3"/>
    </row>
    <row r="413" ht="15.0" customHeight="1">
      <c r="A413" s="401"/>
      <c r="B413" s="401"/>
      <c r="C413" s="421" t="s">
        <v>1677</v>
      </c>
      <c r="D413" s="404" t="s">
        <v>1592</v>
      </c>
      <c r="E413" s="405">
        <v>2000.0</v>
      </c>
      <c r="F413" s="406" t="s">
        <v>350</v>
      </c>
      <c r="G413" s="397">
        <v>6.0</v>
      </c>
      <c r="H413" s="420">
        <f t="shared" si="47"/>
        <v>12000</v>
      </c>
      <c r="I413" s="408"/>
      <c r="J413" s="287"/>
      <c r="K413" s="400">
        <f t="shared" si="48"/>
        <v>1000</v>
      </c>
      <c r="L413" s="287"/>
      <c r="M413" s="287"/>
      <c r="N413" s="287"/>
      <c r="O413" s="287"/>
      <c r="P413" s="400">
        <f t="shared" si="49"/>
        <v>1000</v>
      </c>
      <c r="Q413" s="416"/>
      <c r="R413" s="287"/>
      <c r="S413" s="287"/>
      <c r="T413" s="287"/>
      <c r="U413" s="287"/>
      <c r="V413" s="3"/>
      <c r="W413" s="3"/>
      <c r="X413" s="3"/>
      <c r="Y413" s="3"/>
      <c r="Z413" s="3"/>
      <c r="AA413" s="3"/>
      <c r="AB413" s="3"/>
    </row>
    <row r="414" ht="15.0" customHeight="1">
      <c r="A414" s="401"/>
      <c r="B414" s="401"/>
      <c r="C414" s="421" t="s">
        <v>1677</v>
      </c>
      <c r="D414" s="404" t="s">
        <v>1623</v>
      </c>
      <c r="E414" s="405">
        <v>75000.0</v>
      </c>
      <c r="F414" s="406" t="s">
        <v>350</v>
      </c>
      <c r="G414" s="397">
        <v>4.0</v>
      </c>
      <c r="H414" s="420">
        <f t="shared" si="47"/>
        <v>300000</v>
      </c>
      <c r="I414" s="408"/>
      <c r="J414" s="287"/>
      <c r="K414" s="400">
        <f t="shared" si="48"/>
        <v>37500</v>
      </c>
      <c r="L414" s="287"/>
      <c r="M414" s="287"/>
      <c r="N414" s="287"/>
      <c r="O414" s="287"/>
      <c r="P414" s="400">
        <f t="shared" si="49"/>
        <v>37500</v>
      </c>
      <c r="Q414" s="416"/>
      <c r="R414" s="287"/>
      <c r="S414" s="287"/>
      <c r="T414" s="287"/>
      <c r="U414" s="287"/>
      <c r="V414" s="3"/>
      <c r="W414" s="3"/>
      <c r="X414" s="3"/>
      <c r="Y414" s="3"/>
      <c r="Z414" s="3"/>
      <c r="AA414" s="3"/>
      <c r="AB414" s="3"/>
    </row>
    <row r="415" ht="15.0" customHeight="1">
      <c r="A415" s="401"/>
      <c r="B415" s="401"/>
      <c r="C415" s="421" t="s">
        <v>1678</v>
      </c>
      <c r="D415" s="404" t="s">
        <v>1603</v>
      </c>
      <c r="E415" s="405">
        <v>10000.0</v>
      </c>
      <c r="F415" s="406" t="s">
        <v>405</v>
      </c>
      <c r="G415" s="397">
        <v>1.5</v>
      </c>
      <c r="H415" s="420">
        <f t="shared" si="47"/>
        <v>15000</v>
      </c>
      <c r="I415" s="408"/>
      <c r="J415" s="287"/>
      <c r="K415" s="400">
        <f t="shared" si="48"/>
        <v>5000</v>
      </c>
      <c r="L415" s="287"/>
      <c r="M415" s="287"/>
      <c r="N415" s="287"/>
      <c r="O415" s="287"/>
      <c r="P415" s="400">
        <f t="shared" si="49"/>
        <v>5000</v>
      </c>
      <c r="Q415" s="287"/>
      <c r="R415" s="287"/>
      <c r="S415" s="287"/>
      <c r="T415" s="287"/>
      <c r="U415" s="287"/>
      <c r="V415" s="3"/>
      <c r="W415" s="3"/>
      <c r="X415" s="3"/>
      <c r="Y415" s="3"/>
      <c r="Z415" s="3"/>
      <c r="AA415" s="3"/>
      <c r="AB415" s="3"/>
    </row>
    <row r="416" ht="15.0" customHeight="1">
      <c r="A416" s="401"/>
      <c r="B416" s="401"/>
      <c r="C416" s="421" t="s">
        <v>1679</v>
      </c>
      <c r="D416" s="404" t="s">
        <v>1603</v>
      </c>
      <c r="E416" s="405">
        <v>20000.0</v>
      </c>
      <c r="F416" s="406" t="s">
        <v>350</v>
      </c>
      <c r="G416" s="397">
        <v>3.0</v>
      </c>
      <c r="H416" s="420">
        <f t="shared" si="47"/>
        <v>60000</v>
      </c>
      <c r="I416" s="408"/>
      <c r="J416" s="287"/>
      <c r="K416" s="400">
        <f t="shared" si="48"/>
        <v>10000</v>
      </c>
      <c r="L416" s="287"/>
      <c r="M416" s="287"/>
      <c r="N416" s="287"/>
      <c r="O416" s="287"/>
      <c r="P416" s="400">
        <f t="shared" si="49"/>
        <v>10000</v>
      </c>
      <c r="Q416" s="287"/>
      <c r="R416" s="287"/>
      <c r="S416" s="287"/>
      <c r="T416" s="287"/>
      <c r="U416" s="287"/>
      <c r="V416" s="3"/>
      <c r="W416" s="3"/>
      <c r="X416" s="3"/>
      <c r="Y416" s="3"/>
      <c r="Z416" s="3"/>
      <c r="AA416" s="3"/>
      <c r="AB416" s="3"/>
    </row>
    <row r="417" ht="15.75" customHeight="1">
      <c r="A417" s="401"/>
      <c r="B417" s="401"/>
      <c r="C417" s="437" t="s">
        <v>1680</v>
      </c>
      <c r="D417" s="404" t="s">
        <v>1681</v>
      </c>
      <c r="E417" s="405">
        <v>24.0</v>
      </c>
      <c r="F417" s="406" t="s">
        <v>221</v>
      </c>
      <c r="G417" s="397">
        <v>50.0</v>
      </c>
      <c r="H417" s="420">
        <f t="shared" si="47"/>
        <v>1200</v>
      </c>
      <c r="I417" s="408"/>
      <c r="J417" s="287"/>
      <c r="K417" s="400">
        <f t="shared" si="48"/>
        <v>12</v>
      </c>
      <c r="L417" s="287"/>
      <c r="M417" s="287"/>
      <c r="N417" s="287"/>
      <c r="O417" s="287"/>
      <c r="P417" s="400">
        <f t="shared" si="49"/>
        <v>12</v>
      </c>
      <c r="Q417" s="287"/>
      <c r="R417" s="287"/>
      <c r="S417" s="287"/>
      <c r="T417" s="287"/>
      <c r="U417" s="287"/>
      <c r="V417" s="3"/>
      <c r="W417" s="3"/>
      <c r="X417" s="3"/>
      <c r="Y417" s="3"/>
      <c r="Z417" s="3"/>
      <c r="AA417" s="3"/>
      <c r="AB417" s="3"/>
    </row>
    <row r="418" ht="15.0" customHeight="1">
      <c r="A418" s="401"/>
      <c r="B418" s="401"/>
      <c r="C418" s="421" t="s">
        <v>1680</v>
      </c>
      <c r="D418" s="404" t="s">
        <v>1603</v>
      </c>
      <c r="E418" s="405">
        <v>500.0</v>
      </c>
      <c r="F418" s="406" t="s">
        <v>350</v>
      </c>
      <c r="G418" s="397">
        <v>5.0</v>
      </c>
      <c r="H418" s="420">
        <f t="shared" si="47"/>
        <v>2500</v>
      </c>
      <c r="I418" s="408"/>
      <c r="J418" s="287"/>
      <c r="K418" s="400">
        <f t="shared" si="48"/>
        <v>250</v>
      </c>
      <c r="L418" s="287"/>
      <c r="M418" s="416"/>
      <c r="N418" s="287"/>
      <c r="O418" s="287"/>
      <c r="P418" s="400">
        <f t="shared" si="49"/>
        <v>250</v>
      </c>
      <c r="Q418" s="287"/>
      <c r="R418" s="287"/>
      <c r="S418" s="287"/>
      <c r="T418" s="287"/>
      <c r="U418" s="287"/>
      <c r="V418" s="3"/>
      <c r="W418" s="3"/>
      <c r="X418" s="3"/>
      <c r="Y418" s="3"/>
      <c r="Z418" s="3"/>
      <c r="AA418" s="3"/>
      <c r="AB418" s="3"/>
    </row>
    <row r="419" ht="15.0" customHeight="1">
      <c r="A419" s="401"/>
      <c r="B419" s="401"/>
      <c r="C419" s="421" t="s">
        <v>1682</v>
      </c>
      <c r="D419" s="404" t="s">
        <v>1599</v>
      </c>
      <c r="E419" s="405">
        <v>1000.0</v>
      </c>
      <c r="F419" s="406" t="s">
        <v>350</v>
      </c>
      <c r="G419" s="397">
        <v>6.0</v>
      </c>
      <c r="H419" s="420">
        <f t="shared" si="47"/>
        <v>6000</v>
      </c>
      <c r="I419" s="408"/>
      <c r="J419" s="287"/>
      <c r="K419" s="400">
        <f t="shared" si="48"/>
        <v>500</v>
      </c>
      <c r="L419" s="287"/>
      <c r="M419" s="416"/>
      <c r="N419" s="287"/>
      <c r="O419" s="287"/>
      <c r="P419" s="400">
        <f t="shared" si="49"/>
        <v>500</v>
      </c>
      <c r="Q419" s="287"/>
      <c r="R419" s="287"/>
      <c r="S419" s="287"/>
      <c r="T419" s="287"/>
      <c r="U419" s="287"/>
      <c r="V419" s="3"/>
      <c r="W419" s="3"/>
      <c r="X419" s="3"/>
      <c r="Y419" s="3"/>
      <c r="Z419" s="3"/>
      <c r="AA419" s="3"/>
      <c r="AB419" s="3"/>
    </row>
    <row r="420" ht="15.0" customHeight="1">
      <c r="A420" s="401"/>
      <c r="B420" s="401"/>
      <c r="C420" s="421" t="s">
        <v>1683</v>
      </c>
      <c r="D420" s="404"/>
      <c r="E420" s="405">
        <v>20000.0</v>
      </c>
      <c r="F420" s="406" t="s">
        <v>405</v>
      </c>
      <c r="G420" s="397">
        <v>3.0</v>
      </c>
      <c r="H420" s="420">
        <f t="shared" si="47"/>
        <v>60000</v>
      </c>
      <c r="I420" s="408"/>
      <c r="J420" s="287"/>
      <c r="K420" s="400">
        <f t="shared" si="48"/>
        <v>10000</v>
      </c>
      <c r="L420" s="287"/>
      <c r="M420" s="416"/>
      <c r="N420" s="287"/>
      <c r="O420" s="287"/>
      <c r="P420" s="400">
        <f t="shared" si="49"/>
        <v>10000</v>
      </c>
      <c r="Q420" s="287"/>
      <c r="R420" s="287"/>
      <c r="S420" s="287"/>
      <c r="T420" s="287"/>
      <c r="U420" s="287"/>
      <c r="V420" s="3"/>
      <c r="W420" s="3"/>
      <c r="X420" s="3"/>
      <c r="Y420" s="3"/>
      <c r="Z420" s="3"/>
      <c r="AA420" s="3"/>
      <c r="AB420" s="3"/>
    </row>
    <row r="421" ht="15.75" customHeight="1">
      <c r="A421" s="401"/>
      <c r="B421" s="401"/>
      <c r="C421" s="421" t="s">
        <v>1684</v>
      </c>
      <c r="D421" s="404" t="s">
        <v>1685</v>
      </c>
      <c r="E421" s="405">
        <v>144.0</v>
      </c>
      <c r="F421" s="406" t="s">
        <v>221</v>
      </c>
      <c r="G421" s="397">
        <v>35.0</v>
      </c>
      <c r="H421" s="420">
        <f t="shared" si="47"/>
        <v>5040</v>
      </c>
      <c r="I421" s="408"/>
      <c r="J421" s="287"/>
      <c r="K421" s="400">
        <f t="shared" si="48"/>
        <v>72</v>
      </c>
      <c r="L421" s="287"/>
      <c r="M421" s="416"/>
      <c r="N421" s="287"/>
      <c r="O421" s="287"/>
      <c r="P421" s="400">
        <f t="shared" si="49"/>
        <v>72</v>
      </c>
      <c r="Q421" s="287"/>
      <c r="R421" s="287"/>
      <c r="S421" s="287"/>
      <c r="T421" s="287"/>
      <c r="U421" s="287"/>
      <c r="V421" s="3"/>
      <c r="W421" s="3"/>
      <c r="X421" s="3"/>
      <c r="Y421" s="3"/>
      <c r="Z421" s="3"/>
      <c r="AA421" s="3"/>
      <c r="AB421" s="3"/>
    </row>
    <row r="422" ht="15.75" customHeight="1">
      <c r="A422" s="401"/>
      <c r="B422" s="401"/>
      <c r="C422" s="421" t="s">
        <v>1686</v>
      </c>
      <c r="D422" s="404" t="s">
        <v>1597</v>
      </c>
      <c r="E422" s="405">
        <v>960.0</v>
      </c>
      <c r="F422" s="406" t="s">
        <v>221</v>
      </c>
      <c r="G422" s="397">
        <v>80.0</v>
      </c>
      <c r="H422" s="420">
        <f t="shared" si="47"/>
        <v>76800</v>
      </c>
      <c r="I422" s="408"/>
      <c r="J422" s="287"/>
      <c r="K422" s="400">
        <f t="shared" si="48"/>
        <v>480</v>
      </c>
      <c r="L422" s="287"/>
      <c r="M422" s="416"/>
      <c r="N422" s="287"/>
      <c r="O422" s="287"/>
      <c r="P422" s="400">
        <f t="shared" si="49"/>
        <v>480</v>
      </c>
      <c r="Q422" s="287"/>
      <c r="R422" s="287"/>
      <c r="S422" s="287"/>
      <c r="T422" s="287"/>
      <c r="U422" s="287"/>
      <c r="V422" s="3"/>
      <c r="W422" s="3"/>
      <c r="X422" s="3"/>
      <c r="Y422" s="3"/>
      <c r="Z422" s="3"/>
      <c r="AA422" s="3"/>
      <c r="AB422" s="3"/>
    </row>
    <row r="423" ht="15.75" customHeight="1">
      <c r="A423" s="401"/>
      <c r="B423" s="401"/>
      <c r="C423" s="421" t="s">
        <v>1687</v>
      </c>
      <c r="D423" s="404" t="s">
        <v>1619</v>
      </c>
      <c r="E423" s="405">
        <v>200.0</v>
      </c>
      <c r="F423" s="406" t="s">
        <v>211</v>
      </c>
      <c r="G423" s="397">
        <v>80.0</v>
      </c>
      <c r="H423" s="420">
        <f t="shared" si="47"/>
        <v>16000</v>
      </c>
      <c r="I423" s="408"/>
      <c r="J423" s="287"/>
      <c r="K423" s="400">
        <f t="shared" si="48"/>
        <v>100</v>
      </c>
      <c r="L423" s="287"/>
      <c r="M423" s="416"/>
      <c r="N423" s="287"/>
      <c r="O423" s="287"/>
      <c r="P423" s="400">
        <f t="shared" si="49"/>
        <v>100</v>
      </c>
      <c r="Q423" s="287"/>
      <c r="R423" s="287"/>
      <c r="S423" s="287"/>
      <c r="T423" s="287"/>
      <c r="U423" s="287"/>
      <c r="V423" s="3"/>
      <c r="W423" s="3"/>
      <c r="X423" s="3"/>
      <c r="Y423" s="3"/>
      <c r="Z423" s="3"/>
      <c r="AA423" s="3"/>
      <c r="AB423" s="3"/>
    </row>
    <row r="424" ht="15.75" customHeight="1">
      <c r="A424" s="401"/>
      <c r="B424" s="401"/>
      <c r="C424" s="421" t="s">
        <v>1688</v>
      </c>
      <c r="D424" s="404" t="s">
        <v>1610</v>
      </c>
      <c r="E424" s="405">
        <v>2000.0</v>
      </c>
      <c r="F424" s="406" t="s">
        <v>405</v>
      </c>
      <c r="G424" s="397">
        <v>6.0</v>
      </c>
      <c r="H424" s="420">
        <f t="shared" si="47"/>
        <v>12000</v>
      </c>
      <c r="I424" s="408"/>
      <c r="J424" s="287"/>
      <c r="K424" s="400">
        <f t="shared" si="48"/>
        <v>1000</v>
      </c>
      <c r="L424" s="287"/>
      <c r="M424" s="416"/>
      <c r="N424" s="287"/>
      <c r="O424" s="287"/>
      <c r="P424" s="400">
        <f t="shared" si="49"/>
        <v>1000</v>
      </c>
      <c r="Q424" s="287"/>
      <c r="R424" s="287"/>
      <c r="S424" s="287"/>
      <c r="T424" s="287"/>
      <c r="U424" s="287"/>
      <c r="V424" s="3"/>
      <c r="W424" s="3"/>
      <c r="X424" s="3"/>
      <c r="Y424" s="3"/>
      <c r="Z424" s="3"/>
      <c r="AA424" s="3"/>
      <c r="AB424" s="3"/>
    </row>
    <row r="425" ht="15.75" customHeight="1">
      <c r="A425" s="401"/>
      <c r="B425" s="401"/>
      <c r="C425" s="421" t="s">
        <v>1688</v>
      </c>
      <c r="D425" s="404" t="s">
        <v>1611</v>
      </c>
      <c r="E425" s="405">
        <v>3500.0</v>
      </c>
      <c r="F425" s="406" t="s">
        <v>405</v>
      </c>
      <c r="G425" s="397">
        <v>10.0</v>
      </c>
      <c r="H425" s="420">
        <f t="shared" si="47"/>
        <v>35000</v>
      </c>
      <c r="I425" s="408"/>
      <c r="J425" s="287"/>
      <c r="K425" s="400">
        <f t="shared" si="48"/>
        <v>1750</v>
      </c>
      <c r="L425" s="287"/>
      <c r="M425" s="416"/>
      <c r="N425" s="287"/>
      <c r="O425" s="287"/>
      <c r="P425" s="400">
        <f t="shared" si="49"/>
        <v>1750</v>
      </c>
      <c r="Q425" s="287"/>
      <c r="R425" s="287"/>
      <c r="S425" s="287"/>
      <c r="T425" s="287"/>
      <c r="U425" s="287"/>
      <c r="V425" s="3"/>
      <c r="W425" s="3"/>
      <c r="X425" s="3"/>
      <c r="Y425" s="3"/>
      <c r="Z425" s="3"/>
      <c r="AA425" s="3"/>
      <c r="AB425" s="3"/>
    </row>
    <row r="426" ht="15.75" customHeight="1">
      <c r="A426" s="401"/>
      <c r="B426" s="401"/>
      <c r="C426" s="421" t="s">
        <v>1689</v>
      </c>
      <c r="D426" s="404" t="s">
        <v>1690</v>
      </c>
      <c r="E426" s="405">
        <v>2500.0</v>
      </c>
      <c r="F426" s="406" t="s">
        <v>1691</v>
      </c>
      <c r="G426" s="397">
        <v>5.0</v>
      </c>
      <c r="H426" s="420">
        <f t="shared" si="47"/>
        <v>12500</v>
      </c>
      <c r="I426" s="408"/>
      <c r="J426" s="287"/>
      <c r="K426" s="400">
        <f t="shared" si="48"/>
        <v>1250</v>
      </c>
      <c r="L426" s="287"/>
      <c r="M426" s="416"/>
      <c r="N426" s="287"/>
      <c r="O426" s="287"/>
      <c r="P426" s="400">
        <f t="shared" si="49"/>
        <v>1250</v>
      </c>
      <c r="Q426" s="287"/>
      <c r="R426" s="287"/>
      <c r="S426" s="287"/>
      <c r="T426" s="287"/>
      <c r="U426" s="287"/>
      <c r="V426" s="3"/>
      <c r="W426" s="3"/>
      <c r="X426" s="3"/>
      <c r="Y426" s="3"/>
      <c r="Z426" s="3"/>
      <c r="AA426" s="3"/>
      <c r="AB426" s="3"/>
    </row>
    <row r="427" ht="15.75" customHeight="1">
      <c r="A427" s="401"/>
      <c r="B427" s="401"/>
      <c r="C427" s="421" t="s">
        <v>1692</v>
      </c>
      <c r="D427" s="404" t="s">
        <v>1611</v>
      </c>
      <c r="E427" s="405">
        <v>500.0</v>
      </c>
      <c r="F427" s="406" t="s">
        <v>350</v>
      </c>
      <c r="G427" s="397">
        <v>18.0</v>
      </c>
      <c r="H427" s="420">
        <f t="shared" si="47"/>
        <v>9000</v>
      </c>
      <c r="I427" s="408"/>
      <c r="J427" s="287"/>
      <c r="K427" s="400">
        <f t="shared" si="48"/>
        <v>250</v>
      </c>
      <c r="L427" s="287"/>
      <c r="M427" s="416"/>
      <c r="N427" s="287"/>
      <c r="O427" s="287"/>
      <c r="P427" s="400">
        <f t="shared" si="49"/>
        <v>250</v>
      </c>
      <c r="Q427" s="287"/>
      <c r="R427" s="287"/>
      <c r="S427" s="287"/>
      <c r="T427" s="287"/>
      <c r="U427" s="287"/>
      <c r="V427" s="3"/>
      <c r="W427" s="3"/>
      <c r="X427" s="3"/>
      <c r="Y427" s="3"/>
      <c r="Z427" s="3"/>
      <c r="AA427" s="3"/>
      <c r="AB427" s="3"/>
    </row>
    <row r="428" ht="15.75" customHeight="1">
      <c r="A428" s="401"/>
      <c r="B428" s="401"/>
      <c r="C428" s="421" t="s">
        <v>1693</v>
      </c>
      <c r="D428" s="404" t="s">
        <v>1606</v>
      </c>
      <c r="E428" s="405">
        <v>144.0</v>
      </c>
      <c r="F428" s="406" t="s">
        <v>221</v>
      </c>
      <c r="G428" s="397">
        <v>30.0</v>
      </c>
      <c r="H428" s="420">
        <f t="shared" si="47"/>
        <v>4320</v>
      </c>
      <c r="I428" s="408"/>
      <c r="J428" s="287"/>
      <c r="K428" s="400">
        <f t="shared" si="48"/>
        <v>72</v>
      </c>
      <c r="L428" s="287"/>
      <c r="M428" s="416"/>
      <c r="N428" s="287"/>
      <c r="O428" s="287"/>
      <c r="P428" s="400">
        <f t="shared" si="49"/>
        <v>72</v>
      </c>
      <c r="Q428" s="287"/>
      <c r="R428" s="287"/>
      <c r="S428" s="287"/>
      <c r="T428" s="287"/>
      <c r="U428" s="287"/>
      <c r="V428" s="3"/>
      <c r="W428" s="3"/>
      <c r="X428" s="3"/>
      <c r="Y428" s="3"/>
      <c r="Z428" s="3"/>
      <c r="AA428" s="3"/>
      <c r="AB428" s="3"/>
    </row>
    <row r="429" ht="15.75" customHeight="1">
      <c r="A429" s="401"/>
      <c r="B429" s="401"/>
      <c r="C429" s="421" t="s">
        <v>1693</v>
      </c>
      <c r="D429" s="404" t="s">
        <v>1626</v>
      </c>
      <c r="E429" s="405">
        <v>720.0</v>
      </c>
      <c r="F429" s="406" t="s">
        <v>221</v>
      </c>
      <c r="G429" s="397">
        <v>40.0</v>
      </c>
      <c r="H429" s="420">
        <f t="shared" si="47"/>
        <v>28800</v>
      </c>
      <c r="I429" s="408"/>
      <c r="J429" s="287"/>
      <c r="K429" s="400">
        <f t="shared" si="48"/>
        <v>360</v>
      </c>
      <c r="L429" s="287"/>
      <c r="M429" s="416"/>
      <c r="N429" s="287"/>
      <c r="O429" s="287"/>
      <c r="P429" s="400">
        <f t="shared" si="49"/>
        <v>360</v>
      </c>
      <c r="Q429" s="287"/>
      <c r="R429" s="287"/>
      <c r="S429" s="287"/>
      <c r="T429" s="287"/>
      <c r="U429" s="287"/>
      <c r="V429" s="3"/>
      <c r="W429" s="3"/>
      <c r="X429" s="3"/>
      <c r="Y429" s="3"/>
      <c r="Z429" s="3"/>
      <c r="AA429" s="3"/>
      <c r="AB429" s="3"/>
    </row>
    <row r="430" ht="15.75" customHeight="1">
      <c r="A430" s="401"/>
      <c r="B430" s="401"/>
      <c r="C430" s="421" t="s">
        <v>1693</v>
      </c>
      <c r="D430" s="404" t="s">
        <v>1603</v>
      </c>
      <c r="E430" s="405">
        <v>10000.0</v>
      </c>
      <c r="F430" s="406" t="s">
        <v>350</v>
      </c>
      <c r="G430" s="397">
        <v>1.0</v>
      </c>
      <c r="H430" s="420">
        <f t="shared" si="47"/>
        <v>10000</v>
      </c>
      <c r="I430" s="408"/>
      <c r="J430" s="287"/>
      <c r="K430" s="400">
        <f t="shared" si="48"/>
        <v>5000</v>
      </c>
      <c r="L430" s="287"/>
      <c r="M430" s="416"/>
      <c r="N430" s="287"/>
      <c r="O430" s="287"/>
      <c r="P430" s="400">
        <f t="shared" si="49"/>
        <v>5000</v>
      </c>
      <c r="Q430" s="287"/>
      <c r="R430" s="287"/>
      <c r="S430" s="287"/>
      <c r="T430" s="287"/>
      <c r="U430" s="287"/>
      <c r="V430" s="3"/>
      <c r="W430" s="3"/>
      <c r="X430" s="3"/>
      <c r="Y430" s="3"/>
      <c r="Z430" s="3"/>
      <c r="AA430" s="3"/>
      <c r="AB430" s="3"/>
    </row>
    <row r="431" ht="15.75" customHeight="1">
      <c r="A431" s="401"/>
      <c r="B431" s="401"/>
      <c r="C431" s="421" t="s">
        <v>1694</v>
      </c>
      <c r="D431" s="404" t="s">
        <v>1599</v>
      </c>
      <c r="E431" s="405">
        <v>1500.0</v>
      </c>
      <c r="F431" s="406" t="s">
        <v>350</v>
      </c>
      <c r="G431" s="397">
        <v>4.0</v>
      </c>
      <c r="H431" s="420">
        <f t="shared" si="47"/>
        <v>6000</v>
      </c>
      <c r="I431" s="408"/>
      <c r="J431" s="287"/>
      <c r="K431" s="400">
        <f t="shared" si="48"/>
        <v>750</v>
      </c>
      <c r="L431" s="287"/>
      <c r="M431" s="416"/>
      <c r="N431" s="287"/>
      <c r="O431" s="287"/>
      <c r="P431" s="400">
        <f t="shared" si="49"/>
        <v>750</v>
      </c>
      <c r="Q431" s="287"/>
      <c r="R431" s="287"/>
      <c r="S431" s="287"/>
      <c r="T431" s="287"/>
      <c r="U431" s="287"/>
      <c r="V431" s="3"/>
      <c r="W431" s="3"/>
      <c r="X431" s="3"/>
      <c r="Y431" s="3"/>
      <c r="Z431" s="3"/>
      <c r="AA431" s="3"/>
      <c r="AB431" s="3"/>
    </row>
    <row r="432" ht="15.0" customHeight="1">
      <c r="A432" s="401"/>
      <c r="B432" s="401"/>
      <c r="C432" s="421" t="s">
        <v>1695</v>
      </c>
      <c r="D432" s="404" t="s">
        <v>1599</v>
      </c>
      <c r="E432" s="405">
        <v>2000.0</v>
      </c>
      <c r="F432" s="406" t="s">
        <v>350</v>
      </c>
      <c r="G432" s="397">
        <v>5.0</v>
      </c>
      <c r="H432" s="420">
        <f t="shared" si="47"/>
        <v>10000</v>
      </c>
      <c r="I432" s="408"/>
      <c r="J432" s="287"/>
      <c r="K432" s="400">
        <f t="shared" si="48"/>
        <v>1000</v>
      </c>
      <c r="L432" s="287"/>
      <c r="M432" s="287"/>
      <c r="N432" s="287"/>
      <c r="O432" s="287"/>
      <c r="P432" s="400">
        <f t="shared" si="49"/>
        <v>1000</v>
      </c>
      <c r="Q432" s="287"/>
      <c r="R432" s="287"/>
      <c r="S432" s="287"/>
      <c r="T432" s="287"/>
      <c r="U432" s="287"/>
      <c r="V432" s="3"/>
      <c r="W432" s="3"/>
      <c r="X432" s="3"/>
      <c r="Y432" s="3"/>
      <c r="Z432" s="3"/>
      <c r="AA432" s="3"/>
      <c r="AB432" s="3"/>
    </row>
    <row r="433" ht="15.0" customHeight="1">
      <c r="A433" s="401"/>
      <c r="B433" s="401"/>
      <c r="C433" s="421" t="s">
        <v>1695</v>
      </c>
      <c r="D433" s="404" t="s">
        <v>1610</v>
      </c>
      <c r="E433" s="405">
        <v>1500.0</v>
      </c>
      <c r="F433" s="406" t="s">
        <v>350</v>
      </c>
      <c r="G433" s="397">
        <v>8.0</v>
      </c>
      <c r="H433" s="420">
        <f t="shared" si="47"/>
        <v>12000</v>
      </c>
      <c r="I433" s="408"/>
      <c r="J433" s="287"/>
      <c r="K433" s="400">
        <f t="shared" si="48"/>
        <v>750</v>
      </c>
      <c r="L433" s="287"/>
      <c r="M433" s="287"/>
      <c r="N433" s="287"/>
      <c r="O433" s="287"/>
      <c r="P433" s="400">
        <f t="shared" si="49"/>
        <v>750</v>
      </c>
      <c r="Q433" s="287"/>
      <c r="R433" s="287"/>
      <c r="S433" s="287"/>
      <c r="T433" s="287"/>
      <c r="U433" s="287"/>
      <c r="V433" s="3"/>
      <c r="W433" s="3"/>
      <c r="X433" s="3"/>
      <c r="Y433" s="3"/>
      <c r="Z433" s="3"/>
      <c r="AA433" s="3"/>
      <c r="AB433" s="3"/>
    </row>
    <row r="434" ht="15.0" customHeight="1">
      <c r="A434" s="401"/>
      <c r="B434" s="401"/>
      <c r="C434" s="421" t="s">
        <v>1696</v>
      </c>
      <c r="D434" s="404" t="s">
        <v>1697</v>
      </c>
      <c r="E434" s="405">
        <v>100.0</v>
      </c>
      <c r="F434" s="406" t="s">
        <v>1698</v>
      </c>
      <c r="G434" s="397">
        <v>150.0</v>
      </c>
      <c r="H434" s="420">
        <f t="shared" si="47"/>
        <v>15000</v>
      </c>
      <c r="I434" s="408"/>
      <c r="J434" s="287"/>
      <c r="K434" s="400">
        <f t="shared" si="48"/>
        <v>50</v>
      </c>
      <c r="L434" s="287"/>
      <c r="M434" s="416"/>
      <c r="N434" s="287"/>
      <c r="O434" s="287"/>
      <c r="P434" s="400">
        <f t="shared" si="49"/>
        <v>50</v>
      </c>
      <c r="Q434" s="287"/>
      <c r="R434" s="287"/>
      <c r="S434" s="287"/>
      <c r="T434" s="287"/>
      <c r="U434" s="287"/>
      <c r="V434" s="3"/>
      <c r="W434" s="3"/>
      <c r="X434" s="3"/>
      <c r="Y434" s="3"/>
      <c r="Z434" s="3"/>
      <c r="AA434" s="3"/>
      <c r="AB434" s="3"/>
    </row>
    <row r="435" ht="15.0" customHeight="1">
      <c r="A435" s="401"/>
      <c r="B435" s="401"/>
      <c r="C435" s="421" t="s">
        <v>1696</v>
      </c>
      <c r="D435" s="404" t="s">
        <v>1699</v>
      </c>
      <c r="E435" s="405">
        <v>288.0</v>
      </c>
      <c r="F435" s="406" t="s">
        <v>221</v>
      </c>
      <c r="G435" s="397">
        <v>45.0</v>
      </c>
      <c r="H435" s="420">
        <f t="shared" si="47"/>
        <v>12960</v>
      </c>
      <c r="I435" s="408"/>
      <c r="J435" s="287"/>
      <c r="K435" s="400">
        <f t="shared" si="48"/>
        <v>144</v>
      </c>
      <c r="L435" s="287"/>
      <c r="M435" s="416"/>
      <c r="N435" s="287"/>
      <c r="O435" s="287"/>
      <c r="P435" s="400">
        <f t="shared" si="49"/>
        <v>144</v>
      </c>
      <c r="Q435" s="287"/>
      <c r="R435" s="287"/>
      <c r="S435" s="287"/>
      <c r="T435" s="287"/>
      <c r="U435" s="287"/>
      <c r="V435" s="3"/>
      <c r="W435" s="3"/>
      <c r="X435" s="3"/>
      <c r="Y435" s="3"/>
      <c r="Z435" s="3"/>
      <c r="AA435" s="3"/>
      <c r="AB435" s="3"/>
    </row>
    <row r="436" ht="15.0" customHeight="1">
      <c r="A436" s="401"/>
      <c r="B436" s="401"/>
      <c r="C436" s="421" t="s">
        <v>1700</v>
      </c>
      <c r="D436" s="444" t="s">
        <v>1701</v>
      </c>
      <c r="E436" s="405">
        <v>1500.0</v>
      </c>
      <c r="F436" s="406" t="s">
        <v>1664</v>
      </c>
      <c r="G436" s="397">
        <v>20.0</v>
      </c>
      <c r="H436" s="420">
        <f t="shared" si="47"/>
        <v>30000</v>
      </c>
      <c r="I436" s="408"/>
      <c r="J436" s="287"/>
      <c r="K436" s="400">
        <f t="shared" si="48"/>
        <v>750</v>
      </c>
      <c r="L436" s="287"/>
      <c r="M436" s="287"/>
      <c r="N436" s="287"/>
      <c r="O436" s="287"/>
      <c r="P436" s="400">
        <f t="shared" si="49"/>
        <v>750</v>
      </c>
      <c r="Q436" s="287"/>
      <c r="R436" s="287"/>
      <c r="S436" s="287"/>
      <c r="T436" s="287"/>
      <c r="U436" s="287"/>
      <c r="V436" s="3"/>
      <c r="W436" s="3"/>
      <c r="X436" s="3"/>
      <c r="Y436" s="3"/>
      <c r="Z436" s="3"/>
      <c r="AA436" s="3"/>
      <c r="AB436" s="3"/>
    </row>
    <row r="437" ht="15.0" customHeight="1">
      <c r="A437" s="401"/>
      <c r="B437" s="394"/>
      <c r="C437" s="445" t="s">
        <v>1702</v>
      </c>
      <c r="D437" s="446" t="s">
        <v>1703</v>
      </c>
      <c r="E437" s="405">
        <v>10.0</v>
      </c>
      <c r="F437" s="406" t="s">
        <v>1698</v>
      </c>
      <c r="G437" s="397">
        <v>300.0</v>
      </c>
      <c r="H437" s="420">
        <f t="shared" si="47"/>
        <v>3000</v>
      </c>
      <c r="I437" s="408"/>
      <c r="J437" s="287"/>
      <c r="K437" s="400">
        <f t="shared" si="48"/>
        <v>5</v>
      </c>
      <c r="L437" s="287"/>
      <c r="M437" s="287"/>
      <c r="N437" s="287"/>
      <c r="O437" s="416"/>
      <c r="P437" s="400">
        <f t="shared" si="49"/>
        <v>5</v>
      </c>
      <c r="Q437" s="287"/>
      <c r="R437" s="287"/>
      <c r="S437" s="287"/>
      <c r="T437" s="287"/>
      <c r="U437" s="287"/>
      <c r="V437" s="3"/>
      <c r="W437" s="3"/>
      <c r="X437" s="3"/>
      <c r="Y437" s="3"/>
      <c r="Z437" s="3"/>
      <c r="AA437" s="3"/>
      <c r="AB437" s="3"/>
    </row>
    <row r="438" ht="15.0" customHeight="1">
      <c r="A438" s="401"/>
      <c r="B438" s="401"/>
      <c r="C438" s="421" t="s">
        <v>1702</v>
      </c>
      <c r="D438" s="404" t="s">
        <v>1704</v>
      </c>
      <c r="E438" s="405">
        <v>20.0</v>
      </c>
      <c r="F438" s="406" t="s">
        <v>1705</v>
      </c>
      <c r="G438" s="397">
        <v>550.0</v>
      </c>
      <c r="H438" s="420">
        <f t="shared" si="47"/>
        <v>11000</v>
      </c>
      <c r="I438" s="408"/>
      <c r="J438" s="287"/>
      <c r="K438" s="400">
        <f t="shared" si="48"/>
        <v>10</v>
      </c>
      <c r="L438" s="287"/>
      <c r="M438" s="287"/>
      <c r="N438" s="287"/>
      <c r="O438" s="416"/>
      <c r="P438" s="400">
        <f t="shared" si="49"/>
        <v>10</v>
      </c>
      <c r="Q438" s="287"/>
      <c r="R438" s="287"/>
      <c r="S438" s="287"/>
      <c r="T438" s="287"/>
      <c r="U438" s="287"/>
      <c r="V438" s="3"/>
      <c r="W438" s="3"/>
      <c r="X438" s="3"/>
      <c r="Y438" s="3"/>
      <c r="Z438" s="3"/>
      <c r="AA438" s="3"/>
      <c r="AB438" s="3"/>
    </row>
    <row r="439" ht="15.0" customHeight="1">
      <c r="A439" s="401"/>
      <c r="B439" s="401"/>
      <c r="C439" s="421" t="s">
        <v>1706</v>
      </c>
      <c r="D439" s="404" t="s">
        <v>1610</v>
      </c>
      <c r="E439" s="405">
        <v>2000.0</v>
      </c>
      <c r="F439" s="406" t="s">
        <v>350</v>
      </c>
      <c r="G439" s="397">
        <v>3.0</v>
      </c>
      <c r="H439" s="420">
        <f t="shared" si="47"/>
        <v>6000</v>
      </c>
      <c r="I439" s="408"/>
      <c r="J439" s="287"/>
      <c r="K439" s="400">
        <f t="shared" si="48"/>
        <v>1000</v>
      </c>
      <c r="L439" s="287"/>
      <c r="M439" s="287"/>
      <c r="N439" s="287"/>
      <c r="O439" s="416"/>
      <c r="P439" s="400">
        <f t="shared" si="49"/>
        <v>1000</v>
      </c>
      <c r="Q439" s="287"/>
      <c r="R439" s="287"/>
      <c r="S439" s="287"/>
      <c r="T439" s="287"/>
      <c r="U439" s="287"/>
      <c r="V439" s="3"/>
      <c r="W439" s="3"/>
      <c r="X439" s="3"/>
      <c r="Y439" s="3"/>
      <c r="Z439" s="3"/>
      <c r="AA439" s="3"/>
      <c r="AB439" s="3"/>
    </row>
    <row r="440" ht="15.0" customHeight="1">
      <c r="A440" s="401"/>
      <c r="B440" s="401"/>
      <c r="C440" s="421" t="s">
        <v>1707</v>
      </c>
      <c r="D440" s="404" t="s">
        <v>1708</v>
      </c>
      <c r="E440" s="405">
        <v>100.0</v>
      </c>
      <c r="F440" s="406" t="s">
        <v>1709</v>
      </c>
      <c r="G440" s="397">
        <v>120.0</v>
      </c>
      <c r="H440" s="420">
        <f t="shared" si="47"/>
        <v>12000</v>
      </c>
      <c r="I440" s="408"/>
      <c r="J440" s="287"/>
      <c r="K440" s="400">
        <f t="shared" si="48"/>
        <v>50</v>
      </c>
      <c r="L440" s="287"/>
      <c r="M440" s="287"/>
      <c r="N440" s="287"/>
      <c r="O440" s="416"/>
      <c r="P440" s="400">
        <f t="shared" si="49"/>
        <v>50</v>
      </c>
      <c r="Q440" s="287"/>
      <c r="R440" s="287"/>
      <c r="S440" s="287"/>
      <c r="T440" s="287"/>
      <c r="U440" s="287"/>
      <c r="V440" s="3"/>
      <c r="W440" s="3"/>
      <c r="X440" s="3"/>
      <c r="Y440" s="3"/>
      <c r="Z440" s="3"/>
      <c r="AA440" s="3"/>
      <c r="AB440" s="3"/>
    </row>
    <row r="441" ht="15.0" customHeight="1">
      <c r="A441" s="401"/>
      <c r="B441" s="401"/>
      <c r="C441" s="421" t="s">
        <v>1710</v>
      </c>
      <c r="D441" s="404" t="s">
        <v>1711</v>
      </c>
      <c r="E441" s="405">
        <v>200.0</v>
      </c>
      <c r="F441" s="406" t="s">
        <v>464</v>
      </c>
      <c r="G441" s="397">
        <v>100.0</v>
      </c>
      <c r="H441" s="420">
        <f t="shared" si="47"/>
        <v>20000</v>
      </c>
      <c r="I441" s="408"/>
      <c r="J441" s="287"/>
      <c r="K441" s="400">
        <f t="shared" si="48"/>
        <v>100</v>
      </c>
      <c r="L441" s="287"/>
      <c r="M441" s="287"/>
      <c r="N441" s="287"/>
      <c r="O441" s="416"/>
      <c r="P441" s="400">
        <f t="shared" si="49"/>
        <v>100</v>
      </c>
      <c r="Q441" s="287"/>
      <c r="R441" s="287"/>
      <c r="S441" s="287"/>
      <c r="T441" s="287"/>
      <c r="U441" s="287"/>
      <c r="V441" s="3"/>
      <c r="W441" s="3"/>
      <c r="X441" s="3"/>
      <c r="Y441" s="3"/>
      <c r="Z441" s="3"/>
      <c r="AA441" s="3"/>
      <c r="AB441" s="3"/>
    </row>
    <row r="442" ht="15.75" customHeight="1">
      <c r="A442" s="401"/>
      <c r="B442" s="401"/>
      <c r="C442" s="437" t="s">
        <v>1712</v>
      </c>
      <c r="D442" s="447" t="s">
        <v>1713</v>
      </c>
      <c r="E442" s="405">
        <v>20.0</v>
      </c>
      <c r="F442" s="406" t="s">
        <v>221</v>
      </c>
      <c r="G442" s="397">
        <v>200.0</v>
      </c>
      <c r="H442" s="420">
        <f t="shared" si="47"/>
        <v>4000</v>
      </c>
      <c r="I442" s="408"/>
      <c r="J442" s="287"/>
      <c r="K442" s="400">
        <f t="shared" si="48"/>
        <v>10</v>
      </c>
      <c r="L442" s="287"/>
      <c r="M442" s="287"/>
      <c r="N442" s="287"/>
      <c r="O442" s="287"/>
      <c r="P442" s="400">
        <f t="shared" si="49"/>
        <v>10</v>
      </c>
      <c r="Q442" s="287"/>
      <c r="R442" s="287"/>
      <c r="S442" s="287"/>
      <c r="T442" s="287"/>
      <c r="U442" s="287"/>
      <c r="V442" s="3"/>
      <c r="W442" s="3"/>
      <c r="X442" s="3"/>
      <c r="Y442" s="3"/>
      <c r="Z442" s="3"/>
      <c r="AA442" s="3"/>
      <c r="AB442" s="3"/>
    </row>
    <row r="443" ht="15.0" customHeight="1">
      <c r="A443" s="401"/>
      <c r="B443" s="401"/>
      <c r="C443" s="421" t="s">
        <v>1714</v>
      </c>
      <c r="D443" s="404" t="s">
        <v>1603</v>
      </c>
      <c r="E443" s="405">
        <v>500.0</v>
      </c>
      <c r="F443" s="406" t="s">
        <v>405</v>
      </c>
      <c r="G443" s="397">
        <v>5.0</v>
      </c>
      <c r="H443" s="420">
        <f t="shared" si="47"/>
        <v>2500</v>
      </c>
      <c r="I443" s="408"/>
      <c r="J443" s="287"/>
      <c r="K443" s="400">
        <f t="shared" si="48"/>
        <v>250</v>
      </c>
      <c r="L443" s="287"/>
      <c r="M443" s="287"/>
      <c r="N443" s="287"/>
      <c r="O443" s="416"/>
      <c r="P443" s="400">
        <f t="shared" si="49"/>
        <v>250</v>
      </c>
      <c r="Q443" s="416"/>
      <c r="R443" s="287"/>
      <c r="S443" s="287"/>
      <c r="T443" s="287"/>
      <c r="U443" s="287"/>
      <c r="V443" s="3"/>
      <c r="W443" s="3"/>
      <c r="X443" s="3"/>
      <c r="Y443" s="3"/>
      <c r="Z443" s="3"/>
      <c r="AA443" s="3"/>
      <c r="AB443" s="3"/>
    </row>
    <row r="444" ht="15.0" customHeight="1">
      <c r="A444" s="401"/>
      <c r="B444" s="401"/>
      <c r="C444" s="421" t="s">
        <v>1715</v>
      </c>
      <c r="D444" s="404" t="s">
        <v>1716</v>
      </c>
      <c r="E444" s="405">
        <v>500.0</v>
      </c>
      <c r="F444" s="406" t="s">
        <v>350</v>
      </c>
      <c r="G444" s="397">
        <v>8.5</v>
      </c>
      <c r="H444" s="420">
        <f t="shared" si="47"/>
        <v>4250</v>
      </c>
      <c r="I444" s="408"/>
      <c r="J444" s="287"/>
      <c r="K444" s="400">
        <f t="shared" si="48"/>
        <v>250</v>
      </c>
      <c r="L444" s="287"/>
      <c r="M444" s="287"/>
      <c r="N444" s="287"/>
      <c r="O444" s="416"/>
      <c r="P444" s="400">
        <f t="shared" si="49"/>
        <v>250</v>
      </c>
      <c r="Q444" s="416"/>
      <c r="R444" s="287"/>
      <c r="S444" s="287"/>
      <c r="T444" s="287"/>
      <c r="U444" s="287"/>
      <c r="V444" s="3"/>
      <c r="W444" s="3"/>
      <c r="X444" s="3"/>
      <c r="Y444" s="3"/>
      <c r="Z444" s="3"/>
      <c r="AA444" s="3"/>
      <c r="AB444" s="3"/>
    </row>
    <row r="445" ht="15.0" customHeight="1">
      <c r="A445" s="401"/>
      <c r="B445" s="401"/>
      <c r="C445" s="421" t="s">
        <v>1717</v>
      </c>
      <c r="D445" s="404" t="s">
        <v>1718</v>
      </c>
      <c r="E445" s="405">
        <v>20000.0</v>
      </c>
      <c r="F445" s="406" t="s">
        <v>350</v>
      </c>
      <c r="G445" s="397">
        <v>11.0</v>
      </c>
      <c r="H445" s="420">
        <f t="shared" si="47"/>
        <v>220000</v>
      </c>
      <c r="I445" s="408"/>
      <c r="J445" s="287"/>
      <c r="K445" s="400">
        <f t="shared" si="48"/>
        <v>10000</v>
      </c>
      <c r="L445" s="287"/>
      <c r="M445" s="287"/>
      <c r="N445" s="287"/>
      <c r="O445" s="416"/>
      <c r="P445" s="400">
        <f t="shared" si="49"/>
        <v>10000</v>
      </c>
      <c r="Q445" s="416"/>
      <c r="R445" s="287"/>
      <c r="S445" s="287"/>
      <c r="T445" s="287"/>
      <c r="U445" s="287"/>
      <c r="V445" s="3"/>
      <c r="W445" s="3"/>
      <c r="X445" s="3"/>
      <c r="Y445" s="3"/>
      <c r="Z445" s="3"/>
      <c r="AA445" s="3"/>
      <c r="AB445" s="3"/>
    </row>
    <row r="446" ht="15.0" customHeight="1">
      <c r="A446" s="401"/>
      <c r="B446" s="401"/>
      <c r="C446" s="421"/>
      <c r="D446" s="404"/>
      <c r="E446" s="405"/>
      <c r="F446" s="406"/>
      <c r="G446" s="397"/>
      <c r="H446" s="420"/>
      <c r="I446" s="408"/>
      <c r="J446" s="287"/>
      <c r="K446" s="400"/>
      <c r="L446" s="287"/>
      <c r="M446" s="287"/>
      <c r="N446" s="287"/>
      <c r="O446" s="416"/>
      <c r="P446" s="400"/>
      <c r="Q446" s="416"/>
      <c r="R446" s="287"/>
      <c r="S446" s="287"/>
      <c r="T446" s="287"/>
      <c r="U446" s="287"/>
      <c r="V446" s="3"/>
      <c r="W446" s="3"/>
      <c r="X446" s="3"/>
      <c r="Y446" s="3"/>
      <c r="Z446" s="3"/>
      <c r="AA446" s="3"/>
      <c r="AB446" s="3"/>
    </row>
    <row r="447" ht="15.75" customHeight="1">
      <c r="A447" s="401"/>
      <c r="B447" s="401"/>
      <c r="C447" s="402" t="s">
        <v>1522</v>
      </c>
      <c r="D447" s="404"/>
      <c r="E447" s="405"/>
      <c r="F447" s="406"/>
      <c r="G447" s="397"/>
      <c r="H447" s="420"/>
      <c r="I447" s="407"/>
      <c r="J447" s="287"/>
      <c r="K447" s="400"/>
      <c r="L447" s="287"/>
      <c r="M447" s="287"/>
      <c r="N447" s="287"/>
      <c r="O447" s="416"/>
      <c r="P447" s="400"/>
      <c r="Q447" s="416"/>
      <c r="R447" s="287"/>
      <c r="S447" s="287"/>
      <c r="T447" s="287"/>
      <c r="U447" s="287"/>
      <c r="V447" s="3"/>
      <c r="W447" s="3"/>
      <c r="X447" s="3"/>
      <c r="Y447" s="3"/>
      <c r="Z447" s="3"/>
      <c r="AA447" s="3"/>
      <c r="AB447" s="3"/>
    </row>
    <row r="448" ht="15.75" customHeight="1">
      <c r="A448" s="401"/>
      <c r="B448" s="401"/>
      <c r="C448" s="402" t="s">
        <v>1523</v>
      </c>
      <c r="D448" s="404"/>
      <c r="E448" s="405"/>
      <c r="F448" s="406"/>
      <c r="G448" s="397"/>
      <c r="H448" s="420"/>
      <c r="I448" s="407" t="s">
        <v>902</v>
      </c>
      <c r="J448" s="287"/>
      <c r="K448" s="400"/>
      <c r="L448" s="287"/>
      <c r="M448" s="287"/>
      <c r="N448" s="287"/>
      <c r="O448" s="287"/>
      <c r="P448" s="400"/>
      <c r="Q448" s="287"/>
      <c r="R448" s="287"/>
      <c r="S448" s="287"/>
      <c r="T448" s="287"/>
      <c r="U448" s="287"/>
      <c r="V448" s="3"/>
      <c r="W448" s="3"/>
      <c r="X448" s="3"/>
      <c r="Y448" s="3"/>
      <c r="Z448" s="3"/>
      <c r="AA448" s="3"/>
      <c r="AB448" s="3"/>
    </row>
    <row r="449" ht="15.75" customHeight="1">
      <c r="A449" s="401"/>
      <c r="B449" s="401"/>
      <c r="C449" s="421" t="s">
        <v>1719</v>
      </c>
      <c r="D449" s="404" t="s">
        <v>1720</v>
      </c>
      <c r="E449" s="405">
        <v>141000.0</v>
      </c>
      <c r="F449" s="406" t="s">
        <v>350</v>
      </c>
      <c r="G449" s="397">
        <v>4.0</v>
      </c>
      <c r="H449" s="420">
        <f t="shared" ref="H449:H458" si="50">E449*G449</f>
        <v>564000</v>
      </c>
      <c r="I449" s="408"/>
      <c r="J449" s="287"/>
      <c r="K449" s="400">
        <f t="shared" ref="K449:K458" si="51">E449/2</f>
        <v>70500</v>
      </c>
      <c r="L449" s="287"/>
      <c r="M449" s="287"/>
      <c r="N449" s="287"/>
      <c r="O449" s="287"/>
      <c r="P449" s="400">
        <f t="shared" ref="P449:P458" si="52">E449/2</f>
        <v>70500</v>
      </c>
      <c r="Q449" s="416"/>
      <c r="R449" s="287"/>
      <c r="S449" s="287"/>
      <c r="T449" s="287"/>
      <c r="U449" s="287"/>
      <c r="V449" s="3"/>
      <c r="W449" s="3"/>
      <c r="X449" s="3"/>
      <c r="Y449" s="3"/>
      <c r="Z449" s="3"/>
      <c r="AA449" s="3"/>
      <c r="AB449" s="3"/>
    </row>
    <row r="450" ht="15.0" customHeight="1">
      <c r="A450" s="401"/>
      <c r="B450" s="401"/>
      <c r="C450" s="421" t="s">
        <v>1607</v>
      </c>
      <c r="D450" s="404" t="s">
        <v>1721</v>
      </c>
      <c r="E450" s="405">
        <v>2000.0</v>
      </c>
      <c r="F450" s="406" t="s">
        <v>350</v>
      </c>
      <c r="G450" s="397">
        <v>3.0</v>
      </c>
      <c r="H450" s="420">
        <f t="shared" si="50"/>
        <v>6000</v>
      </c>
      <c r="I450" s="408"/>
      <c r="J450" s="287"/>
      <c r="K450" s="400">
        <f t="shared" si="51"/>
        <v>1000</v>
      </c>
      <c r="L450" s="287"/>
      <c r="M450" s="287"/>
      <c r="N450" s="287"/>
      <c r="O450" s="287"/>
      <c r="P450" s="400">
        <f t="shared" si="52"/>
        <v>1000</v>
      </c>
      <c r="Q450" s="416"/>
      <c r="R450" s="287"/>
      <c r="S450" s="287"/>
      <c r="T450" s="287"/>
      <c r="U450" s="287"/>
      <c r="V450" s="3"/>
      <c r="W450" s="3"/>
      <c r="X450" s="3"/>
      <c r="Y450" s="3"/>
      <c r="Z450" s="3"/>
      <c r="AA450" s="3"/>
      <c r="AB450" s="3"/>
    </row>
    <row r="451" ht="15.0" customHeight="1">
      <c r="A451" s="401"/>
      <c r="B451" s="401"/>
      <c r="C451" s="421" t="s">
        <v>1609</v>
      </c>
      <c r="D451" s="404" t="s">
        <v>1610</v>
      </c>
      <c r="E451" s="405">
        <v>10000.0</v>
      </c>
      <c r="F451" s="406" t="s">
        <v>350</v>
      </c>
      <c r="G451" s="397">
        <v>6.0</v>
      </c>
      <c r="H451" s="420">
        <f t="shared" si="50"/>
        <v>60000</v>
      </c>
      <c r="I451" s="408"/>
      <c r="J451" s="287"/>
      <c r="K451" s="400">
        <f t="shared" si="51"/>
        <v>5000</v>
      </c>
      <c r="L451" s="287"/>
      <c r="M451" s="287"/>
      <c r="N451" s="287"/>
      <c r="O451" s="287"/>
      <c r="P451" s="400">
        <f t="shared" si="52"/>
        <v>5000</v>
      </c>
      <c r="Q451" s="416"/>
      <c r="R451" s="287"/>
      <c r="S451" s="287"/>
      <c r="T451" s="287"/>
      <c r="U451" s="287"/>
      <c r="V451" s="3"/>
      <c r="W451" s="3"/>
      <c r="X451" s="3"/>
      <c r="Y451" s="3"/>
      <c r="Z451" s="3"/>
      <c r="AA451" s="3"/>
      <c r="AB451" s="3"/>
    </row>
    <row r="452" ht="15.0" customHeight="1">
      <c r="A452" s="401"/>
      <c r="B452" s="401"/>
      <c r="C452" s="421" t="s">
        <v>1657</v>
      </c>
      <c r="D452" s="404" t="s">
        <v>1722</v>
      </c>
      <c r="E452" s="405">
        <v>1000.0</v>
      </c>
      <c r="F452" s="406" t="s">
        <v>350</v>
      </c>
      <c r="G452" s="397">
        <v>5.0</v>
      </c>
      <c r="H452" s="420">
        <f t="shared" si="50"/>
        <v>5000</v>
      </c>
      <c r="I452" s="408"/>
      <c r="J452" s="287"/>
      <c r="K452" s="400">
        <f t="shared" si="51"/>
        <v>500</v>
      </c>
      <c r="L452" s="287"/>
      <c r="M452" s="287"/>
      <c r="N452" s="287"/>
      <c r="O452" s="287"/>
      <c r="P452" s="400">
        <f t="shared" si="52"/>
        <v>500</v>
      </c>
      <c r="Q452" s="416"/>
      <c r="R452" s="287"/>
      <c r="S452" s="287"/>
      <c r="T452" s="287"/>
      <c r="U452" s="287"/>
      <c r="V452" s="3"/>
      <c r="W452" s="3"/>
      <c r="X452" s="3"/>
      <c r="Y452" s="3"/>
      <c r="Z452" s="3"/>
      <c r="AA452" s="3"/>
      <c r="AB452" s="3"/>
    </row>
    <row r="453" ht="15.0" customHeight="1">
      <c r="A453" s="401"/>
      <c r="B453" s="401"/>
      <c r="C453" s="421" t="s">
        <v>1657</v>
      </c>
      <c r="D453" s="404" t="s">
        <v>1723</v>
      </c>
      <c r="E453" s="405">
        <v>1000.0</v>
      </c>
      <c r="F453" s="406" t="s">
        <v>350</v>
      </c>
      <c r="G453" s="397">
        <v>4.0</v>
      </c>
      <c r="H453" s="420">
        <f t="shared" si="50"/>
        <v>4000</v>
      </c>
      <c r="I453" s="408"/>
      <c r="J453" s="287"/>
      <c r="K453" s="400">
        <f t="shared" si="51"/>
        <v>500</v>
      </c>
      <c r="L453" s="287"/>
      <c r="M453" s="287"/>
      <c r="N453" s="287"/>
      <c r="O453" s="287"/>
      <c r="P453" s="400">
        <f t="shared" si="52"/>
        <v>500</v>
      </c>
      <c r="Q453" s="416"/>
      <c r="R453" s="287"/>
      <c r="S453" s="287"/>
      <c r="T453" s="287"/>
      <c r="U453" s="287"/>
      <c r="V453" s="3"/>
      <c r="W453" s="3"/>
      <c r="X453" s="3"/>
      <c r="Y453" s="3"/>
      <c r="Z453" s="3"/>
      <c r="AA453" s="3"/>
      <c r="AB453" s="3"/>
    </row>
    <row r="454" ht="15.75" customHeight="1">
      <c r="A454" s="401"/>
      <c r="B454" s="401"/>
      <c r="C454" s="437" t="s">
        <v>1724</v>
      </c>
      <c r="D454" s="404" t="s">
        <v>1725</v>
      </c>
      <c r="E454" s="405">
        <v>540.0</v>
      </c>
      <c r="F454" s="406" t="s">
        <v>464</v>
      </c>
      <c r="G454" s="397">
        <v>1300.0</v>
      </c>
      <c r="H454" s="420">
        <f t="shared" si="50"/>
        <v>702000</v>
      </c>
      <c r="I454" s="408"/>
      <c r="J454" s="287"/>
      <c r="K454" s="400">
        <f t="shared" si="51"/>
        <v>270</v>
      </c>
      <c r="L454" s="287"/>
      <c r="M454" s="287"/>
      <c r="N454" s="287"/>
      <c r="O454" s="287"/>
      <c r="P454" s="400">
        <f t="shared" si="52"/>
        <v>270</v>
      </c>
      <c r="Q454" s="287"/>
      <c r="R454" s="287"/>
      <c r="S454" s="287"/>
      <c r="T454" s="287"/>
      <c r="U454" s="287"/>
      <c r="V454" s="3"/>
      <c r="W454" s="3"/>
      <c r="X454" s="3"/>
      <c r="Y454" s="3"/>
      <c r="Z454" s="3"/>
      <c r="AA454" s="3"/>
      <c r="AB454" s="3"/>
    </row>
    <row r="455" ht="15.0" customHeight="1">
      <c r="A455" s="401"/>
      <c r="B455" s="401"/>
      <c r="C455" s="421" t="s">
        <v>1677</v>
      </c>
      <c r="D455" s="404" t="s">
        <v>1726</v>
      </c>
      <c r="E455" s="405">
        <v>162000.0</v>
      </c>
      <c r="F455" s="406" t="s">
        <v>350</v>
      </c>
      <c r="G455" s="397">
        <v>4.0</v>
      </c>
      <c r="H455" s="420">
        <f t="shared" si="50"/>
        <v>648000</v>
      </c>
      <c r="I455" s="408"/>
      <c r="J455" s="287"/>
      <c r="K455" s="400">
        <f t="shared" si="51"/>
        <v>81000</v>
      </c>
      <c r="L455" s="287"/>
      <c r="M455" s="287"/>
      <c r="N455" s="287"/>
      <c r="O455" s="287"/>
      <c r="P455" s="400">
        <f t="shared" si="52"/>
        <v>81000</v>
      </c>
      <c r="Q455" s="287"/>
      <c r="R455" s="287"/>
      <c r="S455" s="287"/>
      <c r="T455" s="287"/>
      <c r="U455" s="287"/>
      <c r="V455" s="3"/>
      <c r="W455" s="3"/>
      <c r="X455" s="3"/>
      <c r="Y455" s="3"/>
      <c r="Z455" s="3"/>
      <c r="AA455" s="3"/>
      <c r="AB455" s="3"/>
    </row>
    <row r="456" ht="15.75" customHeight="1">
      <c r="A456" s="401"/>
      <c r="B456" s="401"/>
      <c r="C456" s="437" t="s">
        <v>1679</v>
      </c>
      <c r="D456" s="404" t="s">
        <v>1727</v>
      </c>
      <c r="E456" s="405">
        <v>324000.0</v>
      </c>
      <c r="F456" s="406" t="s">
        <v>350</v>
      </c>
      <c r="G456" s="397">
        <v>3.0</v>
      </c>
      <c r="H456" s="420">
        <f t="shared" si="50"/>
        <v>972000</v>
      </c>
      <c r="I456" s="408"/>
      <c r="J456" s="287"/>
      <c r="K456" s="400">
        <f t="shared" si="51"/>
        <v>162000</v>
      </c>
      <c r="L456" s="287"/>
      <c r="M456" s="287"/>
      <c r="N456" s="287"/>
      <c r="O456" s="287"/>
      <c r="P456" s="400">
        <f t="shared" si="52"/>
        <v>162000</v>
      </c>
      <c r="Q456" s="287"/>
      <c r="R456" s="287"/>
      <c r="S456" s="287"/>
      <c r="T456" s="287"/>
      <c r="U456" s="287"/>
      <c r="V456" s="3"/>
      <c r="W456" s="3"/>
      <c r="X456" s="3"/>
      <c r="Y456" s="3"/>
      <c r="Z456" s="3"/>
      <c r="AA456" s="3"/>
      <c r="AB456" s="3"/>
    </row>
    <row r="457" ht="15.0" customHeight="1">
      <c r="A457" s="401"/>
      <c r="B457" s="401"/>
      <c r="C457" s="421" t="s">
        <v>1728</v>
      </c>
      <c r="D457" s="404" t="s">
        <v>1623</v>
      </c>
      <c r="E457" s="405">
        <v>30000.0</v>
      </c>
      <c r="F457" s="406" t="s">
        <v>350</v>
      </c>
      <c r="G457" s="397">
        <v>3.0</v>
      </c>
      <c r="H457" s="420">
        <f t="shared" si="50"/>
        <v>90000</v>
      </c>
      <c r="I457" s="408"/>
      <c r="J457" s="287"/>
      <c r="K457" s="400">
        <f t="shared" si="51"/>
        <v>15000</v>
      </c>
      <c r="L457" s="287"/>
      <c r="M457" s="416"/>
      <c r="N457" s="287"/>
      <c r="O457" s="287"/>
      <c r="P457" s="400">
        <f t="shared" si="52"/>
        <v>15000</v>
      </c>
      <c r="Q457" s="287"/>
      <c r="R457" s="287"/>
      <c r="S457" s="287"/>
      <c r="T457" s="287"/>
      <c r="U457" s="287"/>
      <c r="V457" s="3"/>
      <c r="W457" s="3"/>
      <c r="X457" s="3"/>
      <c r="Y457" s="3"/>
      <c r="Z457" s="3"/>
      <c r="AA457" s="3"/>
      <c r="AB457" s="3"/>
    </row>
    <row r="458" ht="15.0" customHeight="1">
      <c r="A458" s="401"/>
      <c r="B458" s="401"/>
      <c r="C458" s="421" t="s">
        <v>1706</v>
      </c>
      <c r="D458" s="404" t="s">
        <v>1729</v>
      </c>
      <c r="E458" s="405">
        <v>60000.0</v>
      </c>
      <c r="F458" s="406" t="s">
        <v>350</v>
      </c>
      <c r="G458" s="397">
        <v>3.0</v>
      </c>
      <c r="H458" s="420">
        <f t="shared" si="50"/>
        <v>180000</v>
      </c>
      <c r="I458" s="408"/>
      <c r="J458" s="287"/>
      <c r="K458" s="400">
        <f t="shared" si="51"/>
        <v>30000</v>
      </c>
      <c r="L458" s="287"/>
      <c r="M458" s="416"/>
      <c r="N458" s="287"/>
      <c r="O458" s="287"/>
      <c r="P458" s="400">
        <f t="shared" si="52"/>
        <v>30000</v>
      </c>
      <c r="Q458" s="287"/>
      <c r="R458" s="287"/>
      <c r="S458" s="287"/>
      <c r="T458" s="287"/>
      <c r="U458" s="287"/>
      <c r="V458" s="3"/>
      <c r="W458" s="3"/>
      <c r="X458" s="3"/>
      <c r="Y458" s="3"/>
      <c r="Z458" s="3"/>
      <c r="AA458" s="3"/>
      <c r="AB458" s="3"/>
    </row>
    <row r="459" ht="15.0" customHeight="1">
      <c r="A459" s="401"/>
      <c r="B459" s="401"/>
      <c r="C459" s="421"/>
      <c r="D459" s="404"/>
      <c r="E459" s="405"/>
      <c r="F459" s="406"/>
      <c r="G459" s="397"/>
      <c r="H459" s="420"/>
      <c r="I459" s="408"/>
      <c r="J459" s="287"/>
      <c r="K459" s="400"/>
      <c r="L459" s="287"/>
      <c r="M459" s="416"/>
      <c r="N459" s="287"/>
      <c r="O459" s="287"/>
      <c r="P459" s="400"/>
      <c r="Q459" s="287"/>
      <c r="R459" s="287"/>
      <c r="S459" s="287"/>
      <c r="T459" s="287"/>
      <c r="U459" s="287"/>
      <c r="V459" s="3"/>
      <c r="W459" s="3"/>
      <c r="X459" s="3"/>
      <c r="Y459" s="3"/>
      <c r="Z459" s="3"/>
      <c r="AA459" s="3"/>
      <c r="AB459" s="3"/>
    </row>
    <row r="460" ht="15.75" customHeight="1">
      <c r="A460" s="401"/>
      <c r="B460" s="401"/>
      <c r="C460" s="402" t="s">
        <v>1730</v>
      </c>
      <c r="D460" s="404"/>
      <c r="E460" s="405"/>
      <c r="F460" s="406"/>
      <c r="G460" s="397"/>
      <c r="H460" s="420"/>
      <c r="I460" s="407" t="s">
        <v>902</v>
      </c>
      <c r="J460" s="287"/>
      <c r="K460" s="400"/>
      <c r="L460" s="287"/>
      <c r="M460" s="416"/>
      <c r="N460" s="287"/>
      <c r="O460" s="287"/>
      <c r="P460" s="400"/>
      <c r="Q460" s="287"/>
      <c r="R460" s="287"/>
      <c r="S460" s="287"/>
      <c r="T460" s="287"/>
      <c r="U460" s="287"/>
      <c r="V460" s="3"/>
      <c r="W460" s="3"/>
      <c r="X460" s="3"/>
      <c r="Y460" s="3"/>
      <c r="Z460" s="3"/>
      <c r="AA460" s="3"/>
      <c r="AB460" s="3"/>
    </row>
    <row r="461" ht="15.75" customHeight="1">
      <c r="A461" s="401"/>
      <c r="B461" s="401"/>
      <c r="C461" s="421" t="s">
        <v>1601</v>
      </c>
      <c r="D461" s="404" t="s">
        <v>1602</v>
      </c>
      <c r="E461" s="405">
        <v>864.0</v>
      </c>
      <c r="F461" s="406" t="s">
        <v>221</v>
      </c>
      <c r="G461" s="397">
        <v>40.0</v>
      </c>
      <c r="H461" s="420">
        <f t="shared" ref="H461:H469" si="53">E461*G461</f>
        <v>34560</v>
      </c>
      <c r="I461" s="408"/>
      <c r="J461" s="287"/>
      <c r="K461" s="400"/>
      <c r="L461" s="287"/>
      <c r="M461" s="416">
        <f t="shared" ref="M461:M469" si="54">E461</f>
        <v>864</v>
      </c>
      <c r="N461" s="287"/>
      <c r="O461" s="287"/>
      <c r="P461" s="400"/>
      <c r="Q461" s="287"/>
      <c r="R461" s="287"/>
      <c r="S461" s="287"/>
      <c r="T461" s="287"/>
      <c r="U461" s="287"/>
      <c r="V461" s="3"/>
      <c r="W461" s="3"/>
      <c r="X461" s="3"/>
      <c r="Y461" s="3"/>
      <c r="Z461" s="3"/>
      <c r="AA461" s="3"/>
      <c r="AB461" s="3"/>
    </row>
    <row r="462" ht="15.75" customHeight="1">
      <c r="A462" s="401"/>
      <c r="B462" s="401"/>
      <c r="C462" s="421" t="s">
        <v>1731</v>
      </c>
      <c r="D462" s="404" t="s">
        <v>1603</v>
      </c>
      <c r="E462" s="405">
        <v>2740.0</v>
      </c>
      <c r="F462" s="406" t="s">
        <v>350</v>
      </c>
      <c r="G462" s="397">
        <v>5.0</v>
      </c>
      <c r="H462" s="420">
        <f t="shared" si="53"/>
        <v>13700</v>
      </c>
      <c r="I462" s="408"/>
      <c r="J462" s="287"/>
      <c r="K462" s="400"/>
      <c r="L462" s="287"/>
      <c r="M462" s="416">
        <f t="shared" si="54"/>
        <v>2740</v>
      </c>
      <c r="N462" s="287"/>
      <c r="O462" s="287"/>
      <c r="P462" s="400"/>
      <c r="Q462" s="287"/>
      <c r="R462" s="287"/>
      <c r="S462" s="287"/>
      <c r="T462" s="287"/>
      <c r="U462" s="287"/>
      <c r="V462" s="3"/>
      <c r="W462" s="3"/>
      <c r="X462" s="3"/>
      <c r="Y462" s="3"/>
      <c r="Z462" s="3"/>
      <c r="AA462" s="3"/>
      <c r="AB462" s="3"/>
    </row>
    <row r="463" ht="15.75" customHeight="1">
      <c r="A463" s="401"/>
      <c r="B463" s="401"/>
      <c r="C463" s="421" t="s">
        <v>1633</v>
      </c>
      <c r="D463" s="404" t="s">
        <v>1603</v>
      </c>
      <c r="E463" s="405">
        <v>1600.0</v>
      </c>
      <c r="F463" s="406" t="s">
        <v>350</v>
      </c>
      <c r="G463" s="397">
        <v>5.0</v>
      </c>
      <c r="H463" s="420">
        <f t="shared" si="53"/>
        <v>8000</v>
      </c>
      <c r="I463" s="408"/>
      <c r="J463" s="287"/>
      <c r="K463" s="400"/>
      <c r="L463" s="287"/>
      <c r="M463" s="416">
        <f t="shared" si="54"/>
        <v>1600</v>
      </c>
      <c r="N463" s="287"/>
      <c r="O463" s="287"/>
      <c r="P463" s="400"/>
      <c r="Q463" s="287"/>
      <c r="R463" s="287"/>
      <c r="S463" s="287"/>
      <c r="T463" s="287"/>
      <c r="U463" s="287"/>
      <c r="V463" s="3"/>
      <c r="W463" s="3"/>
      <c r="X463" s="3"/>
      <c r="Y463" s="3"/>
      <c r="Z463" s="3"/>
      <c r="AA463" s="3"/>
      <c r="AB463" s="3"/>
    </row>
    <row r="464" ht="15.75" customHeight="1">
      <c r="A464" s="401"/>
      <c r="B464" s="401"/>
      <c r="C464" s="421" t="s">
        <v>1644</v>
      </c>
      <c r="D464" s="404" t="s">
        <v>1732</v>
      </c>
      <c r="E464" s="405">
        <v>511.0</v>
      </c>
      <c r="F464" s="406" t="s">
        <v>350</v>
      </c>
      <c r="G464" s="397">
        <v>45.0</v>
      </c>
      <c r="H464" s="420">
        <f t="shared" si="53"/>
        <v>22995</v>
      </c>
      <c r="I464" s="408"/>
      <c r="J464" s="287"/>
      <c r="K464" s="400"/>
      <c r="L464" s="287"/>
      <c r="M464" s="416">
        <f t="shared" si="54"/>
        <v>511</v>
      </c>
      <c r="N464" s="287"/>
      <c r="O464" s="287"/>
      <c r="P464" s="400"/>
      <c r="Q464" s="287"/>
      <c r="R464" s="287"/>
      <c r="S464" s="287"/>
      <c r="T464" s="287"/>
      <c r="U464" s="287"/>
      <c r="V464" s="3"/>
      <c r="W464" s="3"/>
      <c r="X464" s="3"/>
      <c r="Y464" s="3"/>
      <c r="Z464" s="3"/>
      <c r="AA464" s="3"/>
      <c r="AB464" s="3"/>
    </row>
    <row r="465" ht="15.75" customHeight="1">
      <c r="A465" s="401"/>
      <c r="B465" s="401"/>
      <c r="C465" s="421" t="s">
        <v>1644</v>
      </c>
      <c r="D465" s="404" t="s">
        <v>1646</v>
      </c>
      <c r="E465" s="405">
        <v>714.0</v>
      </c>
      <c r="F465" s="406" t="s">
        <v>350</v>
      </c>
      <c r="G465" s="397">
        <v>7.0</v>
      </c>
      <c r="H465" s="420">
        <f t="shared" si="53"/>
        <v>4998</v>
      </c>
      <c r="I465" s="408"/>
      <c r="J465" s="287"/>
      <c r="K465" s="400"/>
      <c r="L465" s="287"/>
      <c r="M465" s="416">
        <f t="shared" si="54"/>
        <v>714</v>
      </c>
      <c r="N465" s="287"/>
      <c r="O465" s="287"/>
      <c r="P465" s="400"/>
      <c r="Q465" s="287"/>
      <c r="R465" s="287"/>
      <c r="S465" s="287"/>
      <c r="T465" s="287"/>
      <c r="U465" s="287"/>
      <c r="V465" s="3"/>
      <c r="W465" s="3"/>
      <c r="X465" s="3"/>
      <c r="Y465" s="3"/>
      <c r="Z465" s="3"/>
      <c r="AA465" s="3"/>
      <c r="AB465" s="3"/>
    </row>
    <row r="466" ht="15.0" customHeight="1">
      <c r="A466" s="401"/>
      <c r="B466" s="401"/>
      <c r="C466" s="421" t="s">
        <v>1686</v>
      </c>
      <c r="D466" s="404" t="s">
        <v>1597</v>
      </c>
      <c r="E466" s="405">
        <v>349.0</v>
      </c>
      <c r="F466" s="406" t="s">
        <v>221</v>
      </c>
      <c r="G466" s="397">
        <v>80.0</v>
      </c>
      <c r="H466" s="420">
        <f t="shared" si="53"/>
        <v>27920</v>
      </c>
      <c r="I466" s="408"/>
      <c r="J466" s="287"/>
      <c r="K466" s="400"/>
      <c r="L466" s="287"/>
      <c r="M466" s="416">
        <f t="shared" si="54"/>
        <v>349</v>
      </c>
      <c r="N466" s="287"/>
      <c r="O466" s="287"/>
      <c r="P466" s="400"/>
      <c r="Q466" s="287"/>
      <c r="R466" s="287"/>
      <c r="S466" s="287"/>
      <c r="T466" s="287"/>
      <c r="U466" s="287"/>
      <c r="V466" s="3"/>
      <c r="W466" s="3"/>
      <c r="X466" s="3"/>
      <c r="Y466" s="3"/>
      <c r="Z466" s="3"/>
      <c r="AA466" s="3"/>
      <c r="AB466" s="3"/>
    </row>
    <row r="467" ht="15.0" customHeight="1">
      <c r="A467" s="401"/>
      <c r="B467" s="401"/>
      <c r="C467" s="421" t="s">
        <v>1683</v>
      </c>
      <c r="D467" s="404"/>
      <c r="E467" s="405">
        <v>2933.0</v>
      </c>
      <c r="F467" s="406" t="s">
        <v>405</v>
      </c>
      <c r="G467" s="397">
        <v>3.0</v>
      </c>
      <c r="H467" s="420">
        <f t="shared" si="53"/>
        <v>8799</v>
      </c>
      <c r="I467" s="408"/>
      <c r="J467" s="287"/>
      <c r="K467" s="400"/>
      <c r="L467" s="287"/>
      <c r="M467" s="416">
        <f t="shared" si="54"/>
        <v>2933</v>
      </c>
      <c r="N467" s="287"/>
      <c r="O467" s="287"/>
      <c r="P467" s="400"/>
      <c r="Q467" s="287"/>
      <c r="R467" s="287"/>
      <c r="S467" s="287"/>
      <c r="T467" s="287"/>
      <c r="U467" s="287"/>
      <c r="V467" s="3"/>
      <c r="W467" s="3"/>
      <c r="X467" s="3"/>
      <c r="Y467" s="3"/>
      <c r="Z467" s="3"/>
      <c r="AA467" s="3"/>
      <c r="AB467" s="3"/>
    </row>
    <row r="468" ht="15.0" customHeight="1">
      <c r="A468" s="401"/>
      <c r="B468" s="401"/>
      <c r="C468" s="421" t="s">
        <v>1693</v>
      </c>
      <c r="D468" s="404" t="s">
        <v>1626</v>
      </c>
      <c r="E468" s="405">
        <v>138.0</v>
      </c>
      <c r="F468" s="406" t="s">
        <v>221</v>
      </c>
      <c r="G468" s="397">
        <v>40.0</v>
      </c>
      <c r="H468" s="420">
        <f t="shared" si="53"/>
        <v>5520</v>
      </c>
      <c r="I468" s="408"/>
      <c r="J468" s="287"/>
      <c r="K468" s="400"/>
      <c r="L468" s="287"/>
      <c r="M468" s="416">
        <f t="shared" si="54"/>
        <v>138</v>
      </c>
      <c r="N468" s="287"/>
      <c r="O468" s="287"/>
      <c r="P468" s="400"/>
      <c r="Q468" s="287"/>
      <c r="R468" s="287"/>
      <c r="S468" s="287"/>
      <c r="T468" s="287"/>
      <c r="U468" s="287"/>
      <c r="V468" s="3"/>
      <c r="W468" s="3"/>
      <c r="X468" s="3"/>
      <c r="Y468" s="3"/>
      <c r="Z468" s="3"/>
      <c r="AA468" s="3"/>
      <c r="AB468" s="3"/>
    </row>
    <row r="469" ht="15.0" customHeight="1">
      <c r="A469" s="401"/>
      <c r="B469" s="401"/>
      <c r="C469" s="421" t="s">
        <v>1693</v>
      </c>
      <c r="D469" s="404" t="s">
        <v>1603</v>
      </c>
      <c r="E469" s="405">
        <v>4500.0</v>
      </c>
      <c r="F469" s="406" t="s">
        <v>350</v>
      </c>
      <c r="G469" s="397">
        <v>1.0</v>
      </c>
      <c r="H469" s="420">
        <f t="shared" si="53"/>
        <v>4500</v>
      </c>
      <c r="I469" s="408"/>
      <c r="J469" s="287"/>
      <c r="K469" s="400"/>
      <c r="L469" s="287"/>
      <c r="M469" s="416">
        <f t="shared" si="54"/>
        <v>4500</v>
      </c>
      <c r="N469" s="287"/>
      <c r="O469" s="287"/>
      <c r="P469" s="400"/>
      <c r="Q469" s="287"/>
      <c r="R469" s="287"/>
      <c r="S469" s="287"/>
      <c r="T469" s="287"/>
      <c r="U469" s="287"/>
      <c r="V469" s="3"/>
      <c r="W469" s="3"/>
      <c r="X469" s="3"/>
      <c r="Y469" s="3"/>
      <c r="Z469" s="3"/>
      <c r="AA469" s="3"/>
      <c r="AB469" s="3"/>
    </row>
    <row r="470" ht="15.0" customHeight="1">
      <c r="A470" s="287"/>
      <c r="B470" s="448"/>
      <c r="C470" s="421"/>
      <c r="D470" s="437"/>
      <c r="E470" s="422"/>
      <c r="F470" s="449"/>
      <c r="G470" s="397"/>
      <c r="H470" s="420"/>
      <c r="I470" s="438"/>
      <c r="J470" s="287"/>
      <c r="K470" s="400"/>
      <c r="L470" s="287"/>
      <c r="M470" s="416"/>
      <c r="N470" s="287"/>
      <c r="O470" s="287"/>
      <c r="P470" s="400"/>
      <c r="Q470" s="287"/>
      <c r="R470" s="287"/>
      <c r="S470" s="287"/>
      <c r="T470" s="287"/>
      <c r="U470" s="287"/>
      <c r="V470" s="3"/>
      <c r="W470" s="3"/>
      <c r="X470" s="3"/>
      <c r="Y470" s="3"/>
      <c r="Z470" s="3"/>
      <c r="AA470" s="3"/>
      <c r="AB470" s="3"/>
    </row>
    <row r="471" ht="15.0" customHeight="1">
      <c r="A471" s="401"/>
      <c r="B471" s="401"/>
      <c r="C471" s="421"/>
      <c r="D471" s="404"/>
      <c r="E471" s="405"/>
      <c r="F471" s="406"/>
      <c r="G471" s="397"/>
      <c r="H471" s="420"/>
      <c r="I471" s="408"/>
      <c r="J471" s="287"/>
      <c r="K471" s="400"/>
      <c r="L471" s="287"/>
      <c r="M471" s="287"/>
      <c r="N471" s="287"/>
      <c r="O471" s="416"/>
      <c r="P471" s="400"/>
      <c r="Q471" s="287"/>
      <c r="R471" s="287"/>
      <c r="S471" s="287"/>
      <c r="T471" s="287"/>
      <c r="U471" s="287"/>
      <c r="V471" s="3"/>
      <c r="W471" s="3"/>
      <c r="X471" s="3"/>
      <c r="Y471" s="3"/>
      <c r="Z471" s="3"/>
      <c r="AA471" s="3"/>
      <c r="AB471" s="3"/>
    </row>
    <row r="472" ht="15.0" customHeight="1">
      <c r="A472" s="401"/>
      <c r="B472" s="401"/>
      <c r="C472" s="402" t="s">
        <v>1181</v>
      </c>
      <c r="D472" s="404"/>
      <c r="E472" s="405"/>
      <c r="F472" s="406"/>
      <c r="G472" s="397"/>
      <c r="H472" s="420"/>
      <c r="I472" s="408"/>
      <c r="J472" s="287"/>
      <c r="K472" s="400"/>
      <c r="L472" s="287"/>
      <c r="M472" s="287"/>
      <c r="N472" s="287"/>
      <c r="O472" s="416"/>
      <c r="P472" s="400"/>
      <c r="Q472" s="287"/>
      <c r="R472" s="287"/>
      <c r="S472" s="287"/>
      <c r="T472" s="287"/>
      <c r="U472" s="287"/>
      <c r="V472" s="3"/>
      <c r="W472" s="3"/>
      <c r="X472" s="3"/>
      <c r="Y472" s="3"/>
      <c r="Z472" s="3"/>
      <c r="AA472" s="3"/>
      <c r="AB472" s="3"/>
    </row>
    <row r="473" ht="15.75" customHeight="1">
      <c r="A473" s="401"/>
      <c r="B473" s="401"/>
      <c r="C473" s="421" t="s">
        <v>1733</v>
      </c>
      <c r="D473" s="404"/>
      <c r="E473" s="405">
        <v>40.0</v>
      </c>
      <c r="F473" s="406" t="s">
        <v>629</v>
      </c>
      <c r="G473" s="397">
        <v>18200.0</v>
      </c>
      <c r="H473" s="420">
        <f>E473*G473</f>
        <v>728000</v>
      </c>
      <c r="I473" s="407" t="s">
        <v>902</v>
      </c>
      <c r="J473" s="287"/>
      <c r="K473" s="400"/>
      <c r="L473" s="287"/>
      <c r="M473" s="400">
        <f>E473</f>
        <v>40</v>
      </c>
      <c r="N473" s="287"/>
      <c r="O473" s="416"/>
      <c r="P473" s="400"/>
      <c r="Q473" s="287"/>
      <c r="R473" s="287"/>
      <c r="S473" s="287"/>
      <c r="T473" s="287"/>
      <c r="U473" s="287"/>
      <c r="V473" s="3"/>
      <c r="W473" s="3"/>
      <c r="X473" s="3"/>
      <c r="Y473" s="3"/>
      <c r="Z473" s="3"/>
      <c r="AA473" s="3"/>
      <c r="AB473" s="3"/>
    </row>
    <row r="474" ht="15.75" customHeight="1">
      <c r="A474" s="401"/>
      <c r="B474" s="401"/>
      <c r="C474" s="450" t="s">
        <v>1179</v>
      </c>
      <c r="D474" s="447"/>
      <c r="E474" s="405"/>
      <c r="F474" s="406"/>
      <c r="G474" s="397"/>
      <c r="H474" s="420"/>
      <c r="I474" s="408"/>
      <c r="J474" s="287"/>
      <c r="K474" s="400"/>
      <c r="L474" s="287"/>
      <c r="M474" s="287"/>
      <c r="N474" s="287"/>
      <c r="O474" s="287"/>
      <c r="P474" s="400"/>
      <c r="Q474" s="287"/>
      <c r="R474" s="287"/>
      <c r="S474" s="287"/>
      <c r="T474" s="287"/>
      <c r="U474" s="287"/>
      <c r="V474" s="3"/>
      <c r="W474" s="3"/>
      <c r="X474" s="3"/>
      <c r="Y474" s="3"/>
      <c r="Z474" s="3"/>
      <c r="AA474" s="3"/>
      <c r="AB474" s="3"/>
    </row>
    <row r="475" ht="15.0" customHeight="1">
      <c r="A475" s="401"/>
      <c r="B475" s="401"/>
      <c r="C475" s="451" t="s">
        <v>1734</v>
      </c>
      <c r="D475" s="404"/>
      <c r="E475" s="405"/>
      <c r="F475" s="406"/>
      <c r="G475" s="397"/>
      <c r="H475" s="420"/>
      <c r="I475" s="408"/>
      <c r="J475" s="287"/>
      <c r="K475" s="400"/>
      <c r="L475" s="287"/>
      <c r="M475" s="287"/>
      <c r="N475" s="287"/>
      <c r="O475" s="416"/>
      <c r="P475" s="400"/>
      <c r="Q475" s="416"/>
      <c r="R475" s="287"/>
      <c r="S475" s="287"/>
      <c r="T475" s="287"/>
      <c r="U475" s="287"/>
      <c r="V475" s="3"/>
      <c r="W475" s="3"/>
      <c r="X475" s="3"/>
      <c r="Y475" s="3"/>
      <c r="Z475" s="3"/>
      <c r="AA475" s="3"/>
      <c r="AB475" s="3"/>
    </row>
    <row r="476" ht="15.0" customHeight="1">
      <c r="A476" s="401"/>
      <c r="B476" s="401"/>
      <c r="C476" s="451" t="s">
        <v>1735</v>
      </c>
      <c r="D476" s="404"/>
      <c r="E476" s="405"/>
      <c r="F476" s="406"/>
      <c r="G476" s="397"/>
      <c r="H476" s="420"/>
      <c r="I476" s="408"/>
      <c r="J476" s="287"/>
      <c r="K476" s="400"/>
      <c r="L476" s="287"/>
      <c r="M476" s="287"/>
      <c r="N476" s="287"/>
      <c r="O476" s="416"/>
      <c r="P476" s="400"/>
      <c r="Q476" s="416"/>
      <c r="R476" s="287"/>
      <c r="S476" s="287"/>
      <c r="T476" s="287"/>
      <c r="U476" s="287"/>
      <c r="V476" s="3"/>
      <c r="W476" s="3"/>
      <c r="X476" s="3"/>
      <c r="Y476" s="3"/>
      <c r="Z476" s="3"/>
      <c r="AA476" s="3"/>
      <c r="AB476" s="3"/>
    </row>
    <row r="477" ht="15.0" customHeight="1">
      <c r="A477" s="401"/>
      <c r="B477" s="401"/>
      <c r="C477" s="451" t="s">
        <v>1736</v>
      </c>
      <c r="D477" s="404"/>
      <c r="E477" s="405"/>
      <c r="F477" s="406"/>
      <c r="G477" s="397"/>
      <c r="H477" s="420"/>
      <c r="I477" s="408"/>
      <c r="J477" s="287"/>
      <c r="K477" s="400"/>
      <c r="L477" s="287"/>
      <c r="M477" s="287"/>
      <c r="N477" s="287"/>
      <c r="O477" s="416"/>
      <c r="P477" s="400"/>
      <c r="Q477" s="416"/>
      <c r="R477" s="287"/>
      <c r="S477" s="287"/>
      <c r="T477" s="287"/>
      <c r="U477" s="287"/>
      <c r="V477" s="3"/>
      <c r="W477" s="3"/>
      <c r="X477" s="3"/>
      <c r="Y477" s="3"/>
      <c r="Z477" s="3"/>
      <c r="AA477" s="3"/>
      <c r="AB477" s="3"/>
    </row>
    <row r="478" ht="15.0" customHeight="1">
      <c r="A478" s="401"/>
      <c r="B478" s="401"/>
      <c r="C478" s="451" t="s">
        <v>1737</v>
      </c>
      <c r="D478" s="404"/>
      <c r="E478" s="405"/>
      <c r="F478" s="406"/>
      <c r="G478" s="397"/>
      <c r="H478" s="420"/>
      <c r="I478" s="408"/>
      <c r="J478" s="287"/>
      <c r="K478" s="400"/>
      <c r="L478" s="287"/>
      <c r="M478" s="287"/>
      <c r="N478" s="287"/>
      <c r="O478" s="416"/>
      <c r="P478" s="400"/>
      <c r="Q478" s="416"/>
      <c r="R478" s="287"/>
      <c r="S478" s="287"/>
      <c r="T478" s="287"/>
      <c r="U478" s="287"/>
      <c r="V478" s="3"/>
      <c r="W478" s="3"/>
      <c r="X478" s="3"/>
      <c r="Y478" s="3"/>
      <c r="Z478" s="3"/>
      <c r="AA478" s="3"/>
      <c r="AB478" s="3"/>
    </row>
    <row r="479" ht="15.0" customHeight="1">
      <c r="A479" s="401"/>
      <c r="B479" s="401"/>
      <c r="C479" s="451" t="s">
        <v>1738</v>
      </c>
      <c r="D479" s="404"/>
      <c r="E479" s="405"/>
      <c r="F479" s="406"/>
      <c r="G479" s="397"/>
      <c r="H479" s="420"/>
      <c r="I479" s="408"/>
      <c r="J479" s="287"/>
      <c r="K479" s="400"/>
      <c r="L479" s="287"/>
      <c r="M479" s="287"/>
      <c r="N479" s="287"/>
      <c r="O479" s="416"/>
      <c r="P479" s="400"/>
      <c r="Q479" s="416"/>
      <c r="R479" s="287"/>
      <c r="S479" s="287"/>
      <c r="T479" s="287"/>
      <c r="U479" s="287"/>
      <c r="V479" s="3"/>
      <c r="W479" s="3"/>
      <c r="X479" s="3"/>
      <c r="Y479" s="3"/>
      <c r="Z479" s="3"/>
      <c r="AA479" s="3"/>
      <c r="AB479" s="3"/>
    </row>
    <row r="480" ht="15.0" customHeight="1">
      <c r="A480" s="401"/>
      <c r="B480" s="401"/>
      <c r="C480" s="451" t="s">
        <v>1739</v>
      </c>
      <c r="D480" s="404"/>
      <c r="E480" s="405"/>
      <c r="F480" s="406"/>
      <c r="G480" s="397"/>
      <c r="H480" s="420"/>
      <c r="I480" s="408"/>
      <c r="J480" s="287"/>
      <c r="K480" s="400"/>
      <c r="L480" s="287"/>
      <c r="M480" s="287"/>
      <c r="N480" s="287"/>
      <c r="O480" s="287"/>
      <c r="P480" s="400"/>
      <c r="Q480" s="287"/>
      <c r="R480" s="287"/>
      <c r="S480" s="287"/>
      <c r="T480" s="287"/>
      <c r="U480" s="287"/>
      <c r="V480" s="3"/>
      <c r="W480" s="3"/>
      <c r="X480" s="3"/>
      <c r="Y480" s="3"/>
      <c r="Z480" s="3"/>
      <c r="AA480" s="3"/>
      <c r="AB480" s="3"/>
    </row>
    <row r="481" ht="15.75" customHeight="1">
      <c r="A481" s="401"/>
      <c r="B481" s="401"/>
      <c r="C481" s="451" t="s">
        <v>1740</v>
      </c>
      <c r="D481" s="404"/>
      <c r="E481" s="405"/>
      <c r="F481" s="406"/>
      <c r="G481" s="397"/>
      <c r="H481" s="420"/>
      <c r="I481" s="408"/>
      <c r="J481" s="287"/>
      <c r="K481" s="400"/>
      <c r="L481" s="287"/>
      <c r="M481" s="287"/>
      <c r="N481" s="287"/>
      <c r="O481" s="287"/>
      <c r="P481" s="400"/>
      <c r="Q481" s="416"/>
      <c r="R481" s="287"/>
      <c r="S481" s="287"/>
      <c r="T481" s="287"/>
      <c r="U481" s="287"/>
      <c r="V481" s="3"/>
      <c r="W481" s="3"/>
      <c r="X481" s="3"/>
      <c r="Y481" s="3"/>
      <c r="Z481" s="3"/>
      <c r="AA481" s="3"/>
      <c r="AB481" s="3"/>
    </row>
    <row r="482" ht="15.0" customHeight="1">
      <c r="A482" s="401"/>
      <c r="B482" s="401"/>
      <c r="C482" s="451" t="s">
        <v>1741</v>
      </c>
      <c r="D482" s="404"/>
      <c r="E482" s="405"/>
      <c r="F482" s="406"/>
      <c r="G482" s="397"/>
      <c r="H482" s="420"/>
      <c r="I482" s="408"/>
      <c r="J482" s="287"/>
      <c r="K482" s="400"/>
      <c r="L482" s="287"/>
      <c r="M482" s="287"/>
      <c r="N482" s="287"/>
      <c r="O482" s="287"/>
      <c r="P482" s="400"/>
      <c r="Q482" s="416"/>
      <c r="R482" s="287"/>
      <c r="S482" s="287"/>
      <c r="T482" s="287"/>
      <c r="U482" s="287"/>
      <c r="V482" s="3"/>
      <c r="W482" s="3"/>
      <c r="X482" s="3"/>
      <c r="Y482" s="3"/>
      <c r="Z482" s="3"/>
      <c r="AA482" s="3"/>
      <c r="AB482" s="3"/>
    </row>
    <row r="483" ht="15.0" customHeight="1">
      <c r="A483" s="401"/>
      <c r="B483" s="401"/>
      <c r="C483" s="451" t="s">
        <v>1742</v>
      </c>
      <c r="D483" s="404"/>
      <c r="E483" s="405"/>
      <c r="F483" s="406"/>
      <c r="G483" s="397"/>
      <c r="H483" s="420"/>
      <c r="I483" s="408"/>
      <c r="J483" s="287"/>
      <c r="K483" s="400"/>
      <c r="L483" s="287"/>
      <c r="M483" s="287"/>
      <c r="N483" s="287"/>
      <c r="O483" s="287"/>
      <c r="P483" s="400"/>
      <c r="Q483" s="416"/>
      <c r="R483" s="287"/>
      <c r="S483" s="287"/>
      <c r="T483" s="287"/>
      <c r="U483" s="287"/>
      <c r="V483" s="3"/>
      <c r="W483" s="3"/>
      <c r="X483" s="3"/>
      <c r="Y483" s="3"/>
      <c r="Z483" s="3"/>
      <c r="AA483" s="3"/>
      <c r="AB483" s="3"/>
    </row>
    <row r="484" ht="15.0" customHeight="1">
      <c r="A484" s="401"/>
      <c r="B484" s="401"/>
      <c r="C484" s="451" t="s">
        <v>1743</v>
      </c>
      <c r="D484" s="404"/>
      <c r="E484" s="405"/>
      <c r="F484" s="406"/>
      <c r="G484" s="397"/>
      <c r="H484" s="420"/>
      <c r="I484" s="408"/>
      <c r="J484" s="287"/>
      <c r="K484" s="400"/>
      <c r="L484" s="287"/>
      <c r="M484" s="287"/>
      <c r="N484" s="287"/>
      <c r="O484" s="287"/>
      <c r="P484" s="400"/>
      <c r="Q484" s="416"/>
      <c r="R484" s="287"/>
      <c r="S484" s="287"/>
      <c r="T484" s="287"/>
      <c r="U484" s="287"/>
      <c r="V484" s="3"/>
      <c r="W484" s="3"/>
      <c r="X484" s="3"/>
      <c r="Y484" s="3"/>
      <c r="Z484" s="3"/>
      <c r="AA484" s="3"/>
      <c r="AB484" s="3"/>
    </row>
    <row r="485" ht="15.0" customHeight="1">
      <c r="A485" s="401"/>
      <c r="B485" s="401"/>
      <c r="C485" s="451" t="s">
        <v>1744</v>
      </c>
      <c r="D485" s="404"/>
      <c r="E485" s="405"/>
      <c r="F485" s="406"/>
      <c r="G485" s="397"/>
      <c r="H485" s="420"/>
      <c r="I485" s="408"/>
      <c r="J485" s="287"/>
      <c r="K485" s="400"/>
      <c r="L485" s="287"/>
      <c r="M485" s="287"/>
      <c r="N485" s="287"/>
      <c r="O485" s="287"/>
      <c r="P485" s="400"/>
      <c r="Q485" s="416"/>
      <c r="R485" s="287"/>
      <c r="S485" s="287"/>
      <c r="T485" s="287"/>
      <c r="U485" s="287"/>
      <c r="V485" s="3"/>
      <c r="W485" s="3"/>
      <c r="X485" s="3"/>
      <c r="Y485" s="3"/>
      <c r="Z485" s="3"/>
      <c r="AA485" s="3"/>
      <c r="AB485" s="3"/>
    </row>
    <row r="486" ht="15.0" customHeight="1">
      <c r="A486" s="401"/>
      <c r="B486" s="401"/>
      <c r="C486" s="451" t="s">
        <v>1745</v>
      </c>
      <c r="D486" s="404"/>
      <c r="E486" s="405"/>
      <c r="F486" s="406"/>
      <c r="G486" s="397"/>
      <c r="H486" s="420"/>
      <c r="I486" s="408"/>
      <c r="J486" s="287"/>
      <c r="K486" s="400"/>
      <c r="L486" s="287"/>
      <c r="M486" s="287"/>
      <c r="N486" s="287"/>
      <c r="O486" s="287"/>
      <c r="P486" s="400"/>
      <c r="Q486" s="287"/>
      <c r="R486" s="287"/>
      <c r="S486" s="287"/>
      <c r="T486" s="287"/>
      <c r="U486" s="287"/>
      <c r="V486" s="3"/>
      <c r="W486" s="3"/>
      <c r="X486" s="3"/>
      <c r="Y486" s="3"/>
      <c r="Z486" s="3"/>
      <c r="AA486" s="3"/>
      <c r="AB486" s="3"/>
    </row>
    <row r="487" ht="15.0" customHeight="1">
      <c r="A487" s="401"/>
      <c r="B487" s="401"/>
      <c r="C487" s="451" t="s">
        <v>1746</v>
      </c>
      <c r="D487" s="404"/>
      <c r="E487" s="405"/>
      <c r="F487" s="406"/>
      <c r="G487" s="397"/>
      <c r="H487" s="420"/>
      <c r="I487" s="408"/>
      <c r="J487" s="287"/>
      <c r="K487" s="400"/>
      <c r="L487" s="287"/>
      <c r="M487" s="287"/>
      <c r="N487" s="287"/>
      <c r="O487" s="287"/>
      <c r="P487" s="400"/>
      <c r="Q487" s="287"/>
      <c r="R487" s="287"/>
      <c r="S487" s="287"/>
      <c r="T487" s="287"/>
      <c r="U487" s="287"/>
      <c r="V487" s="3"/>
      <c r="W487" s="3"/>
      <c r="X487" s="3"/>
      <c r="Y487" s="3"/>
      <c r="Z487" s="3"/>
      <c r="AA487" s="3"/>
      <c r="AB487" s="3"/>
    </row>
    <row r="488" ht="15.75" customHeight="1">
      <c r="A488" s="401"/>
      <c r="B488" s="401"/>
      <c r="C488" s="451" t="s">
        <v>1747</v>
      </c>
      <c r="D488" s="404"/>
      <c r="E488" s="405"/>
      <c r="F488" s="406"/>
      <c r="G488" s="397"/>
      <c r="H488" s="420"/>
      <c r="I488" s="408"/>
      <c r="J488" s="287"/>
      <c r="K488" s="400"/>
      <c r="L488" s="287"/>
      <c r="M488" s="287"/>
      <c r="N488" s="287"/>
      <c r="O488" s="287"/>
      <c r="P488" s="400"/>
      <c r="Q488" s="287"/>
      <c r="R488" s="287"/>
      <c r="S488" s="287"/>
      <c r="T488" s="287"/>
      <c r="U488" s="287"/>
      <c r="V488" s="3"/>
      <c r="W488" s="3"/>
      <c r="X488" s="3"/>
      <c r="Y488" s="3"/>
      <c r="Z488" s="3"/>
      <c r="AA488" s="3"/>
      <c r="AB488" s="3"/>
    </row>
    <row r="489" ht="15.0" customHeight="1">
      <c r="A489" s="401"/>
      <c r="B489" s="401"/>
      <c r="C489" s="451" t="s">
        <v>1748</v>
      </c>
      <c r="D489" s="404"/>
      <c r="E489" s="405"/>
      <c r="F489" s="406"/>
      <c r="G489" s="397"/>
      <c r="H489" s="420"/>
      <c r="I489" s="408"/>
      <c r="J489" s="287"/>
      <c r="K489" s="400"/>
      <c r="L489" s="287"/>
      <c r="M489" s="416"/>
      <c r="N489" s="287"/>
      <c r="O489" s="287"/>
      <c r="P489" s="400"/>
      <c r="Q489" s="287"/>
      <c r="R489" s="287"/>
      <c r="S489" s="287"/>
      <c r="T489" s="287"/>
      <c r="U489" s="287"/>
      <c r="V489" s="3"/>
      <c r="W489" s="3"/>
      <c r="X489" s="3"/>
      <c r="Y489" s="3"/>
      <c r="Z489" s="3"/>
      <c r="AA489" s="3"/>
      <c r="AB489" s="3"/>
    </row>
    <row r="490" ht="15.0" customHeight="1">
      <c r="A490" s="401"/>
      <c r="B490" s="401"/>
      <c r="C490" s="451" t="s">
        <v>1749</v>
      </c>
      <c r="D490" s="404"/>
      <c r="E490" s="405"/>
      <c r="F490" s="406"/>
      <c r="G490" s="397"/>
      <c r="H490" s="420"/>
      <c r="I490" s="408"/>
      <c r="J490" s="287"/>
      <c r="K490" s="400"/>
      <c r="L490" s="287"/>
      <c r="M490" s="416"/>
      <c r="N490" s="287"/>
      <c r="O490" s="287"/>
      <c r="P490" s="400"/>
      <c r="Q490" s="287"/>
      <c r="R490" s="287"/>
      <c r="S490" s="287"/>
      <c r="T490" s="287"/>
      <c r="U490" s="287"/>
      <c r="V490" s="3"/>
      <c r="W490" s="3"/>
      <c r="X490" s="3"/>
      <c r="Y490" s="3"/>
      <c r="Z490" s="3"/>
      <c r="AA490" s="3"/>
      <c r="AB490" s="3"/>
    </row>
    <row r="491" ht="15.0" customHeight="1">
      <c r="A491" s="401"/>
      <c r="B491" s="401"/>
      <c r="C491" s="451"/>
      <c r="D491" s="404"/>
      <c r="E491" s="405"/>
      <c r="F491" s="406"/>
      <c r="G491" s="397"/>
      <c r="H491" s="420"/>
      <c r="I491" s="438"/>
      <c r="J491" s="287"/>
      <c r="K491" s="400"/>
      <c r="L491" s="287"/>
      <c r="M491" s="416"/>
      <c r="N491" s="287"/>
      <c r="O491" s="287"/>
      <c r="P491" s="400"/>
      <c r="Q491" s="287"/>
      <c r="R491" s="287"/>
      <c r="S491" s="287"/>
      <c r="T491" s="287"/>
      <c r="U491" s="287"/>
      <c r="V491" s="3"/>
      <c r="W491" s="3"/>
      <c r="X491" s="3"/>
      <c r="Y491" s="3"/>
      <c r="Z491" s="3"/>
      <c r="AA491" s="3"/>
      <c r="AB491" s="3"/>
    </row>
    <row r="492" ht="15.75" customHeight="1">
      <c r="A492" s="401"/>
      <c r="B492" s="401"/>
      <c r="C492" s="402" t="s">
        <v>1750</v>
      </c>
      <c r="D492" s="404"/>
      <c r="E492" s="405"/>
      <c r="F492" s="406"/>
      <c r="G492" s="397"/>
      <c r="H492" s="420"/>
      <c r="I492" s="407" t="s">
        <v>902</v>
      </c>
      <c r="J492" s="287"/>
      <c r="K492" s="400"/>
      <c r="L492" s="287"/>
      <c r="M492" s="416"/>
      <c r="N492" s="287"/>
      <c r="O492" s="287"/>
      <c r="P492" s="400"/>
      <c r="Q492" s="287"/>
      <c r="R492" s="287"/>
      <c r="S492" s="287"/>
      <c r="T492" s="287"/>
      <c r="U492" s="287"/>
      <c r="V492" s="3"/>
      <c r="W492" s="3"/>
      <c r="X492" s="3"/>
      <c r="Y492" s="3"/>
      <c r="Z492" s="3"/>
      <c r="AA492" s="3"/>
      <c r="AB492" s="3"/>
    </row>
    <row r="493" ht="15.0" customHeight="1">
      <c r="A493" s="401"/>
      <c r="B493" s="401"/>
      <c r="C493" s="421" t="s">
        <v>1587</v>
      </c>
      <c r="D493" s="404" t="s">
        <v>1751</v>
      </c>
      <c r="E493" s="405">
        <v>1500.0</v>
      </c>
      <c r="F493" s="406" t="s">
        <v>564</v>
      </c>
      <c r="G493" s="397">
        <v>21.0</v>
      </c>
      <c r="H493" s="420">
        <f t="shared" ref="H493:H565" si="55">E493*G493</f>
        <v>31500</v>
      </c>
      <c r="I493" s="408"/>
      <c r="J493" s="287"/>
      <c r="K493" s="400">
        <f t="shared" ref="K493:K565" si="56">E493/2</f>
        <v>750</v>
      </c>
      <c r="L493" s="287"/>
      <c r="M493" s="416"/>
      <c r="N493" s="287"/>
      <c r="O493" s="287"/>
      <c r="P493" s="400">
        <f t="shared" ref="P493:P565" si="57">E493/2</f>
        <v>750</v>
      </c>
      <c r="Q493" s="287"/>
      <c r="R493" s="287"/>
      <c r="S493" s="287"/>
      <c r="T493" s="287"/>
      <c r="U493" s="287"/>
      <c r="V493" s="3"/>
      <c r="W493" s="3"/>
      <c r="X493" s="3"/>
      <c r="Y493" s="3"/>
      <c r="Z493" s="3"/>
      <c r="AA493" s="3"/>
      <c r="AB493" s="3"/>
    </row>
    <row r="494" ht="15.0" customHeight="1">
      <c r="A494" s="401"/>
      <c r="B494" s="401"/>
      <c r="C494" s="421" t="s">
        <v>1587</v>
      </c>
      <c r="D494" s="404" t="s">
        <v>1752</v>
      </c>
      <c r="E494" s="405">
        <v>2000.0</v>
      </c>
      <c r="F494" s="406" t="s">
        <v>350</v>
      </c>
      <c r="G494" s="397">
        <v>28.0</v>
      </c>
      <c r="H494" s="420">
        <f t="shared" si="55"/>
        <v>56000</v>
      </c>
      <c r="I494" s="408"/>
      <c r="J494" s="287"/>
      <c r="K494" s="400">
        <f t="shared" si="56"/>
        <v>1000</v>
      </c>
      <c r="L494" s="287"/>
      <c r="M494" s="416"/>
      <c r="N494" s="287"/>
      <c r="O494" s="287"/>
      <c r="P494" s="400">
        <f t="shared" si="57"/>
        <v>1000</v>
      </c>
      <c r="Q494" s="287"/>
      <c r="R494" s="287"/>
      <c r="S494" s="287"/>
      <c r="T494" s="287"/>
      <c r="U494" s="287"/>
      <c r="V494" s="3"/>
      <c r="W494" s="3"/>
      <c r="X494" s="3"/>
      <c r="Y494" s="3"/>
      <c r="Z494" s="3"/>
      <c r="AA494" s="3"/>
      <c r="AB494" s="3"/>
    </row>
    <row r="495" ht="15.0" customHeight="1">
      <c r="A495" s="401"/>
      <c r="B495" s="401"/>
      <c r="C495" s="421" t="s">
        <v>1591</v>
      </c>
      <c r="D495" s="404" t="s">
        <v>1593</v>
      </c>
      <c r="E495" s="405">
        <v>1500.0</v>
      </c>
      <c r="F495" s="406" t="s">
        <v>350</v>
      </c>
      <c r="G495" s="397">
        <v>5.0</v>
      </c>
      <c r="H495" s="420">
        <f t="shared" si="55"/>
        <v>7500</v>
      </c>
      <c r="I495" s="408"/>
      <c r="J495" s="287"/>
      <c r="K495" s="400">
        <f t="shared" si="56"/>
        <v>750</v>
      </c>
      <c r="L495" s="287"/>
      <c r="M495" s="416"/>
      <c r="N495" s="287"/>
      <c r="O495" s="287"/>
      <c r="P495" s="400">
        <f t="shared" si="57"/>
        <v>750</v>
      </c>
      <c r="Q495" s="287"/>
      <c r="R495" s="287"/>
      <c r="S495" s="287"/>
      <c r="T495" s="287"/>
      <c r="U495" s="287"/>
      <c r="V495" s="3"/>
      <c r="W495" s="3"/>
      <c r="X495" s="3"/>
      <c r="Y495" s="3"/>
      <c r="Z495" s="3"/>
      <c r="AA495" s="3"/>
      <c r="AB495" s="3"/>
    </row>
    <row r="496" ht="15.0" customHeight="1">
      <c r="A496" s="401"/>
      <c r="B496" s="401"/>
      <c r="C496" s="421" t="s">
        <v>1598</v>
      </c>
      <c r="D496" s="404" t="s">
        <v>1599</v>
      </c>
      <c r="E496" s="405">
        <v>4000.0</v>
      </c>
      <c r="F496" s="406" t="s">
        <v>350</v>
      </c>
      <c r="G496" s="397">
        <v>5.0</v>
      </c>
      <c r="H496" s="420">
        <f t="shared" si="55"/>
        <v>20000</v>
      </c>
      <c r="I496" s="408"/>
      <c r="J496" s="287"/>
      <c r="K496" s="400">
        <f t="shared" si="56"/>
        <v>2000</v>
      </c>
      <c r="L496" s="287"/>
      <c r="M496" s="416"/>
      <c r="N496" s="287"/>
      <c r="O496" s="287"/>
      <c r="P496" s="400">
        <f t="shared" si="57"/>
        <v>2000</v>
      </c>
      <c r="Q496" s="287"/>
      <c r="R496" s="287"/>
      <c r="S496" s="287"/>
      <c r="T496" s="287"/>
      <c r="U496" s="287"/>
      <c r="V496" s="3"/>
      <c r="W496" s="3"/>
      <c r="X496" s="3"/>
      <c r="Y496" s="3"/>
      <c r="Z496" s="3"/>
      <c r="AA496" s="3"/>
      <c r="AB496" s="3"/>
    </row>
    <row r="497" ht="15.0" customHeight="1">
      <c r="A497" s="401"/>
      <c r="B497" s="401"/>
      <c r="C497" s="421" t="s">
        <v>1598</v>
      </c>
      <c r="D497" s="404" t="s">
        <v>1600</v>
      </c>
      <c r="E497" s="405">
        <v>10000.0</v>
      </c>
      <c r="F497" s="406" t="s">
        <v>350</v>
      </c>
      <c r="G497" s="397">
        <v>4.0</v>
      </c>
      <c r="H497" s="420">
        <f t="shared" si="55"/>
        <v>40000</v>
      </c>
      <c r="I497" s="408"/>
      <c r="J497" s="287"/>
      <c r="K497" s="400">
        <f t="shared" si="56"/>
        <v>5000</v>
      </c>
      <c r="L497" s="287"/>
      <c r="M497" s="416"/>
      <c r="N497" s="287"/>
      <c r="O497" s="287"/>
      <c r="P497" s="400">
        <f t="shared" si="57"/>
        <v>5000</v>
      </c>
      <c r="Q497" s="287"/>
      <c r="R497" s="287"/>
      <c r="S497" s="287"/>
      <c r="T497" s="287"/>
      <c r="U497" s="287"/>
      <c r="V497" s="3"/>
      <c r="W497" s="3"/>
      <c r="X497" s="3"/>
      <c r="Y497" s="3"/>
      <c r="Z497" s="3"/>
      <c r="AA497" s="3"/>
      <c r="AB497" s="3"/>
    </row>
    <row r="498" ht="15.0" customHeight="1">
      <c r="A498" s="401"/>
      <c r="B498" s="401"/>
      <c r="C498" s="421" t="s">
        <v>1601</v>
      </c>
      <c r="D498" s="404" t="s">
        <v>1753</v>
      </c>
      <c r="E498" s="405">
        <v>100.0</v>
      </c>
      <c r="F498" s="406" t="s">
        <v>221</v>
      </c>
      <c r="G498" s="397">
        <v>22.0</v>
      </c>
      <c r="H498" s="420">
        <f t="shared" si="55"/>
        <v>2200</v>
      </c>
      <c r="I498" s="408"/>
      <c r="J498" s="287"/>
      <c r="K498" s="400">
        <f t="shared" si="56"/>
        <v>50</v>
      </c>
      <c r="L498" s="287"/>
      <c r="M498" s="416"/>
      <c r="N498" s="287"/>
      <c r="O498" s="287"/>
      <c r="P498" s="400">
        <f t="shared" si="57"/>
        <v>50</v>
      </c>
      <c r="Q498" s="287"/>
      <c r="R498" s="287"/>
      <c r="S498" s="287"/>
      <c r="T498" s="287"/>
      <c r="U498" s="287"/>
      <c r="V498" s="3"/>
      <c r="W498" s="3"/>
      <c r="X498" s="3"/>
      <c r="Y498" s="3"/>
      <c r="Z498" s="3"/>
      <c r="AA498" s="3"/>
      <c r="AB498" s="3"/>
    </row>
    <row r="499" ht="15.0" customHeight="1">
      <c r="A499" s="401"/>
      <c r="B499" s="401"/>
      <c r="C499" s="421" t="s">
        <v>1601</v>
      </c>
      <c r="D499" s="404" t="s">
        <v>1602</v>
      </c>
      <c r="E499" s="405">
        <v>60.0</v>
      </c>
      <c r="F499" s="406" t="s">
        <v>221</v>
      </c>
      <c r="G499" s="397">
        <v>40.0</v>
      </c>
      <c r="H499" s="420">
        <f t="shared" si="55"/>
        <v>2400</v>
      </c>
      <c r="I499" s="408"/>
      <c r="J499" s="287"/>
      <c r="K499" s="400">
        <f t="shared" si="56"/>
        <v>30</v>
      </c>
      <c r="L499" s="287"/>
      <c r="M499" s="416"/>
      <c r="N499" s="287"/>
      <c r="O499" s="287"/>
      <c r="P499" s="400">
        <f t="shared" si="57"/>
        <v>30</v>
      </c>
      <c r="Q499" s="287"/>
      <c r="R499" s="287"/>
      <c r="S499" s="287"/>
      <c r="T499" s="287"/>
      <c r="U499" s="287"/>
      <c r="V499" s="3"/>
      <c r="W499" s="3"/>
      <c r="X499" s="3"/>
      <c r="Y499" s="3"/>
      <c r="Z499" s="3"/>
      <c r="AA499" s="3"/>
      <c r="AB499" s="3"/>
    </row>
    <row r="500" ht="15.0" customHeight="1">
      <c r="A500" s="401"/>
      <c r="B500" s="401"/>
      <c r="C500" s="421" t="s">
        <v>1601</v>
      </c>
      <c r="D500" s="404" t="s">
        <v>1754</v>
      </c>
      <c r="E500" s="405">
        <v>1000.0</v>
      </c>
      <c r="F500" s="406" t="s">
        <v>405</v>
      </c>
      <c r="G500" s="397">
        <v>2.5</v>
      </c>
      <c r="H500" s="420">
        <f t="shared" si="55"/>
        <v>2500</v>
      </c>
      <c r="I500" s="408"/>
      <c r="J500" s="287"/>
      <c r="K500" s="400">
        <f t="shared" si="56"/>
        <v>500</v>
      </c>
      <c r="L500" s="287"/>
      <c r="M500" s="416"/>
      <c r="N500" s="287"/>
      <c r="O500" s="287"/>
      <c r="P500" s="400">
        <f t="shared" si="57"/>
        <v>500</v>
      </c>
      <c r="Q500" s="287"/>
      <c r="R500" s="287"/>
      <c r="S500" s="287"/>
      <c r="T500" s="287"/>
      <c r="U500" s="287"/>
      <c r="V500" s="3"/>
      <c r="W500" s="3"/>
      <c r="X500" s="3"/>
      <c r="Y500" s="3"/>
      <c r="Z500" s="3"/>
      <c r="AA500" s="3"/>
      <c r="AB500" s="3"/>
    </row>
    <row r="501" ht="15.0" customHeight="1">
      <c r="A501" s="401"/>
      <c r="B501" s="401"/>
      <c r="C501" s="421" t="s">
        <v>1601</v>
      </c>
      <c r="D501" s="404" t="s">
        <v>1603</v>
      </c>
      <c r="E501" s="405">
        <v>2000.0</v>
      </c>
      <c r="F501" s="406" t="s">
        <v>405</v>
      </c>
      <c r="G501" s="397">
        <v>1.8</v>
      </c>
      <c r="H501" s="420">
        <f t="shared" si="55"/>
        <v>3600</v>
      </c>
      <c r="I501" s="408"/>
      <c r="J501" s="287"/>
      <c r="K501" s="400">
        <f t="shared" si="56"/>
        <v>1000</v>
      </c>
      <c r="L501" s="287"/>
      <c r="M501" s="416"/>
      <c r="N501" s="287"/>
      <c r="O501" s="287"/>
      <c r="P501" s="400">
        <f t="shared" si="57"/>
        <v>1000</v>
      </c>
      <c r="Q501" s="287"/>
      <c r="R501" s="287"/>
      <c r="S501" s="287"/>
      <c r="T501" s="287"/>
      <c r="U501" s="287"/>
      <c r="V501" s="3"/>
      <c r="W501" s="3"/>
      <c r="X501" s="3"/>
      <c r="Y501" s="3"/>
      <c r="Z501" s="3"/>
      <c r="AA501" s="3"/>
      <c r="AB501" s="3"/>
    </row>
    <row r="502" ht="15.0" customHeight="1">
      <c r="A502" s="401"/>
      <c r="B502" s="401"/>
      <c r="C502" s="421" t="s">
        <v>1604</v>
      </c>
      <c r="D502" s="404" t="s">
        <v>1606</v>
      </c>
      <c r="E502" s="405">
        <v>80.0</v>
      </c>
      <c r="F502" s="406" t="s">
        <v>221</v>
      </c>
      <c r="G502" s="397">
        <v>40.0</v>
      </c>
      <c r="H502" s="420">
        <f t="shared" si="55"/>
        <v>3200</v>
      </c>
      <c r="I502" s="408"/>
      <c r="J502" s="287"/>
      <c r="K502" s="400">
        <f t="shared" si="56"/>
        <v>40</v>
      </c>
      <c r="L502" s="287"/>
      <c r="M502" s="416"/>
      <c r="N502" s="287"/>
      <c r="O502" s="287"/>
      <c r="P502" s="400">
        <f t="shared" si="57"/>
        <v>40</v>
      </c>
      <c r="Q502" s="287"/>
      <c r="R502" s="287"/>
      <c r="S502" s="287"/>
      <c r="T502" s="287"/>
      <c r="U502" s="287"/>
      <c r="V502" s="3"/>
      <c r="W502" s="3"/>
      <c r="X502" s="3"/>
      <c r="Y502" s="3"/>
      <c r="Z502" s="3"/>
      <c r="AA502" s="3"/>
      <c r="AB502" s="3"/>
    </row>
    <row r="503" ht="15.0" customHeight="1">
      <c r="A503" s="401"/>
      <c r="B503" s="401"/>
      <c r="C503" s="421" t="s">
        <v>1604</v>
      </c>
      <c r="D503" s="404" t="s">
        <v>1755</v>
      </c>
      <c r="E503" s="405">
        <v>80.0</v>
      </c>
      <c r="F503" s="406" t="s">
        <v>221</v>
      </c>
      <c r="G503" s="397">
        <v>60.0</v>
      </c>
      <c r="H503" s="420">
        <f t="shared" si="55"/>
        <v>4800</v>
      </c>
      <c r="I503" s="408"/>
      <c r="J503" s="287"/>
      <c r="K503" s="400">
        <f t="shared" si="56"/>
        <v>40</v>
      </c>
      <c r="L503" s="287"/>
      <c r="M503" s="416"/>
      <c r="N503" s="287"/>
      <c r="O503" s="287"/>
      <c r="P503" s="400">
        <f t="shared" si="57"/>
        <v>40</v>
      </c>
      <c r="Q503" s="287"/>
      <c r="R503" s="287"/>
      <c r="S503" s="287"/>
      <c r="T503" s="287"/>
      <c r="U503" s="287"/>
      <c r="V503" s="3"/>
      <c r="W503" s="3"/>
      <c r="X503" s="3"/>
      <c r="Y503" s="3"/>
      <c r="Z503" s="3"/>
      <c r="AA503" s="3"/>
      <c r="AB503" s="3"/>
    </row>
    <row r="504" ht="15.0" customHeight="1">
      <c r="A504" s="401"/>
      <c r="B504" s="401"/>
      <c r="C504" s="421" t="s">
        <v>1604</v>
      </c>
      <c r="D504" s="404" t="s">
        <v>1603</v>
      </c>
      <c r="E504" s="405">
        <v>2000.0</v>
      </c>
      <c r="F504" s="406" t="s">
        <v>350</v>
      </c>
      <c r="G504" s="397">
        <v>3.0</v>
      </c>
      <c r="H504" s="420">
        <f t="shared" si="55"/>
        <v>6000</v>
      </c>
      <c r="I504" s="408"/>
      <c r="J504" s="287"/>
      <c r="K504" s="400">
        <f t="shared" si="56"/>
        <v>1000</v>
      </c>
      <c r="L504" s="287"/>
      <c r="M504" s="416"/>
      <c r="N504" s="287"/>
      <c r="O504" s="287"/>
      <c r="P504" s="400">
        <f t="shared" si="57"/>
        <v>1000</v>
      </c>
      <c r="Q504" s="287"/>
      <c r="R504" s="287"/>
      <c r="S504" s="287"/>
      <c r="T504" s="287"/>
      <c r="U504" s="287"/>
      <c r="V504" s="3"/>
      <c r="W504" s="3"/>
      <c r="X504" s="3"/>
      <c r="Y504" s="3"/>
      <c r="Z504" s="3"/>
      <c r="AA504" s="3"/>
      <c r="AB504" s="3"/>
    </row>
    <row r="505" ht="15.0" customHeight="1">
      <c r="A505" s="401"/>
      <c r="B505" s="401"/>
      <c r="C505" s="421" t="s">
        <v>1607</v>
      </c>
      <c r="D505" s="404" t="s">
        <v>1756</v>
      </c>
      <c r="E505" s="405">
        <v>400.0</v>
      </c>
      <c r="F505" s="406" t="s">
        <v>350</v>
      </c>
      <c r="G505" s="397">
        <v>3.0</v>
      </c>
      <c r="H505" s="420">
        <f t="shared" si="55"/>
        <v>1200</v>
      </c>
      <c r="I505" s="408"/>
      <c r="J505" s="287"/>
      <c r="K505" s="400">
        <f t="shared" si="56"/>
        <v>200</v>
      </c>
      <c r="L505" s="287"/>
      <c r="M505" s="416"/>
      <c r="N505" s="287"/>
      <c r="O505" s="287"/>
      <c r="P505" s="400">
        <f t="shared" si="57"/>
        <v>200</v>
      </c>
      <c r="Q505" s="287"/>
      <c r="R505" s="287"/>
      <c r="S505" s="287"/>
      <c r="T505" s="287"/>
      <c r="U505" s="287"/>
      <c r="V505" s="3"/>
      <c r="W505" s="3"/>
      <c r="X505" s="3"/>
      <c r="Y505" s="3"/>
      <c r="Z505" s="3"/>
      <c r="AA505" s="3"/>
      <c r="AB505" s="3"/>
    </row>
    <row r="506" ht="15.0" customHeight="1">
      <c r="A506" s="401"/>
      <c r="B506" s="401"/>
      <c r="C506" s="421" t="s">
        <v>1607</v>
      </c>
      <c r="D506" s="404" t="s">
        <v>1721</v>
      </c>
      <c r="E506" s="405">
        <v>800.0</v>
      </c>
      <c r="F506" s="406" t="s">
        <v>350</v>
      </c>
      <c r="G506" s="397">
        <v>3.0</v>
      </c>
      <c r="H506" s="420">
        <f t="shared" si="55"/>
        <v>2400</v>
      </c>
      <c r="I506" s="408"/>
      <c r="J506" s="287"/>
      <c r="K506" s="400">
        <f t="shared" si="56"/>
        <v>400</v>
      </c>
      <c r="L506" s="287"/>
      <c r="M506" s="416"/>
      <c r="N506" s="287"/>
      <c r="O506" s="287"/>
      <c r="P506" s="400">
        <f t="shared" si="57"/>
        <v>400</v>
      </c>
      <c r="Q506" s="287"/>
      <c r="R506" s="287"/>
      <c r="S506" s="287"/>
      <c r="T506" s="287"/>
      <c r="U506" s="287"/>
      <c r="V506" s="3"/>
      <c r="W506" s="3"/>
      <c r="X506" s="3"/>
      <c r="Y506" s="3"/>
      <c r="Z506" s="3"/>
      <c r="AA506" s="3"/>
      <c r="AB506" s="3"/>
    </row>
    <row r="507" ht="15.0" customHeight="1">
      <c r="A507" s="401"/>
      <c r="B507" s="401"/>
      <c r="C507" s="421" t="s">
        <v>1609</v>
      </c>
      <c r="D507" s="404" t="s">
        <v>1610</v>
      </c>
      <c r="E507" s="405">
        <v>2000.0</v>
      </c>
      <c r="F507" s="406" t="s">
        <v>350</v>
      </c>
      <c r="G507" s="397">
        <v>6.0</v>
      </c>
      <c r="H507" s="420">
        <f t="shared" si="55"/>
        <v>12000</v>
      </c>
      <c r="I507" s="408"/>
      <c r="J507" s="287"/>
      <c r="K507" s="400">
        <f t="shared" si="56"/>
        <v>1000</v>
      </c>
      <c r="L507" s="287"/>
      <c r="M507" s="416"/>
      <c r="N507" s="287"/>
      <c r="O507" s="287"/>
      <c r="P507" s="400">
        <f t="shared" si="57"/>
        <v>1000</v>
      </c>
      <c r="Q507" s="287"/>
      <c r="R507" s="287"/>
      <c r="S507" s="287"/>
      <c r="T507" s="287"/>
      <c r="U507" s="287"/>
      <c r="V507" s="3"/>
      <c r="W507" s="3"/>
      <c r="X507" s="3"/>
      <c r="Y507" s="3"/>
      <c r="Z507" s="3"/>
      <c r="AA507" s="3"/>
      <c r="AB507" s="3"/>
    </row>
    <row r="508" ht="15.0" customHeight="1">
      <c r="A508" s="401"/>
      <c r="B508" s="401"/>
      <c r="C508" s="421" t="s">
        <v>1615</v>
      </c>
      <c r="D508" s="404" t="s">
        <v>1616</v>
      </c>
      <c r="E508" s="405">
        <v>500.0</v>
      </c>
      <c r="F508" s="406" t="s">
        <v>350</v>
      </c>
      <c r="G508" s="397">
        <v>25.0</v>
      </c>
      <c r="H508" s="420">
        <f t="shared" si="55"/>
        <v>12500</v>
      </c>
      <c r="I508" s="408"/>
      <c r="J508" s="287"/>
      <c r="K508" s="400">
        <f t="shared" si="56"/>
        <v>250</v>
      </c>
      <c r="L508" s="287"/>
      <c r="M508" s="416"/>
      <c r="N508" s="287"/>
      <c r="O508" s="287"/>
      <c r="P508" s="400">
        <f t="shared" si="57"/>
        <v>250</v>
      </c>
      <c r="Q508" s="287"/>
      <c r="R508" s="287"/>
      <c r="S508" s="287"/>
      <c r="T508" s="287"/>
      <c r="U508" s="287"/>
      <c r="V508" s="3"/>
      <c r="W508" s="3"/>
      <c r="X508" s="3"/>
      <c r="Y508" s="3"/>
      <c r="Z508" s="3"/>
      <c r="AA508" s="3"/>
      <c r="AB508" s="3"/>
    </row>
    <row r="509" ht="15.0" customHeight="1">
      <c r="A509" s="401"/>
      <c r="B509" s="401"/>
      <c r="C509" s="421" t="s">
        <v>1622</v>
      </c>
      <c r="D509" s="404" t="s">
        <v>1623</v>
      </c>
      <c r="E509" s="405">
        <v>1500.0</v>
      </c>
      <c r="F509" s="406" t="s">
        <v>350</v>
      </c>
      <c r="G509" s="397">
        <v>15.0</v>
      </c>
      <c r="H509" s="420">
        <f t="shared" si="55"/>
        <v>22500</v>
      </c>
      <c r="I509" s="408"/>
      <c r="J509" s="287"/>
      <c r="K509" s="400">
        <f t="shared" si="56"/>
        <v>750</v>
      </c>
      <c r="L509" s="287"/>
      <c r="M509" s="416"/>
      <c r="N509" s="287"/>
      <c r="O509" s="287"/>
      <c r="P509" s="400">
        <f t="shared" si="57"/>
        <v>750</v>
      </c>
      <c r="Q509" s="287"/>
      <c r="R509" s="287"/>
      <c r="S509" s="287"/>
      <c r="T509" s="287"/>
      <c r="U509" s="287"/>
      <c r="V509" s="3"/>
      <c r="W509" s="3"/>
      <c r="X509" s="3"/>
      <c r="Y509" s="3"/>
      <c r="Z509" s="3"/>
      <c r="AA509" s="3"/>
      <c r="AB509" s="3"/>
    </row>
    <row r="510" ht="15.0" customHeight="1">
      <c r="A510" s="401"/>
      <c r="B510" s="401"/>
      <c r="C510" s="421" t="s">
        <v>1614</v>
      </c>
      <c r="D510" s="404" t="s">
        <v>1603</v>
      </c>
      <c r="E510" s="405">
        <v>120.0</v>
      </c>
      <c r="F510" s="406" t="s">
        <v>350</v>
      </c>
      <c r="G510" s="397">
        <v>60.0</v>
      </c>
      <c r="H510" s="420">
        <f t="shared" si="55"/>
        <v>7200</v>
      </c>
      <c r="I510" s="408"/>
      <c r="J510" s="287"/>
      <c r="K510" s="400">
        <f t="shared" si="56"/>
        <v>60</v>
      </c>
      <c r="L510" s="287"/>
      <c r="M510" s="416"/>
      <c r="N510" s="287"/>
      <c r="O510" s="287"/>
      <c r="P510" s="400">
        <f t="shared" si="57"/>
        <v>60</v>
      </c>
      <c r="Q510" s="287"/>
      <c r="R510" s="287"/>
      <c r="S510" s="287"/>
      <c r="T510" s="287"/>
      <c r="U510" s="287"/>
      <c r="V510" s="3"/>
      <c r="W510" s="3"/>
      <c r="X510" s="3"/>
      <c r="Y510" s="3"/>
      <c r="Z510" s="3"/>
      <c r="AA510" s="3"/>
      <c r="AB510" s="3"/>
    </row>
    <row r="511" ht="15.0" customHeight="1">
      <c r="A511" s="401"/>
      <c r="B511" s="401"/>
      <c r="C511" s="421" t="s">
        <v>1625</v>
      </c>
      <c r="D511" s="404" t="s">
        <v>1603</v>
      </c>
      <c r="E511" s="405">
        <v>800.0</v>
      </c>
      <c r="F511" s="406" t="s">
        <v>405</v>
      </c>
      <c r="G511" s="397">
        <v>5.0</v>
      </c>
      <c r="H511" s="420">
        <f t="shared" si="55"/>
        <v>4000</v>
      </c>
      <c r="I511" s="408"/>
      <c r="J511" s="287"/>
      <c r="K511" s="400">
        <f t="shared" si="56"/>
        <v>400</v>
      </c>
      <c r="L511" s="287"/>
      <c r="M511" s="416"/>
      <c r="N511" s="287"/>
      <c r="O511" s="287"/>
      <c r="P511" s="400">
        <f t="shared" si="57"/>
        <v>400</v>
      </c>
      <c r="Q511" s="287"/>
      <c r="R511" s="287"/>
      <c r="S511" s="287"/>
      <c r="T511" s="287"/>
      <c r="U511" s="287"/>
      <c r="V511" s="3"/>
      <c r="W511" s="3"/>
      <c r="X511" s="3"/>
      <c r="Y511" s="3"/>
      <c r="Z511" s="3"/>
      <c r="AA511" s="3"/>
      <c r="AB511" s="3"/>
    </row>
    <row r="512" ht="15.0" customHeight="1">
      <c r="A512" s="401"/>
      <c r="B512" s="401"/>
      <c r="C512" s="421" t="s">
        <v>1757</v>
      </c>
      <c r="D512" s="404" t="s">
        <v>1603</v>
      </c>
      <c r="E512" s="405">
        <v>800.0</v>
      </c>
      <c r="F512" s="406" t="s">
        <v>350</v>
      </c>
      <c r="G512" s="397">
        <v>44.0</v>
      </c>
      <c r="H512" s="420">
        <f t="shared" si="55"/>
        <v>35200</v>
      </c>
      <c r="I512" s="408"/>
      <c r="J512" s="287"/>
      <c r="K512" s="400">
        <f t="shared" si="56"/>
        <v>400</v>
      </c>
      <c r="L512" s="287"/>
      <c r="M512" s="416"/>
      <c r="N512" s="287"/>
      <c r="O512" s="287"/>
      <c r="P512" s="400">
        <f t="shared" si="57"/>
        <v>400</v>
      </c>
      <c r="Q512" s="287"/>
      <c r="R512" s="287"/>
      <c r="S512" s="287"/>
      <c r="T512" s="287"/>
      <c r="U512" s="287"/>
      <c r="V512" s="3"/>
      <c r="W512" s="3"/>
      <c r="X512" s="3"/>
      <c r="Y512" s="3"/>
      <c r="Z512" s="3"/>
      <c r="AA512" s="3"/>
      <c r="AB512" s="3"/>
    </row>
    <row r="513" ht="15.0" customHeight="1">
      <c r="A513" s="401"/>
      <c r="B513" s="401"/>
      <c r="C513" s="421" t="s">
        <v>1629</v>
      </c>
      <c r="D513" s="404" t="s">
        <v>1628</v>
      </c>
      <c r="E513" s="405">
        <v>1200.0</v>
      </c>
      <c r="F513" s="406" t="s">
        <v>405</v>
      </c>
      <c r="G513" s="397">
        <v>8.0</v>
      </c>
      <c r="H513" s="420">
        <f t="shared" si="55"/>
        <v>9600</v>
      </c>
      <c r="I513" s="408"/>
      <c r="J513" s="287"/>
      <c r="K513" s="400">
        <f t="shared" si="56"/>
        <v>600</v>
      </c>
      <c r="L513" s="287"/>
      <c r="M513" s="416"/>
      <c r="N513" s="287"/>
      <c r="O513" s="287"/>
      <c r="P513" s="400">
        <f t="shared" si="57"/>
        <v>600</v>
      </c>
      <c r="Q513" s="287"/>
      <c r="R513" s="287"/>
      <c r="S513" s="287"/>
      <c r="T513" s="287"/>
      <c r="U513" s="287"/>
      <c r="V513" s="3"/>
      <c r="W513" s="3"/>
      <c r="X513" s="3"/>
      <c r="Y513" s="3"/>
      <c r="Z513" s="3"/>
      <c r="AA513" s="3"/>
      <c r="AB513" s="3"/>
    </row>
    <row r="514" ht="15.0" customHeight="1">
      <c r="A514" s="401"/>
      <c r="B514" s="401"/>
      <c r="C514" s="421" t="s">
        <v>1629</v>
      </c>
      <c r="D514" s="404" t="s">
        <v>1758</v>
      </c>
      <c r="E514" s="405">
        <v>400.0</v>
      </c>
      <c r="F514" s="406" t="s">
        <v>405</v>
      </c>
      <c r="G514" s="397">
        <v>14.0</v>
      </c>
      <c r="H514" s="420">
        <f t="shared" si="55"/>
        <v>5600</v>
      </c>
      <c r="I514" s="408"/>
      <c r="J514" s="287"/>
      <c r="K514" s="400">
        <f t="shared" si="56"/>
        <v>200</v>
      </c>
      <c r="L514" s="287"/>
      <c r="M514" s="416"/>
      <c r="N514" s="287"/>
      <c r="O514" s="287"/>
      <c r="P514" s="400">
        <f t="shared" si="57"/>
        <v>200</v>
      </c>
      <c r="Q514" s="287"/>
      <c r="R514" s="287"/>
      <c r="S514" s="287"/>
      <c r="T514" s="287"/>
      <c r="U514" s="287"/>
      <c r="V514" s="3"/>
      <c r="W514" s="3"/>
      <c r="X514" s="3"/>
      <c r="Y514" s="3"/>
      <c r="Z514" s="3"/>
      <c r="AA514" s="3"/>
      <c r="AB514" s="3"/>
    </row>
    <row r="515" ht="15.0" customHeight="1">
      <c r="A515" s="401"/>
      <c r="B515" s="401"/>
      <c r="C515" s="421" t="s">
        <v>1630</v>
      </c>
      <c r="D515" s="404" t="s">
        <v>1599</v>
      </c>
      <c r="E515" s="405">
        <v>800.0</v>
      </c>
      <c r="F515" s="406" t="s">
        <v>350</v>
      </c>
      <c r="G515" s="397">
        <v>3.0</v>
      </c>
      <c r="H515" s="420">
        <f t="shared" si="55"/>
        <v>2400</v>
      </c>
      <c r="I515" s="408"/>
      <c r="J515" s="287"/>
      <c r="K515" s="400">
        <f t="shared" si="56"/>
        <v>400</v>
      </c>
      <c r="L515" s="287"/>
      <c r="M515" s="416"/>
      <c r="N515" s="287"/>
      <c r="O515" s="287"/>
      <c r="P515" s="400">
        <f t="shared" si="57"/>
        <v>400</v>
      </c>
      <c r="Q515" s="287"/>
      <c r="R515" s="287"/>
      <c r="S515" s="287"/>
      <c r="T515" s="287"/>
      <c r="U515" s="287"/>
      <c r="V515" s="3"/>
      <c r="W515" s="3"/>
      <c r="X515" s="3"/>
      <c r="Y515" s="3"/>
      <c r="Z515" s="3"/>
      <c r="AA515" s="3"/>
      <c r="AB515" s="3"/>
    </row>
    <row r="516" ht="15.0" customHeight="1">
      <c r="A516" s="401"/>
      <c r="B516" s="401"/>
      <c r="C516" s="421" t="s">
        <v>1630</v>
      </c>
      <c r="D516" s="404" t="s">
        <v>1759</v>
      </c>
      <c r="E516" s="405">
        <v>60.0</v>
      </c>
      <c r="F516" s="406" t="s">
        <v>221</v>
      </c>
      <c r="G516" s="397">
        <v>30.0</v>
      </c>
      <c r="H516" s="420">
        <f t="shared" si="55"/>
        <v>1800</v>
      </c>
      <c r="I516" s="408"/>
      <c r="J516" s="287"/>
      <c r="K516" s="400">
        <f t="shared" si="56"/>
        <v>30</v>
      </c>
      <c r="L516" s="287"/>
      <c r="M516" s="416"/>
      <c r="N516" s="287"/>
      <c r="O516" s="287"/>
      <c r="P516" s="400">
        <f t="shared" si="57"/>
        <v>30</v>
      </c>
      <c r="Q516" s="287"/>
      <c r="R516" s="287"/>
      <c r="S516" s="287"/>
      <c r="T516" s="287"/>
      <c r="U516" s="287"/>
      <c r="V516" s="3"/>
      <c r="W516" s="3"/>
      <c r="X516" s="3"/>
      <c r="Y516" s="3"/>
      <c r="Z516" s="3"/>
      <c r="AA516" s="3"/>
      <c r="AB516" s="3"/>
    </row>
    <row r="517" ht="15.0" customHeight="1">
      <c r="A517" s="401"/>
      <c r="B517" s="401"/>
      <c r="C517" s="421" t="s">
        <v>1630</v>
      </c>
      <c r="D517" s="404" t="s">
        <v>1632</v>
      </c>
      <c r="E517" s="405">
        <v>60.0</v>
      </c>
      <c r="F517" s="406" t="s">
        <v>221</v>
      </c>
      <c r="G517" s="397">
        <v>50.0</v>
      </c>
      <c r="H517" s="420">
        <f t="shared" si="55"/>
        <v>3000</v>
      </c>
      <c r="I517" s="408"/>
      <c r="J517" s="287"/>
      <c r="K517" s="400">
        <f t="shared" si="56"/>
        <v>30</v>
      </c>
      <c r="L517" s="287"/>
      <c r="M517" s="416"/>
      <c r="N517" s="287"/>
      <c r="O517" s="287"/>
      <c r="P517" s="400">
        <f t="shared" si="57"/>
        <v>30</v>
      </c>
      <c r="Q517" s="287"/>
      <c r="R517" s="287"/>
      <c r="S517" s="287"/>
      <c r="T517" s="287"/>
      <c r="U517" s="287"/>
      <c r="V517" s="3"/>
      <c r="W517" s="3"/>
      <c r="X517" s="3"/>
      <c r="Y517" s="3"/>
      <c r="Z517" s="3"/>
      <c r="AA517" s="3"/>
      <c r="AB517" s="3"/>
    </row>
    <row r="518" ht="15.0" customHeight="1">
      <c r="A518" s="401"/>
      <c r="B518" s="401"/>
      <c r="C518" s="421" t="s">
        <v>1760</v>
      </c>
      <c r="D518" s="404" t="s">
        <v>1761</v>
      </c>
      <c r="E518" s="405">
        <v>40.0</v>
      </c>
      <c r="F518" s="406" t="s">
        <v>221</v>
      </c>
      <c r="G518" s="397">
        <v>50.0</v>
      </c>
      <c r="H518" s="420">
        <f t="shared" si="55"/>
        <v>2000</v>
      </c>
      <c r="I518" s="408"/>
      <c r="J518" s="287"/>
      <c r="K518" s="400">
        <f t="shared" si="56"/>
        <v>20</v>
      </c>
      <c r="L518" s="287"/>
      <c r="M518" s="416"/>
      <c r="N518" s="287"/>
      <c r="O518" s="287"/>
      <c r="P518" s="400">
        <f t="shared" si="57"/>
        <v>20</v>
      </c>
      <c r="Q518" s="287"/>
      <c r="R518" s="287"/>
      <c r="S518" s="287"/>
      <c r="T518" s="287"/>
      <c r="U518" s="287"/>
      <c r="V518" s="3"/>
      <c r="W518" s="3"/>
      <c r="X518" s="3"/>
      <c r="Y518" s="3"/>
      <c r="Z518" s="3"/>
      <c r="AA518" s="3"/>
      <c r="AB518" s="3"/>
    </row>
    <row r="519" ht="15.0" customHeight="1">
      <c r="A519" s="401"/>
      <c r="B519" s="401"/>
      <c r="C519" s="421" t="s">
        <v>1760</v>
      </c>
      <c r="D519" s="404" t="s">
        <v>1762</v>
      </c>
      <c r="E519" s="405">
        <v>200.0</v>
      </c>
      <c r="F519" s="406" t="s">
        <v>350</v>
      </c>
      <c r="G519" s="397">
        <v>3.5</v>
      </c>
      <c r="H519" s="420">
        <f t="shared" si="55"/>
        <v>700</v>
      </c>
      <c r="I519" s="408"/>
      <c r="J519" s="287"/>
      <c r="K519" s="400">
        <f t="shared" si="56"/>
        <v>100</v>
      </c>
      <c r="L519" s="287"/>
      <c r="M519" s="416"/>
      <c r="N519" s="287"/>
      <c r="O519" s="287"/>
      <c r="P519" s="400">
        <f t="shared" si="57"/>
        <v>100</v>
      </c>
      <c r="Q519" s="287"/>
      <c r="R519" s="287"/>
      <c r="S519" s="287"/>
      <c r="T519" s="287"/>
      <c r="U519" s="287"/>
      <c r="V519" s="3"/>
      <c r="W519" s="3"/>
      <c r="X519" s="3"/>
      <c r="Y519" s="3"/>
      <c r="Z519" s="3"/>
      <c r="AA519" s="3"/>
      <c r="AB519" s="3"/>
    </row>
    <row r="520" ht="15.0" customHeight="1">
      <c r="A520" s="401"/>
      <c r="B520" s="401"/>
      <c r="C520" s="421" t="s">
        <v>1633</v>
      </c>
      <c r="D520" s="404" t="s">
        <v>1603</v>
      </c>
      <c r="E520" s="405">
        <v>2000.0</v>
      </c>
      <c r="F520" s="406" t="s">
        <v>350</v>
      </c>
      <c r="G520" s="397">
        <v>10.0</v>
      </c>
      <c r="H520" s="420">
        <f t="shared" si="55"/>
        <v>20000</v>
      </c>
      <c r="I520" s="408"/>
      <c r="J520" s="287"/>
      <c r="K520" s="400">
        <f t="shared" si="56"/>
        <v>1000</v>
      </c>
      <c r="L520" s="287"/>
      <c r="M520" s="416"/>
      <c r="N520" s="287"/>
      <c r="O520" s="287"/>
      <c r="P520" s="400">
        <f t="shared" si="57"/>
        <v>1000</v>
      </c>
      <c r="Q520" s="287"/>
      <c r="R520" s="287"/>
      <c r="S520" s="287"/>
      <c r="T520" s="287"/>
      <c r="U520" s="287"/>
      <c r="V520" s="3"/>
      <c r="W520" s="3"/>
      <c r="X520" s="3"/>
      <c r="Y520" s="3"/>
      <c r="Z520" s="3"/>
      <c r="AA520" s="3"/>
      <c r="AB520" s="3"/>
    </row>
    <row r="521" ht="15.0" customHeight="1">
      <c r="A521" s="401"/>
      <c r="B521" s="401"/>
      <c r="C521" s="421" t="s">
        <v>1634</v>
      </c>
      <c r="D521" s="404" t="s">
        <v>1681</v>
      </c>
      <c r="E521" s="405">
        <v>40.0</v>
      </c>
      <c r="F521" s="406" t="s">
        <v>221</v>
      </c>
      <c r="G521" s="397">
        <v>150.0</v>
      </c>
      <c r="H521" s="420">
        <f t="shared" si="55"/>
        <v>6000</v>
      </c>
      <c r="I521" s="408"/>
      <c r="J521" s="287"/>
      <c r="K521" s="400">
        <f t="shared" si="56"/>
        <v>20</v>
      </c>
      <c r="L521" s="287"/>
      <c r="M521" s="416"/>
      <c r="N521" s="287"/>
      <c r="O521" s="287"/>
      <c r="P521" s="400">
        <f t="shared" si="57"/>
        <v>20</v>
      </c>
      <c r="Q521" s="287"/>
      <c r="R521" s="287"/>
      <c r="S521" s="287"/>
      <c r="T521" s="287"/>
      <c r="U521" s="287"/>
      <c r="V521" s="3"/>
      <c r="W521" s="3"/>
      <c r="X521" s="3"/>
      <c r="Y521" s="3"/>
      <c r="Z521" s="3"/>
      <c r="AA521" s="3"/>
      <c r="AB521" s="3"/>
    </row>
    <row r="522" ht="15.0" customHeight="1">
      <c r="A522" s="401"/>
      <c r="B522" s="401"/>
      <c r="C522" s="421" t="s">
        <v>1634</v>
      </c>
      <c r="D522" s="404" t="s">
        <v>1603</v>
      </c>
      <c r="E522" s="405">
        <v>1500.0</v>
      </c>
      <c r="F522" s="406" t="s">
        <v>350</v>
      </c>
      <c r="G522" s="397">
        <v>35.0</v>
      </c>
      <c r="H522" s="420">
        <f t="shared" si="55"/>
        <v>52500</v>
      </c>
      <c r="I522" s="408"/>
      <c r="J522" s="287"/>
      <c r="K522" s="400">
        <f t="shared" si="56"/>
        <v>750</v>
      </c>
      <c r="L522" s="287"/>
      <c r="M522" s="416"/>
      <c r="N522" s="287"/>
      <c r="O522" s="287"/>
      <c r="P522" s="400">
        <f t="shared" si="57"/>
        <v>750</v>
      </c>
      <c r="Q522" s="287"/>
      <c r="R522" s="287"/>
      <c r="S522" s="287"/>
      <c r="T522" s="287"/>
      <c r="U522" s="287"/>
      <c r="V522" s="3"/>
      <c r="W522" s="3"/>
      <c r="X522" s="3"/>
      <c r="Y522" s="3"/>
      <c r="Z522" s="3"/>
      <c r="AA522" s="3"/>
      <c r="AB522" s="3"/>
    </row>
    <row r="523" ht="15.0" customHeight="1">
      <c r="A523" s="401"/>
      <c r="B523" s="401"/>
      <c r="C523" s="421" t="s">
        <v>1763</v>
      </c>
      <c r="D523" s="404" t="s">
        <v>1764</v>
      </c>
      <c r="E523" s="405">
        <v>800.0</v>
      </c>
      <c r="F523" s="406" t="s">
        <v>350</v>
      </c>
      <c r="G523" s="397">
        <v>15.0</v>
      </c>
      <c r="H523" s="420">
        <f t="shared" si="55"/>
        <v>12000</v>
      </c>
      <c r="I523" s="408"/>
      <c r="J523" s="287"/>
      <c r="K523" s="400">
        <f t="shared" si="56"/>
        <v>400</v>
      </c>
      <c r="L523" s="287"/>
      <c r="M523" s="416"/>
      <c r="N523" s="287"/>
      <c r="O523" s="287"/>
      <c r="P523" s="400">
        <f t="shared" si="57"/>
        <v>400</v>
      </c>
      <c r="Q523" s="287"/>
      <c r="R523" s="287"/>
      <c r="S523" s="287"/>
      <c r="T523" s="287"/>
      <c r="U523" s="287"/>
      <c r="V523" s="3"/>
      <c r="W523" s="3"/>
      <c r="X523" s="3"/>
      <c r="Y523" s="3"/>
      <c r="Z523" s="3"/>
      <c r="AA523" s="3"/>
      <c r="AB523" s="3"/>
    </row>
    <row r="524" ht="15.0" customHeight="1">
      <c r="A524" s="401"/>
      <c r="B524" s="401"/>
      <c r="C524" s="421" t="s">
        <v>1636</v>
      </c>
      <c r="D524" s="404" t="s">
        <v>1637</v>
      </c>
      <c r="E524" s="405">
        <v>800.0</v>
      </c>
      <c r="F524" s="406" t="s">
        <v>350</v>
      </c>
      <c r="G524" s="397">
        <v>9.0</v>
      </c>
      <c r="H524" s="420">
        <f t="shared" si="55"/>
        <v>7200</v>
      </c>
      <c r="I524" s="408"/>
      <c r="J524" s="287"/>
      <c r="K524" s="400">
        <f t="shared" si="56"/>
        <v>400</v>
      </c>
      <c r="L524" s="287"/>
      <c r="M524" s="416"/>
      <c r="N524" s="287"/>
      <c r="O524" s="287"/>
      <c r="P524" s="400">
        <f t="shared" si="57"/>
        <v>400</v>
      </c>
      <c r="Q524" s="287"/>
      <c r="R524" s="287"/>
      <c r="S524" s="287"/>
      <c r="T524" s="287"/>
      <c r="U524" s="287"/>
      <c r="V524" s="3"/>
      <c r="W524" s="3"/>
      <c r="X524" s="3"/>
      <c r="Y524" s="3"/>
      <c r="Z524" s="3"/>
      <c r="AA524" s="3"/>
      <c r="AB524" s="3"/>
    </row>
    <row r="525" ht="15.0" customHeight="1">
      <c r="A525" s="401"/>
      <c r="B525" s="401"/>
      <c r="C525" s="421" t="s">
        <v>1639</v>
      </c>
      <c r="D525" s="404" t="s">
        <v>1765</v>
      </c>
      <c r="E525" s="405">
        <v>60.0</v>
      </c>
      <c r="F525" s="406" t="s">
        <v>221</v>
      </c>
      <c r="G525" s="397">
        <v>150.0</v>
      </c>
      <c r="H525" s="420">
        <f t="shared" si="55"/>
        <v>9000</v>
      </c>
      <c r="I525" s="408"/>
      <c r="J525" s="287"/>
      <c r="K525" s="400">
        <f t="shared" si="56"/>
        <v>30</v>
      </c>
      <c r="L525" s="287"/>
      <c r="M525" s="416"/>
      <c r="N525" s="287"/>
      <c r="O525" s="287"/>
      <c r="P525" s="400">
        <f t="shared" si="57"/>
        <v>30</v>
      </c>
      <c r="Q525" s="287"/>
      <c r="R525" s="287"/>
      <c r="S525" s="287"/>
      <c r="T525" s="287"/>
      <c r="U525" s="287"/>
      <c r="V525" s="3"/>
      <c r="W525" s="3"/>
      <c r="X525" s="3"/>
      <c r="Y525" s="3"/>
      <c r="Z525" s="3"/>
      <c r="AA525" s="3"/>
      <c r="AB525" s="3"/>
    </row>
    <row r="526" ht="15.0" customHeight="1">
      <c r="A526" s="401"/>
      <c r="B526" s="401"/>
      <c r="C526" s="421" t="s">
        <v>1639</v>
      </c>
      <c r="D526" s="404" t="s">
        <v>1641</v>
      </c>
      <c r="E526" s="405">
        <v>60.0</v>
      </c>
      <c r="F526" s="406" t="s">
        <v>221</v>
      </c>
      <c r="G526" s="397">
        <v>180.0</v>
      </c>
      <c r="H526" s="420">
        <f t="shared" si="55"/>
        <v>10800</v>
      </c>
      <c r="I526" s="408"/>
      <c r="J526" s="287"/>
      <c r="K526" s="400">
        <f t="shared" si="56"/>
        <v>30</v>
      </c>
      <c r="L526" s="287"/>
      <c r="M526" s="416"/>
      <c r="N526" s="287"/>
      <c r="O526" s="287"/>
      <c r="P526" s="400">
        <f t="shared" si="57"/>
        <v>30</v>
      </c>
      <c r="Q526" s="287"/>
      <c r="R526" s="287"/>
      <c r="S526" s="287"/>
      <c r="T526" s="287"/>
      <c r="U526" s="287"/>
      <c r="V526" s="3"/>
      <c r="W526" s="3"/>
      <c r="X526" s="3"/>
      <c r="Y526" s="3"/>
      <c r="Z526" s="3"/>
      <c r="AA526" s="3"/>
      <c r="AB526" s="3"/>
    </row>
    <row r="527" ht="15.0" customHeight="1">
      <c r="A527" s="401"/>
      <c r="B527" s="401"/>
      <c r="C527" s="421" t="s">
        <v>1639</v>
      </c>
      <c r="D527" s="404" t="s">
        <v>1766</v>
      </c>
      <c r="E527" s="405">
        <v>2000.0</v>
      </c>
      <c r="F527" s="406" t="s">
        <v>350</v>
      </c>
      <c r="G527" s="397">
        <v>25.0</v>
      </c>
      <c r="H527" s="420">
        <f t="shared" si="55"/>
        <v>50000</v>
      </c>
      <c r="I527" s="408"/>
      <c r="J527" s="287"/>
      <c r="K527" s="400">
        <f t="shared" si="56"/>
        <v>1000</v>
      </c>
      <c r="L527" s="287"/>
      <c r="M527" s="416"/>
      <c r="N527" s="287"/>
      <c r="O527" s="287"/>
      <c r="P527" s="400">
        <f t="shared" si="57"/>
        <v>1000</v>
      </c>
      <c r="Q527" s="287"/>
      <c r="R527" s="287"/>
      <c r="S527" s="287"/>
      <c r="T527" s="287"/>
      <c r="U527" s="287"/>
      <c r="V527" s="3"/>
      <c r="W527" s="3"/>
      <c r="X527" s="3"/>
      <c r="Y527" s="3"/>
      <c r="Z527" s="3"/>
      <c r="AA527" s="3"/>
      <c r="AB527" s="3"/>
    </row>
    <row r="528" ht="15.0" customHeight="1">
      <c r="A528" s="401"/>
      <c r="B528" s="401"/>
      <c r="C528" s="421" t="s">
        <v>1644</v>
      </c>
      <c r="D528" s="404" t="s">
        <v>1732</v>
      </c>
      <c r="E528" s="405">
        <v>100.0</v>
      </c>
      <c r="F528" s="406" t="s">
        <v>221</v>
      </c>
      <c r="G528" s="397">
        <v>45.0</v>
      </c>
      <c r="H528" s="420">
        <f t="shared" si="55"/>
        <v>4500</v>
      </c>
      <c r="I528" s="408"/>
      <c r="J528" s="287"/>
      <c r="K528" s="400">
        <f t="shared" si="56"/>
        <v>50</v>
      </c>
      <c r="L528" s="287"/>
      <c r="M528" s="416"/>
      <c r="N528" s="287"/>
      <c r="O528" s="287"/>
      <c r="P528" s="400">
        <f t="shared" si="57"/>
        <v>50</v>
      </c>
      <c r="Q528" s="287"/>
      <c r="R528" s="287"/>
      <c r="S528" s="287"/>
      <c r="T528" s="287"/>
      <c r="U528" s="287"/>
      <c r="V528" s="3"/>
      <c r="W528" s="3"/>
      <c r="X528" s="3"/>
      <c r="Y528" s="3"/>
      <c r="Z528" s="3"/>
      <c r="AA528" s="3"/>
      <c r="AB528" s="3"/>
    </row>
    <row r="529" ht="15.0" customHeight="1">
      <c r="A529" s="401"/>
      <c r="B529" s="401"/>
      <c r="C529" s="421" t="s">
        <v>1644</v>
      </c>
      <c r="D529" s="404" t="s">
        <v>1767</v>
      </c>
      <c r="E529" s="405">
        <v>100.0</v>
      </c>
      <c r="F529" s="406" t="s">
        <v>221</v>
      </c>
      <c r="G529" s="397">
        <v>50.0</v>
      </c>
      <c r="H529" s="420">
        <f t="shared" si="55"/>
        <v>5000</v>
      </c>
      <c r="I529" s="408"/>
      <c r="J529" s="287"/>
      <c r="K529" s="400">
        <f t="shared" si="56"/>
        <v>50</v>
      </c>
      <c r="L529" s="287"/>
      <c r="M529" s="416"/>
      <c r="N529" s="287"/>
      <c r="O529" s="287"/>
      <c r="P529" s="400">
        <f t="shared" si="57"/>
        <v>50</v>
      </c>
      <c r="Q529" s="287"/>
      <c r="R529" s="287"/>
      <c r="S529" s="287"/>
      <c r="T529" s="287"/>
      <c r="U529" s="287"/>
      <c r="V529" s="3"/>
      <c r="W529" s="3"/>
      <c r="X529" s="3"/>
      <c r="Y529" s="3"/>
      <c r="Z529" s="3"/>
      <c r="AA529" s="3"/>
      <c r="AB529" s="3"/>
    </row>
    <row r="530" ht="15.0" customHeight="1">
      <c r="A530" s="401"/>
      <c r="B530" s="401"/>
      <c r="C530" s="421" t="s">
        <v>1644</v>
      </c>
      <c r="D530" s="404" t="s">
        <v>1646</v>
      </c>
      <c r="E530" s="405">
        <v>1200.0</v>
      </c>
      <c r="F530" s="406" t="s">
        <v>350</v>
      </c>
      <c r="G530" s="397">
        <v>7.0</v>
      </c>
      <c r="H530" s="420">
        <f t="shared" si="55"/>
        <v>8400</v>
      </c>
      <c r="I530" s="408"/>
      <c r="J530" s="287"/>
      <c r="K530" s="400">
        <f t="shared" si="56"/>
        <v>600</v>
      </c>
      <c r="L530" s="287"/>
      <c r="M530" s="416"/>
      <c r="N530" s="287"/>
      <c r="O530" s="287"/>
      <c r="P530" s="400">
        <f t="shared" si="57"/>
        <v>600</v>
      </c>
      <c r="Q530" s="287"/>
      <c r="R530" s="287"/>
      <c r="S530" s="287"/>
      <c r="T530" s="287"/>
      <c r="U530" s="287"/>
      <c r="V530" s="3"/>
      <c r="W530" s="3"/>
      <c r="X530" s="3"/>
      <c r="Y530" s="3"/>
      <c r="Z530" s="3"/>
      <c r="AA530" s="3"/>
      <c r="AB530" s="3"/>
    </row>
    <row r="531" ht="15.0" customHeight="1">
      <c r="A531" s="401"/>
      <c r="B531" s="401"/>
      <c r="C531" s="421" t="s">
        <v>1768</v>
      </c>
      <c r="D531" s="404" t="s">
        <v>1720</v>
      </c>
      <c r="E531" s="405">
        <v>300.0</v>
      </c>
      <c r="F531" s="406" t="s">
        <v>350</v>
      </c>
      <c r="G531" s="397">
        <v>6.0</v>
      </c>
      <c r="H531" s="420">
        <f t="shared" si="55"/>
        <v>1800</v>
      </c>
      <c r="I531" s="408"/>
      <c r="J531" s="287"/>
      <c r="K531" s="400">
        <f t="shared" si="56"/>
        <v>150</v>
      </c>
      <c r="L531" s="287"/>
      <c r="M531" s="416"/>
      <c r="N531" s="287"/>
      <c r="O531" s="287"/>
      <c r="P531" s="400">
        <f t="shared" si="57"/>
        <v>150</v>
      </c>
      <c r="Q531" s="287"/>
      <c r="R531" s="287"/>
      <c r="S531" s="287"/>
      <c r="T531" s="287"/>
      <c r="U531" s="287"/>
      <c r="V531" s="3"/>
      <c r="W531" s="3"/>
      <c r="X531" s="3"/>
      <c r="Y531" s="3"/>
      <c r="Z531" s="3"/>
      <c r="AA531" s="3"/>
      <c r="AB531" s="3"/>
    </row>
    <row r="532" ht="15.0" customHeight="1">
      <c r="A532" s="401"/>
      <c r="B532" s="401"/>
      <c r="C532" s="421" t="s">
        <v>1651</v>
      </c>
      <c r="D532" s="404" t="s">
        <v>1652</v>
      </c>
      <c r="E532" s="405">
        <v>1000.0</v>
      </c>
      <c r="F532" s="406" t="s">
        <v>405</v>
      </c>
      <c r="G532" s="397">
        <v>27.0</v>
      </c>
      <c r="H532" s="420">
        <f t="shared" si="55"/>
        <v>27000</v>
      </c>
      <c r="I532" s="408"/>
      <c r="J532" s="287"/>
      <c r="K532" s="400">
        <f t="shared" si="56"/>
        <v>500</v>
      </c>
      <c r="L532" s="287"/>
      <c r="M532" s="416"/>
      <c r="N532" s="287"/>
      <c r="O532" s="287"/>
      <c r="P532" s="400">
        <f t="shared" si="57"/>
        <v>500</v>
      </c>
      <c r="Q532" s="287"/>
      <c r="R532" s="287"/>
      <c r="S532" s="287"/>
      <c r="T532" s="287"/>
      <c r="U532" s="287"/>
      <c r="V532" s="3"/>
      <c r="W532" s="3"/>
      <c r="X532" s="3"/>
      <c r="Y532" s="3"/>
      <c r="Z532" s="3"/>
      <c r="AA532" s="3"/>
      <c r="AB532" s="3"/>
    </row>
    <row r="533" ht="15.0" customHeight="1">
      <c r="A533" s="401"/>
      <c r="B533" s="401"/>
      <c r="C533" s="421" t="s">
        <v>1657</v>
      </c>
      <c r="D533" s="404" t="s">
        <v>1723</v>
      </c>
      <c r="E533" s="405">
        <v>3000.0</v>
      </c>
      <c r="F533" s="406" t="s">
        <v>350</v>
      </c>
      <c r="G533" s="397">
        <v>4.0</v>
      </c>
      <c r="H533" s="420">
        <f t="shared" si="55"/>
        <v>12000</v>
      </c>
      <c r="I533" s="408"/>
      <c r="J533" s="287"/>
      <c r="K533" s="400">
        <f t="shared" si="56"/>
        <v>1500</v>
      </c>
      <c r="L533" s="287"/>
      <c r="M533" s="416"/>
      <c r="N533" s="287"/>
      <c r="O533" s="287"/>
      <c r="P533" s="400">
        <f t="shared" si="57"/>
        <v>1500</v>
      </c>
      <c r="Q533" s="287"/>
      <c r="R533" s="287"/>
      <c r="S533" s="287"/>
      <c r="T533" s="287"/>
      <c r="U533" s="287"/>
      <c r="V533" s="3"/>
      <c r="W533" s="3"/>
      <c r="X533" s="3"/>
      <c r="Y533" s="3"/>
      <c r="Z533" s="3"/>
      <c r="AA533" s="3"/>
      <c r="AB533" s="3"/>
    </row>
    <row r="534" ht="15.0" customHeight="1">
      <c r="A534" s="401"/>
      <c r="B534" s="401"/>
      <c r="C534" s="421" t="s">
        <v>1657</v>
      </c>
      <c r="D534" s="404" t="s">
        <v>1721</v>
      </c>
      <c r="E534" s="405">
        <v>3000.0</v>
      </c>
      <c r="F534" s="406" t="s">
        <v>350</v>
      </c>
      <c r="G534" s="397">
        <v>5.0</v>
      </c>
      <c r="H534" s="420">
        <f t="shared" si="55"/>
        <v>15000</v>
      </c>
      <c r="I534" s="408"/>
      <c r="J534" s="287"/>
      <c r="K534" s="400">
        <f t="shared" si="56"/>
        <v>1500</v>
      </c>
      <c r="L534" s="287"/>
      <c r="M534" s="416"/>
      <c r="N534" s="287"/>
      <c r="O534" s="287"/>
      <c r="P534" s="400">
        <f t="shared" si="57"/>
        <v>1500</v>
      </c>
      <c r="Q534" s="287"/>
      <c r="R534" s="287"/>
      <c r="S534" s="287"/>
      <c r="T534" s="287"/>
      <c r="U534" s="287"/>
      <c r="V534" s="3"/>
      <c r="W534" s="3"/>
      <c r="X534" s="3"/>
      <c r="Y534" s="3"/>
      <c r="Z534" s="3"/>
      <c r="AA534" s="3"/>
      <c r="AB534" s="3"/>
    </row>
    <row r="535" ht="15.0" customHeight="1">
      <c r="A535" s="401"/>
      <c r="B535" s="401"/>
      <c r="C535" s="421" t="s">
        <v>1769</v>
      </c>
      <c r="D535" s="404" t="s">
        <v>1770</v>
      </c>
      <c r="E535" s="405">
        <v>400.0</v>
      </c>
      <c r="F535" s="406" t="s">
        <v>350</v>
      </c>
      <c r="G535" s="397">
        <v>2.0</v>
      </c>
      <c r="H535" s="420">
        <f t="shared" si="55"/>
        <v>800</v>
      </c>
      <c r="I535" s="408"/>
      <c r="J535" s="287"/>
      <c r="K535" s="400">
        <f t="shared" si="56"/>
        <v>200</v>
      </c>
      <c r="L535" s="287"/>
      <c r="M535" s="416"/>
      <c r="N535" s="287"/>
      <c r="O535" s="287"/>
      <c r="P535" s="400">
        <f t="shared" si="57"/>
        <v>200</v>
      </c>
      <c r="Q535" s="287"/>
      <c r="R535" s="287"/>
      <c r="S535" s="287"/>
      <c r="T535" s="287"/>
      <c r="U535" s="287"/>
      <c r="V535" s="3"/>
      <c r="W535" s="3"/>
      <c r="X535" s="3"/>
      <c r="Y535" s="3"/>
      <c r="Z535" s="3"/>
      <c r="AA535" s="3"/>
      <c r="AB535" s="3"/>
    </row>
    <row r="536" ht="15.0" customHeight="1">
      <c r="A536" s="401"/>
      <c r="B536" s="401"/>
      <c r="C536" s="421" t="s">
        <v>1769</v>
      </c>
      <c r="D536" s="404" t="s">
        <v>1771</v>
      </c>
      <c r="E536" s="405">
        <v>400.0</v>
      </c>
      <c r="F536" s="406" t="s">
        <v>350</v>
      </c>
      <c r="G536" s="397">
        <v>3.0</v>
      </c>
      <c r="H536" s="420">
        <f t="shared" si="55"/>
        <v>1200</v>
      </c>
      <c r="I536" s="408"/>
      <c r="J536" s="287"/>
      <c r="K536" s="400">
        <f t="shared" si="56"/>
        <v>200</v>
      </c>
      <c r="L536" s="287"/>
      <c r="M536" s="416"/>
      <c r="N536" s="287"/>
      <c r="O536" s="287"/>
      <c r="P536" s="400">
        <f t="shared" si="57"/>
        <v>200</v>
      </c>
      <c r="Q536" s="287"/>
      <c r="R536" s="287"/>
      <c r="S536" s="287"/>
      <c r="T536" s="287"/>
      <c r="U536" s="287"/>
      <c r="V536" s="3"/>
      <c r="W536" s="3"/>
      <c r="X536" s="3"/>
      <c r="Y536" s="3"/>
      <c r="Z536" s="3"/>
      <c r="AA536" s="3"/>
      <c r="AB536" s="3"/>
    </row>
    <row r="537" ht="15.0" customHeight="1">
      <c r="A537" s="401"/>
      <c r="B537" s="401"/>
      <c r="C537" s="421" t="s">
        <v>1661</v>
      </c>
      <c r="D537" s="404" t="s">
        <v>1599</v>
      </c>
      <c r="E537" s="405">
        <v>600.0</v>
      </c>
      <c r="F537" s="406" t="s">
        <v>350</v>
      </c>
      <c r="G537" s="397">
        <v>3.0</v>
      </c>
      <c r="H537" s="420">
        <f t="shared" si="55"/>
        <v>1800</v>
      </c>
      <c r="I537" s="408"/>
      <c r="J537" s="287"/>
      <c r="K537" s="400">
        <f t="shared" si="56"/>
        <v>300</v>
      </c>
      <c r="L537" s="287"/>
      <c r="M537" s="416"/>
      <c r="N537" s="287"/>
      <c r="O537" s="287"/>
      <c r="P537" s="400">
        <f t="shared" si="57"/>
        <v>300</v>
      </c>
      <c r="Q537" s="287"/>
      <c r="R537" s="287"/>
      <c r="S537" s="287"/>
      <c r="T537" s="287"/>
      <c r="U537" s="287"/>
      <c r="V537" s="3"/>
      <c r="W537" s="3"/>
      <c r="X537" s="3"/>
      <c r="Y537" s="3"/>
      <c r="Z537" s="3"/>
      <c r="AA537" s="3"/>
      <c r="AB537" s="3"/>
    </row>
    <row r="538" ht="15.0" customHeight="1">
      <c r="A538" s="401"/>
      <c r="B538" s="401"/>
      <c r="C538" s="421" t="s">
        <v>1677</v>
      </c>
      <c r="D538" s="404" t="s">
        <v>1592</v>
      </c>
      <c r="E538" s="405">
        <v>4000.0</v>
      </c>
      <c r="F538" s="406" t="s">
        <v>350</v>
      </c>
      <c r="G538" s="397">
        <v>6.0</v>
      </c>
      <c r="H538" s="420">
        <f t="shared" si="55"/>
        <v>24000</v>
      </c>
      <c r="I538" s="408"/>
      <c r="J538" s="287"/>
      <c r="K538" s="400">
        <f t="shared" si="56"/>
        <v>2000</v>
      </c>
      <c r="L538" s="287"/>
      <c r="M538" s="416"/>
      <c r="N538" s="287"/>
      <c r="O538" s="287"/>
      <c r="P538" s="400">
        <f t="shared" si="57"/>
        <v>2000</v>
      </c>
      <c r="Q538" s="287"/>
      <c r="R538" s="287"/>
      <c r="S538" s="287"/>
      <c r="T538" s="287"/>
      <c r="U538" s="287"/>
      <c r="V538" s="3"/>
      <c r="W538" s="3"/>
      <c r="X538" s="3"/>
      <c r="Y538" s="3"/>
      <c r="Z538" s="3"/>
      <c r="AA538" s="3"/>
      <c r="AB538" s="3"/>
    </row>
    <row r="539" ht="15.0" customHeight="1">
      <c r="A539" s="401"/>
      <c r="B539" s="401"/>
      <c r="C539" s="421" t="s">
        <v>1677</v>
      </c>
      <c r="D539" s="404" t="s">
        <v>1623</v>
      </c>
      <c r="E539" s="405">
        <v>10000.0</v>
      </c>
      <c r="F539" s="406" t="s">
        <v>350</v>
      </c>
      <c r="G539" s="397">
        <v>5.0</v>
      </c>
      <c r="H539" s="420">
        <f t="shared" si="55"/>
        <v>50000</v>
      </c>
      <c r="I539" s="408"/>
      <c r="J539" s="287"/>
      <c r="K539" s="400">
        <f t="shared" si="56"/>
        <v>5000</v>
      </c>
      <c r="L539" s="287"/>
      <c r="M539" s="416"/>
      <c r="N539" s="287"/>
      <c r="O539" s="287"/>
      <c r="P539" s="400">
        <f t="shared" si="57"/>
        <v>5000</v>
      </c>
      <c r="Q539" s="287"/>
      <c r="R539" s="287"/>
      <c r="S539" s="287"/>
      <c r="T539" s="287"/>
      <c r="U539" s="287"/>
      <c r="V539" s="3"/>
      <c r="W539" s="3"/>
      <c r="X539" s="3"/>
      <c r="Y539" s="3"/>
      <c r="Z539" s="3"/>
      <c r="AA539" s="3"/>
      <c r="AB539" s="3"/>
    </row>
    <row r="540" ht="15.0" customHeight="1">
      <c r="A540" s="401"/>
      <c r="B540" s="401"/>
      <c r="C540" s="421" t="s">
        <v>1678</v>
      </c>
      <c r="D540" s="404" t="s">
        <v>1603</v>
      </c>
      <c r="E540" s="405">
        <v>3000.0</v>
      </c>
      <c r="F540" s="406" t="s">
        <v>405</v>
      </c>
      <c r="G540" s="397">
        <v>1.5</v>
      </c>
      <c r="H540" s="420">
        <f t="shared" si="55"/>
        <v>4500</v>
      </c>
      <c r="I540" s="408"/>
      <c r="J540" s="287"/>
      <c r="K540" s="400">
        <f t="shared" si="56"/>
        <v>1500</v>
      </c>
      <c r="L540" s="287"/>
      <c r="M540" s="416"/>
      <c r="N540" s="287"/>
      <c r="O540" s="287"/>
      <c r="P540" s="400">
        <f t="shared" si="57"/>
        <v>1500</v>
      </c>
      <c r="Q540" s="287"/>
      <c r="R540" s="287"/>
      <c r="S540" s="287"/>
      <c r="T540" s="287"/>
      <c r="U540" s="287"/>
      <c r="V540" s="3"/>
      <c r="W540" s="3"/>
      <c r="X540" s="3"/>
      <c r="Y540" s="3"/>
      <c r="Z540" s="3"/>
      <c r="AA540" s="3"/>
      <c r="AB540" s="3"/>
    </row>
    <row r="541" ht="15.0" customHeight="1">
      <c r="A541" s="401"/>
      <c r="B541" s="401"/>
      <c r="C541" s="421" t="s">
        <v>1679</v>
      </c>
      <c r="D541" s="404" t="s">
        <v>1603</v>
      </c>
      <c r="E541" s="405">
        <v>10000.0</v>
      </c>
      <c r="F541" s="406" t="s">
        <v>350</v>
      </c>
      <c r="G541" s="397">
        <v>3.0</v>
      </c>
      <c r="H541" s="420">
        <f t="shared" si="55"/>
        <v>30000</v>
      </c>
      <c r="I541" s="408"/>
      <c r="J541" s="287"/>
      <c r="K541" s="400">
        <f t="shared" si="56"/>
        <v>5000</v>
      </c>
      <c r="L541" s="287"/>
      <c r="M541" s="416"/>
      <c r="N541" s="287"/>
      <c r="O541" s="287"/>
      <c r="P541" s="400">
        <f t="shared" si="57"/>
        <v>5000</v>
      </c>
      <c r="Q541" s="287"/>
      <c r="R541" s="287"/>
      <c r="S541" s="287"/>
      <c r="T541" s="287"/>
      <c r="U541" s="287"/>
      <c r="V541" s="3"/>
      <c r="W541" s="3"/>
      <c r="X541" s="3"/>
      <c r="Y541" s="3"/>
      <c r="Z541" s="3"/>
      <c r="AA541" s="3"/>
      <c r="AB541" s="3"/>
    </row>
    <row r="542" ht="15.0" customHeight="1">
      <c r="A542" s="401"/>
      <c r="B542" s="401"/>
      <c r="C542" s="421" t="s">
        <v>1728</v>
      </c>
      <c r="D542" s="404" t="s">
        <v>1623</v>
      </c>
      <c r="E542" s="405">
        <v>500.0</v>
      </c>
      <c r="F542" s="406" t="s">
        <v>350</v>
      </c>
      <c r="G542" s="397">
        <v>3.0</v>
      </c>
      <c r="H542" s="420">
        <f t="shared" si="55"/>
        <v>1500</v>
      </c>
      <c r="I542" s="408"/>
      <c r="J542" s="287"/>
      <c r="K542" s="400">
        <f t="shared" si="56"/>
        <v>250</v>
      </c>
      <c r="L542" s="287"/>
      <c r="M542" s="416"/>
      <c r="N542" s="287"/>
      <c r="O542" s="287"/>
      <c r="P542" s="400">
        <f t="shared" si="57"/>
        <v>250</v>
      </c>
      <c r="Q542" s="287"/>
      <c r="R542" s="287"/>
      <c r="S542" s="287"/>
      <c r="T542" s="287"/>
      <c r="U542" s="287"/>
      <c r="V542" s="3"/>
      <c r="W542" s="3"/>
      <c r="X542" s="3"/>
      <c r="Y542" s="3"/>
      <c r="Z542" s="3"/>
      <c r="AA542" s="3"/>
      <c r="AB542" s="3"/>
    </row>
    <row r="543" ht="15.0" customHeight="1">
      <c r="A543" s="401"/>
      <c r="B543" s="401"/>
      <c r="C543" s="421" t="s">
        <v>1683</v>
      </c>
      <c r="D543" s="404"/>
      <c r="E543" s="405">
        <v>3000.0</v>
      </c>
      <c r="F543" s="406" t="s">
        <v>405</v>
      </c>
      <c r="G543" s="397">
        <v>3.0</v>
      </c>
      <c r="H543" s="420">
        <f t="shared" si="55"/>
        <v>9000</v>
      </c>
      <c r="I543" s="408"/>
      <c r="J543" s="287"/>
      <c r="K543" s="400">
        <f t="shared" si="56"/>
        <v>1500</v>
      </c>
      <c r="L543" s="287"/>
      <c r="M543" s="416"/>
      <c r="N543" s="287"/>
      <c r="O543" s="287"/>
      <c r="P543" s="400">
        <f t="shared" si="57"/>
        <v>1500</v>
      </c>
      <c r="Q543" s="287"/>
      <c r="R543" s="287"/>
      <c r="S543" s="287"/>
      <c r="T543" s="287"/>
      <c r="U543" s="287"/>
      <c r="V543" s="3"/>
      <c r="W543" s="3"/>
      <c r="X543" s="3"/>
      <c r="Y543" s="3"/>
      <c r="Z543" s="3"/>
      <c r="AA543" s="3"/>
      <c r="AB543" s="3"/>
    </row>
    <row r="544" ht="15.0" customHeight="1">
      <c r="A544" s="401"/>
      <c r="B544" s="401"/>
      <c r="C544" s="421" t="s">
        <v>1686</v>
      </c>
      <c r="D544" s="404" t="s">
        <v>1597</v>
      </c>
      <c r="E544" s="405">
        <v>60.0</v>
      </c>
      <c r="F544" s="406" t="s">
        <v>221</v>
      </c>
      <c r="G544" s="397">
        <v>80.0</v>
      </c>
      <c r="H544" s="420">
        <f t="shared" si="55"/>
        <v>4800</v>
      </c>
      <c r="I544" s="408"/>
      <c r="J544" s="287"/>
      <c r="K544" s="400">
        <f t="shared" si="56"/>
        <v>30</v>
      </c>
      <c r="L544" s="287"/>
      <c r="M544" s="416"/>
      <c r="N544" s="287"/>
      <c r="O544" s="287"/>
      <c r="P544" s="400">
        <f t="shared" si="57"/>
        <v>30</v>
      </c>
      <c r="Q544" s="287"/>
      <c r="R544" s="287"/>
      <c r="S544" s="287"/>
      <c r="T544" s="287"/>
      <c r="U544" s="287"/>
      <c r="V544" s="3"/>
      <c r="W544" s="3"/>
      <c r="X544" s="3"/>
      <c r="Y544" s="3"/>
      <c r="Z544" s="3"/>
      <c r="AA544" s="3"/>
      <c r="AB544" s="3"/>
    </row>
    <row r="545" ht="15.0" customHeight="1">
      <c r="A545" s="401"/>
      <c r="B545" s="401"/>
      <c r="C545" s="421" t="s">
        <v>1688</v>
      </c>
      <c r="D545" s="404" t="s">
        <v>1611</v>
      </c>
      <c r="E545" s="405">
        <v>800.0</v>
      </c>
      <c r="F545" s="406" t="s">
        <v>405</v>
      </c>
      <c r="G545" s="397">
        <v>10.0</v>
      </c>
      <c r="H545" s="420">
        <f t="shared" si="55"/>
        <v>8000</v>
      </c>
      <c r="I545" s="408"/>
      <c r="J545" s="287"/>
      <c r="K545" s="400">
        <f t="shared" si="56"/>
        <v>400</v>
      </c>
      <c r="L545" s="287"/>
      <c r="M545" s="416"/>
      <c r="N545" s="287"/>
      <c r="O545" s="287"/>
      <c r="P545" s="400">
        <f t="shared" si="57"/>
        <v>400</v>
      </c>
      <c r="Q545" s="287"/>
      <c r="R545" s="287"/>
      <c r="S545" s="287"/>
      <c r="T545" s="287"/>
      <c r="U545" s="287"/>
      <c r="V545" s="3"/>
      <c r="W545" s="3"/>
      <c r="X545" s="3"/>
      <c r="Y545" s="3"/>
      <c r="Z545" s="3"/>
      <c r="AA545" s="3"/>
      <c r="AB545" s="3"/>
    </row>
    <row r="546" ht="15.75" customHeight="1">
      <c r="A546" s="401"/>
      <c r="B546" s="401"/>
      <c r="C546" s="437" t="s">
        <v>1689</v>
      </c>
      <c r="D546" s="404" t="s">
        <v>1690</v>
      </c>
      <c r="E546" s="405">
        <v>500.0</v>
      </c>
      <c r="F546" s="406" t="s">
        <v>564</v>
      </c>
      <c r="G546" s="397">
        <v>5.0</v>
      </c>
      <c r="H546" s="420">
        <f t="shared" si="55"/>
        <v>2500</v>
      </c>
      <c r="I546" s="408"/>
      <c r="J546" s="287"/>
      <c r="K546" s="400">
        <f t="shared" si="56"/>
        <v>250</v>
      </c>
      <c r="L546" s="287"/>
      <c r="M546" s="416"/>
      <c r="N546" s="287"/>
      <c r="O546" s="287"/>
      <c r="P546" s="400">
        <f t="shared" si="57"/>
        <v>250</v>
      </c>
      <c r="Q546" s="287"/>
      <c r="R546" s="287"/>
      <c r="S546" s="287"/>
      <c r="T546" s="287"/>
      <c r="U546" s="287"/>
      <c r="V546" s="3"/>
      <c r="W546" s="3"/>
      <c r="X546" s="3"/>
      <c r="Y546" s="3"/>
      <c r="Z546" s="3"/>
      <c r="AA546" s="3"/>
      <c r="AB546" s="3"/>
    </row>
    <row r="547" ht="15.0" customHeight="1">
      <c r="A547" s="401"/>
      <c r="B547" s="401"/>
      <c r="C547" s="421" t="s">
        <v>1693</v>
      </c>
      <c r="D547" s="404" t="s">
        <v>1606</v>
      </c>
      <c r="E547" s="405">
        <v>100.0</v>
      </c>
      <c r="F547" s="406" t="s">
        <v>221</v>
      </c>
      <c r="G547" s="397">
        <v>30.0</v>
      </c>
      <c r="H547" s="420">
        <f t="shared" si="55"/>
        <v>3000</v>
      </c>
      <c r="I547" s="408"/>
      <c r="J547" s="287"/>
      <c r="K547" s="400">
        <f t="shared" si="56"/>
        <v>50</v>
      </c>
      <c r="L547" s="287"/>
      <c r="M547" s="416"/>
      <c r="N547" s="287"/>
      <c r="O547" s="287"/>
      <c r="P547" s="400">
        <f t="shared" si="57"/>
        <v>50</v>
      </c>
      <c r="Q547" s="287"/>
      <c r="R547" s="287"/>
      <c r="S547" s="287"/>
      <c r="T547" s="287"/>
      <c r="U547" s="287"/>
      <c r="V547" s="3"/>
      <c r="W547" s="3"/>
      <c r="X547" s="3"/>
      <c r="Y547" s="3"/>
      <c r="Z547" s="3"/>
      <c r="AA547" s="3"/>
      <c r="AB547" s="3"/>
    </row>
    <row r="548" ht="15.0" customHeight="1">
      <c r="A548" s="401"/>
      <c r="B548" s="401"/>
      <c r="C548" s="421" t="s">
        <v>1693</v>
      </c>
      <c r="D548" s="404" t="s">
        <v>1681</v>
      </c>
      <c r="E548" s="405">
        <v>60.0</v>
      </c>
      <c r="F548" s="406" t="s">
        <v>221</v>
      </c>
      <c r="G548" s="397">
        <v>35.0</v>
      </c>
      <c r="H548" s="420">
        <f t="shared" si="55"/>
        <v>2100</v>
      </c>
      <c r="I548" s="408"/>
      <c r="J548" s="287"/>
      <c r="K548" s="400">
        <f t="shared" si="56"/>
        <v>30</v>
      </c>
      <c r="L548" s="287"/>
      <c r="M548" s="416"/>
      <c r="N548" s="287"/>
      <c r="O548" s="287"/>
      <c r="P548" s="400">
        <f t="shared" si="57"/>
        <v>30</v>
      </c>
      <c r="Q548" s="287"/>
      <c r="R548" s="287"/>
      <c r="S548" s="287"/>
      <c r="T548" s="287"/>
      <c r="U548" s="287"/>
      <c r="V548" s="3"/>
      <c r="W548" s="3"/>
      <c r="X548" s="3"/>
      <c r="Y548" s="3"/>
      <c r="Z548" s="3"/>
      <c r="AA548" s="3"/>
      <c r="AB548" s="3"/>
    </row>
    <row r="549" ht="15.0" customHeight="1">
      <c r="A549" s="401"/>
      <c r="B549" s="401"/>
      <c r="C549" s="421" t="s">
        <v>1693</v>
      </c>
      <c r="D549" s="404" t="s">
        <v>1626</v>
      </c>
      <c r="E549" s="405">
        <v>250.0</v>
      </c>
      <c r="F549" s="406" t="s">
        <v>221</v>
      </c>
      <c r="G549" s="397">
        <v>40.0</v>
      </c>
      <c r="H549" s="420">
        <f t="shared" si="55"/>
        <v>10000</v>
      </c>
      <c r="I549" s="408"/>
      <c r="J549" s="287"/>
      <c r="K549" s="400">
        <f t="shared" si="56"/>
        <v>125</v>
      </c>
      <c r="L549" s="287"/>
      <c r="M549" s="416"/>
      <c r="N549" s="287"/>
      <c r="O549" s="287"/>
      <c r="P549" s="400">
        <f t="shared" si="57"/>
        <v>125</v>
      </c>
      <c r="Q549" s="287"/>
      <c r="R549" s="287"/>
      <c r="S549" s="287"/>
      <c r="T549" s="287"/>
      <c r="U549" s="287"/>
      <c r="V549" s="3"/>
      <c r="W549" s="3"/>
      <c r="X549" s="3"/>
      <c r="Y549" s="3"/>
      <c r="Z549" s="3"/>
      <c r="AA549" s="3"/>
      <c r="AB549" s="3"/>
    </row>
    <row r="550" ht="15.0" customHeight="1">
      <c r="A550" s="401"/>
      <c r="B550" s="401"/>
      <c r="C550" s="421" t="s">
        <v>1693</v>
      </c>
      <c r="D550" s="404" t="s">
        <v>1603</v>
      </c>
      <c r="E550" s="405">
        <v>2000.0</v>
      </c>
      <c r="F550" s="406" t="s">
        <v>350</v>
      </c>
      <c r="G550" s="397">
        <v>1.0</v>
      </c>
      <c r="H550" s="420">
        <f t="shared" si="55"/>
        <v>2000</v>
      </c>
      <c r="I550" s="408"/>
      <c r="J550" s="287"/>
      <c r="K550" s="400">
        <f t="shared" si="56"/>
        <v>1000</v>
      </c>
      <c r="L550" s="287"/>
      <c r="M550" s="416"/>
      <c r="N550" s="287"/>
      <c r="O550" s="287"/>
      <c r="P550" s="400">
        <f t="shared" si="57"/>
        <v>1000</v>
      </c>
      <c r="Q550" s="287"/>
      <c r="R550" s="287"/>
      <c r="S550" s="287"/>
      <c r="T550" s="287"/>
      <c r="U550" s="287"/>
      <c r="V550" s="3"/>
      <c r="W550" s="3"/>
      <c r="X550" s="3"/>
      <c r="Y550" s="3"/>
      <c r="Z550" s="3"/>
      <c r="AA550" s="3"/>
      <c r="AB550" s="3"/>
    </row>
    <row r="551" ht="15.0" customHeight="1">
      <c r="A551" s="401"/>
      <c r="B551" s="401"/>
      <c r="C551" s="421" t="s">
        <v>1694</v>
      </c>
      <c r="D551" s="404" t="s">
        <v>1599</v>
      </c>
      <c r="E551" s="405">
        <v>600.0</v>
      </c>
      <c r="F551" s="406" t="s">
        <v>350</v>
      </c>
      <c r="G551" s="397">
        <v>4.0</v>
      </c>
      <c r="H551" s="420">
        <f t="shared" si="55"/>
        <v>2400</v>
      </c>
      <c r="I551" s="408"/>
      <c r="J551" s="287"/>
      <c r="K551" s="400">
        <f t="shared" si="56"/>
        <v>300</v>
      </c>
      <c r="L551" s="287"/>
      <c r="M551" s="416"/>
      <c r="N551" s="287"/>
      <c r="O551" s="287"/>
      <c r="P551" s="400">
        <f t="shared" si="57"/>
        <v>300</v>
      </c>
      <c r="Q551" s="287"/>
      <c r="R551" s="287"/>
      <c r="S551" s="287"/>
      <c r="T551" s="287"/>
      <c r="U551" s="287"/>
      <c r="V551" s="3"/>
      <c r="W551" s="3"/>
      <c r="X551" s="3"/>
      <c r="Y551" s="3"/>
      <c r="Z551" s="3"/>
      <c r="AA551" s="3"/>
      <c r="AB551" s="3"/>
    </row>
    <row r="552" ht="15.0" customHeight="1">
      <c r="A552" s="401"/>
      <c r="B552" s="401"/>
      <c r="C552" s="421" t="s">
        <v>1694</v>
      </c>
      <c r="D552" s="404" t="s">
        <v>1772</v>
      </c>
      <c r="E552" s="405">
        <v>60.0</v>
      </c>
      <c r="F552" s="406" t="s">
        <v>221</v>
      </c>
      <c r="G552" s="397">
        <v>140.0</v>
      </c>
      <c r="H552" s="420">
        <f t="shared" si="55"/>
        <v>8400</v>
      </c>
      <c r="I552" s="408"/>
      <c r="J552" s="287"/>
      <c r="K552" s="400">
        <f t="shared" si="56"/>
        <v>30</v>
      </c>
      <c r="L552" s="287"/>
      <c r="M552" s="416"/>
      <c r="N552" s="287"/>
      <c r="O552" s="287"/>
      <c r="P552" s="400">
        <f t="shared" si="57"/>
        <v>30</v>
      </c>
      <c r="Q552" s="287"/>
      <c r="R552" s="287"/>
      <c r="S552" s="287"/>
      <c r="T552" s="287"/>
      <c r="U552" s="287"/>
      <c r="V552" s="3"/>
      <c r="W552" s="3"/>
      <c r="X552" s="3"/>
      <c r="Y552" s="3"/>
      <c r="Z552" s="3"/>
      <c r="AA552" s="3"/>
      <c r="AB552" s="3"/>
    </row>
    <row r="553" ht="15.0" customHeight="1">
      <c r="A553" s="401"/>
      <c r="B553" s="401"/>
      <c r="C553" s="421" t="s">
        <v>1694</v>
      </c>
      <c r="D553" s="404" t="s">
        <v>1610</v>
      </c>
      <c r="E553" s="405">
        <v>600.0</v>
      </c>
      <c r="F553" s="406" t="s">
        <v>350</v>
      </c>
      <c r="G553" s="397">
        <v>5.0</v>
      </c>
      <c r="H553" s="420">
        <f t="shared" si="55"/>
        <v>3000</v>
      </c>
      <c r="I553" s="408"/>
      <c r="J553" s="287"/>
      <c r="K553" s="400">
        <f t="shared" si="56"/>
        <v>300</v>
      </c>
      <c r="L553" s="287"/>
      <c r="M553" s="416"/>
      <c r="N553" s="287"/>
      <c r="O553" s="287"/>
      <c r="P553" s="400">
        <f t="shared" si="57"/>
        <v>300</v>
      </c>
      <c r="Q553" s="287"/>
      <c r="R553" s="287"/>
      <c r="S553" s="287"/>
      <c r="T553" s="287"/>
      <c r="U553" s="287"/>
      <c r="V553" s="3"/>
      <c r="W553" s="3"/>
      <c r="X553" s="3"/>
      <c r="Y553" s="3"/>
      <c r="Z553" s="3"/>
      <c r="AA553" s="3"/>
      <c r="AB553" s="3"/>
    </row>
    <row r="554" ht="15.0" customHeight="1">
      <c r="A554" s="401"/>
      <c r="B554" s="401"/>
      <c r="C554" s="421" t="s">
        <v>1694</v>
      </c>
      <c r="D554" s="404" t="s">
        <v>1600</v>
      </c>
      <c r="E554" s="405">
        <v>400.0</v>
      </c>
      <c r="F554" s="406" t="s">
        <v>350</v>
      </c>
      <c r="G554" s="397">
        <v>2.0</v>
      </c>
      <c r="H554" s="420">
        <f t="shared" si="55"/>
        <v>800</v>
      </c>
      <c r="I554" s="408"/>
      <c r="J554" s="287"/>
      <c r="K554" s="400">
        <f t="shared" si="56"/>
        <v>200</v>
      </c>
      <c r="L554" s="287"/>
      <c r="M554" s="416"/>
      <c r="N554" s="287"/>
      <c r="O554" s="287"/>
      <c r="P554" s="400">
        <f t="shared" si="57"/>
        <v>200</v>
      </c>
      <c r="Q554" s="287"/>
      <c r="R554" s="287"/>
      <c r="S554" s="287"/>
      <c r="T554" s="287"/>
      <c r="U554" s="287"/>
      <c r="V554" s="3"/>
      <c r="W554" s="3"/>
      <c r="X554" s="3"/>
      <c r="Y554" s="3"/>
      <c r="Z554" s="3"/>
      <c r="AA554" s="3"/>
      <c r="AB554" s="3"/>
    </row>
    <row r="555" ht="15.0" customHeight="1">
      <c r="A555" s="401"/>
      <c r="B555" s="401"/>
      <c r="C555" s="421" t="s">
        <v>1695</v>
      </c>
      <c r="D555" s="404" t="s">
        <v>1599</v>
      </c>
      <c r="E555" s="405">
        <v>800.0</v>
      </c>
      <c r="F555" s="406" t="s">
        <v>350</v>
      </c>
      <c r="G555" s="397">
        <v>5.0</v>
      </c>
      <c r="H555" s="420">
        <f t="shared" si="55"/>
        <v>4000</v>
      </c>
      <c r="I555" s="408"/>
      <c r="J555" s="287"/>
      <c r="K555" s="400">
        <f t="shared" si="56"/>
        <v>400</v>
      </c>
      <c r="L555" s="287"/>
      <c r="M555" s="416"/>
      <c r="N555" s="287"/>
      <c r="O555" s="287"/>
      <c r="P555" s="400">
        <f t="shared" si="57"/>
        <v>400</v>
      </c>
      <c r="Q555" s="287"/>
      <c r="R555" s="287"/>
      <c r="S555" s="287"/>
      <c r="T555" s="287"/>
      <c r="U555" s="287"/>
      <c r="V555" s="3"/>
      <c r="W555" s="3"/>
      <c r="X555" s="3"/>
      <c r="Y555" s="3"/>
      <c r="Z555" s="3"/>
      <c r="AA555" s="3"/>
      <c r="AB555" s="3"/>
    </row>
    <row r="556" ht="15.0" customHeight="1">
      <c r="A556" s="401"/>
      <c r="B556" s="401"/>
      <c r="C556" s="421" t="s">
        <v>1695</v>
      </c>
      <c r="D556" s="404" t="s">
        <v>1610</v>
      </c>
      <c r="E556" s="405">
        <v>800.0</v>
      </c>
      <c r="F556" s="406" t="s">
        <v>350</v>
      </c>
      <c r="G556" s="397">
        <v>8.0</v>
      </c>
      <c r="H556" s="420">
        <f t="shared" si="55"/>
        <v>6400</v>
      </c>
      <c r="I556" s="408"/>
      <c r="J556" s="287"/>
      <c r="K556" s="400">
        <f t="shared" si="56"/>
        <v>400</v>
      </c>
      <c r="L556" s="287"/>
      <c r="M556" s="416"/>
      <c r="N556" s="287"/>
      <c r="O556" s="287"/>
      <c r="P556" s="400">
        <f t="shared" si="57"/>
        <v>400</v>
      </c>
      <c r="Q556" s="287"/>
      <c r="R556" s="287"/>
      <c r="S556" s="287"/>
      <c r="T556" s="287"/>
      <c r="U556" s="287"/>
      <c r="V556" s="3"/>
      <c r="W556" s="3"/>
      <c r="X556" s="3"/>
      <c r="Y556" s="3"/>
      <c r="Z556" s="3"/>
      <c r="AA556" s="3"/>
      <c r="AB556" s="3"/>
    </row>
    <row r="557" ht="15.75" customHeight="1">
      <c r="A557" s="401"/>
      <c r="B557" s="401"/>
      <c r="C557" s="437" t="s">
        <v>1773</v>
      </c>
      <c r="D557" s="404"/>
      <c r="E557" s="405">
        <v>1000.0</v>
      </c>
      <c r="F557" s="406" t="s">
        <v>1664</v>
      </c>
      <c r="G557" s="397">
        <v>30.0</v>
      </c>
      <c r="H557" s="420">
        <f t="shared" si="55"/>
        <v>30000</v>
      </c>
      <c r="I557" s="408"/>
      <c r="J557" s="287"/>
      <c r="K557" s="400">
        <f t="shared" si="56"/>
        <v>500</v>
      </c>
      <c r="L557" s="287"/>
      <c r="M557" s="416"/>
      <c r="N557" s="287"/>
      <c r="O557" s="287"/>
      <c r="P557" s="400">
        <f t="shared" si="57"/>
        <v>500</v>
      </c>
      <c r="Q557" s="287"/>
      <c r="R557" s="287"/>
      <c r="S557" s="287"/>
      <c r="T557" s="287"/>
      <c r="U557" s="287"/>
      <c r="V557" s="3"/>
      <c r="W557" s="3"/>
      <c r="X557" s="3"/>
      <c r="Y557" s="3"/>
      <c r="Z557" s="3"/>
      <c r="AA557" s="3"/>
      <c r="AB557" s="3"/>
    </row>
    <row r="558" ht="15.0" customHeight="1">
      <c r="A558" s="401"/>
      <c r="B558" s="401"/>
      <c r="C558" s="421" t="s">
        <v>1696</v>
      </c>
      <c r="D558" s="404" t="s">
        <v>1699</v>
      </c>
      <c r="E558" s="405">
        <v>200.0</v>
      </c>
      <c r="F558" s="406" t="s">
        <v>221</v>
      </c>
      <c r="G558" s="397">
        <v>45.0</v>
      </c>
      <c r="H558" s="420">
        <f t="shared" si="55"/>
        <v>9000</v>
      </c>
      <c r="I558" s="408"/>
      <c r="J558" s="287"/>
      <c r="K558" s="400">
        <f t="shared" si="56"/>
        <v>100</v>
      </c>
      <c r="L558" s="287"/>
      <c r="M558" s="416"/>
      <c r="N558" s="287"/>
      <c r="O558" s="287"/>
      <c r="P558" s="400">
        <f t="shared" si="57"/>
        <v>100</v>
      </c>
      <c r="Q558" s="287"/>
      <c r="R558" s="287"/>
      <c r="S558" s="287"/>
      <c r="T558" s="287"/>
      <c r="U558" s="287"/>
      <c r="V558" s="3"/>
      <c r="W558" s="3"/>
      <c r="X558" s="3"/>
      <c r="Y558" s="3"/>
      <c r="Z558" s="3"/>
      <c r="AA558" s="3"/>
      <c r="AB558" s="3"/>
    </row>
    <row r="559" ht="15.0" customHeight="1">
      <c r="A559" s="401"/>
      <c r="B559" s="401"/>
      <c r="C559" s="421" t="s">
        <v>1696</v>
      </c>
      <c r="D559" s="404" t="s">
        <v>1697</v>
      </c>
      <c r="E559" s="405">
        <v>20.0</v>
      </c>
      <c r="F559" s="406" t="s">
        <v>1698</v>
      </c>
      <c r="G559" s="397">
        <v>150.0</v>
      </c>
      <c r="H559" s="420">
        <f t="shared" si="55"/>
        <v>3000</v>
      </c>
      <c r="I559" s="408"/>
      <c r="J559" s="287"/>
      <c r="K559" s="400">
        <f t="shared" si="56"/>
        <v>10</v>
      </c>
      <c r="L559" s="287"/>
      <c r="M559" s="416"/>
      <c r="N559" s="287"/>
      <c r="O559" s="287"/>
      <c r="P559" s="400">
        <f t="shared" si="57"/>
        <v>10</v>
      </c>
      <c r="Q559" s="287"/>
      <c r="R559" s="287"/>
      <c r="S559" s="287"/>
      <c r="T559" s="287"/>
      <c r="U559" s="287"/>
      <c r="V559" s="3"/>
      <c r="W559" s="3"/>
      <c r="X559" s="3"/>
      <c r="Y559" s="3"/>
      <c r="Z559" s="3"/>
      <c r="AA559" s="3"/>
      <c r="AB559" s="3"/>
    </row>
    <row r="560" ht="15.0" customHeight="1">
      <c r="A560" s="401"/>
      <c r="B560" s="401"/>
      <c r="C560" s="421" t="s">
        <v>1700</v>
      </c>
      <c r="D560" s="404" t="s">
        <v>1701</v>
      </c>
      <c r="E560" s="405">
        <v>1000.0</v>
      </c>
      <c r="F560" s="406" t="s">
        <v>1664</v>
      </c>
      <c r="G560" s="397">
        <v>20.0</v>
      </c>
      <c r="H560" s="420">
        <f t="shared" si="55"/>
        <v>20000</v>
      </c>
      <c r="I560" s="408"/>
      <c r="J560" s="287"/>
      <c r="K560" s="400">
        <f t="shared" si="56"/>
        <v>500</v>
      </c>
      <c r="L560" s="287"/>
      <c r="M560" s="416"/>
      <c r="N560" s="287"/>
      <c r="O560" s="287"/>
      <c r="P560" s="400">
        <f t="shared" si="57"/>
        <v>500</v>
      </c>
      <c r="Q560" s="287"/>
      <c r="R560" s="287"/>
      <c r="S560" s="287"/>
      <c r="T560" s="287"/>
      <c r="U560" s="287"/>
      <c r="V560" s="3"/>
      <c r="W560" s="3"/>
      <c r="X560" s="3"/>
      <c r="Y560" s="3"/>
      <c r="Z560" s="3"/>
      <c r="AA560" s="3"/>
      <c r="AB560" s="3"/>
    </row>
    <row r="561" ht="15.0" customHeight="1">
      <c r="A561" s="401"/>
      <c r="B561" s="401"/>
      <c r="C561" s="421" t="s">
        <v>1706</v>
      </c>
      <c r="D561" s="404" t="s">
        <v>1610</v>
      </c>
      <c r="E561" s="405">
        <v>800.0</v>
      </c>
      <c r="F561" s="406" t="s">
        <v>350</v>
      </c>
      <c r="G561" s="397">
        <v>3.0</v>
      </c>
      <c r="H561" s="420">
        <f t="shared" si="55"/>
        <v>2400</v>
      </c>
      <c r="I561" s="408"/>
      <c r="J561" s="287"/>
      <c r="K561" s="400">
        <f t="shared" si="56"/>
        <v>400</v>
      </c>
      <c r="L561" s="287"/>
      <c r="M561" s="416"/>
      <c r="N561" s="287"/>
      <c r="O561" s="287"/>
      <c r="P561" s="400">
        <f t="shared" si="57"/>
        <v>400</v>
      </c>
      <c r="Q561" s="287"/>
      <c r="R561" s="287"/>
      <c r="S561" s="287"/>
      <c r="T561" s="287"/>
      <c r="U561" s="287"/>
      <c r="V561" s="3"/>
      <c r="W561" s="3"/>
      <c r="X561" s="3"/>
      <c r="Y561" s="3"/>
      <c r="Z561" s="3"/>
      <c r="AA561" s="3"/>
      <c r="AB561" s="3"/>
    </row>
    <row r="562" ht="15.0" customHeight="1">
      <c r="A562" s="401"/>
      <c r="B562" s="401"/>
      <c r="C562" s="421" t="s">
        <v>1706</v>
      </c>
      <c r="D562" s="404" t="s">
        <v>1611</v>
      </c>
      <c r="E562" s="405">
        <v>800.0</v>
      </c>
      <c r="F562" s="406" t="s">
        <v>350</v>
      </c>
      <c r="G562" s="397">
        <v>5.0</v>
      </c>
      <c r="H562" s="420">
        <f t="shared" si="55"/>
        <v>4000</v>
      </c>
      <c r="I562" s="408"/>
      <c r="J562" s="287"/>
      <c r="K562" s="400">
        <f t="shared" si="56"/>
        <v>400</v>
      </c>
      <c r="L562" s="287"/>
      <c r="M562" s="416"/>
      <c r="N562" s="287"/>
      <c r="O562" s="287"/>
      <c r="P562" s="400">
        <f t="shared" si="57"/>
        <v>400</v>
      </c>
      <c r="Q562" s="287"/>
      <c r="R562" s="287"/>
      <c r="S562" s="287"/>
      <c r="T562" s="287"/>
      <c r="U562" s="287"/>
      <c r="V562" s="3"/>
      <c r="W562" s="3"/>
      <c r="X562" s="3"/>
      <c r="Y562" s="3"/>
      <c r="Z562" s="3"/>
      <c r="AA562" s="3"/>
      <c r="AB562" s="3"/>
    </row>
    <row r="563" ht="15.0" customHeight="1">
      <c r="A563" s="401"/>
      <c r="B563" s="401"/>
      <c r="C563" s="421" t="s">
        <v>1717</v>
      </c>
      <c r="D563" s="404" t="s">
        <v>1718</v>
      </c>
      <c r="E563" s="405">
        <v>4900.0</v>
      </c>
      <c r="F563" s="406" t="s">
        <v>350</v>
      </c>
      <c r="G563" s="397">
        <v>11.0</v>
      </c>
      <c r="H563" s="420">
        <f t="shared" si="55"/>
        <v>53900</v>
      </c>
      <c r="I563" s="408"/>
      <c r="J563" s="287"/>
      <c r="K563" s="400">
        <f t="shared" si="56"/>
        <v>2450</v>
      </c>
      <c r="L563" s="287"/>
      <c r="M563" s="416"/>
      <c r="N563" s="287"/>
      <c r="O563" s="287"/>
      <c r="P563" s="400">
        <f t="shared" si="57"/>
        <v>2450</v>
      </c>
      <c r="Q563" s="287"/>
      <c r="R563" s="287"/>
      <c r="S563" s="287"/>
      <c r="T563" s="287"/>
      <c r="U563" s="287"/>
      <c r="V563" s="3"/>
      <c r="W563" s="3"/>
      <c r="X563" s="3"/>
      <c r="Y563" s="3"/>
      <c r="Z563" s="3"/>
      <c r="AA563" s="3"/>
      <c r="AB563" s="3"/>
    </row>
    <row r="564" ht="15.0" customHeight="1">
      <c r="A564" s="401"/>
      <c r="B564" s="401"/>
      <c r="C564" s="421" t="s">
        <v>1687</v>
      </c>
      <c r="D564" s="404" t="s">
        <v>1619</v>
      </c>
      <c r="E564" s="405">
        <v>20.0</v>
      </c>
      <c r="F564" s="406" t="s">
        <v>211</v>
      </c>
      <c r="G564" s="397">
        <v>80.0</v>
      </c>
      <c r="H564" s="420">
        <f t="shared" si="55"/>
        <v>1600</v>
      </c>
      <c r="I564" s="408"/>
      <c r="J564" s="287"/>
      <c r="K564" s="400">
        <f t="shared" si="56"/>
        <v>10</v>
      </c>
      <c r="L564" s="287"/>
      <c r="M564" s="416"/>
      <c r="N564" s="287"/>
      <c r="O564" s="287"/>
      <c r="P564" s="400">
        <f t="shared" si="57"/>
        <v>10</v>
      </c>
      <c r="Q564" s="287"/>
      <c r="R564" s="287"/>
      <c r="S564" s="287"/>
      <c r="T564" s="287"/>
      <c r="U564" s="287"/>
      <c r="V564" s="3"/>
      <c r="W564" s="3"/>
      <c r="X564" s="3"/>
      <c r="Y564" s="3"/>
      <c r="Z564" s="3"/>
      <c r="AA564" s="3"/>
      <c r="AB564" s="3"/>
    </row>
    <row r="565" ht="15.0" customHeight="1">
      <c r="A565" s="401"/>
      <c r="B565" s="401"/>
      <c r="C565" s="421" t="s">
        <v>1774</v>
      </c>
      <c r="D565" s="404" t="s">
        <v>1775</v>
      </c>
      <c r="E565" s="405">
        <v>20.0</v>
      </c>
      <c r="F565" s="406" t="s">
        <v>211</v>
      </c>
      <c r="G565" s="397">
        <v>120.0</v>
      </c>
      <c r="H565" s="420">
        <f t="shared" si="55"/>
        <v>2400</v>
      </c>
      <c r="I565" s="408"/>
      <c r="J565" s="287"/>
      <c r="K565" s="400">
        <f t="shared" si="56"/>
        <v>10</v>
      </c>
      <c r="L565" s="287"/>
      <c r="M565" s="416"/>
      <c r="N565" s="287"/>
      <c r="O565" s="287"/>
      <c r="P565" s="400">
        <f t="shared" si="57"/>
        <v>10</v>
      </c>
      <c r="Q565" s="287"/>
      <c r="R565" s="287"/>
      <c r="S565" s="287"/>
      <c r="T565" s="287"/>
      <c r="U565" s="287"/>
      <c r="V565" s="3"/>
      <c r="W565" s="3"/>
      <c r="X565" s="3"/>
      <c r="Y565" s="3"/>
      <c r="Z565" s="3"/>
      <c r="AA565" s="3"/>
      <c r="AB565" s="3"/>
    </row>
    <row r="566" ht="15.0" customHeight="1">
      <c r="A566" s="452"/>
      <c r="B566" s="452"/>
      <c r="C566" s="453" t="s">
        <v>299</v>
      </c>
      <c r="D566" s="454"/>
      <c r="E566" s="455"/>
      <c r="F566" s="456"/>
      <c r="G566" s="397"/>
      <c r="H566" s="457">
        <f>SUM(H355:H565)</f>
        <v>7899542</v>
      </c>
      <c r="I566" s="458"/>
      <c r="J566" s="459"/>
      <c r="K566" s="460"/>
      <c r="L566" s="459"/>
      <c r="M566" s="461"/>
      <c r="N566" s="459"/>
      <c r="O566" s="459"/>
      <c r="P566" s="460"/>
      <c r="Q566" s="459"/>
      <c r="R566" s="459"/>
      <c r="S566" s="459"/>
      <c r="T566" s="459"/>
      <c r="U566" s="459"/>
      <c r="V566" s="462"/>
      <c r="W566" s="462"/>
      <c r="X566" s="462"/>
      <c r="Y566" s="462"/>
      <c r="Z566" s="462"/>
      <c r="AA566" s="462"/>
      <c r="AB566" s="462"/>
    </row>
    <row r="567" ht="15.75" customHeight="1">
      <c r="A567" s="401"/>
      <c r="B567" s="401"/>
      <c r="C567" s="421"/>
      <c r="D567" s="404"/>
      <c r="E567" s="405"/>
      <c r="F567" s="406"/>
      <c r="G567" s="397"/>
      <c r="H567" s="420"/>
      <c r="I567" s="408"/>
      <c r="J567" s="287"/>
      <c r="K567" s="400"/>
      <c r="L567" s="287"/>
      <c r="M567" s="416"/>
      <c r="N567" s="287"/>
      <c r="O567" s="287"/>
      <c r="P567" s="400"/>
      <c r="Q567" s="287"/>
      <c r="R567" s="287"/>
      <c r="S567" s="287"/>
      <c r="T567" s="287"/>
      <c r="U567" s="287"/>
      <c r="V567" s="3"/>
      <c r="W567" s="3"/>
      <c r="X567" s="3"/>
      <c r="Y567" s="3"/>
      <c r="Z567" s="3"/>
      <c r="AA567" s="3"/>
      <c r="AB567" s="3"/>
    </row>
    <row r="568" ht="15.75" customHeight="1">
      <c r="A568" s="383" t="s">
        <v>20</v>
      </c>
      <c r="B568" s="383"/>
      <c r="C568" s="402" t="s">
        <v>1776</v>
      </c>
      <c r="D568" s="403"/>
      <c r="E568" s="463"/>
      <c r="F568" s="406"/>
      <c r="G568" s="397"/>
      <c r="H568" s="398">
        <v>2.85E7</v>
      </c>
      <c r="I568" s="408"/>
      <c r="J568" s="287"/>
      <c r="K568" s="400"/>
      <c r="L568" s="287"/>
      <c r="M568" s="416"/>
      <c r="N568" s="287"/>
      <c r="O568" s="287"/>
      <c r="P568" s="400"/>
      <c r="Q568" s="287"/>
      <c r="R568" s="287"/>
      <c r="S568" s="287"/>
      <c r="T568" s="287"/>
      <c r="U568" s="287"/>
      <c r="V568" s="3"/>
      <c r="W568" s="3"/>
      <c r="X568" s="3"/>
      <c r="Y568" s="3"/>
      <c r="Z568" s="3"/>
      <c r="AA568" s="3"/>
      <c r="AB568" s="3"/>
    </row>
    <row r="569" ht="15.0" customHeight="1">
      <c r="A569" s="401"/>
      <c r="B569" s="401"/>
      <c r="C569" s="402" t="s">
        <v>972</v>
      </c>
      <c r="D569" s="404"/>
      <c r="E569" s="405"/>
      <c r="F569" s="406"/>
      <c r="G569" s="397"/>
      <c r="H569" s="420"/>
      <c r="I569" s="408"/>
      <c r="J569" s="287"/>
      <c r="K569" s="400"/>
      <c r="L569" s="287"/>
      <c r="M569" s="416"/>
      <c r="N569" s="287"/>
      <c r="O569" s="287"/>
      <c r="P569" s="400"/>
      <c r="Q569" s="287"/>
      <c r="R569" s="287"/>
      <c r="S569" s="287"/>
      <c r="T569" s="287"/>
      <c r="U569" s="287"/>
      <c r="V569" s="3"/>
      <c r="W569" s="3"/>
      <c r="X569" s="3"/>
      <c r="Y569" s="3"/>
      <c r="Z569" s="3"/>
      <c r="AA569" s="3"/>
      <c r="AB569" s="3"/>
    </row>
    <row r="570" ht="15.75" customHeight="1">
      <c r="A570" s="401"/>
      <c r="B570" s="401"/>
      <c r="C570" s="402" t="s">
        <v>520</v>
      </c>
      <c r="D570" s="404"/>
      <c r="E570" s="405"/>
      <c r="F570" s="406"/>
      <c r="G570" s="397"/>
      <c r="H570" s="420"/>
      <c r="I570" s="407" t="s">
        <v>902</v>
      </c>
      <c r="J570" s="287"/>
      <c r="K570" s="400"/>
      <c r="L570" s="287"/>
      <c r="M570" s="416"/>
      <c r="N570" s="287"/>
      <c r="O570" s="287"/>
      <c r="P570" s="400"/>
      <c r="Q570" s="287"/>
      <c r="R570" s="287"/>
      <c r="S570" s="287"/>
      <c r="T570" s="287"/>
      <c r="U570" s="287"/>
      <c r="V570" s="3"/>
      <c r="W570" s="3"/>
      <c r="X570" s="3"/>
      <c r="Y570" s="3"/>
      <c r="Z570" s="3"/>
      <c r="AA570" s="3"/>
      <c r="AB570" s="3"/>
    </row>
    <row r="571" ht="15.75" customHeight="1">
      <c r="A571" s="401"/>
      <c r="B571" s="401"/>
      <c r="C571" s="421" t="s">
        <v>1777</v>
      </c>
      <c r="D571" s="404" t="s">
        <v>1778</v>
      </c>
      <c r="E571" s="405">
        <v>500.0</v>
      </c>
      <c r="F571" s="406" t="s">
        <v>221</v>
      </c>
      <c r="G571" s="397">
        <v>214.5</v>
      </c>
      <c r="H571" s="420">
        <f t="shared" ref="H571:H596" si="58">E571*G571</f>
        <v>107250</v>
      </c>
      <c r="I571" s="408"/>
      <c r="J571" s="287"/>
      <c r="K571" s="400">
        <f>E571/4</f>
        <v>125</v>
      </c>
      <c r="L571" s="287"/>
      <c r="M571" s="416"/>
      <c r="N571" s="287">
        <f>E571/4</f>
        <v>125</v>
      </c>
      <c r="O571" s="287"/>
      <c r="P571" s="400"/>
      <c r="Q571" s="287">
        <f>E571/4</f>
        <v>125</v>
      </c>
      <c r="R571" s="287"/>
      <c r="S571" s="287"/>
      <c r="T571" s="287">
        <f>E571/4</f>
        <v>125</v>
      </c>
      <c r="U571" s="287"/>
      <c r="V571" s="3"/>
      <c r="W571" s="3"/>
      <c r="X571" s="3"/>
      <c r="Y571" s="3"/>
      <c r="Z571" s="3"/>
      <c r="AA571" s="3"/>
      <c r="AB571" s="3"/>
    </row>
    <row r="572" ht="15.75" customHeight="1">
      <c r="A572" s="401"/>
      <c r="B572" s="401"/>
      <c r="C572" s="421" t="s">
        <v>1779</v>
      </c>
      <c r="D572" s="404" t="s">
        <v>1780</v>
      </c>
      <c r="E572" s="405">
        <v>25.0</v>
      </c>
      <c r="F572" s="406" t="s">
        <v>131</v>
      </c>
      <c r="G572" s="397">
        <f>150</f>
        <v>150</v>
      </c>
      <c r="H572" s="420">
        <f t="shared" si="58"/>
        <v>3750</v>
      </c>
      <c r="I572" s="408"/>
      <c r="J572" s="287"/>
      <c r="K572" s="400">
        <v>7.0</v>
      </c>
      <c r="L572" s="287"/>
      <c r="M572" s="416"/>
      <c r="N572" s="287">
        <v>6.0</v>
      </c>
      <c r="O572" s="287"/>
      <c r="P572" s="400"/>
      <c r="Q572" s="287">
        <v>6.0</v>
      </c>
      <c r="R572" s="287"/>
      <c r="S572" s="287"/>
      <c r="T572" s="287">
        <v>6.0</v>
      </c>
      <c r="U572" s="287"/>
      <c r="V572" s="3"/>
      <c r="W572" s="3"/>
      <c r="X572" s="3"/>
      <c r="Y572" s="3"/>
      <c r="Z572" s="3"/>
      <c r="AA572" s="3"/>
      <c r="AB572" s="3"/>
    </row>
    <row r="573" ht="15.75" customHeight="1">
      <c r="A573" s="401"/>
      <c r="B573" s="401"/>
      <c r="C573" s="421" t="s">
        <v>1781</v>
      </c>
      <c r="D573" s="404" t="s">
        <v>1782</v>
      </c>
      <c r="E573" s="405">
        <v>200.0</v>
      </c>
      <c r="F573" s="406" t="s">
        <v>157</v>
      </c>
      <c r="G573" s="397">
        <v>280.5</v>
      </c>
      <c r="H573" s="420">
        <f t="shared" si="58"/>
        <v>56100</v>
      </c>
      <c r="I573" s="408"/>
      <c r="J573" s="287"/>
      <c r="K573" s="400">
        <f>E573/4</f>
        <v>50</v>
      </c>
      <c r="L573" s="287"/>
      <c r="M573" s="416"/>
      <c r="N573" s="287">
        <f>E573/4</f>
        <v>50</v>
      </c>
      <c r="O573" s="287"/>
      <c r="P573" s="400"/>
      <c r="Q573" s="287">
        <f>E573/4</f>
        <v>50</v>
      </c>
      <c r="R573" s="287"/>
      <c r="S573" s="287"/>
      <c r="T573" s="287">
        <f>E573/4</f>
        <v>50</v>
      </c>
      <c r="U573" s="287"/>
      <c r="V573" s="3"/>
      <c r="W573" s="3"/>
      <c r="X573" s="3"/>
      <c r="Y573" s="3"/>
      <c r="Z573" s="3"/>
      <c r="AA573" s="3"/>
      <c r="AB573" s="3"/>
    </row>
    <row r="574" ht="15.75" customHeight="1">
      <c r="A574" s="401"/>
      <c r="B574" s="401"/>
      <c r="C574" s="421" t="s">
        <v>1209</v>
      </c>
      <c r="D574" s="404" t="s">
        <v>1210</v>
      </c>
      <c r="E574" s="405">
        <v>25.0</v>
      </c>
      <c r="F574" s="406" t="s">
        <v>118</v>
      </c>
      <c r="G574" s="397">
        <v>300.0</v>
      </c>
      <c r="H574" s="420">
        <f t="shared" si="58"/>
        <v>7500</v>
      </c>
      <c r="I574" s="408"/>
      <c r="J574" s="287"/>
      <c r="K574" s="400">
        <v>7.0</v>
      </c>
      <c r="L574" s="287"/>
      <c r="M574" s="416"/>
      <c r="N574" s="287">
        <v>6.0</v>
      </c>
      <c r="O574" s="287"/>
      <c r="P574" s="400"/>
      <c r="Q574" s="287">
        <v>6.0</v>
      </c>
      <c r="R574" s="287"/>
      <c r="S574" s="287"/>
      <c r="T574" s="287">
        <v>6.0</v>
      </c>
      <c r="U574" s="287"/>
      <c r="V574" s="3"/>
      <c r="W574" s="3"/>
      <c r="X574" s="3"/>
      <c r="Y574" s="3"/>
      <c r="Z574" s="3"/>
      <c r="AA574" s="3"/>
      <c r="AB574" s="3"/>
    </row>
    <row r="575" ht="15.0" customHeight="1">
      <c r="A575" s="401"/>
      <c r="B575" s="401"/>
      <c r="C575" s="421" t="s">
        <v>1783</v>
      </c>
      <c r="D575" s="404" t="s">
        <v>1784</v>
      </c>
      <c r="E575" s="405">
        <v>3500.0</v>
      </c>
      <c r="F575" s="406" t="s">
        <v>120</v>
      </c>
      <c r="G575" s="397">
        <v>14.99</v>
      </c>
      <c r="H575" s="420">
        <f t="shared" si="58"/>
        <v>52465</v>
      </c>
      <c r="I575" s="408"/>
      <c r="J575" s="287"/>
      <c r="K575" s="400">
        <f t="shared" ref="K575:K596" si="59">E575/4</f>
        <v>875</v>
      </c>
      <c r="L575" s="287"/>
      <c r="M575" s="416"/>
      <c r="N575" s="287">
        <f t="shared" ref="N575:N581" si="60">E575/4</f>
        <v>875</v>
      </c>
      <c r="O575" s="287"/>
      <c r="P575" s="400"/>
      <c r="Q575" s="287">
        <f t="shared" ref="Q575:Q581" si="61">E575/4</f>
        <v>875</v>
      </c>
      <c r="R575" s="287"/>
      <c r="S575" s="287"/>
      <c r="T575" s="287">
        <f t="shared" ref="T575:T581" si="62">E575/4</f>
        <v>875</v>
      </c>
      <c r="U575" s="287"/>
      <c r="V575" s="3"/>
      <c r="W575" s="3"/>
      <c r="X575" s="3"/>
      <c r="Y575" s="3"/>
      <c r="Z575" s="3"/>
      <c r="AA575" s="3"/>
      <c r="AB575" s="3"/>
    </row>
    <row r="576" ht="15.0" customHeight="1">
      <c r="A576" s="401"/>
      <c r="B576" s="401"/>
      <c r="C576" s="421" t="s">
        <v>1783</v>
      </c>
      <c r="D576" s="404" t="s">
        <v>1785</v>
      </c>
      <c r="E576" s="405">
        <v>4500.0</v>
      </c>
      <c r="F576" s="406" t="s">
        <v>120</v>
      </c>
      <c r="G576" s="397">
        <v>14.99</v>
      </c>
      <c r="H576" s="420">
        <f t="shared" si="58"/>
        <v>67455</v>
      </c>
      <c r="I576" s="408"/>
      <c r="J576" s="287"/>
      <c r="K576" s="400">
        <f t="shared" si="59"/>
        <v>1125</v>
      </c>
      <c r="L576" s="287"/>
      <c r="M576" s="416"/>
      <c r="N576" s="287">
        <f t="shared" si="60"/>
        <v>1125</v>
      </c>
      <c r="O576" s="287"/>
      <c r="P576" s="400"/>
      <c r="Q576" s="287">
        <f t="shared" si="61"/>
        <v>1125</v>
      </c>
      <c r="R576" s="287"/>
      <c r="S576" s="287"/>
      <c r="T576" s="287">
        <f t="shared" si="62"/>
        <v>1125</v>
      </c>
      <c r="U576" s="287"/>
      <c r="V576" s="3"/>
      <c r="W576" s="3"/>
      <c r="X576" s="3"/>
      <c r="Y576" s="3"/>
      <c r="Z576" s="3"/>
      <c r="AA576" s="3"/>
      <c r="AB576" s="3"/>
    </row>
    <row r="577" ht="15.0" customHeight="1">
      <c r="A577" s="401"/>
      <c r="B577" s="401"/>
      <c r="C577" s="421" t="s">
        <v>1783</v>
      </c>
      <c r="D577" s="404" t="s">
        <v>1786</v>
      </c>
      <c r="E577" s="405">
        <v>3500.0</v>
      </c>
      <c r="F577" s="406" t="s">
        <v>120</v>
      </c>
      <c r="G577" s="397">
        <v>14.99</v>
      </c>
      <c r="H577" s="420">
        <f t="shared" si="58"/>
        <v>52465</v>
      </c>
      <c r="I577" s="408"/>
      <c r="J577" s="287"/>
      <c r="K577" s="400">
        <f t="shared" si="59"/>
        <v>875</v>
      </c>
      <c r="L577" s="287"/>
      <c r="M577" s="416"/>
      <c r="N577" s="287">
        <f t="shared" si="60"/>
        <v>875</v>
      </c>
      <c r="O577" s="287"/>
      <c r="P577" s="400"/>
      <c r="Q577" s="287">
        <f t="shared" si="61"/>
        <v>875</v>
      </c>
      <c r="R577" s="287"/>
      <c r="S577" s="287"/>
      <c r="T577" s="287">
        <f t="shared" si="62"/>
        <v>875</v>
      </c>
      <c r="U577" s="287"/>
      <c r="V577" s="3"/>
      <c r="W577" s="3"/>
      <c r="X577" s="3"/>
      <c r="Y577" s="3"/>
      <c r="Z577" s="3"/>
      <c r="AA577" s="3"/>
      <c r="AB577" s="3"/>
    </row>
    <row r="578" ht="15.75" customHeight="1">
      <c r="A578" s="401"/>
      <c r="B578" s="401"/>
      <c r="C578" s="421" t="s">
        <v>1787</v>
      </c>
      <c r="D578" s="404" t="s">
        <v>1788</v>
      </c>
      <c r="E578" s="405">
        <v>800.0</v>
      </c>
      <c r="F578" s="406" t="s">
        <v>120</v>
      </c>
      <c r="G578" s="397">
        <v>18.0</v>
      </c>
      <c r="H578" s="420">
        <f t="shared" si="58"/>
        <v>14400</v>
      </c>
      <c r="I578" s="408"/>
      <c r="J578" s="287"/>
      <c r="K578" s="400">
        <f t="shared" si="59"/>
        <v>200</v>
      </c>
      <c r="L578" s="287"/>
      <c r="M578" s="416"/>
      <c r="N578" s="287">
        <f t="shared" si="60"/>
        <v>200</v>
      </c>
      <c r="O578" s="287"/>
      <c r="P578" s="400"/>
      <c r="Q578" s="287">
        <f t="shared" si="61"/>
        <v>200</v>
      </c>
      <c r="R578" s="287"/>
      <c r="S578" s="287"/>
      <c r="T578" s="287">
        <f t="shared" si="62"/>
        <v>200</v>
      </c>
      <c r="U578" s="287"/>
      <c r="V578" s="3"/>
      <c r="W578" s="3"/>
      <c r="X578" s="3"/>
      <c r="Y578" s="3"/>
      <c r="Z578" s="3"/>
      <c r="AA578" s="3"/>
      <c r="AB578" s="3"/>
    </row>
    <row r="579" ht="15.0" customHeight="1">
      <c r="A579" s="401"/>
      <c r="B579" s="401"/>
      <c r="C579" s="421" t="s">
        <v>1158</v>
      </c>
      <c r="D579" s="404"/>
      <c r="E579" s="405">
        <v>120.0</v>
      </c>
      <c r="F579" s="406" t="s">
        <v>157</v>
      </c>
      <c r="G579" s="397">
        <v>560.0</v>
      </c>
      <c r="H579" s="420">
        <f t="shared" si="58"/>
        <v>67200</v>
      </c>
      <c r="I579" s="408"/>
      <c r="J579" s="287"/>
      <c r="K579" s="400">
        <f t="shared" si="59"/>
        <v>30</v>
      </c>
      <c r="L579" s="287"/>
      <c r="M579" s="416"/>
      <c r="N579" s="287">
        <f t="shared" si="60"/>
        <v>30</v>
      </c>
      <c r="O579" s="287"/>
      <c r="P579" s="400"/>
      <c r="Q579" s="287">
        <f t="shared" si="61"/>
        <v>30</v>
      </c>
      <c r="R579" s="287"/>
      <c r="S579" s="287"/>
      <c r="T579" s="287">
        <f t="shared" si="62"/>
        <v>30</v>
      </c>
      <c r="U579" s="287"/>
      <c r="V579" s="3"/>
      <c r="W579" s="3"/>
      <c r="X579" s="3"/>
      <c r="Y579" s="3"/>
      <c r="Z579" s="3"/>
      <c r="AA579" s="3"/>
      <c r="AB579" s="3"/>
    </row>
    <row r="580" ht="15.75" customHeight="1">
      <c r="A580" s="401"/>
      <c r="B580" s="401"/>
      <c r="C580" s="421" t="s">
        <v>1789</v>
      </c>
      <c r="D580" s="404" t="s">
        <v>1203</v>
      </c>
      <c r="E580" s="405">
        <v>400.0</v>
      </c>
      <c r="F580" s="406" t="s">
        <v>131</v>
      </c>
      <c r="G580" s="397">
        <v>565.0</v>
      </c>
      <c r="H580" s="420">
        <f t="shared" si="58"/>
        <v>226000</v>
      </c>
      <c r="I580" s="408"/>
      <c r="J580" s="287"/>
      <c r="K580" s="400">
        <f t="shared" si="59"/>
        <v>100</v>
      </c>
      <c r="L580" s="287"/>
      <c r="M580" s="416"/>
      <c r="N580" s="287">
        <f t="shared" si="60"/>
        <v>100</v>
      </c>
      <c r="O580" s="287"/>
      <c r="P580" s="400"/>
      <c r="Q580" s="287">
        <f t="shared" si="61"/>
        <v>100</v>
      </c>
      <c r="R580" s="287"/>
      <c r="S580" s="287"/>
      <c r="T580" s="287">
        <f t="shared" si="62"/>
        <v>100</v>
      </c>
      <c r="U580" s="287"/>
      <c r="V580" s="3"/>
      <c r="W580" s="3"/>
      <c r="X580" s="3"/>
      <c r="Y580" s="3"/>
      <c r="Z580" s="3"/>
      <c r="AA580" s="3"/>
      <c r="AB580" s="3"/>
    </row>
    <row r="581" ht="15.75" customHeight="1">
      <c r="A581" s="401"/>
      <c r="B581" s="401"/>
      <c r="C581" s="421" t="s">
        <v>1789</v>
      </c>
      <c r="D581" s="404" t="s">
        <v>1202</v>
      </c>
      <c r="E581" s="405">
        <v>300.0</v>
      </c>
      <c r="F581" s="406" t="s">
        <v>131</v>
      </c>
      <c r="G581" s="397">
        <v>565.0</v>
      </c>
      <c r="H581" s="420">
        <f t="shared" si="58"/>
        <v>169500</v>
      </c>
      <c r="I581" s="408"/>
      <c r="J581" s="287"/>
      <c r="K581" s="400">
        <f t="shared" si="59"/>
        <v>75</v>
      </c>
      <c r="L581" s="287"/>
      <c r="M581" s="416"/>
      <c r="N581" s="287">
        <f t="shared" si="60"/>
        <v>75</v>
      </c>
      <c r="O581" s="287"/>
      <c r="P581" s="400"/>
      <c r="Q581" s="287">
        <f t="shared" si="61"/>
        <v>75</v>
      </c>
      <c r="R581" s="287"/>
      <c r="S581" s="287"/>
      <c r="T581" s="287">
        <f t="shared" si="62"/>
        <v>75</v>
      </c>
      <c r="U581" s="287"/>
      <c r="V581" s="3"/>
      <c r="W581" s="3"/>
      <c r="X581" s="3"/>
      <c r="Y581" s="3"/>
      <c r="Z581" s="3"/>
      <c r="AA581" s="3"/>
      <c r="AB581" s="3"/>
    </row>
    <row r="582" ht="15.75" customHeight="1">
      <c r="A582" s="401"/>
      <c r="B582" s="401"/>
      <c r="C582" s="421" t="s">
        <v>1789</v>
      </c>
      <c r="D582" s="404" t="s">
        <v>1204</v>
      </c>
      <c r="E582" s="405">
        <v>50.0</v>
      </c>
      <c r="F582" s="406" t="s">
        <v>131</v>
      </c>
      <c r="G582" s="397">
        <v>565.0</v>
      </c>
      <c r="H582" s="420">
        <f t="shared" si="58"/>
        <v>28250</v>
      </c>
      <c r="I582" s="408"/>
      <c r="J582" s="287"/>
      <c r="K582" s="400">
        <f t="shared" si="59"/>
        <v>12.5</v>
      </c>
      <c r="L582" s="287"/>
      <c r="M582" s="416"/>
      <c r="N582" s="287">
        <v>13.0</v>
      </c>
      <c r="O582" s="287"/>
      <c r="P582" s="400"/>
      <c r="Q582" s="287">
        <v>12.0</v>
      </c>
      <c r="R582" s="287"/>
      <c r="S582" s="287"/>
      <c r="T582" s="287">
        <v>12.0</v>
      </c>
      <c r="U582" s="287"/>
      <c r="V582" s="3"/>
      <c r="W582" s="3"/>
      <c r="X582" s="3"/>
      <c r="Y582" s="3"/>
      <c r="Z582" s="3"/>
      <c r="AA582" s="3"/>
      <c r="AB582" s="3"/>
    </row>
    <row r="583" ht="15.75" customHeight="1">
      <c r="A583" s="401"/>
      <c r="B583" s="401"/>
      <c r="C583" s="421" t="s">
        <v>1790</v>
      </c>
      <c r="D583" s="404" t="s">
        <v>1791</v>
      </c>
      <c r="E583" s="405">
        <v>1000.0</v>
      </c>
      <c r="F583" s="406" t="s">
        <v>131</v>
      </c>
      <c r="G583" s="397">
        <v>250.0</v>
      </c>
      <c r="H583" s="420">
        <f t="shared" si="58"/>
        <v>250000</v>
      </c>
      <c r="I583" s="408"/>
      <c r="J583" s="287"/>
      <c r="K583" s="400">
        <f t="shared" si="59"/>
        <v>250</v>
      </c>
      <c r="L583" s="287"/>
      <c r="M583" s="416"/>
      <c r="N583" s="287">
        <f t="shared" ref="N583:N596" si="63">E583/4</f>
        <v>250</v>
      </c>
      <c r="O583" s="287"/>
      <c r="P583" s="400"/>
      <c r="Q583" s="287">
        <f t="shared" ref="Q583:Q596" si="64">E583/4</f>
        <v>250</v>
      </c>
      <c r="R583" s="287"/>
      <c r="S583" s="287"/>
      <c r="T583" s="287">
        <f t="shared" ref="T583:T596" si="65">E583/4</f>
        <v>250</v>
      </c>
      <c r="U583" s="287"/>
      <c r="V583" s="3"/>
      <c r="W583" s="3"/>
      <c r="X583" s="3"/>
      <c r="Y583" s="3"/>
      <c r="Z583" s="3"/>
      <c r="AA583" s="3"/>
      <c r="AB583" s="3"/>
    </row>
    <row r="584" ht="15.75" customHeight="1">
      <c r="A584" s="401"/>
      <c r="B584" s="401"/>
      <c r="C584" s="421" t="s">
        <v>1790</v>
      </c>
      <c r="D584" s="404" t="s">
        <v>1792</v>
      </c>
      <c r="E584" s="405">
        <v>80.0</v>
      </c>
      <c r="F584" s="406" t="s">
        <v>131</v>
      </c>
      <c r="G584" s="397">
        <f>(150*50)</f>
        <v>7500</v>
      </c>
      <c r="H584" s="420">
        <f t="shared" si="58"/>
        <v>600000</v>
      </c>
      <c r="I584" s="408"/>
      <c r="J584" s="287"/>
      <c r="K584" s="400">
        <f t="shared" si="59"/>
        <v>20</v>
      </c>
      <c r="L584" s="287"/>
      <c r="M584" s="416"/>
      <c r="N584" s="287">
        <f t="shared" si="63"/>
        <v>20</v>
      </c>
      <c r="O584" s="287"/>
      <c r="P584" s="400"/>
      <c r="Q584" s="287">
        <f t="shared" si="64"/>
        <v>20</v>
      </c>
      <c r="R584" s="287"/>
      <c r="S584" s="287"/>
      <c r="T584" s="287">
        <f t="shared" si="65"/>
        <v>20</v>
      </c>
      <c r="U584" s="287"/>
      <c r="V584" s="3"/>
      <c r="W584" s="3"/>
      <c r="X584" s="3"/>
      <c r="Y584" s="3"/>
      <c r="Z584" s="3"/>
      <c r="AA584" s="3"/>
      <c r="AB584" s="3"/>
    </row>
    <row r="585" ht="15.0" customHeight="1">
      <c r="A585" s="401"/>
      <c r="B585" s="401"/>
      <c r="C585" s="421" t="s">
        <v>1793</v>
      </c>
      <c r="D585" s="404"/>
      <c r="E585" s="405">
        <v>20.0</v>
      </c>
      <c r="F585" s="406" t="s">
        <v>120</v>
      </c>
      <c r="G585" s="397">
        <f>500*1.4</f>
        <v>700</v>
      </c>
      <c r="H585" s="420">
        <f t="shared" si="58"/>
        <v>14000</v>
      </c>
      <c r="I585" s="408"/>
      <c r="J585" s="287"/>
      <c r="K585" s="400">
        <f t="shared" si="59"/>
        <v>5</v>
      </c>
      <c r="L585" s="287"/>
      <c r="M585" s="416"/>
      <c r="N585" s="287">
        <f t="shared" si="63"/>
        <v>5</v>
      </c>
      <c r="O585" s="287"/>
      <c r="P585" s="400"/>
      <c r="Q585" s="287">
        <f t="shared" si="64"/>
        <v>5</v>
      </c>
      <c r="R585" s="287"/>
      <c r="S585" s="287"/>
      <c r="T585" s="287">
        <f t="shared" si="65"/>
        <v>5</v>
      </c>
      <c r="U585" s="287"/>
      <c r="V585" s="3"/>
      <c r="W585" s="3"/>
      <c r="X585" s="3"/>
      <c r="Y585" s="3"/>
      <c r="Z585" s="3"/>
      <c r="AA585" s="3"/>
      <c r="AB585" s="3"/>
    </row>
    <row r="586" ht="15.0" customHeight="1">
      <c r="A586" s="401"/>
      <c r="B586" s="401"/>
      <c r="C586" s="421" t="s">
        <v>1794</v>
      </c>
      <c r="D586" s="404" t="s">
        <v>1795</v>
      </c>
      <c r="E586" s="405">
        <v>80.0</v>
      </c>
      <c r="F586" s="406" t="s">
        <v>131</v>
      </c>
      <c r="G586" s="397">
        <v>1620.0</v>
      </c>
      <c r="H586" s="420">
        <f t="shared" si="58"/>
        <v>129600</v>
      </c>
      <c r="I586" s="408"/>
      <c r="J586" s="287"/>
      <c r="K586" s="400">
        <f t="shared" si="59"/>
        <v>20</v>
      </c>
      <c r="L586" s="287"/>
      <c r="M586" s="416"/>
      <c r="N586" s="287">
        <f t="shared" si="63"/>
        <v>20</v>
      </c>
      <c r="O586" s="287"/>
      <c r="P586" s="400"/>
      <c r="Q586" s="287">
        <f t="shared" si="64"/>
        <v>20</v>
      </c>
      <c r="R586" s="287"/>
      <c r="S586" s="287"/>
      <c r="T586" s="287">
        <f t="shared" si="65"/>
        <v>20</v>
      </c>
      <c r="U586" s="287"/>
      <c r="V586" s="3"/>
      <c r="W586" s="3"/>
      <c r="X586" s="3"/>
      <c r="Y586" s="3"/>
      <c r="Z586" s="3"/>
      <c r="AA586" s="3"/>
      <c r="AB586" s="3"/>
    </row>
    <row r="587" ht="15.0" customHeight="1">
      <c r="A587" s="401"/>
      <c r="B587" s="401"/>
      <c r="C587" s="421" t="s">
        <v>1796</v>
      </c>
      <c r="D587" s="404"/>
      <c r="E587" s="405">
        <v>20.0</v>
      </c>
      <c r="F587" s="406" t="s">
        <v>120</v>
      </c>
      <c r="G587" s="397">
        <f>500*1.4</f>
        <v>700</v>
      </c>
      <c r="H587" s="420">
        <f t="shared" si="58"/>
        <v>14000</v>
      </c>
      <c r="I587" s="408"/>
      <c r="J587" s="287"/>
      <c r="K587" s="400">
        <f t="shared" si="59"/>
        <v>5</v>
      </c>
      <c r="L587" s="287"/>
      <c r="M587" s="416"/>
      <c r="N587" s="287">
        <f t="shared" si="63"/>
        <v>5</v>
      </c>
      <c r="O587" s="287"/>
      <c r="P587" s="400"/>
      <c r="Q587" s="287">
        <f t="shared" si="64"/>
        <v>5</v>
      </c>
      <c r="R587" s="287"/>
      <c r="S587" s="287"/>
      <c r="T587" s="287">
        <f t="shared" si="65"/>
        <v>5</v>
      </c>
      <c r="U587" s="287"/>
      <c r="V587" s="3"/>
      <c r="W587" s="3"/>
      <c r="X587" s="3"/>
      <c r="Y587" s="3"/>
      <c r="Z587" s="3"/>
      <c r="AA587" s="3"/>
      <c r="AB587" s="3"/>
    </row>
    <row r="588" ht="15.0" customHeight="1">
      <c r="A588" s="401"/>
      <c r="B588" s="401"/>
      <c r="C588" s="421" t="s">
        <v>1205</v>
      </c>
      <c r="D588" s="404" t="s">
        <v>1206</v>
      </c>
      <c r="E588" s="405">
        <v>100.0</v>
      </c>
      <c r="F588" s="406" t="s">
        <v>131</v>
      </c>
      <c r="G588" s="397">
        <f>118*12</f>
        <v>1416</v>
      </c>
      <c r="H588" s="420">
        <f t="shared" si="58"/>
        <v>141600</v>
      </c>
      <c r="I588" s="408"/>
      <c r="J588" s="287"/>
      <c r="K588" s="400">
        <f t="shared" si="59"/>
        <v>25</v>
      </c>
      <c r="L588" s="287"/>
      <c r="M588" s="416"/>
      <c r="N588" s="287">
        <f t="shared" si="63"/>
        <v>25</v>
      </c>
      <c r="O588" s="287"/>
      <c r="P588" s="400"/>
      <c r="Q588" s="287">
        <f t="shared" si="64"/>
        <v>25</v>
      </c>
      <c r="R588" s="287"/>
      <c r="S588" s="287"/>
      <c r="T588" s="287">
        <f t="shared" si="65"/>
        <v>25</v>
      </c>
      <c r="U588" s="287"/>
      <c r="V588" s="3"/>
      <c r="W588" s="3"/>
      <c r="X588" s="3"/>
      <c r="Y588" s="3"/>
      <c r="Z588" s="3"/>
      <c r="AA588" s="3"/>
      <c r="AB588" s="3"/>
    </row>
    <row r="589" ht="15.0" customHeight="1">
      <c r="A589" s="401"/>
      <c r="B589" s="401"/>
      <c r="C589" s="421" t="s">
        <v>1797</v>
      </c>
      <c r="D589" s="404" t="s">
        <v>1798</v>
      </c>
      <c r="E589" s="405">
        <v>120.0</v>
      </c>
      <c r="F589" s="406" t="s">
        <v>120</v>
      </c>
      <c r="G589" s="397">
        <f t="shared" ref="G589:G590" si="66">(99)*1.4</f>
        <v>138.6</v>
      </c>
      <c r="H589" s="420">
        <f t="shared" si="58"/>
        <v>16632</v>
      </c>
      <c r="I589" s="408"/>
      <c r="J589" s="287"/>
      <c r="K589" s="400">
        <f t="shared" si="59"/>
        <v>30</v>
      </c>
      <c r="L589" s="287"/>
      <c r="M589" s="416"/>
      <c r="N589" s="287">
        <f t="shared" si="63"/>
        <v>30</v>
      </c>
      <c r="O589" s="287"/>
      <c r="P589" s="400"/>
      <c r="Q589" s="287">
        <f t="shared" si="64"/>
        <v>30</v>
      </c>
      <c r="R589" s="287"/>
      <c r="S589" s="287"/>
      <c r="T589" s="287">
        <f t="shared" si="65"/>
        <v>30</v>
      </c>
      <c r="U589" s="287"/>
      <c r="V589" s="3"/>
      <c r="W589" s="3"/>
      <c r="X589" s="3"/>
      <c r="Y589" s="3"/>
      <c r="Z589" s="3"/>
      <c r="AA589" s="3"/>
      <c r="AB589" s="3"/>
    </row>
    <row r="590" ht="15.0" customHeight="1">
      <c r="A590" s="401"/>
      <c r="B590" s="401"/>
      <c r="C590" s="421" t="s">
        <v>1797</v>
      </c>
      <c r="D590" s="404" t="s">
        <v>1799</v>
      </c>
      <c r="E590" s="405">
        <v>120.0</v>
      </c>
      <c r="F590" s="406" t="s">
        <v>120</v>
      </c>
      <c r="G590" s="397">
        <f t="shared" si="66"/>
        <v>138.6</v>
      </c>
      <c r="H590" s="420">
        <f t="shared" si="58"/>
        <v>16632</v>
      </c>
      <c r="I590" s="408"/>
      <c r="J590" s="287"/>
      <c r="K590" s="400">
        <f t="shared" si="59"/>
        <v>30</v>
      </c>
      <c r="L590" s="287"/>
      <c r="M590" s="416"/>
      <c r="N590" s="287">
        <f t="shared" si="63"/>
        <v>30</v>
      </c>
      <c r="O590" s="287"/>
      <c r="P590" s="400"/>
      <c r="Q590" s="287">
        <f t="shared" si="64"/>
        <v>30</v>
      </c>
      <c r="R590" s="287"/>
      <c r="S590" s="287"/>
      <c r="T590" s="287">
        <f t="shared" si="65"/>
        <v>30</v>
      </c>
      <c r="U590" s="287"/>
      <c r="V590" s="3"/>
      <c r="W590" s="3"/>
      <c r="X590" s="3"/>
      <c r="Y590" s="3"/>
      <c r="Z590" s="3"/>
      <c r="AA590" s="3"/>
      <c r="AB590" s="3"/>
    </row>
    <row r="591" ht="15.0" customHeight="1">
      <c r="A591" s="401"/>
      <c r="B591" s="394"/>
      <c r="C591" s="445" t="s">
        <v>1800</v>
      </c>
      <c r="D591" s="404" t="s">
        <v>1798</v>
      </c>
      <c r="E591" s="405">
        <v>120.0</v>
      </c>
      <c r="F591" s="406" t="s">
        <v>120</v>
      </c>
      <c r="G591" s="397">
        <f>125*1.4</f>
        <v>175</v>
      </c>
      <c r="H591" s="420">
        <f t="shared" si="58"/>
        <v>21000</v>
      </c>
      <c r="I591" s="408"/>
      <c r="J591" s="287"/>
      <c r="K591" s="400">
        <f t="shared" si="59"/>
        <v>30</v>
      </c>
      <c r="L591" s="287"/>
      <c r="M591" s="416"/>
      <c r="N591" s="287">
        <f t="shared" si="63"/>
        <v>30</v>
      </c>
      <c r="O591" s="287"/>
      <c r="P591" s="400"/>
      <c r="Q591" s="287">
        <f t="shared" si="64"/>
        <v>30</v>
      </c>
      <c r="R591" s="287"/>
      <c r="S591" s="287"/>
      <c r="T591" s="287">
        <f t="shared" si="65"/>
        <v>30</v>
      </c>
      <c r="U591" s="287"/>
      <c r="V591" s="3"/>
      <c r="W591" s="3"/>
      <c r="X591" s="3"/>
      <c r="Y591" s="3"/>
      <c r="Z591" s="3"/>
      <c r="AA591" s="3"/>
      <c r="AB591" s="3"/>
    </row>
    <row r="592" ht="15.0" customHeight="1">
      <c r="A592" s="401"/>
      <c r="B592" s="394"/>
      <c r="C592" s="445" t="s">
        <v>1800</v>
      </c>
      <c r="D592" s="404" t="s">
        <v>1799</v>
      </c>
      <c r="E592" s="405">
        <v>120.0</v>
      </c>
      <c r="F592" s="406" t="s">
        <v>120</v>
      </c>
      <c r="G592" s="397">
        <f>75*1.4</f>
        <v>105</v>
      </c>
      <c r="H592" s="420">
        <f t="shared" si="58"/>
        <v>12600</v>
      </c>
      <c r="I592" s="408"/>
      <c r="J592" s="287"/>
      <c r="K592" s="400">
        <f t="shared" si="59"/>
        <v>30</v>
      </c>
      <c r="L592" s="287"/>
      <c r="M592" s="416"/>
      <c r="N592" s="287">
        <f t="shared" si="63"/>
        <v>30</v>
      </c>
      <c r="O592" s="287"/>
      <c r="P592" s="400"/>
      <c r="Q592" s="287">
        <f t="shared" si="64"/>
        <v>30</v>
      </c>
      <c r="R592" s="287"/>
      <c r="S592" s="287"/>
      <c r="T592" s="287">
        <f t="shared" si="65"/>
        <v>30</v>
      </c>
      <c r="U592" s="287"/>
      <c r="V592" s="3"/>
      <c r="W592" s="3"/>
      <c r="X592" s="3"/>
      <c r="Y592" s="3"/>
      <c r="Z592" s="3"/>
      <c r="AA592" s="3"/>
      <c r="AB592" s="3"/>
    </row>
    <row r="593" ht="15.0" customHeight="1">
      <c r="A593" s="401"/>
      <c r="B593" s="394"/>
      <c r="C593" s="445" t="s">
        <v>1801</v>
      </c>
      <c r="D593" s="404"/>
      <c r="E593" s="405">
        <v>40.0</v>
      </c>
      <c r="F593" s="406" t="s">
        <v>1802</v>
      </c>
      <c r="G593" s="397">
        <v>6000.0</v>
      </c>
      <c r="H593" s="420">
        <f t="shared" si="58"/>
        <v>240000</v>
      </c>
      <c r="I593" s="408"/>
      <c r="J593" s="287"/>
      <c r="K593" s="400">
        <f t="shared" si="59"/>
        <v>10</v>
      </c>
      <c r="L593" s="287"/>
      <c r="M593" s="416"/>
      <c r="N593" s="287">
        <f t="shared" si="63"/>
        <v>10</v>
      </c>
      <c r="O593" s="287"/>
      <c r="P593" s="400"/>
      <c r="Q593" s="287">
        <f t="shared" si="64"/>
        <v>10</v>
      </c>
      <c r="R593" s="287"/>
      <c r="S593" s="287"/>
      <c r="T593" s="287">
        <f t="shared" si="65"/>
        <v>10</v>
      </c>
      <c r="U593" s="287"/>
      <c r="V593" s="3"/>
      <c r="W593" s="3"/>
      <c r="X593" s="3"/>
      <c r="Y593" s="3"/>
      <c r="Z593" s="3"/>
      <c r="AA593" s="3"/>
      <c r="AB593" s="3"/>
    </row>
    <row r="594" ht="15.0" customHeight="1">
      <c r="A594" s="401"/>
      <c r="B594" s="401"/>
      <c r="C594" s="421" t="s">
        <v>1803</v>
      </c>
      <c r="D594" s="404" t="s">
        <v>1804</v>
      </c>
      <c r="E594" s="405">
        <v>100.0</v>
      </c>
      <c r="F594" s="406" t="s">
        <v>221</v>
      </c>
      <c r="G594" s="397">
        <v>499.0</v>
      </c>
      <c r="H594" s="420">
        <f t="shared" si="58"/>
        <v>49900</v>
      </c>
      <c r="I594" s="408"/>
      <c r="J594" s="287"/>
      <c r="K594" s="400">
        <f t="shared" si="59"/>
        <v>25</v>
      </c>
      <c r="L594" s="287"/>
      <c r="M594" s="416"/>
      <c r="N594" s="287">
        <f t="shared" si="63"/>
        <v>25</v>
      </c>
      <c r="O594" s="287"/>
      <c r="P594" s="400"/>
      <c r="Q594" s="287">
        <f t="shared" si="64"/>
        <v>25</v>
      </c>
      <c r="R594" s="287"/>
      <c r="S594" s="287"/>
      <c r="T594" s="287">
        <f t="shared" si="65"/>
        <v>25</v>
      </c>
      <c r="U594" s="287"/>
      <c r="V594" s="3"/>
      <c r="W594" s="3"/>
      <c r="X594" s="3"/>
      <c r="Y594" s="3"/>
      <c r="Z594" s="3"/>
      <c r="AA594" s="3"/>
      <c r="AB594" s="3"/>
    </row>
    <row r="595" ht="15.0" customHeight="1">
      <c r="A595" s="401"/>
      <c r="B595" s="401"/>
      <c r="C595" s="421" t="s">
        <v>1803</v>
      </c>
      <c r="D595" s="404" t="s">
        <v>1805</v>
      </c>
      <c r="E595" s="405">
        <v>40.0</v>
      </c>
      <c r="F595" s="406" t="s">
        <v>560</v>
      </c>
      <c r="G595" s="397">
        <v>1500.0</v>
      </c>
      <c r="H595" s="420">
        <f t="shared" si="58"/>
        <v>60000</v>
      </c>
      <c r="I595" s="408"/>
      <c r="J595" s="287"/>
      <c r="K595" s="400">
        <f t="shared" si="59"/>
        <v>10</v>
      </c>
      <c r="L595" s="287"/>
      <c r="M595" s="416"/>
      <c r="N595" s="287">
        <f t="shared" si="63"/>
        <v>10</v>
      </c>
      <c r="O595" s="287"/>
      <c r="P595" s="400"/>
      <c r="Q595" s="287">
        <f t="shared" si="64"/>
        <v>10</v>
      </c>
      <c r="R595" s="287"/>
      <c r="S595" s="287"/>
      <c r="T595" s="287">
        <f t="shared" si="65"/>
        <v>10</v>
      </c>
      <c r="U595" s="287"/>
      <c r="V595" s="3"/>
      <c r="W595" s="3"/>
      <c r="X595" s="3"/>
      <c r="Y595" s="3"/>
      <c r="Z595" s="3"/>
      <c r="AA595" s="3"/>
      <c r="AB595" s="3"/>
    </row>
    <row r="596" ht="15.0" customHeight="1">
      <c r="A596" s="401"/>
      <c r="B596" s="401"/>
      <c r="C596" s="421" t="s">
        <v>1207</v>
      </c>
      <c r="D596" s="404" t="s">
        <v>1806</v>
      </c>
      <c r="E596" s="405">
        <v>20.0</v>
      </c>
      <c r="F596" s="406" t="s">
        <v>131</v>
      </c>
      <c r="G596" s="397">
        <f>10*(10.5*1.4)</f>
        <v>147</v>
      </c>
      <c r="H596" s="420">
        <f t="shared" si="58"/>
        <v>2940</v>
      </c>
      <c r="I596" s="408"/>
      <c r="J596" s="287"/>
      <c r="K596" s="400">
        <f t="shared" si="59"/>
        <v>5</v>
      </c>
      <c r="L596" s="287"/>
      <c r="M596" s="416"/>
      <c r="N596" s="287">
        <f t="shared" si="63"/>
        <v>5</v>
      </c>
      <c r="O596" s="287"/>
      <c r="P596" s="400"/>
      <c r="Q596" s="287">
        <f t="shared" si="64"/>
        <v>5</v>
      </c>
      <c r="R596" s="287"/>
      <c r="S596" s="287"/>
      <c r="T596" s="287">
        <f t="shared" si="65"/>
        <v>5</v>
      </c>
      <c r="U596" s="287"/>
      <c r="V596" s="3"/>
      <c r="W596" s="3"/>
      <c r="X596" s="3"/>
      <c r="Y596" s="3"/>
      <c r="Z596" s="3"/>
      <c r="AA596" s="3"/>
      <c r="AB596" s="3"/>
    </row>
    <row r="597" ht="15.0" customHeight="1">
      <c r="A597" s="401"/>
      <c r="B597" s="401"/>
      <c r="C597" s="421"/>
      <c r="D597" s="404"/>
      <c r="E597" s="405"/>
      <c r="F597" s="406"/>
      <c r="G597" s="397"/>
      <c r="H597" s="420"/>
      <c r="I597" s="408"/>
      <c r="J597" s="287"/>
      <c r="K597" s="400"/>
      <c r="L597" s="287"/>
      <c r="M597" s="416"/>
      <c r="N597" s="287"/>
      <c r="O597" s="287"/>
      <c r="P597" s="400"/>
      <c r="Q597" s="287"/>
      <c r="R597" s="287"/>
      <c r="S597" s="287"/>
      <c r="T597" s="287"/>
      <c r="U597" s="287"/>
      <c r="V597" s="3"/>
      <c r="W597" s="3"/>
      <c r="X597" s="3"/>
      <c r="Y597" s="3"/>
      <c r="Z597" s="3"/>
      <c r="AA597" s="3"/>
      <c r="AB597" s="3"/>
    </row>
    <row r="598" ht="15.75" customHeight="1">
      <c r="A598" s="401"/>
      <c r="B598" s="401"/>
      <c r="C598" s="402" t="s">
        <v>607</v>
      </c>
      <c r="D598" s="404"/>
      <c r="E598" s="405"/>
      <c r="F598" s="406"/>
      <c r="G598" s="397"/>
      <c r="H598" s="420"/>
      <c r="I598" s="407" t="s">
        <v>902</v>
      </c>
      <c r="J598" s="287"/>
      <c r="K598" s="400"/>
      <c r="L598" s="287"/>
      <c r="M598" s="416"/>
      <c r="N598" s="287"/>
      <c r="O598" s="287"/>
      <c r="P598" s="400"/>
      <c r="Q598" s="287"/>
      <c r="R598" s="287"/>
      <c r="S598" s="287"/>
      <c r="T598" s="287"/>
      <c r="U598" s="287"/>
      <c r="V598" s="3"/>
      <c r="W598" s="3"/>
      <c r="X598" s="3"/>
      <c r="Y598" s="3"/>
      <c r="Z598" s="3"/>
      <c r="AA598" s="3"/>
      <c r="AB598" s="3"/>
    </row>
    <row r="599" ht="15.0" customHeight="1">
      <c r="A599" s="401"/>
      <c r="B599" s="401"/>
      <c r="C599" s="421" t="s">
        <v>1807</v>
      </c>
      <c r="D599" s="404" t="s">
        <v>1808</v>
      </c>
      <c r="E599" s="405">
        <v>15.0</v>
      </c>
      <c r="F599" s="406" t="s">
        <v>131</v>
      </c>
      <c r="G599" s="397">
        <v>650.0</v>
      </c>
      <c r="H599" s="420">
        <f t="shared" ref="H599:H612" si="67">E599*G599</f>
        <v>9750</v>
      </c>
      <c r="I599" s="408"/>
      <c r="J599" s="287"/>
      <c r="K599" s="400">
        <f t="shared" ref="K599:K612" si="68">E599</f>
        <v>15</v>
      </c>
      <c r="L599" s="287"/>
      <c r="M599" s="416"/>
      <c r="N599" s="287"/>
      <c r="O599" s="287"/>
      <c r="P599" s="400"/>
      <c r="Q599" s="287"/>
      <c r="R599" s="287"/>
      <c r="S599" s="287"/>
      <c r="T599" s="287"/>
      <c r="U599" s="287"/>
      <c r="V599" s="3"/>
      <c r="W599" s="3"/>
      <c r="X599" s="3"/>
      <c r="Y599" s="3"/>
      <c r="Z599" s="3"/>
      <c r="AA599" s="3"/>
      <c r="AB599" s="3"/>
    </row>
    <row r="600" ht="15.0" customHeight="1">
      <c r="A600" s="401"/>
      <c r="B600" s="401"/>
      <c r="C600" s="421" t="s">
        <v>1807</v>
      </c>
      <c r="D600" s="404" t="s">
        <v>1809</v>
      </c>
      <c r="E600" s="405">
        <v>15.0</v>
      </c>
      <c r="F600" s="406" t="s">
        <v>131</v>
      </c>
      <c r="G600" s="397">
        <v>630.0</v>
      </c>
      <c r="H600" s="420">
        <f t="shared" si="67"/>
        <v>9450</v>
      </c>
      <c r="I600" s="408"/>
      <c r="J600" s="287"/>
      <c r="K600" s="400">
        <f t="shared" si="68"/>
        <v>15</v>
      </c>
      <c r="L600" s="287"/>
      <c r="M600" s="416"/>
      <c r="N600" s="287"/>
      <c r="O600" s="287"/>
      <c r="P600" s="400"/>
      <c r="Q600" s="287"/>
      <c r="R600" s="287"/>
      <c r="S600" s="287"/>
      <c r="T600" s="287"/>
      <c r="U600" s="287"/>
      <c r="V600" s="3"/>
      <c r="W600" s="3"/>
      <c r="X600" s="3"/>
      <c r="Y600" s="3"/>
      <c r="Z600" s="3"/>
      <c r="AA600" s="3"/>
      <c r="AB600" s="3"/>
    </row>
    <row r="601" ht="15.75" customHeight="1">
      <c r="A601" s="401"/>
      <c r="B601" s="401"/>
      <c r="C601" s="437" t="s">
        <v>1810</v>
      </c>
      <c r="D601" s="404" t="s">
        <v>1811</v>
      </c>
      <c r="E601" s="405">
        <v>15.0</v>
      </c>
      <c r="F601" s="406" t="s">
        <v>131</v>
      </c>
      <c r="G601" s="397">
        <v>5880.0</v>
      </c>
      <c r="H601" s="420">
        <f t="shared" si="67"/>
        <v>88200</v>
      </c>
      <c r="I601" s="408"/>
      <c r="J601" s="287"/>
      <c r="K601" s="400">
        <f t="shared" si="68"/>
        <v>15</v>
      </c>
      <c r="L601" s="287"/>
      <c r="M601" s="416"/>
      <c r="N601" s="287"/>
      <c r="O601" s="287"/>
      <c r="P601" s="400"/>
      <c r="Q601" s="287"/>
      <c r="R601" s="287"/>
      <c r="S601" s="287"/>
      <c r="T601" s="287"/>
      <c r="U601" s="287"/>
      <c r="V601" s="3"/>
      <c r="W601" s="3"/>
      <c r="X601" s="3"/>
      <c r="Y601" s="3"/>
      <c r="Z601" s="3"/>
      <c r="AA601" s="3"/>
      <c r="AB601" s="3"/>
    </row>
    <row r="602" ht="15.0" customHeight="1">
      <c r="A602" s="401"/>
      <c r="B602" s="401"/>
      <c r="C602" s="421" t="s">
        <v>1812</v>
      </c>
      <c r="D602" s="404" t="s">
        <v>1813</v>
      </c>
      <c r="E602" s="405">
        <v>15.0</v>
      </c>
      <c r="F602" s="406" t="s">
        <v>131</v>
      </c>
      <c r="G602" s="397">
        <v>840.0</v>
      </c>
      <c r="H602" s="420">
        <f t="shared" si="67"/>
        <v>12600</v>
      </c>
      <c r="I602" s="408"/>
      <c r="J602" s="287"/>
      <c r="K602" s="400">
        <f t="shared" si="68"/>
        <v>15</v>
      </c>
      <c r="L602" s="287"/>
      <c r="M602" s="416"/>
      <c r="N602" s="287"/>
      <c r="O602" s="287"/>
      <c r="P602" s="400"/>
      <c r="Q602" s="287"/>
      <c r="R602" s="287"/>
      <c r="S602" s="287"/>
      <c r="T602" s="287"/>
      <c r="U602" s="287"/>
      <c r="V602" s="3"/>
      <c r="W602" s="3"/>
      <c r="X602" s="3"/>
      <c r="Y602" s="3"/>
      <c r="Z602" s="3"/>
      <c r="AA602" s="3"/>
      <c r="AB602" s="3"/>
    </row>
    <row r="603" ht="15.0" customHeight="1">
      <c r="A603" s="401"/>
      <c r="B603" s="401"/>
      <c r="C603" s="421" t="s">
        <v>1814</v>
      </c>
      <c r="D603" s="404" t="s">
        <v>1815</v>
      </c>
      <c r="E603" s="405">
        <v>15.0</v>
      </c>
      <c r="F603" s="406" t="s">
        <v>131</v>
      </c>
      <c r="G603" s="397">
        <v>420.0</v>
      </c>
      <c r="H603" s="420">
        <f t="shared" si="67"/>
        <v>6300</v>
      </c>
      <c r="I603" s="408"/>
      <c r="J603" s="287"/>
      <c r="K603" s="400">
        <f t="shared" si="68"/>
        <v>15</v>
      </c>
      <c r="L603" s="287"/>
      <c r="M603" s="416"/>
      <c r="N603" s="287"/>
      <c r="O603" s="287"/>
      <c r="P603" s="400"/>
      <c r="Q603" s="287"/>
      <c r="R603" s="287"/>
      <c r="S603" s="287"/>
      <c r="T603" s="287"/>
      <c r="U603" s="287"/>
      <c r="V603" s="3"/>
      <c r="W603" s="3"/>
      <c r="X603" s="3"/>
      <c r="Y603" s="3"/>
      <c r="Z603" s="3"/>
      <c r="AA603" s="3"/>
      <c r="AB603" s="3"/>
    </row>
    <row r="604" ht="15.75" customHeight="1">
      <c r="A604" s="401"/>
      <c r="B604" s="401"/>
      <c r="C604" s="421" t="s">
        <v>1816</v>
      </c>
      <c r="D604" s="404" t="s">
        <v>1817</v>
      </c>
      <c r="E604" s="405">
        <v>150.0</v>
      </c>
      <c r="F604" s="406" t="s">
        <v>131</v>
      </c>
      <c r="G604" s="397">
        <v>2500.0</v>
      </c>
      <c r="H604" s="420">
        <f t="shared" si="67"/>
        <v>375000</v>
      </c>
      <c r="I604" s="408"/>
      <c r="J604" s="287"/>
      <c r="K604" s="400">
        <f t="shared" si="68"/>
        <v>150</v>
      </c>
      <c r="L604" s="287"/>
      <c r="M604" s="416"/>
      <c r="N604" s="287"/>
      <c r="O604" s="287"/>
      <c r="P604" s="400"/>
      <c r="Q604" s="287"/>
      <c r="R604" s="287"/>
      <c r="S604" s="287"/>
      <c r="T604" s="287"/>
      <c r="U604" s="287"/>
      <c r="V604" s="3"/>
      <c r="W604" s="3"/>
      <c r="X604" s="3"/>
      <c r="Y604" s="3"/>
      <c r="Z604" s="3"/>
      <c r="AA604" s="3"/>
      <c r="AB604" s="3"/>
    </row>
    <row r="605" ht="15.0" customHeight="1">
      <c r="A605" s="401"/>
      <c r="B605" s="401"/>
      <c r="C605" s="421" t="s">
        <v>1818</v>
      </c>
      <c r="D605" s="404" t="s">
        <v>1819</v>
      </c>
      <c r="E605" s="405">
        <v>150.0</v>
      </c>
      <c r="F605" s="406" t="s">
        <v>211</v>
      </c>
      <c r="G605" s="397">
        <f>900*1.4</f>
        <v>1260</v>
      </c>
      <c r="H605" s="420">
        <f t="shared" si="67"/>
        <v>189000</v>
      </c>
      <c r="I605" s="408"/>
      <c r="J605" s="287"/>
      <c r="K605" s="400">
        <f t="shared" si="68"/>
        <v>150</v>
      </c>
      <c r="L605" s="287"/>
      <c r="M605" s="416"/>
      <c r="N605" s="287"/>
      <c r="O605" s="287"/>
      <c r="P605" s="400"/>
      <c r="Q605" s="287"/>
      <c r="R605" s="287"/>
      <c r="S605" s="287"/>
      <c r="T605" s="287"/>
      <c r="U605" s="287"/>
      <c r="V605" s="3"/>
      <c r="W605" s="3"/>
      <c r="X605" s="3"/>
      <c r="Y605" s="3"/>
      <c r="Z605" s="3"/>
      <c r="AA605" s="3"/>
      <c r="AB605" s="3"/>
    </row>
    <row r="606" ht="15.0" customHeight="1">
      <c r="A606" s="401"/>
      <c r="B606" s="401"/>
      <c r="C606" s="421" t="s">
        <v>1820</v>
      </c>
      <c r="D606" s="404"/>
      <c r="E606" s="405">
        <v>10.0</v>
      </c>
      <c r="F606" s="406" t="s">
        <v>221</v>
      </c>
      <c r="G606" s="397">
        <f>100*1.4</f>
        <v>140</v>
      </c>
      <c r="H606" s="420">
        <f t="shared" si="67"/>
        <v>1400</v>
      </c>
      <c r="I606" s="408"/>
      <c r="J606" s="287"/>
      <c r="K606" s="400">
        <f t="shared" si="68"/>
        <v>10</v>
      </c>
      <c r="L606" s="287"/>
      <c r="M606" s="416"/>
      <c r="N606" s="287"/>
      <c r="O606" s="287"/>
      <c r="P606" s="400"/>
      <c r="Q606" s="287"/>
      <c r="R606" s="287"/>
      <c r="S606" s="287"/>
      <c r="T606" s="287"/>
      <c r="U606" s="287"/>
      <c r="V606" s="3"/>
      <c r="W606" s="3"/>
      <c r="X606" s="3"/>
      <c r="Y606" s="3"/>
      <c r="Z606" s="3"/>
      <c r="AA606" s="3"/>
      <c r="AB606" s="3"/>
    </row>
    <row r="607" ht="15.0" customHeight="1">
      <c r="A607" s="401"/>
      <c r="B607" s="401"/>
      <c r="C607" s="421" t="s">
        <v>1821</v>
      </c>
      <c r="D607" s="404"/>
      <c r="E607" s="405">
        <v>3.0</v>
      </c>
      <c r="F607" s="406" t="s">
        <v>118</v>
      </c>
      <c r="G607" s="397">
        <f>450*1.4</f>
        <v>630</v>
      </c>
      <c r="H607" s="420">
        <f t="shared" si="67"/>
        <v>1890</v>
      </c>
      <c r="I607" s="408"/>
      <c r="J607" s="287"/>
      <c r="K607" s="400">
        <f t="shared" si="68"/>
        <v>3</v>
      </c>
      <c r="L607" s="287"/>
      <c r="M607" s="416"/>
      <c r="N607" s="287"/>
      <c r="O607" s="287"/>
      <c r="P607" s="400"/>
      <c r="Q607" s="287"/>
      <c r="R607" s="287"/>
      <c r="S607" s="287"/>
      <c r="T607" s="287"/>
      <c r="U607" s="287"/>
      <c r="V607" s="3"/>
      <c r="W607" s="3"/>
      <c r="X607" s="3"/>
      <c r="Y607" s="3"/>
      <c r="Z607" s="3"/>
      <c r="AA607" s="3"/>
      <c r="AB607" s="3"/>
    </row>
    <row r="608" ht="15.0" customHeight="1">
      <c r="A608" s="401"/>
      <c r="B608" s="401"/>
      <c r="C608" s="421" t="s">
        <v>1822</v>
      </c>
      <c r="D608" s="404" t="s">
        <v>1823</v>
      </c>
      <c r="E608" s="405">
        <v>150.0</v>
      </c>
      <c r="F608" s="406" t="s">
        <v>118</v>
      </c>
      <c r="G608" s="397">
        <f>170*1.4</f>
        <v>238</v>
      </c>
      <c r="H608" s="420">
        <f t="shared" si="67"/>
        <v>35700</v>
      </c>
      <c r="I608" s="408"/>
      <c r="J608" s="287"/>
      <c r="K608" s="400">
        <f t="shared" si="68"/>
        <v>150</v>
      </c>
      <c r="L608" s="287"/>
      <c r="M608" s="416"/>
      <c r="N608" s="287"/>
      <c r="O608" s="287"/>
      <c r="P608" s="400"/>
      <c r="Q608" s="287"/>
      <c r="R608" s="287"/>
      <c r="S608" s="287"/>
      <c r="T608" s="287"/>
      <c r="U608" s="287"/>
      <c r="V608" s="3"/>
      <c r="W608" s="3"/>
      <c r="X608" s="3"/>
      <c r="Y608" s="3"/>
      <c r="Z608" s="3"/>
      <c r="AA608" s="3"/>
      <c r="AB608" s="3"/>
    </row>
    <row r="609" ht="15.0" customHeight="1">
      <c r="A609" s="401"/>
      <c r="B609" s="401"/>
      <c r="C609" s="421" t="s">
        <v>1824</v>
      </c>
      <c r="D609" s="404" t="s">
        <v>975</v>
      </c>
      <c r="E609" s="405">
        <v>15.0</v>
      </c>
      <c r="F609" s="406" t="s">
        <v>120</v>
      </c>
      <c r="G609" s="397">
        <f>250*1.4</f>
        <v>350</v>
      </c>
      <c r="H609" s="420">
        <f t="shared" si="67"/>
        <v>5250</v>
      </c>
      <c r="I609" s="408"/>
      <c r="J609" s="287"/>
      <c r="K609" s="400">
        <f t="shared" si="68"/>
        <v>15</v>
      </c>
      <c r="L609" s="287"/>
      <c r="M609" s="416"/>
      <c r="N609" s="287"/>
      <c r="O609" s="287"/>
      <c r="P609" s="400"/>
      <c r="Q609" s="287"/>
      <c r="R609" s="287"/>
      <c r="S609" s="287"/>
      <c r="T609" s="287"/>
      <c r="U609" s="287"/>
      <c r="V609" s="3"/>
      <c r="W609" s="3"/>
      <c r="X609" s="3"/>
      <c r="Y609" s="3"/>
      <c r="Z609" s="3"/>
      <c r="AA609" s="3"/>
      <c r="AB609" s="3"/>
    </row>
    <row r="610" ht="15.75" customHeight="1">
      <c r="A610" s="401"/>
      <c r="B610" s="401"/>
      <c r="C610" s="421" t="s">
        <v>1825</v>
      </c>
      <c r="D610" s="404"/>
      <c r="E610" s="405">
        <v>15.0</v>
      </c>
      <c r="F610" s="406" t="s">
        <v>131</v>
      </c>
      <c r="G610" s="397">
        <f>630</f>
        <v>630</v>
      </c>
      <c r="H610" s="420">
        <f t="shared" si="67"/>
        <v>9450</v>
      </c>
      <c r="I610" s="408"/>
      <c r="J610" s="287"/>
      <c r="K610" s="400">
        <f t="shared" si="68"/>
        <v>15</v>
      </c>
      <c r="L610" s="287"/>
      <c r="M610" s="416"/>
      <c r="N610" s="287"/>
      <c r="O610" s="287"/>
      <c r="P610" s="400"/>
      <c r="Q610" s="287"/>
      <c r="R610" s="287"/>
      <c r="S610" s="287"/>
      <c r="T610" s="287"/>
      <c r="U610" s="287"/>
      <c r="V610" s="3"/>
      <c r="W610" s="3"/>
      <c r="X610" s="3"/>
      <c r="Y610" s="3"/>
      <c r="Z610" s="3"/>
      <c r="AA610" s="3"/>
      <c r="AB610" s="3"/>
    </row>
    <row r="611" ht="15.0" customHeight="1">
      <c r="A611" s="401"/>
      <c r="B611" s="401"/>
      <c r="C611" s="421" t="s">
        <v>1826</v>
      </c>
      <c r="D611" s="404" t="s">
        <v>1827</v>
      </c>
      <c r="E611" s="405">
        <v>12.0</v>
      </c>
      <c r="F611" s="406" t="s">
        <v>120</v>
      </c>
      <c r="G611" s="397">
        <v>75.0</v>
      </c>
      <c r="H611" s="420">
        <f t="shared" si="67"/>
        <v>900</v>
      </c>
      <c r="I611" s="408"/>
      <c r="J611" s="287"/>
      <c r="K611" s="400">
        <f t="shared" si="68"/>
        <v>12</v>
      </c>
      <c r="L611" s="287"/>
      <c r="M611" s="416"/>
      <c r="N611" s="287"/>
      <c r="O611" s="287"/>
      <c r="P611" s="400"/>
      <c r="Q611" s="287"/>
      <c r="R611" s="287"/>
      <c r="S611" s="287"/>
      <c r="T611" s="287"/>
      <c r="U611" s="287"/>
      <c r="V611" s="3"/>
      <c r="W611" s="3"/>
      <c r="X611" s="3"/>
      <c r="Y611" s="3"/>
      <c r="Z611" s="3"/>
      <c r="AA611" s="3"/>
      <c r="AB611" s="3"/>
    </row>
    <row r="612" ht="15.75" customHeight="1">
      <c r="A612" s="401"/>
      <c r="B612" s="401"/>
      <c r="C612" s="421" t="s">
        <v>1828</v>
      </c>
      <c r="D612" s="404"/>
      <c r="E612" s="405">
        <v>200.0</v>
      </c>
      <c r="F612" s="406" t="s">
        <v>118</v>
      </c>
      <c r="G612" s="397">
        <v>800.0</v>
      </c>
      <c r="H612" s="420">
        <f t="shared" si="67"/>
        <v>160000</v>
      </c>
      <c r="I612" s="408"/>
      <c r="J612" s="287"/>
      <c r="K612" s="400">
        <f t="shared" si="68"/>
        <v>200</v>
      </c>
      <c r="L612" s="287"/>
      <c r="M612" s="416"/>
      <c r="N612" s="287"/>
      <c r="O612" s="287"/>
      <c r="P612" s="400"/>
      <c r="Q612" s="287"/>
      <c r="R612" s="287"/>
      <c r="S612" s="287"/>
      <c r="T612" s="287"/>
      <c r="U612" s="287"/>
      <c r="V612" s="3"/>
      <c r="W612" s="3"/>
      <c r="X612" s="3"/>
      <c r="Y612" s="3"/>
      <c r="Z612" s="3"/>
      <c r="AA612" s="3"/>
      <c r="AB612" s="3"/>
    </row>
    <row r="613" ht="15.75" customHeight="1">
      <c r="A613" s="401"/>
      <c r="B613" s="401"/>
      <c r="C613" s="451" t="s">
        <v>1829</v>
      </c>
      <c r="D613" s="404"/>
      <c r="E613" s="405"/>
      <c r="F613" s="406"/>
      <c r="G613" s="397"/>
      <c r="H613" s="420"/>
      <c r="I613" s="408"/>
      <c r="J613" s="287"/>
      <c r="K613" s="400"/>
      <c r="L613" s="287"/>
      <c r="M613" s="416"/>
      <c r="N613" s="287"/>
      <c r="O613" s="287"/>
      <c r="P613" s="400"/>
      <c r="Q613" s="287"/>
      <c r="R613" s="287"/>
      <c r="S613" s="287"/>
      <c r="T613" s="287"/>
      <c r="U613" s="287"/>
      <c r="V613" s="3"/>
      <c r="W613" s="3"/>
      <c r="X613" s="3"/>
      <c r="Y613" s="3"/>
      <c r="Z613" s="3"/>
      <c r="AA613" s="3"/>
      <c r="AB613" s="3"/>
    </row>
    <row r="614" ht="15.75" customHeight="1">
      <c r="A614" s="401"/>
      <c r="B614" s="401"/>
      <c r="C614" s="451" t="s">
        <v>1830</v>
      </c>
      <c r="D614" s="404"/>
      <c r="E614" s="405"/>
      <c r="F614" s="406"/>
      <c r="G614" s="397"/>
      <c r="H614" s="420"/>
      <c r="I614" s="408"/>
      <c r="J614" s="287"/>
      <c r="K614" s="400"/>
      <c r="L614" s="287"/>
      <c r="M614" s="416"/>
      <c r="N614" s="287"/>
      <c r="O614" s="287"/>
      <c r="P614" s="400"/>
      <c r="Q614" s="287"/>
      <c r="R614" s="287"/>
      <c r="S614" s="287"/>
      <c r="T614" s="287"/>
      <c r="U614" s="287"/>
      <c r="V614" s="3"/>
      <c r="W614" s="3"/>
      <c r="X614" s="3"/>
      <c r="Y614" s="3"/>
      <c r="Z614" s="3"/>
      <c r="AA614" s="3"/>
      <c r="AB614" s="3"/>
    </row>
    <row r="615" ht="32.25" customHeight="1">
      <c r="A615" s="401"/>
      <c r="B615" s="401"/>
      <c r="C615" s="450" t="s">
        <v>1831</v>
      </c>
      <c r="D615" s="38"/>
      <c r="E615" s="405"/>
      <c r="F615" s="406"/>
      <c r="G615" s="397"/>
      <c r="H615" s="420"/>
      <c r="I615" s="408"/>
      <c r="J615" s="287"/>
      <c r="K615" s="400"/>
      <c r="L615" s="287"/>
      <c r="M615" s="416"/>
      <c r="N615" s="287"/>
      <c r="O615" s="287"/>
      <c r="P615" s="400"/>
      <c r="Q615" s="287"/>
      <c r="R615" s="287"/>
      <c r="S615" s="287"/>
      <c r="T615" s="287"/>
      <c r="U615" s="287"/>
      <c r="V615" s="3"/>
      <c r="W615" s="3"/>
      <c r="X615" s="3"/>
      <c r="Y615" s="3"/>
      <c r="Z615" s="3"/>
      <c r="AA615" s="3"/>
      <c r="AB615" s="3"/>
    </row>
    <row r="616" ht="15.75" customHeight="1">
      <c r="A616" s="401"/>
      <c r="B616" s="401"/>
      <c r="C616" s="451" t="s">
        <v>625</v>
      </c>
      <c r="D616" s="404"/>
      <c r="E616" s="405"/>
      <c r="F616" s="406"/>
      <c r="G616" s="397"/>
      <c r="H616" s="420"/>
      <c r="I616" s="408"/>
      <c r="J616" s="287"/>
      <c r="K616" s="400"/>
      <c r="L616" s="287"/>
      <c r="M616" s="416"/>
      <c r="N616" s="287"/>
      <c r="O616" s="287"/>
      <c r="P616" s="400"/>
      <c r="Q616" s="287"/>
      <c r="R616" s="287"/>
      <c r="S616" s="287"/>
      <c r="T616" s="287"/>
      <c r="U616" s="287"/>
      <c r="V616" s="3"/>
      <c r="W616" s="3"/>
      <c r="X616" s="3"/>
      <c r="Y616" s="3"/>
      <c r="Z616" s="3"/>
      <c r="AA616" s="3"/>
      <c r="AB616" s="3"/>
    </row>
    <row r="617" ht="15.0" customHeight="1">
      <c r="A617" s="401"/>
      <c r="B617" s="401"/>
      <c r="C617" s="421"/>
      <c r="D617" s="404"/>
      <c r="E617" s="405"/>
      <c r="F617" s="406"/>
      <c r="G617" s="397"/>
      <c r="H617" s="420"/>
      <c r="I617" s="408"/>
      <c r="J617" s="287"/>
      <c r="K617" s="400"/>
      <c r="L617" s="287"/>
      <c r="M617" s="416"/>
      <c r="N617" s="287"/>
      <c r="O617" s="287"/>
      <c r="P617" s="400"/>
      <c r="Q617" s="287"/>
      <c r="R617" s="287"/>
      <c r="S617" s="287"/>
      <c r="T617" s="287"/>
      <c r="U617" s="287"/>
      <c r="V617" s="3"/>
      <c r="W617" s="3"/>
      <c r="X617" s="3"/>
      <c r="Y617" s="3"/>
      <c r="Z617" s="3"/>
      <c r="AA617" s="3"/>
      <c r="AB617" s="3"/>
    </row>
    <row r="618" ht="15.75" customHeight="1">
      <c r="A618" s="401"/>
      <c r="B618" s="401"/>
      <c r="C618" s="402" t="s">
        <v>1832</v>
      </c>
      <c r="D618" s="404"/>
      <c r="E618" s="405"/>
      <c r="F618" s="406"/>
      <c r="G618" s="397"/>
      <c r="H618" s="420"/>
      <c r="I618" s="407" t="s">
        <v>902</v>
      </c>
      <c r="J618" s="287"/>
      <c r="K618" s="400"/>
      <c r="L618" s="287"/>
      <c r="M618" s="416"/>
      <c r="N618" s="287"/>
      <c r="O618" s="287"/>
      <c r="P618" s="400"/>
      <c r="Q618" s="287"/>
      <c r="R618" s="287"/>
      <c r="S618" s="287"/>
      <c r="T618" s="287"/>
      <c r="U618" s="287"/>
      <c r="V618" s="3"/>
      <c r="W618" s="3"/>
      <c r="X618" s="3"/>
      <c r="Y618" s="3"/>
      <c r="Z618" s="3"/>
      <c r="AA618" s="3"/>
      <c r="AB618" s="3"/>
    </row>
    <row r="619" ht="15.75" customHeight="1">
      <c r="A619" s="401"/>
      <c r="B619" s="401"/>
      <c r="C619" s="421" t="s">
        <v>639</v>
      </c>
      <c r="D619" s="404"/>
      <c r="E619" s="405">
        <v>5.0</v>
      </c>
      <c r="F619" s="406" t="s">
        <v>629</v>
      </c>
      <c r="G619" s="397">
        <v>63300.0</v>
      </c>
      <c r="H619" s="420">
        <f t="shared" ref="H619:H661" si="69">E619*G619</f>
        <v>316500</v>
      </c>
      <c r="I619" s="408"/>
      <c r="J619" s="287"/>
      <c r="K619" s="400">
        <f t="shared" ref="K619:K661" si="70">E619</f>
        <v>5</v>
      </c>
      <c r="L619" s="287"/>
      <c r="M619" s="416"/>
      <c r="N619" s="287"/>
      <c r="O619" s="287"/>
      <c r="P619" s="400"/>
      <c r="Q619" s="287"/>
      <c r="R619" s="287"/>
      <c r="S619" s="287"/>
      <c r="T619" s="287"/>
      <c r="U619" s="287"/>
      <c r="V619" s="3"/>
      <c r="W619" s="3"/>
      <c r="X619" s="3"/>
      <c r="Y619" s="3"/>
      <c r="Z619" s="3"/>
      <c r="AA619" s="3"/>
      <c r="AB619" s="3"/>
    </row>
    <row r="620" ht="15.75" customHeight="1">
      <c r="A620" s="401"/>
      <c r="B620" s="401"/>
      <c r="C620" s="421" t="s">
        <v>640</v>
      </c>
      <c r="D620" s="404"/>
      <c r="E620" s="405">
        <v>5.0</v>
      </c>
      <c r="F620" s="406" t="s">
        <v>629</v>
      </c>
      <c r="G620" s="397">
        <v>71500.0</v>
      </c>
      <c r="H620" s="420">
        <f t="shared" si="69"/>
        <v>357500</v>
      </c>
      <c r="I620" s="408"/>
      <c r="J620" s="287"/>
      <c r="K620" s="400">
        <f t="shared" si="70"/>
        <v>5</v>
      </c>
      <c r="L620" s="287"/>
      <c r="M620" s="416"/>
      <c r="N620" s="287"/>
      <c r="O620" s="287"/>
      <c r="P620" s="400"/>
      <c r="Q620" s="287"/>
      <c r="R620" s="287"/>
      <c r="S620" s="287"/>
      <c r="T620" s="287"/>
      <c r="U620" s="287"/>
      <c r="V620" s="3"/>
      <c r="W620" s="3"/>
      <c r="X620" s="3"/>
      <c r="Y620" s="3"/>
      <c r="Z620" s="3"/>
      <c r="AA620" s="3"/>
      <c r="AB620" s="3"/>
    </row>
    <row r="621" ht="15.0" customHeight="1">
      <c r="A621" s="401"/>
      <c r="B621" s="401"/>
      <c r="C621" s="421" t="s">
        <v>1833</v>
      </c>
      <c r="D621" s="404"/>
      <c r="E621" s="405">
        <v>2.0</v>
      </c>
      <c r="F621" s="406" t="s">
        <v>629</v>
      </c>
      <c r="G621" s="397">
        <v>86300.0</v>
      </c>
      <c r="H621" s="420">
        <f t="shared" si="69"/>
        <v>172600</v>
      </c>
      <c r="I621" s="408"/>
      <c r="J621" s="287"/>
      <c r="K621" s="400">
        <f t="shared" si="70"/>
        <v>2</v>
      </c>
      <c r="L621" s="287"/>
      <c r="M621" s="416"/>
      <c r="N621" s="287"/>
      <c r="O621" s="287"/>
      <c r="P621" s="400"/>
      <c r="Q621" s="287"/>
      <c r="R621" s="287"/>
      <c r="S621" s="287"/>
      <c r="T621" s="287"/>
      <c r="U621" s="287"/>
      <c r="V621" s="3"/>
      <c r="W621" s="3"/>
      <c r="X621" s="3"/>
      <c r="Y621" s="3"/>
      <c r="Z621" s="3"/>
      <c r="AA621" s="3"/>
      <c r="AB621" s="3"/>
    </row>
    <row r="622" ht="15.75" customHeight="1">
      <c r="A622" s="401"/>
      <c r="B622" s="401"/>
      <c r="C622" s="421" t="s">
        <v>1834</v>
      </c>
      <c r="D622" s="404"/>
      <c r="E622" s="405">
        <v>9.0</v>
      </c>
      <c r="F622" s="406" t="s">
        <v>629</v>
      </c>
      <c r="G622" s="397">
        <v>20241.899999999998</v>
      </c>
      <c r="H622" s="420">
        <f t="shared" si="69"/>
        <v>182177.1</v>
      </c>
      <c r="I622" s="408"/>
      <c r="J622" s="287"/>
      <c r="K622" s="400">
        <f t="shared" si="70"/>
        <v>9</v>
      </c>
      <c r="L622" s="287"/>
      <c r="M622" s="416"/>
      <c r="N622" s="287"/>
      <c r="O622" s="287"/>
      <c r="P622" s="400"/>
      <c r="Q622" s="287"/>
      <c r="R622" s="287"/>
      <c r="S622" s="287"/>
      <c r="T622" s="287"/>
      <c r="U622" s="287"/>
      <c r="V622" s="3"/>
      <c r="W622" s="3"/>
      <c r="X622" s="3"/>
      <c r="Y622" s="3"/>
      <c r="Z622" s="3"/>
      <c r="AA622" s="3"/>
      <c r="AB622" s="3"/>
    </row>
    <row r="623" ht="15.75" customHeight="1">
      <c r="A623" s="401"/>
      <c r="B623" s="401"/>
      <c r="C623" s="421" t="s">
        <v>1835</v>
      </c>
      <c r="D623" s="404"/>
      <c r="E623" s="405">
        <v>9.0</v>
      </c>
      <c r="F623" s="406" t="s">
        <v>629</v>
      </c>
      <c r="G623" s="397">
        <v>29529.034499999998</v>
      </c>
      <c r="H623" s="420">
        <f t="shared" si="69"/>
        <v>265761.3105</v>
      </c>
      <c r="I623" s="408"/>
      <c r="J623" s="287"/>
      <c r="K623" s="400">
        <f t="shared" si="70"/>
        <v>9</v>
      </c>
      <c r="L623" s="287"/>
      <c r="M623" s="416"/>
      <c r="N623" s="287"/>
      <c r="O623" s="287"/>
      <c r="P623" s="400"/>
      <c r="Q623" s="287"/>
      <c r="R623" s="287"/>
      <c r="S623" s="287"/>
      <c r="T623" s="287"/>
      <c r="U623" s="287"/>
      <c r="V623" s="3"/>
      <c r="W623" s="3"/>
      <c r="X623" s="3"/>
      <c r="Y623" s="3"/>
      <c r="Z623" s="3"/>
      <c r="AA623" s="3"/>
      <c r="AB623" s="3"/>
    </row>
    <row r="624" ht="15.75" customHeight="1">
      <c r="A624" s="401"/>
      <c r="B624" s="401"/>
      <c r="C624" s="421" t="s">
        <v>1836</v>
      </c>
      <c r="D624" s="404"/>
      <c r="E624" s="405">
        <v>9.0</v>
      </c>
      <c r="F624" s="406" t="s">
        <v>629</v>
      </c>
      <c r="G624" s="397">
        <v>22831.199999999997</v>
      </c>
      <c r="H624" s="420">
        <f t="shared" si="69"/>
        <v>205480.8</v>
      </c>
      <c r="I624" s="408"/>
      <c r="J624" s="287"/>
      <c r="K624" s="400">
        <f t="shared" si="70"/>
        <v>9</v>
      </c>
      <c r="L624" s="287"/>
      <c r="M624" s="416"/>
      <c r="N624" s="287"/>
      <c r="O624" s="287"/>
      <c r="P624" s="400"/>
      <c r="Q624" s="287"/>
      <c r="R624" s="287"/>
      <c r="S624" s="287"/>
      <c r="T624" s="287"/>
      <c r="U624" s="287"/>
      <c r="V624" s="3"/>
      <c r="W624" s="3"/>
      <c r="X624" s="3"/>
      <c r="Y624" s="3"/>
      <c r="Z624" s="3"/>
      <c r="AA624" s="3"/>
      <c r="AB624" s="3"/>
    </row>
    <row r="625" ht="15.75" customHeight="1">
      <c r="A625" s="401"/>
      <c r="B625" s="401"/>
      <c r="C625" s="421" t="s">
        <v>1837</v>
      </c>
      <c r="D625" s="404"/>
      <c r="E625" s="405">
        <v>9.0</v>
      </c>
      <c r="F625" s="406" t="s">
        <v>629</v>
      </c>
      <c r="G625" s="397">
        <v>31651.199999999997</v>
      </c>
      <c r="H625" s="420">
        <f t="shared" si="69"/>
        <v>284860.8</v>
      </c>
      <c r="I625" s="408"/>
      <c r="J625" s="287"/>
      <c r="K625" s="400">
        <f t="shared" si="70"/>
        <v>9</v>
      </c>
      <c r="L625" s="287"/>
      <c r="M625" s="416"/>
      <c r="N625" s="287"/>
      <c r="O625" s="287"/>
      <c r="P625" s="400"/>
      <c r="Q625" s="287"/>
      <c r="R625" s="287"/>
      <c r="S625" s="287"/>
      <c r="T625" s="287"/>
      <c r="U625" s="287"/>
      <c r="V625" s="3"/>
      <c r="W625" s="3"/>
      <c r="X625" s="3"/>
      <c r="Y625" s="3"/>
      <c r="Z625" s="3"/>
      <c r="AA625" s="3"/>
      <c r="AB625" s="3"/>
    </row>
    <row r="626" ht="15.75" customHeight="1">
      <c r="A626" s="401"/>
      <c r="B626" s="401"/>
      <c r="C626" s="421" t="s">
        <v>1838</v>
      </c>
      <c r="D626" s="404"/>
      <c r="E626" s="405">
        <v>9.0</v>
      </c>
      <c r="F626" s="406" t="s">
        <v>629</v>
      </c>
      <c r="G626" s="397">
        <v>27049.634499999996</v>
      </c>
      <c r="H626" s="420">
        <f t="shared" si="69"/>
        <v>243446.7105</v>
      </c>
      <c r="I626" s="408"/>
      <c r="J626" s="287"/>
      <c r="K626" s="400">
        <f t="shared" si="70"/>
        <v>9</v>
      </c>
      <c r="L626" s="287"/>
      <c r="M626" s="416"/>
      <c r="N626" s="287"/>
      <c r="O626" s="287"/>
      <c r="P626" s="400"/>
      <c r="Q626" s="287"/>
      <c r="R626" s="287"/>
      <c r="S626" s="287"/>
      <c r="T626" s="287"/>
      <c r="U626" s="287"/>
      <c r="V626" s="3"/>
      <c r="W626" s="3"/>
      <c r="X626" s="3"/>
      <c r="Y626" s="3"/>
      <c r="Z626" s="3"/>
      <c r="AA626" s="3"/>
      <c r="AB626" s="3"/>
    </row>
    <row r="627" ht="15.0" customHeight="1">
      <c r="A627" s="401"/>
      <c r="B627" s="401"/>
      <c r="C627" s="421" t="s">
        <v>1839</v>
      </c>
      <c r="D627" s="404"/>
      <c r="E627" s="405">
        <v>7.0</v>
      </c>
      <c r="F627" s="406" t="s">
        <v>629</v>
      </c>
      <c r="G627" s="397">
        <v>37368.799999999996</v>
      </c>
      <c r="H627" s="420">
        <f t="shared" si="69"/>
        <v>261581.6</v>
      </c>
      <c r="I627" s="408"/>
      <c r="J627" s="287"/>
      <c r="K627" s="400">
        <f t="shared" si="70"/>
        <v>7</v>
      </c>
      <c r="L627" s="287"/>
      <c r="M627" s="416"/>
      <c r="N627" s="287"/>
      <c r="O627" s="287"/>
      <c r="P627" s="400"/>
      <c r="Q627" s="287"/>
      <c r="R627" s="287"/>
      <c r="S627" s="287"/>
      <c r="T627" s="287"/>
      <c r="U627" s="287"/>
      <c r="V627" s="3"/>
      <c r="W627" s="3"/>
      <c r="X627" s="3"/>
      <c r="Y627" s="3"/>
      <c r="Z627" s="3"/>
      <c r="AA627" s="3"/>
      <c r="AB627" s="3"/>
    </row>
    <row r="628" ht="15.75" customHeight="1">
      <c r="A628" s="401"/>
      <c r="B628" s="401"/>
      <c r="C628" s="421" t="s">
        <v>1840</v>
      </c>
      <c r="D628" s="404"/>
      <c r="E628" s="405">
        <v>9.0</v>
      </c>
      <c r="F628" s="406" t="s">
        <v>629</v>
      </c>
      <c r="G628" s="397">
        <v>22771.0</v>
      </c>
      <c r="H628" s="420">
        <f t="shared" si="69"/>
        <v>204939</v>
      </c>
      <c r="I628" s="408"/>
      <c r="J628" s="287"/>
      <c r="K628" s="400">
        <f t="shared" si="70"/>
        <v>9</v>
      </c>
      <c r="L628" s="287"/>
      <c r="M628" s="416"/>
      <c r="N628" s="287"/>
      <c r="O628" s="287"/>
      <c r="P628" s="400"/>
      <c r="Q628" s="287"/>
      <c r="R628" s="287"/>
      <c r="S628" s="287"/>
      <c r="T628" s="287"/>
      <c r="U628" s="287"/>
      <c r="V628" s="3"/>
      <c r="W628" s="3"/>
      <c r="X628" s="3"/>
      <c r="Y628" s="3"/>
      <c r="Z628" s="3"/>
      <c r="AA628" s="3"/>
      <c r="AB628" s="3"/>
    </row>
    <row r="629" ht="15.0" customHeight="1">
      <c r="A629" s="401"/>
      <c r="B629" s="401"/>
      <c r="C629" s="421" t="s">
        <v>1841</v>
      </c>
      <c r="D629" s="404"/>
      <c r="E629" s="405">
        <v>6.0</v>
      </c>
      <c r="F629" s="406" t="s">
        <v>629</v>
      </c>
      <c r="G629" s="397">
        <v>19612.6</v>
      </c>
      <c r="H629" s="420">
        <f t="shared" si="69"/>
        <v>117675.6</v>
      </c>
      <c r="I629" s="408"/>
      <c r="J629" s="287"/>
      <c r="K629" s="400">
        <f t="shared" si="70"/>
        <v>6</v>
      </c>
      <c r="L629" s="287"/>
      <c r="M629" s="416"/>
      <c r="N629" s="287"/>
      <c r="O629" s="287"/>
      <c r="P629" s="400"/>
      <c r="Q629" s="287"/>
      <c r="R629" s="287"/>
      <c r="S629" s="287"/>
      <c r="T629" s="287"/>
      <c r="U629" s="287"/>
      <c r="V629" s="3"/>
      <c r="W629" s="3"/>
      <c r="X629" s="3"/>
      <c r="Y629" s="3"/>
      <c r="Z629" s="3"/>
      <c r="AA629" s="3"/>
      <c r="AB629" s="3"/>
    </row>
    <row r="630" ht="15.0" customHeight="1">
      <c r="A630" s="401"/>
      <c r="B630" s="401"/>
      <c r="C630" s="421" t="s">
        <v>1842</v>
      </c>
      <c r="D630" s="404"/>
      <c r="E630" s="405">
        <v>6.0</v>
      </c>
      <c r="F630" s="406" t="s">
        <v>629</v>
      </c>
      <c r="G630" s="397">
        <v>19187.0</v>
      </c>
      <c r="H630" s="420">
        <f t="shared" si="69"/>
        <v>115122</v>
      </c>
      <c r="I630" s="408"/>
      <c r="J630" s="287"/>
      <c r="K630" s="400">
        <f t="shared" si="70"/>
        <v>6</v>
      </c>
      <c r="L630" s="287"/>
      <c r="M630" s="416"/>
      <c r="N630" s="287"/>
      <c r="O630" s="287"/>
      <c r="P630" s="400"/>
      <c r="Q630" s="287"/>
      <c r="R630" s="287"/>
      <c r="S630" s="287"/>
      <c r="T630" s="287"/>
      <c r="U630" s="287"/>
      <c r="V630" s="3"/>
      <c r="W630" s="3"/>
      <c r="X630" s="3"/>
      <c r="Y630" s="3"/>
      <c r="Z630" s="3"/>
      <c r="AA630" s="3"/>
      <c r="AB630" s="3"/>
    </row>
    <row r="631" ht="15.0" customHeight="1">
      <c r="A631" s="401"/>
      <c r="B631" s="401"/>
      <c r="C631" s="421" t="s">
        <v>1843</v>
      </c>
      <c r="D631" s="404" t="s">
        <v>1844</v>
      </c>
      <c r="E631" s="405">
        <v>4.0</v>
      </c>
      <c r="F631" s="406" t="s">
        <v>118</v>
      </c>
      <c r="G631" s="397">
        <f>41587.5*1.3</f>
        <v>54063.75</v>
      </c>
      <c r="H631" s="420">
        <f t="shared" si="69"/>
        <v>216255</v>
      </c>
      <c r="I631" s="408"/>
      <c r="J631" s="287"/>
      <c r="K631" s="400">
        <f t="shared" si="70"/>
        <v>4</v>
      </c>
      <c r="L631" s="287"/>
      <c r="M631" s="416"/>
      <c r="N631" s="287"/>
      <c r="O631" s="287"/>
      <c r="P631" s="400"/>
      <c r="Q631" s="287"/>
      <c r="R631" s="287"/>
      <c r="S631" s="287"/>
      <c r="T631" s="287"/>
      <c r="U631" s="287"/>
      <c r="V631" s="3"/>
      <c r="W631" s="3"/>
      <c r="X631" s="3"/>
      <c r="Y631" s="3"/>
      <c r="Z631" s="3"/>
      <c r="AA631" s="3"/>
      <c r="AB631" s="3"/>
    </row>
    <row r="632" ht="15.0" customHeight="1">
      <c r="A632" s="401"/>
      <c r="B632" s="401"/>
      <c r="C632" s="421" t="s">
        <v>1845</v>
      </c>
      <c r="D632" s="404"/>
      <c r="E632" s="405">
        <v>3.0</v>
      </c>
      <c r="F632" s="406" t="s">
        <v>118</v>
      </c>
      <c r="G632" s="397">
        <f>29130*1.3</f>
        <v>37869</v>
      </c>
      <c r="H632" s="420">
        <f t="shared" si="69"/>
        <v>113607</v>
      </c>
      <c r="I632" s="408"/>
      <c r="J632" s="287"/>
      <c r="K632" s="400">
        <f t="shared" si="70"/>
        <v>3</v>
      </c>
      <c r="L632" s="287"/>
      <c r="M632" s="416"/>
      <c r="N632" s="287"/>
      <c r="O632" s="287"/>
      <c r="P632" s="400"/>
      <c r="Q632" s="287"/>
      <c r="R632" s="287"/>
      <c r="S632" s="287"/>
      <c r="T632" s="287"/>
      <c r="U632" s="287"/>
      <c r="V632" s="3"/>
      <c r="W632" s="3"/>
      <c r="X632" s="3"/>
      <c r="Y632" s="3"/>
      <c r="Z632" s="3"/>
      <c r="AA632" s="3"/>
      <c r="AB632" s="3"/>
    </row>
    <row r="633" ht="15.0" customHeight="1">
      <c r="A633" s="401"/>
      <c r="B633" s="401"/>
      <c r="C633" s="421" t="s">
        <v>1846</v>
      </c>
      <c r="D633" s="404"/>
      <c r="E633" s="405">
        <v>3.0</v>
      </c>
      <c r="F633" s="406" t="s">
        <v>118</v>
      </c>
      <c r="G633" s="397">
        <v>32614.399999999998</v>
      </c>
      <c r="H633" s="420">
        <f t="shared" si="69"/>
        <v>97843.2</v>
      </c>
      <c r="I633" s="408"/>
      <c r="J633" s="287"/>
      <c r="K633" s="400">
        <f t="shared" si="70"/>
        <v>3</v>
      </c>
      <c r="L633" s="287"/>
      <c r="M633" s="416"/>
      <c r="N633" s="287"/>
      <c r="O633" s="287"/>
      <c r="P633" s="400"/>
      <c r="Q633" s="287"/>
      <c r="R633" s="287"/>
      <c r="S633" s="287"/>
      <c r="T633" s="287"/>
      <c r="U633" s="287"/>
      <c r="V633" s="3"/>
      <c r="W633" s="3"/>
      <c r="X633" s="3"/>
      <c r="Y633" s="3"/>
      <c r="Z633" s="3"/>
      <c r="AA633" s="3"/>
      <c r="AB633" s="3"/>
    </row>
    <row r="634" ht="15.75" customHeight="1">
      <c r="A634" s="401"/>
      <c r="B634" s="401"/>
      <c r="C634" s="421" t="s">
        <v>1794</v>
      </c>
      <c r="D634" s="404" t="s">
        <v>1847</v>
      </c>
      <c r="E634" s="405">
        <v>10.0</v>
      </c>
      <c r="F634" s="406" t="s">
        <v>118</v>
      </c>
      <c r="G634" s="397">
        <v>1400.0</v>
      </c>
      <c r="H634" s="420">
        <f t="shared" si="69"/>
        <v>14000</v>
      </c>
      <c r="I634" s="408"/>
      <c r="J634" s="287"/>
      <c r="K634" s="400">
        <f t="shared" si="70"/>
        <v>10</v>
      </c>
      <c r="L634" s="287"/>
      <c r="M634" s="416"/>
      <c r="N634" s="287"/>
      <c r="O634" s="287"/>
      <c r="P634" s="400"/>
      <c r="Q634" s="287"/>
      <c r="R634" s="287"/>
      <c r="S634" s="287"/>
      <c r="T634" s="287"/>
      <c r="U634" s="287"/>
      <c r="V634" s="3"/>
      <c r="W634" s="3"/>
      <c r="X634" s="3"/>
      <c r="Y634" s="3"/>
      <c r="Z634" s="3"/>
      <c r="AA634" s="3"/>
      <c r="AB634" s="3"/>
    </row>
    <row r="635" ht="15.75" customHeight="1">
      <c r="A635" s="401"/>
      <c r="B635" s="401"/>
      <c r="C635" s="421" t="s">
        <v>1848</v>
      </c>
      <c r="D635" s="404" t="s">
        <v>1849</v>
      </c>
      <c r="E635" s="405">
        <v>10.0</v>
      </c>
      <c r="F635" s="406" t="s">
        <v>131</v>
      </c>
      <c r="G635" s="397">
        <v>1050.0</v>
      </c>
      <c r="H635" s="420">
        <f t="shared" si="69"/>
        <v>10500</v>
      </c>
      <c r="I635" s="408"/>
      <c r="J635" s="287"/>
      <c r="K635" s="400">
        <f t="shared" si="70"/>
        <v>10</v>
      </c>
      <c r="L635" s="287"/>
      <c r="M635" s="416"/>
      <c r="N635" s="287"/>
      <c r="O635" s="287"/>
      <c r="P635" s="400"/>
      <c r="Q635" s="287"/>
      <c r="R635" s="287"/>
      <c r="S635" s="287"/>
      <c r="T635" s="287"/>
      <c r="U635" s="287"/>
      <c r="V635" s="3"/>
      <c r="W635" s="3"/>
      <c r="X635" s="3"/>
      <c r="Y635" s="3"/>
      <c r="Z635" s="3"/>
      <c r="AA635" s="3"/>
      <c r="AB635" s="3"/>
    </row>
    <row r="636" ht="15.75" customHeight="1">
      <c r="A636" s="401"/>
      <c r="B636" s="401"/>
      <c r="C636" s="421" t="s">
        <v>1850</v>
      </c>
      <c r="D636" s="404" t="s">
        <v>1851</v>
      </c>
      <c r="E636" s="405">
        <v>5.0</v>
      </c>
      <c r="F636" s="406" t="s">
        <v>131</v>
      </c>
      <c r="G636" s="397">
        <v>2100.0</v>
      </c>
      <c r="H636" s="420">
        <f t="shared" si="69"/>
        <v>10500</v>
      </c>
      <c r="I636" s="408"/>
      <c r="J636" s="287"/>
      <c r="K636" s="400">
        <f t="shared" si="70"/>
        <v>5</v>
      </c>
      <c r="L636" s="287"/>
      <c r="M636" s="416"/>
      <c r="N636" s="287"/>
      <c r="O636" s="287"/>
      <c r="P636" s="400"/>
      <c r="Q636" s="287"/>
      <c r="R636" s="287"/>
      <c r="S636" s="287"/>
      <c r="T636" s="287"/>
      <c r="U636" s="287"/>
      <c r="V636" s="3"/>
      <c r="W636" s="3"/>
      <c r="X636" s="3"/>
      <c r="Y636" s="3"/>
      <c r="Z636" s="3"/>
      <c r="AA636" s="3"/>
      <c r="AB636" s="3"/>
    </row>
    <row r="637" ht="15.75" customHeight="1">
      <c r="A637" s="401"/>
      <c r="B637" s="401"/>
      <c r="C637" s="421" t="s">
        <v>1850</v>
      </c>
      <c r="D637" s="404" t="s">
        <v>1852</v>
      </c>
      <c r="E637" s="405">
        <v>10.0</v>
      </c>
      <c r="F637" s="406" t="s">
        <v>131</v>
      </c>
      <c r="G637" s="397">
        <v>2100.0</v>
      </c>
      <c r="H637" s="420">
        <f t="shared" si="69"/>
        <v>21000</v>
      </c>
      <c r="I637" s="408"/>
      <c r="J637" s="287"/>
      <c r="K637" s="400">
        <f t="shared" si="70"/>
        <v>10</v>
      </c>
      <c r="L637" s="287"/>
      <c r="M637" s="416"/>
      <c r="N637" s="287"/>
      <c r="O637" s="287"/>
      <c r="P637" s="400"/>
      <c r="Q637" s="287"/>
      <c r="R637" s="287"/>
      <c r="S637" s="287"/>
      <c r="T637" s="287"/>
      <c r="U637" s="287"/>
      <c r="V637" s="3"/>
      <c r="W637" s="3"/>
      <c r="X637" s="3"/>
      <c r="Y637" s="3"/>
      <c r="Z637" s="3"/>
      <c r="AA637" s="3"/>
      <c r="AB637" s="3"/>
    </row>
    <row r="638" ht="15.75" customHeight="1">
      <c r="A638" s="401"/>
      <c r="B638" s="401"/>
      <c r="C638" s="421" t="s">
        <v>1850</v>
      </c>
      <c r="D638" s="404" t="s">
        <v>1853</v>
      </c>
      <c r="E638" s="405">
        <v>2.0</v>
      </c>
      <c r="F638" s="406" t="s">
        <v>131</v>
      </c>
      <c r="G638" s="397">
        <v>1750.0</v>
      </c>
      <c r="H638" s="420">
        <f t="shared" si="69"/>
        <v>3500</v>
      </c>
      <c r="I638" s="408"/>
      <c r="J638" s="287"/>
      <c r="K638" s="400">
        <f t="shared" si="70"/>
        <v>2</v>
      </c>
      <c r="L638" s="287"/>
      <c r="M638" s="416"/>
      <c r="N638" s="287"/>
      <c r="O638" s="287"/>
      <c r="P638" s="400"/>
      <c r="Q638" s="287"/>
      <c r="R638" s="287"/>
      <c r="S638" s="287"/>
      <c r="T638" s="287"/>
      <c r="U638" s="287"/>
      <c r="V638" s="3"/>
      <c r="W638" s="3"/>
      <c r="X638" s="3"/>
      <c r="Y638" s="3"/>
      <c r="Z638" s="3"/>
      <c r="AA638" s="3"/>
      <c r="AB638" s="3"/>
    </row>
    <row r="639" ht="15.75" customHeight="1">
      <c r="A639" s="401"/>
      <c r="B639" s="401"/>
      <c r="C639" s="464" t="s">
        <v>1854</v>
      </c>
      <c r="D639" s="404" t="s">
        <v>1855</v>
      </c>
      <c r="E639" s="405">
        <v>5.0</v>
      </c>
      <c r="F639" s="406" t="s">
        <v>650</v>
      </c>
      <c r="G639" s="397">
        <v>909.9999999999999</v>
      </c>
      <c r="H639" s="420">
        <f t="shared" si="69"/>
        <v>4550</v>
      </c>
      <c r="I639" s="408"/>
      <c r="J639" s="287"/>
      <c r="K639" s="400">
        <f t="shared" si="70"/>
        <v>5</v>
      </c>
      <c r="L639" s="287"/>
      <c r="M639" s="416"/>
      <c r="N639" s="287"/>
      <c r="O639" s="287"/>
      <c r="P639" s="400"/>
      <c r="Q639" s="287"/>
      <c r="R639" s="287"/>
      <c r="S639" s="287"/>
      <c r="T639" s="287"/>
      <c r="U639" s="287"/>
      <c r="V639" s="3"/>
      <c r="W639" s="3"/>
      <c r="X639" s="3"/>
      <c r="Y639" s="3"/>
      <c r="Z639" s="3"/>
      <c r="AA639" s="3"/>
      <c r="AB639" s="3"/>
    </row>
    <row r="640" ht="15.75" customHeight="1">
      <c r="A640" s="401"/>
      <c r="B640" s="401"/>
      <c r="C640" s="421" t="s">
        <v>1856</v>
      </c>
      <c r="D640" s="404" t="s">
        <v>1857</v>
      </c>
      <c r="E640" s="405">
        <v>15.0</v>
      </c>
      <c r="F640" s="406" t="s">
        <v>650</v>
      </c>
      <c r="G640" s="397">
        <v>1204.0</v>
      </c>
      <c r="H640" s="420">
        <f t="shared" si="69"/>
        <v>18060</v>
      </c>
      <c r="I640" s="408"/>
      <c r="J640" s="287"/>
      <c r="K640" s="400">
        <f t="shared" si="70"/>
        <v>15</v>
      </c>
      <c r="L640" s="287"/>
      <c r="M640" s="416"/>
      <c r="N640" s="287"/>
      <c r="O640" s="287"/>
      <c r="P640" s="400"/>
      <c r="Q640" s="287"/>
      <c r="R640" s="287"/>
      <c r="S640" s="287"/>
      <c r="T640" s="287"/>
      <c r="U640" s="287"/>
      <c r="V640" s="3"/>
      <c r="W640" s="3"/>
      <c r="X640" s="3"/>
      <c r="Y640" s="3"/>
      <c r="Z640" s="3"/>
      <c r="AA640" s="3"/>
      <c r="AB640" s="3"/>
    </row>
    <row r="641" ht="15.75" customHeight="1">
      <c r="A641" s="401"/>
      <c r="B641" s="401"/>
      <c r="C641" s="421" t="s">
        <v>1858</v>
      </c>
      <c r="D641" s="404" t="s">
        <v>1859</v>
      </c>
      <c r="E641" s="405">
        <v>10.0</v>
      </c>
      <c r="F641" s="406" t="s">
        <v>131</v>
      </c>
      <c r="G641" s="397">
        <f>700*1.4</f>
        <v>980</v>
      </c>
      <c r="H641" s="420">
        <f t="shared" si="69"/>
        <v>9800</v>
      </c>
      <c r="I641" s="408"/>
      <c r="J641" s="287"/>
      <c r="K641" s="400">
        <f t="shared" si="70"/>
        <v>10</v>
      </c>
      <c r="L641" s="287"/>
      <c r="M641" s="416"/>
      <c r="N641" s="287"/>
      <c r="O641" s="287"/>
      <c r="P641" s="400"/>
      <c r="Q641" s="287"/>
      <c r="R641" s="287"/>
      <c r="S641" s="287"/>
      <c r="T641" s="287"/>
      <c r="U641" s="287"/>
      <c r="V641" s="3"/>
      <c r="W641" s="3"/>
      <c r="X641" s="3"/>
      <c r="Y641" s="3"/>
      <c r="Z641" s="3"/>
      <c r="AA641" s="3"/>
      <c r="AB641" s="3"/>
    </row>
    <row r="642" ht="15.0" customHeight="1">
      <c r="A642" s="401"/>
      <c r="B642" s="401"/>
      <c r="C642" s="421" t="s">
        <v>1860</v>
      </c>
      <c r="D642" s="404" t="s">
        <v>1861</v>
      </c>
      <c r="E642" s="405">
        <v>1.0</v>
      </c>
      <c r="F642" s="406" t="s">
        <v>120</v>
      </c>
      <c r="G642" s="397">
        <v>2000.0</v>
      </c>
      <c r="H642" s="420">
        <f t="shared" si="69"/>
        <v>2000</v>
      </c>
      <c r="I642" s="408"/>
      <c r="J642" s="287"/>
      <c r="K642" s="400">
        <f t="shared" si="70"/>
        <v>1</v>
      </c>
      <c r="L642" s="287"/>
      <c r="M642" s="416"/>
      <c r="N642" s="287"/>
      <c r="O642" s="287"/>
      <c r="P642" s="400"/>
      <c r="Q642" s="287"/>
      <c r="R642" s="287"/>
      <c r="S642" s="287"/>
      <c r="T642" s="287"/>
      <c r="U642" s="287"/>
      <c r="V642" s="3"/>
      <c r="W642" s="3"/>
      <c r="X642" s="3"/>
      <c r="Y642" s="3"/>
      <c r="Z642" s="3"/>
      <c r="AA642" s="3"/>
      <c r="AB642" s="3"/>
    </row>
    <row r="643" ht="15.0" customHeight="1">
      <c r="A643" s="401"/>
      <c r="B643" s="401"/>
      <c r="C643" s="421" t="s">
        <v>1862</v>
      </c>
      <c r="D643" s="404" t="s">
        <v>1863</v>
      </c>
      <c r="E643" s="405">
        <v>3.0</v>
      </c>
      <c r="F643" s="406" t="s">
        <v>118</v>
      </c>
      <c r="G643" s="397">
        <v>1500.0</v>
      </c>
      <c r="H643" s="420">
        <f t="shared" si="69"/>
        <v>4500</v>
      </c>
      <c r="I643" s="408"/>
      <c r="J643" s="287"/>
      <c r="K643" s="400">
        <f t="shared" si="70"/>
        <v>3</v>
      </c>
      <c r="L643" s="287"/>
      <c r="M643" s="416"/>
      <c r="N643" s="287"/>
      <c r="O643" s="287"/>
      <c r="P643" s="400"/>
      <c r="Q643" s="287"/>
      <c r="R643" s="287"/>
      <c r="S643" s="287"/>
      <c r="T643" s="287"/>
      <c r="U643" s="287"/>
      <c r="V643" s="3"/>
      <c r="W643" s="3"/>
      <c r="X643" s="3"/>
      <c r="Y643" s="3"/>
      <c r="Z643" s="3"/>
      <c r="AA643" s="3"/>
      <c r="AB643" s="3"/>
    </row>
    <row r="644" ht="15.0" customHeight="1">
      <c r="A644" s="401"/>
      <c r="B644" s="401"/>
      <c r="C644" s="421" t="s">
        <v>1864</v>
      </c>
      <c r="D644" s="404" t="s">
        <v>1865</v>
      </c>
      <c r="E644" s="405">
        <v>6.0</v>
      </c>
      <c r="F644" s="406" t="s">
        <v>118</v>
      </c>
      <c r="G644" s="397">
        <v>1500.0</v>
      </c>
      <c r="H644" s="420">
        <f t="shared" si="69"/>
        <v>9000</v>
      </c>
      <c r="I644" s="408"/>
      <c r="J644" s="287"/>
      <c r="K644" s="400">
        <f t="shared" si="70"/>
        <v>6</v>
      </c>
      <c r="L644" s="287"/>
      <c r="M644" s="416"/>
      <c r="N644" s="287"/>
      <c r="O644" s="287"/>
      <c r="P644" s="400"/>
      <c r="Q644" s="287"/>
      <c r="R644" s="287"/>
      <c r="S644" s="287"/>
      <c r="T644" s="287"/>
      <c r="U644" s="287"/>
      <c r="V644" s="3"/>
      <c r="W644" s="3"/>
      <c r="X644" s="3"/>
      <c r="Y644" s="3"/>
      <c r="Z644" s="3"/>
      <c r="AA644" s="3"/>
      <c r="AB644" s="3"/>
    </row>
    <row r="645" ht="15.75" customHeight="1">
      <c r="A645" s="401"/>
      <c r="B645" s="401"/>
      <c r="C645" s="437" t="s">
        <v>1777</v>
      </c>
      <c r="D645" s="404" t="s">
        <v>1778</v>
      </c>
      <c r="E645" s="405">
        <v>50.0</v>
      </c>
      <c r="F645" s="406" t="s">
        <v>221</v>
      </c>
      <c r="G645" s="397">
        <v>214.5</v>
      </c>
      <c r="H645" s="420">
        <f t="shared" si="69"/>
        <v>10725</v>
      </c>
      <c r="I645" s="408"/>
      <c r="J645" s="287"/>
      <c r="K645" s="400">
        <f t="shared" si="70"/>
        <v>50</v>
      </c>
      <c r="L645" s="287"/>
      <c r="M645" s="416"/>
      <c r="N645" s="287"/>
      <c r="O645" s="287"/>
      <c r="P645" s="400"/>
      <c r="Q645" s="287"/>
      <c r="R645" s="287"/>
      <c r="S645" s="287"/>
      <c r="T645" s="287"/>
      <c r="U645" s="287"/>
      <c r="V645" s="3"/>
      <c r="W645" s="3"/>
      <c r="X645" s="3"/>
      <c r="Y645" s="3"/>
      <c r="Z645" s="3"/>
      <c r="AA645" s="3"/>
      <c r="AB645" s="3"/>
    </row>
    <row r="646" ht="15.75" customHeight="1">
      <c r="A646" s="401"/>
      <c r="B646" s="401"/>
      <c r="C646" s="421" t="s">
        <v>1209</v>
      </c>
      <c r="D646" s="404" t="s">
        <v>1210</v>
      </c>
      <c r="E646" s="405">
        <v>10.0</v>
      </c>
      <c r="F646" s="406" t="s">
        <v>118</v>
      </c>
      <c r="G646" s="397">
        <v>300.0</v>
      </c>
      <c r="H646" s="420">
        <f t="shared" si="69"/>
        <v>3000</v>
      </c>
      <c r="I646" s="408"/>
      <c r="J646" s="287"/>
      <c r="K646" s="400">
        <f t="shared" si="70"/>
        <v>10</v>
      </c>
      <c r="L646" s="287"/>
      <c r="M646" s="416"/>
      <c r="N646" s="287"/>
      <c r="O646" s="287"/>
      <c r="P646" s="400"/>
      <c r="Q646" s="287"/>
      <c r="R646" s="287"/>
      <c r="S646" s="287"/>
      <c r="T646" s="287"/>
      <c r="U646" s="287"/>
      <c r="V646" s="3"/>
      <c r="W646" s="3"/>
      <c r="X646" s="3"/>
      <c r="Y646" s="3"/>
      <c r="Z646" s="3"/>
      <c r="AA646" s="3"/>
      <c r="AB646" s="3"/>
    </row>
    <row r="647" ht="15.0" customHeight="1">
      <c r="A647" s="401"/>
      <c r="B647" s="401"/>
      <c r="C647" s="421" t="s">
        <v>1779</v>
      </c>
      <c r="D647" s="404" t="s">
        <v>1780</v>
      </c>
      <c r="E647" s="405">
        <v>20.0</v>
      </c>
      <c r="F647" s="406" t="s">
        <v>131</v>
      </c>
      <c r="G647" s="397">
        <f>150</f>
        <v>150</v>
      </c>
      <c r="H647" s="420">
        <f t="shared" si="69"/>
        <v>3000</v>
      </c>
      <c r="I647" s="408"/>
      <c r="J647" s="287"/>
      <c r="K647" s="400">
        <f t="shared" si="70"/>
        <v>20</v>
      </c>
      <c r="L647" s="287"/>
      <c r="M647" s="416"/>
      <c r="N647" s="287"/>
      <c r="O647" s="287"/>
      <c r="P647" s="400"/>
      <c r="Q647" s="287"/>
      <c r="R647" s="287"/>
      <c r="S647" s="287"/>
      <c r="T647" s="287"/>
      <c r="U647" s="287"/>
      <c r="V647" s="3"/>
      <c r="W647" s="3"/>
      <c r="X647" s="3"/>
      <c r="Y647" s="3"/>
      <c r="Z647" s="3"/>
      <c r="AA647" s="3"/>
      <c r="AB647" s="3"/>
    </row>
    <row r="648" ht="15.0" customHeight="1">
      <c r="A648" s="401"/>
      <c r="B648" s="401"/>
      <c r="C648" s="421" t="s">
        <v>1789</v>
      </c>
      <c r="D648" s="404" t="s">
        <v>1203</v>
      </c>
      <c r="E648" s="405">
        <v>20.0</v>
      </c>
      <c r="F648" s="406" t="s">
        <v>131</v>
      </c>
      <c r="G648" s="397">
        <v>565.0</v>
      </c>
      <c r="H648" s="420">
        <f t="shared" si="69"/>
        <v>11300</v>
      </c>
      <c r="I648" s="408"/>
      <c r="J648" s="287"/>
      <c r="K648" s="400">
        <f t="shared" si="70"/>
        <v>20</v>
      </c>
      <c r="L648" s="287"/>
      <c r="M648" s="416"/>
      <c r="N648" s="287"/>
      <c r="O648" s="287"/>
      <c r="P648" s="400"/>
      <c r="Q648" s="287"/>
      <c r="R648" s="287"/>
      <c r="S648" s="287"/>
      <c r="T648" s="287"/>
      <c r="U648" s="287"/>
      <c r="V648" s="3"/>
      <c r="W648" s="3"/>
      <c r="X648" s="3"/>
      <c r="Y648" s="3"/>
      <c r="Z648" s="3"/>
      <c r="AA648" s="3"/>
      <c r="AB648" s="3"/>
    </row>
    <row r="649" ht="15.0" customHeight="1">
      <c r="A649" s="401"/>
      <c r="B649" s="401"/>
      <c r="C649" s="421" t="s">
        <v>1205</v>
      </c>
      <c r="D649" s="404" t="s">
        <v>1206</v>
      </c>
      <c r="E649" s="405">
        <v>100.0</v>
      </c>
      <c r="F649" s="406" t="s">
        <v>131</v>
      </c>
      <c r="G649" s="397">
        <f>118*12</f>
        <v>1416</v>
      </c>
      <c r="H649" s="420">
        <f t="shared" si="69"/>
        <v>141600</v>
      </c>
      <c r="I649" s="408"/>
      <c r="J649" s="287"/>
      <c r="K649" s="400">
        <f t="shared" si="70"/>
        <v>100</v>
      </c>
      <c r="L649" s="287"/>
      <c r="M649" s="416"/>
      <c r="N649" s="287"/>
      <c r="O649" s="287"/>
      <c r="P649" s="400"/>
      <c r="Q649" s="287"/>
      <c r="R649" s="287"/>
      <c r="S649" s="287"/>
      <c r="T649" s="287"/>
      <c r="U649" s="287"/>
      <c r="V649" s="3"/>
      <c r="W649" s="3"/>
      <c r="X649" s="3"/>
      <c r="Y649" s="3"/>
      <c r="Z649" s="3"/>
      <c r="AA649" s="3"/>
      <c r="AB649" s="3"/>
    </row>
    <row r="650" ht="15.0" customHeight="1">
      <c r="A650" s="401"/>
      <c r="B650" s="401"/>
      <c r="C650" s="421" t="s">
        <v>1790</v>
      </c>
      <c r="D650" s="404" t="s">
        <v>1791</v>
      </c>
      <c r="E650" s="405">
        <v>5.0</v>
      </c>
      <c r="F650" s="406" t="s">
        <v>131</v>
      </c>
      <c r="G650" s="397">
        <v>250.0</v>
      </c>
      <c r="H650" s="420">
        <f t="shared" si="69"/>
        <v>1250</v>
      </c>
      <c r="I650" s="408"/>
      <c r="J650" s="287"/>
      <c r="K650" s="400">
        <f t="shared" si="70"/>
        <v>5</v>
      </c>
      <c r="L650" s="287"/>
      <c r="M650" s="416"/>
      <c r="N650" s="287"/>
      <c r="O650" s="287"/>
      <c r="P650" s="400"/>
      <c r="Q650" s="287"/>
      <c r="R650" s="287"/>
      <c r="S650" s="287"/>
      <c r="T650" s="287"/>
      <c r="U650" s="287"/>
      <c r="V650" s="3"/>
      <c r="W650" s="3"/>
      <c r="X650" s="3"/>
      <c r="Y650" s="3"/>
      <c r="Z650" s="3"/>
      <c r="AA650" s="3"/>
      <c r="AB650" s="3"/>
    </row>
    <row r="651" ht="15.0" customHeight="1">
      <c r="A651" s="401"/>
      <c r="B651" s="401"/>
      <c r="C651" s="421" t="s">
        <v>1866</v>
      </c>
      <c r="D651" s="404"/>
      <c r="E651" s="405">
        <v>3.0</v>
      </c>
      <c r="F651" s="406" t="s">
        <v>120</v>
      </c>
      <c r="G651" s="397">
        <v>466.66666666666663</v>
      </c>
      <c r="H651" s="420">
        <f t="shared" si="69"/>
        <v>1400</v>
      </c>
      <c r="I651" s="408"/>
      <c r="J651" s="287"/>
      <c r="K651" s="400">
        <f t="shared" si="70"/>
        <v>3</v>
      </c>
      <c r="L651" s="287"/>
      <c r="M651" s="416"/>
      <c r="N651" s="287"/>
      <c r="O651" s="287"/>
      <c r="P651" s="400"/>
      <c r="Q651" s="287"/>
      <c r="R651" s="287"/>
      <c r="S651" s="287"/>
      <c r="T651" s="287"/>
      <c r="U651" s="287"/>
      <c r="V651" s="3"/>
      <c r="W651" s="3"/>
      <c r="X651" s="3"/>
      <c r="Y651" s="3"/>
      <c r="Z651" s="3"/>
      <c r="AA651" s="3"/>
      <c r="AB651" s="3"/>
    </row>
    <row r="652" ht="15.0" customHeight="1">
      <c r="A652" s="401"/>
      <c r="B652" s="401"/>
      <c r="C652" s="421" t="s">
        <v>1867</v>
      </c>
      <c r="D652" s="404"/>
      <c r="E652" s="405">
        <v>1.0</v>
      </c>
      <c r="F652" s="406" t="s">
        <v>131</v>
      </c>
      <c r="G652" s="397">
        <v>1498.0</v>
      </c>
      <c r="H652" s="420">
        <f t="shared" si="69"/>
        <v>1498</v>
      </c>
      <c r="I652" s="408"/>
      <c r="J652" s="287"/>
      <c r="K652" s="400">
        <f t="shared" si="70"/>
        <v>1</v>
      </c>
      <c r="L652" s="287"/>
      <c r="M652" s="416"/>
      <c r="N652" s="287"/>
      <c r="O652" s="287"/>
      <c r="P652" s="400"/>
      <c r="Q652" s="287"/>
      <c r="R652" s="287"/>
      <c r="S652" s="287"/>
      <c r="T652" s="287"/>
      <c r="U652" s="287"/>
      <c r="V652" s="3"/>
      <c r="W652" s="3"/>
      <c r="X652" s="3"/>
      <c r="Y652" s="3"/>
      <c r="Z652" s="3"/>
      <c r="AA652" s="3"/>
      <c r="AB652" s="3"/>
    </row>
    <row r="653" ht="15.0" customHeight="1">
      <c r="A653" s="401"/>
      <c r="B653" s="401"/>
      <c r="C653" s="421" t="s">
        <v>1868</v>
      </c>
      <c r="D653" s="404"/>
      <c r="E653" s="405">
        <v>1.0</v>
      </c>
      <c r="F653" s="406" t="s">
        <v>131</v>
      </c>
      <c r="G653" s="397">
        <f>2500*1.4</f>
        <v>3500</v>
      </c>
      <c r="H653" s="420">
        <f t="shared" si="69"/>
        <v>3500</v>
      </c>
      <c r="I653" s="408"/>
      <c r="J653" s="287"/>
      <c r="K653" s="400">
        <f t="shared" si="70"/>
        <v>1</v>
      </c>
      <c r="L653" s="287"/>
      <c r="M653" s="416"/>
      <c r="N653" s="287"/>
      <c r="O653" s="287"/>
      <c r="P653" s="400"/>
      <c r="Q653" s="287"/>
      <c r="R653" s="287"/>
      <c r="S653" s="287"/>
      <c r="T653" s="287"/>
      <c r="U653" s="287"/>
      <c r="V653" s="3"/>
      <c r="W653" s="3"/>
      <c r="X653" s="3"/>
      <c r="Y653" s="3"/>
      <c r="Z653" s="3"/>
      <c r="AA653" s="3"/>
      <c r="AB653" s="3"/>
    </row>
    <row r="654" ht="15.0" customHeight="1">
      <c r="A654" s="401"/>
      <c r="B654" s="401"/>
      <c r="C654" s="421" t="s">
        <v>1869</v>
      </c>
      <c r="D654" s="404" t="s">
        <v>1870</v>
      </c>
      <c r="E654" s="405">
        <v>2.0</v>
      </c>
      <c r="F654" s="406" t="s">
        <v>120</v>
      </c>
      <c r="G654" s="397">
        <f>2000*1.4</f>
        <v>2800</v>
      </c>
      <c r="H654" s="420">
        <f t="shared" si="69"/>
        <v>5600</v>
      </c>
      <c r="I654" s="408"/>
      <c r="J654" s="287"/>
      <c r="K654" s="400">
        <f t="shared" si="70"/>
        <v>2</v>
      </c>
      <c r="L654" s="287"/>
      <c r="M654" s="416"/>
      <c r="N654" s="287"/>
      <c r="O654" s="287"/>
      <c r="P654" s="400"/>
      <c r="Q654" s="287"/>
      <c r="R654" s="287"/>
      <c r="S654" s="287"/>
      <c r="T654" s="287"/>
      <c r="U654" s="287"/>
      <c r="V654" s="3"/>
      <c r="W654" s="3"/>
      <c r="X654" s="3"/>
      <c r="Y654" s="3"/>
      <c r="Z654" s="3"/>
      <c r="AA654" s="3"/>
      <c r="AB654" s="3"/>
    </row>
    <row r="655" ht="15.0" customHeight="1">
      <c r="A655" s="401"/>
      <c r="B655" s="401"/>
      <c r="C655" s="421" t="s">
        <v>1871</v>
      </c>
      <c r="D655" s="404" t="s">
        <v>1872</v>
      </c>
      <c r="E655" s="405">
        <v>50.0</v>
      </c>
      <c r="F655" s="406" t="s">
        <v>120</v>
      </c>
      <c r="G655" s="397">
        <v>62.99999999999999</v>
      </c>
      <c r="H655" s="420">
        <f t="shared" si="69"/>
        <v>3150</v>
      </c>
      <c r="I655" s="408"/>
      <c r="J655" s="287"/>
      <c r="K655" s="400">
        <f t="shared" si="70"/>
        <v>50</v>
      </c>
      <c r="L655" s="287"/>
      <c r="M655" s="416"/>
      <c r="N655" s="287"/>
      <c r="O655" s="287"/>
      <c r="P655" s="400"/>
      <c r="Q655" s="287"/>
      <c r="R655" s="287"/>
      <c r="S655" s="287"/>
      <c r="T655" s="287"/>
      <c r="U655" s="287"/>
      <c r="V655" s="3"/>
      <c r="W655" s="3"/>
      <c r="X655" s="3"/>
      <c r="Y655" s="3"/>
      <c r="Z655" s="3"/>
      <c r="AA655" s="3"/>
      <c r="AB655" s="3"/>
    </row>
    <row r="656" ht="15.0" customHeight="1">
      <c r="A656" s="401"/>
      <c r="B656" s="401"/>
      <c r="C656" s="421" t="s">
        <v>1871</v>
      </c>
      <c r="D656" s="404" t="s">
        <v>1873</v>
      </c>
      <c r="E656" s="405">
        <v>50.0</v>
      </c>
      <c r="F656" s="406" t="s">
        <v>120</v>
      </c>
      <c r="G656" s="397">
        <v>56.0</v>
      </c>
      <c r="H656" s="420">
        <f t="shared" si="69"/>
        <v>2800</v>
      </c>
      <c r="I656" s="408"/>
      <c r="J656" s="287"/>
      <c r="K656" s="400">
        <f t="shared" si="70"/>
        <v>50</v>
      </c>
      <c r="L656" s="287"/>
      <c r="M656" s="416"/>
      <c r="N656" s="287"/>
      <c r="O656" s="287"/>
      <c r="P656" s="400"/>
      <c r="Q656" s="287"/>
      <c r="R656" s="287"/>
      <c r="S656" s="287"/>
      <c r="T656" s="287"/>
      <c r="U656" s="287"/>
      <c r="V656" s="3"/>
      <c r="W656" s="3"/>
      <c r="X656" s="3"/>
      <c r="Y656" s="3"/>
      <c r="Z656" s="3"/>
      <c r="AA656" s="3"/>
      <c r="AB656" s="3"/>
    </row>
    <row r="657" ht="15.0" customHeight="1">
      <c r="A657" s="401"/>
      <c r="B657" s="401"/>
      <c r="C657" s="421" t="s">
        <v>1233</v>
      </c>
      <c r="D657" s="404" t="s">
        <v>1874</v>
      </c>
      <c r="E657" s="405">
        <v>5.0</v>
      </c>
      <c r="F657" s="406" t="s">
        <v>120</v>
      </c>
      <c r="G657" s="397">
        <v>62.99999999999999</v>
      </c>
      <c r="H657" s="420">
        <f t="shared" si="69"/>
        <v>315</v>
      </c>
      <c r="I657" s="408"/>
      <c r="J657" s="287"/>
      <c r="K657" s="400">
        <f t="shared" si="70"/>
        <v>5</v>
      </c>
      <c r="L657" s="287"/>
      <c r="M657" s="416"/>
      <c r="N657" s="287"/>
      <c r="O657" s="287"/>
      <c r="P657" s="400"/>
      <c r="Q657" s="287"/>
      <c r="R657" s="287"/>
      <c r="S657" s="287"/>
      <c r="T657" s="287"/>
      <c r="U657" s="287"/>
      <c r="V657" s="3"/>
      <c r="W657" s="3"/>
      <c r="X657" s="3"/>
      <c r="Y657" s="3"/>
      <c r="Z657" s="3"/>
      <c r="AA657" s="3"/>
      <c r="AB657" s="3"/>
    </row>
    <row r="658" ht="15.0" customHeight="1">
      <c r="A658" s="401"/>
      <c r="B658" s="401"/>
      <c r="C658" s="421" t="s">
        <v>1875</v>
      </c>
      <c r="D658" s="404"/>
      <c r="E658" s="405">
        <v>2.0</v>
      </c>
      <c r="F658" s="406" t="s">
        <v>120</v>
      </c>
      <c r="G658" s="397">
        <f>500*1.4</f>
        <v>700</v>
      </c>
      <c r="H658" s="420">
        <f t="shared" si="69"/>
        <v>1400</v>
      </c>
      <c r="I658" s="408"/>
      <c r="J658" s="287"/>
      <c r="K658" s="400">
        <f t="shared" si="70"/>
        <v>2</v>
      </c>
      <c r="L658" s="287"/>
      <c r="M658" s="416"/>
      <c r="N658" s="287"/>
      <c r="O658" s="287"/>
      <c r="P658" s="400"/>
      <c r="Q658" s="287"/>
      <c r="R658" s="287"/>
      <c r="S658" s="287"/>
      <c r="T658" s="287"/>
      <c r="U658" s="287"/>
      <c r="V658" s="3"/>
      <c r="W658" s="3"/>
      <c r="X658" s="3"/>
      <c r="Y658" s="3"/>
      <c r="Z658" s="3"/>
      <c r="AA658" s="3"/>
      <c r="AB658" s="3"/>
    </row>
    <row r="659" ht="15.0" customHeight="1">
      <c r="A659" s="401"/>
      <c r="B659" s="401"/>
      <c r="C659" s="421" t="s">
        <v>1876</v>
      </c>
      <c r="D659" s="404" t="s">
        <v>1877</v>
      </c>
      <c r="E659" s="405">
        <v>10.0</v>
      </c>
      <c r="F659" s="406" t="s">
        <v>118</v>
      </c>
      <c r="G659" s="397">
        <v>150.0</v>
      </c>
      <c r="H659" s="420">
        <f t="shared" si="69"/>
        <v>1500</v>
      </c>
      <c r="I659" s="408"/>
      <c r="J659" s="287"/>
      <c r="K659" s="400">
        <f t="shared" si="70"/>
        <v>10</v>
      </c>
      <c r="L659" s="287"/>
      <c r="M659" s="416"/>
      <c r="N659" s="287"/>
      <c r="O659" s="287"/>
      <c r="P659" s="400"/>
      <c r="Q659" s="287"/>
      <c r="R659" s="287"/>
      <c r="S659" s="287"/>
      <c r="T659" s="287"/>
      <c r="U659" s="287"/>
      <c r="V659" s="3"/>
      <c r="W659" s="3"/>
      <c r="X659" s="3"/>
      <c r="Y659" s="3"/>
      <c r="Z659" s="3"/>
      <c r="AA659" s="3"/>
      <c r="AB659" s="3"/>
    </row>
    <row r="660" ht="15.0" customHeight="1">
      <c r="A660" s="401"/>
      <c r="B660" s="401"/>
      <c r="C660" s="421" t="s">
        <v>1878</v>
      </c>
      <c r="D660" s="404" t="s">
        <v>1879</v>
      </c>
      <c r="E660" s="405">
        <v>2.0</v>
      </c>
      <c r="F660" s="406"/>
      <c r="G660" s="397">
        <f>1360*1.4</f>
        <v>1904</v>
      </c>
      <c r="H660" s="420">
        <f t="shared" si="69"/>
        <v>3808</v>
      </c>
      <c r="I660" s="408"/>
      <c r="J660" s="287"/>
      <c r="K660" s="400">
        <f t="shared" si="70"/>
        <v>2</v>
      </c>
      <c r="L660" s="287"/>
      <c r="M660" s="416"/>
      <c r="N660" s="287"/>
      <c r="O660" s="287"/>
      <c r="P660" s="400"/>
      <c r="Q660" s="287"/>
      <c r="R660" s="287"/>
      <c r="S660" s="287"/>
      <c r="T660" s="287"/>
      <c r="U660" s="287"/>
      <c r="V660" s="3"/>
      <c r="W660" s="3"/>
      <c r="X660" s="3"/>
      <c r="Y660" s="3"/>
      <c r="Z660" s="3"/>
      <c r="AA660" s="3"/>
      <c r="AB660" s="3"/>
    </row>
    <row r="661" ht="15.0" customHeight="1">
      <c r="A661" s="401"/>
      <c r="B661" s="401"/>
      <c r="C661" s="421" t="s">
        <v>1880</v>
      </c>
      <c r="D661" s="404" t="s">
        <v>1879</v>
      </c>
      <c r="E661" s="405">
        <v>10.0</v>
      </c>
      <c r="F661" s="406"/>
      <c r="G661" s="397">
        <v>140.0</v>
      </c>
      <c r="H661" s="420">
        <f t="shared" si="69"/>
        <v>1400</v>
      </c>
      <c r="I661" s="408"/>
      <c r="J661" s="287"/>
      <c r="K661" s="400">
        <f t="shared" si="70"/>
        <v>10</v>
      </c>
      <c r="L661" s="287"/>
      <c r="M661" s="416"/>
      <c r="N661" s="287"/>
      <c r="O661" s="287"/>
      <c r="P661" s="400"/>
      <c r="Q661" s="287"/>
      <c r="R661" s="287"/>
      <c r="S661" s="287"/>
      <c r="T661" s="287"/>
      <c r="U661" s="287"/>
      <c r="V661" s="3"/>
      <c r="W661" s="3"/>
      <c r="X661" s="3"/>
      <c r="Y661" s="3"/>
      <c r="Z661" s="3"/>
      <c r="AA661" s="3"/>
      <c r="AB661" s="3"/>
    </row>
    <row r="662" ht="15.75" customHeight="1">
      <c r="A662" s="401"/>
      <c r="B662" s="401"/>
      <c r="C662" s="421"/>
      <c r="D662" s="404"/>
      <c r="E662" s="405"/>
      <c r="F662" s="406"/>
      <c r="G662" s="397"/>
      <c r="H662" s="420"/>
      <c r="I662" s="408"/>
      <c r="J662" s="287"/>
      <c r="K662" s="400"/>
      <c r="L662" s="287"/>
      <c r="M662" s="416"/>
      <c r="N662" s="287"/>
      <c r="O662" s="287"/>
      <c r="P662" s="400"/>
      <c r="Q662" s="287"/>
      <c r="R662" s="287"/>
      <c r="S662" s="287"/>
      <c r="T662" s="287"/>
      <c r="U662" s="287"/>
      <c r="V662" s="3"/>
      <c r="W662" s="3"/>
      <c r="X662" s="3"/>
      <c r="Y662" s="3"/>
      <c r="Z662" s="3"/>
      <c r="AA662" s="3"/>
      <c r="AB662" s="3"/>
    </row>
    <row r="663" ht="15.75" customHeight="1">
      <c r="A663" s="401"/>
      <c r="B663" s="401"/>
      <c r="C663" s="402" t="s">
        <v>1213</v>
      </c>
      <c r="D663" s="404"/>
      <c r="E663" s="405"/>
      <c r="F663" s="406"/>
      <c r="G663" s="397"/>
      <c r="H663" s="420"/>
      <c r="I663" s="407" t="s">
        <v>902</v>
      </c>
      <c r="J663" s="287"/>
      <c r="K663" s="400"/>
      <c r="L663" s="287"/>
      <c r="M663" s="416"/>
      <c r="N663" s="287"/>
      <c r="O663" s="287"/>
      <c r="P663" s="400"/>
      <c r="Q663" s="287"/>
      <c r="R663" s="287"/>
      <c r="S663" s="287"/>
      <c r="T663" s="287"/>
      <c r="U663" s="287"/>
      <c r="V663" s="3"/>
      <c r="W663" s="3"/>
      <c r="X663" s="3"/>
      <c r="Y663" s="3"/>
      <c r="Z663" s="3"/>
      <c r="AA663" s="3"/>
      <c r="AB663" s="3"/>
    </row>
    <row r="664" ht="15.75" customHeight="1">
      <c r="A664" s="401"/>
      <c r="B664" s="401"/>
      <c r="C664" s="437" t="s">
        <v>1881</v>
      </c>
      <c r="D664" s="404" t="s">
        <v>1882</v>
      </c>
      <c r="E664" s="405">
        <v>7.0</v>
      </c>
      <c r="F664" s="465" t="s">
        <v>131</v>
      </c>
      <c r="G664" s="397">
        <v>35000.0</v>
      </c>
      <c r="H664" s="420">
        <f t="shared" ref="H664:H692" si="71">E664*G664</f>
        <v>245000</v>
      </c>
      <c r="I664" s="466"/>
      <c r="J664" s="287"/>
      <c r="K664" s="400">
        <f t="shared" ref="K664:K692" si="72">E664/2</f>
        <v>3.5</v>
      </c>
      <c r="L664" s="287"/>
      <c r="M664" s="416"/>
      <c r="N664" s="287"/>
      <c r="O664" s="287"/>
      <c r="P664" s="400">
        <f>3</f>
        <v>3</v>
      </c>
      <c r="Q664" s="287"/>
      <c r="R664" s="287"/>
      <c r="S664" s="287"/>
      <c r="T664" s="287"/>
      <c r="U664" s="287"/>
      <c r="V664" s="3"/>
      <c r="W664" s="3"/>
      <c r="X664" s="3"/>
      <c r="Y664" s="3"/>
      <c r="Z664" s="3"/>
      <c r="AA664" s="3"/>
      <c r="AB664" s="3"/>
    </row>
    <row r="665" ht="15.75" customHeight="1">
      <c r="A665" s="401"/>
      <c r="B665" s="401"/>
      <c r="C665" s="421" t="s">
        <v>1777</v>
      </c>
      <c r="D665" s="404" t="s">
        <v>1778</v>
      </c>
      <c r="E665" s="405">
        <v>10.0</v>
      </c>
      <c r="F665" s="467" t="s">
        <v>221</v>
      </c>
      <c r="G665" s="397">
        <v>140.0</v>
      </c>
      <c r="H665" s="420">
        <f t="shared" si="71"/>
        <v>1400</v>
      </c>
      <c r="I665" s="468"/>
      <c r="J665" s="287"/>
      <c r="K665" s="400">
        <f t="shared" si="72"/>
        <v>5</v>
      </c>
      <c r="L665" s="287"/>
      <c r="M665" s="416"/>
      <c r="N665" s="287"/>
      <c r="O665" s="287"/>
      <c r="P665" s="400">
        <f t="shared" ref="P665:P670" si="73">E665/2</f>
        <v>5</v>
      </c>
      <c r="Q665" s="287"/>
      <c r="R665" s="287"/>
      <c r="S665" s="287"/>
      <c r="T665" s="287"/>
      <c r="U665" s="287"/>
      <c r="V665" s="3"/>
      <c r="W665" s="3"/>
      <c r="X665" s="3"/>
      <c r="Y665" s="3"/>
      <c r="Z665" s="3"/>
      <c r="AA665" s="3"/>
      <c r="AB665" s="3"/>
    </row>
    <row r="666" ht="15.75" customHeight="1">
      <c r="A666" s="401"/>
      <c r="B666" s="401"/>
      <c r="C666" s="421" t="s">
        <v>1883</v>
      </c>
      <c r="D666" s="404" t="s">
        <v>1884</v>
      </c>
      <c r="E666" s="405">
        <v>5.0</v>
      </c>
      <c r="F666" s="469" t="s">
        <v>120</v>
      </c>
      <c r="G666" s="397">
        <v>1064.0</v>
      </c>
      <c r="H666" s="420">
        <f t="shared" si="71"/>
        <v>5320</v>
      </c>
      <c r="I666" s="470"/>
      <c r="J666" s="287"/>
      <c r="K666" s="400">
        <f t="shared" si="72"/>
        <v>2.5</v>
      </c>
      <c r="L666" s="287"/>
      <c r="M666" s="416"/>
      <c r="N666" s="287"/>
      <c r="O666" s="287"/>
      <c r="P666" s="400">
        <f t="shared" si="73"/>
        <v>2.5</v>
      </c>
      <c r="Q666" s="287"/>
      <c r="R666" s="287"/>
      <c r="S666" s="287"/>
      <c r="T666" s="287"/>
      <c r="U666" s="287"/>
      <c r="V666" s="3"/>
      <c r="W666" s="3"/>
      <c r="X666" s="3"/>
      <c r="Y666" s="3"/>
      <c r="Z666" s="3"/>
      <c r="AA666" s="3"/>
      <c r="AB666" s="3"/>
    </row>
    <row r="667" ht="15.75" customHeight="1">
      <c r="A667" s="401"/>
      <c r="B667" s="401"/>
      <c r="C667" s="421" t="s">
        <v>1885</v>
      </c>
      <c r="D667" s="404" t="s">
        <v>1886</v>
      </c>
      <c r="E667" s="405">
        <v>1.0</v>
      </c>
      <c r="F667" s="465" t="s">
        <v>153</v>
      </c>
      <c r="G667" s="397">
        <v>25900.0</v>
      </c>
      <c r="H667" s="420">
        <f t="shared" si="71"/>
        <v>25900</v>
      </c>
      <c r="I667" s="468"/>
      <c r="J667" s="287"/>
      <c r="K667" s="400">
        <f t="shared" si="72"/>
        <v>0.5</v>
      </c>
      <c r="L667" s="287"/>
      <c r="M667" s="416"/>
      <c r="N667" s="287"/>
      <c r="O667" s="287"/>
      <c r="P667" s="400">
        <f t="shared" si="73"/>
        <v>0.5</v>
      </c>
      <c r="Q667" s="287"/>
      <c r="R667" s="287"/>
      <c r="S667" s="287"/>
      <c r="T667" s="287"/>
      <c r="U667" s="287"/>
      <c r="V667" s="3"/>
      <c r="W667" s="3"/>
      <c r="X667" s="3"/>
      <c r="Y667" s="3"/>
      <c r="Z667" s="3"/>
      <c r="AA667" s="3"/>
      <c r="AB667" s="3"/>
    </row>
    <row r="668" ht="15.75" customHeight="1">
      <c r="A668" s="401"/>
      <c r="B668" s="401"/>
      <c r="C668" s="421" t="s">
        <v>1864</v>
      </c>
      <c r="D668" s="404" t="s">
        <v>1865</v>
      </c>
      <c r="E668" s="405">
        <v>4.0</v>
      </c>
      <c r="F668" s="471" t="s">
        <v>118</v>
      </c>
      <c r="G668" s="397">
        <v>1190.0</v>
      </c>
      <c r="H668" s="420">
        <f t="shared" si="71"/>
        <v>4760</v>
      </c>
      <c r="I668" s="468"/>
      <c r="J668" s="287"/>
      <c r="K668" s="400">
        <f t="shared" si="72"/>
        <v>2</v>
      </c>
      <c r="L668" s="287"/>
      <c r="M668" s="416"/>
      <c r="N668" s="287"/>
      <c r="O668" s="287"/>
      <c r="P668" s="400">
        <f t="shared" si="73"/>
        <v>2</v>
      </c>
      <c r="Q668" s="287"/>
      <c r="R668" s="287"/>
      <c r="S668" s="287"/>
      <c r="T668" s="287"/>
      <c r="U668" s="287"/>
      <c r="V668" s="3"/>
      <c r="W668" s="3"/>
      <c r="X668" s="3"/>
      <c r="Y668" s="3"/>
      <c r="Z668" s="3"/>
      <c r="AA668" s="3"/>
      <c r="AB668" s="3"/>
    </row>
    <row r="669" ht="15.75" customHeight="1">
      <c r="A669" s="401"/>
      <c r="B669" s="401"/>
      <c r="C669" s="437" t="s">
        <v>1887</v>
      </c>
      <c r="D669" s="404" t="s">
        <v>1888</v>
      </c>
      <c r="E669" s="405">
        <v>1.0</v>
      </c>
      <c r="F669" s="465" t="s">
        <v>120</v>
      </c>
      <c r="G669" s="397">
        <v>11200.0</v>
      </c>
      <c r="H669" s="420">
        <f t="shared" si="71"/>
        <v>11200</v>
      </c>
      <c r="I669" s="468"/>
      <c r="J669" s="287"/>
      <c r="K669" s="400">
        <f t="shared" si="72"/>
        <v>0.5</v>
      </c>
      <c r="L669" s="287"/>
      <c r="M669" s="416"/>
      <c r="N669" s="287"/>
      <c r="O669" s="287"/>
      <c r="P669" s="400">
        <f t="shared" si="73"/>
        <v>0.5</v>
      </c>
      <c r="Q669" s="287"/>
      <c r="R669" s="287"/>
      <c r="S669" s="287"/>
      <c r="T669" s="287"/>
      <c r="U669" s="287"/>
      <c r="V669" s="3"/>
      <c r="W669" s="3"/>
      <c r="X669" s="3"/>
      <c r="Y669" s="3"/>
      <c r="Z669" s="3"/>
      <c r="AA669" s="3"/>
      <c r="AB669" s="3"/>
    </row>
    <row r="670" ht="15.75" customHeight="1">
      <c r="A670" s="401"/>
      <c r="B670" s="401"/>
      <c r="C670" s="421" t="s">
        <v>1889</v>
      </c>
      <c r="D670" s="404" t="s">
        <v>1890</v>
      </c>
      <c r="E670" s="405">
        <v>2.0</v>
      </c>
      <c r="F670" s="465" t="s">
        <v>120</v>
      </c>
      <c r="G670" s="397">
        <v>840.0</v>
      </c>
      <c r="H670" s="420">
        <f t="shared" si="71"/>
        <v>1680</v>
      </c>
      <c r="I670" s="466"/>
      <c r="J670" s="287"/>
      <c r="K670" s="400">
        <f t="shared" si="72"/>
        <v>1</v>
      </c>
      <c r="L670" s="287"/>
      <c r="M670" s="416"/>
      <c r="N670" s="287"/>
      <c r="O670" s="287"/>
      <c r="P670" s="400">
        <f t="shared" si="73"/>
        <v>1</v>
      </c>
      <c r="Q670" s="287"/>
      <c r="R670" s="287"/>
      <c r="S670" s="287"/>
      <c r="T670" s="287"/>
      <c r="U670" s="287"/>
      <c r="V670" s="3"/>
      <c r="W670" s="3"/>
      <c r="X670" s="3"/>
      <c r="Y670" s="3"/>
      <c r="Z670" s="3"/>
      <c r="AA670" s="3"/>
      <c r="AB670" s="3"/>
    </row>
    <row r="671" ht="15.75" customHeight="1">
      <c r="A671" s="401"/>
      <c r="B671" s="401"/>
      <c r="C671" s="421" t="s">
        <v>1891</v>
      </c>
      <c r="D671" s="404" t="s">
        <v>1892</v>
      </c>
      <c r="E671" s="405">
        <v>3.0</v>
      </c>
      <c r="F671" s="465" t="s">
        <v>221</v>
      </c>
      <c r="G671" s="397">
        <v>21000.0</v>
      </c>
      <c r="H671" s="420">
        <f t="shared" si="71"/>
        <v>63000</v>
      </c>
      <c r="I671" s="466"/>
      <c r="J671" s="287"/>
      <c r="K671" s="400">
        <f t="shared" si="72"/>
        <v>1.5</v>
      </c>
      <c r="L671" s="287"/>
      <c r="M671" s="416"/>
      <c r="N671" s="287"/>
      <c r="O671" s="287"/>
      <c r="P671" s="400">
        <v>1.0</v>
      </c>
      <c r="Q671" s="287"/>
      <c r="R671" s="287"/>
      <c r="S671" s="287"/>
      <c r="T671" s="287"/>
      <c r="U671" s="287"/>
      <c r="V671" s="3"/>
      <c r="W671" s="3"/>
      <c r="X671" s="3"/>
      <c r="Y671" s="3"/>
      <c r="Z671" s="3"/>
      <c r="AA671" s="3"/>
      <c r="AB671" s="3"/>
    </row>
    <row r="672" ht="15.75" customHeight="1">
      <c r="A672" s="401"/>
      <c r="B672" s="401"/>
      <c r="C672" s="421" t="s">
        <v>1878</v>
      </c>
      <c r="D672" s="404" t="s">
        <v>1879</v>
      </c>
      <c r="E672" s="405">
        <v>5.0</v>
      </c>
      <c r="F672" s="467" t="s">
        <v>221</v>
      </c>
      <c r="G672" s="397">
        <v>2100.0</v>
      </c>
      <c r="H672" s="420">
        <f t="shared" si="71"/>
        <v>10500</v>
      </c>
      <c r="I672" s="468"/>
      <c r="J672" s="287"/>
      <c r="K672" s="400">
        <f t="shared" si="72"/>
        <v>2.5</v>
      </c>
      <c r="L672" s="287"/>
      <c r="M672" s="416"/>
      <c r="N672" s="287"/>
      <c r="O672" s="287"/>
      <c r="P672" s="400">
        <v>2.0</v>
      </c>
      <c r="Q672" s="287"/>
      <c r="R672" s="287"/>
      <c r="S672" s="287"/>
      <c r="T672" s="287"/>
      <c r="U672" s="287"/>
      <c r="V672" s="3"/>
      <c r="W672" s="3"/>
      <c r="X672" s="3"/>
      <c r="Y672" s="3"/>
      <c r="Z672" s="3"/>
      <c r="AA672" s="3"/>
      <c r="AB672" s="3"/>
    </row>
    <row r="673" ht="15.75" customHeight="1">
      <c r="A673" s="401"/>
      <c r="B673" s="401"/>
      <c r="C673" s="421" t="s">
        <v>1893</v>
      </c>
      <c r="D673" s="404"/>
      <c r="E673" s="405">
        <v>15.0</v>
      </c>
      <c r="F673" s="467" t="s">
        <v>221</v>
      </c>
      <c r="G673" s="397">
        <v>280.0</v>
      </c>
      <c r="H673" s="420">
        <f t="shared" si="71"/>
        <v>4200</v>
      </c>
      <c r="I673" s="468"/>
      <c r="J673" s="287"/>
      <c r="K673" s="400">
        <f t="shared" si="72"/>
        <v>7.5</v>
      </c>
      <c r="L673" s="287"/>
      <c r="M673" s="416"/>
      <c r="N673" s="287"/>
      <c r="O673" s="287"/>
      <c r="P673" s="400">
        <v>7.0</v>
      </c>
      <c r="Q673" s="287"/>
      <c r="R673" s="287"/>
      <c r="S673" s="287"/>
      <c r="T673" s="287"/>
      <c r="U673" s="287"/>
      <c r="V673" s="3"/>
      <c r="W673" s="3"/>
      <c r="X673" s="3"/>
      <c r="Y673" s="3"/>
      <c r="Z673" s="3"/>
      <c r="AA673" s="3"/>
      <c r="AB673" s="3"/>
    </row>
    <row r="674" ht="15.75" customHeight="1">
      <c r="A674" s="401"/>
      <c r="B674" s="401"/>
      <c r="C674" s="421" t="s">
        <v>1894</v>
      </c>
      <c r="D674" s="404"/>
      <c r="E674" s="405">
        <v>10.0</v>
      </c>
      <c r="F674" s="467" t="s">
        <v>221</v>
      </c>
      <c r="G674" s="397">
        <v>700.0</v>
      </c>
      <c r="H674" s="420">
        <f t="shared" si="71"/>
        <v>7000</v>
      </c>
      <c r="I674" s="468"/>
      <c r="J674" s="287"/>
      <c r="K674" s="400">
        <f t="shared" si="72"/>
        <v>5</v>
      </c>
      <c r="L674" s="287"/>
      <c r="M674" s="416"/>
      <c r="N674" s="287"/>
      <c r="O674" s="287"/>
      <c r="P674" s="400">
        <f t="shared" ref="P674:P676" si="74">E674/2</f>
        <v>5</v>
      </c>
      <c r="Q674" s="287"/>
      <c r="R674" s="287"/>
      <c r="S674" s="287"/>
      <c r="T674" s="287"/>
      <c r="U674" s="287"/>
      <c r="V674" s="3"/>
      <c r="W674" s="3"/>
      <c r="X674" s="3"/>
      <c r="Y674" s="3"/>
      <c r="Z674" s="3"/>
      <c r="AA674" s="3"/>
      <c r="AB674" s="3"/>
    </row>
    <row r="675" ht="15.75" customHeight="1">
      <c r="A675" s="401"/>
      <c r="B675" s="401"/>
      <c r="C675" s="421" t="s">
        <v>1895</v>
      </c>
      <c r="D675" s="404"/>
      <c r="E675" s="405">
        <v>60.0</v>
      </c>
      <c r="F675" s="467" t="s">
        <v>221</v>
      </c>
      <c r="G675" s="397">
        <v>350.0</v>
      </c>
      <c r="H675" s="420">
        <f t="shared" si="71"/>
        <v>21000</v>
      </c>
      <c r="I675" s="466"/>
      <c r="J675" s="287"/>
      <c r="K675" s="400">
        <f t="shared" si="72"/>
        <v>30</v>
      </c>
      <c r="L675" s="287"/>
      <c r="M675" s="416"/>
      <c r="N675" s="287"/>
      <c r="O675" s="287"/>
      <c r="P675" s="400">
        <f t="shared" si="74"/>
        <v>30</v>
      </c>
      <c r="Q675" s="287"/>
      <c r="R675" s="287"/>
      <c r="S675" s="287"/>
      <c r="T675" s="287"/>
      <c r="U675" s="287"/>
      <c r="V675" s="3"/>
      <c r="W675" s="3"/>
      <c r="X675" s="3"/>
      <c r="Y675" s="3"/>
      <c r="Z675" s="3"/>
      <c r="AA675" s="3"/>
      <c r="AB675" s="3"/>
    </row>
    <row r="676" ht="15.75" customHeight="1">
      <c r="A676" s="401"/>
      <c r="B676" s="401"/>
      <c r="C676" s="421" t="s">
        <v>1221</v>
      </c>
      <c r="D676" s="404"/>
      <c r="E676" s="405">
        <v>6.0</v>
      </c>
      <c r="F676" s="469" t="s">
        <v>120</v>
      </c>
      <c r="G676" s="397">
        <v>140.0</v>
      </c>
      <c r="H676" s="420">
        <f t="shared" si="71"/>
        <v>840</v>
      </c>
      <c r="I676" s="468"/>
      <c r="J676" s="287"/>
      <c r="K676" s="400">
        <f t="shared" si="72"/>
        <v>3</v>
      </c>
      <c r="L676" s="287"/>
      <c r="M676" s="416"/>
      <c r="N676" s="287"/>
      <c r="O676" s="287"/>
      <c r="P676" s="400">
        <f t="shared" si="74"/>
        <v>3</v>
      </c>
      <c r="Q676" s="287"/>
      <c r="R676" s="287"/>
      <c r="S676" s="287"/>
      <c r="T676" s="287"/>
      <c r="U676" s="287"/>
      <c r="V676" s="3"/>
      <c r="W676" s="3"/>
      <c r="X676" s="3"/>
      <c r="Y676" s="3"/>
      <c r="Z676" s="3"/>
      <c r="AA676" s="3"/>
      <c r="AB676" s="3"/>
    </row>
    <row r="677" ht="15.75" customHeight="1">
      <c r="A677" s="401"/>
      <c r="B677" s="401"/>
      <c r="C677" s="421" t="s">
        <v>1896</v>
      </c>
      <c r="D677" s="404"/>
      <c r="E677" s="405">
        <v>3.0</v>
      </c>
      <c r="F677" s="465" t="s">
        <v>221</v>
      </c>
      <c r="G677" s="397">
        <v>14000.0</v>
      </c>
      <c r="H677" s="420">
        <f t="shared" si="71"/>
        <v>42000</v>
      </c>
      <c r="I677" s="466"/>
      <c r="J677" s="287"/>
      <c r="K677" s="400">
        <f t="shared" si="72"/>
        <v>1.5</v>
      </c>
      <c r="L677" s="287"/>
      <c r="M677" s="416"/>
      <c r="N677" s="287"/>
      <c r="O677" s="287"/>
      <c r="P677" s="400">
        <v>1.0</v>
      </c>
      <c r="Q677" s="287"/>
      <c r="R677" s="287"/>
      <c r="S677" s="287"/>
      <c r="T677" s="287"/>
      <c r="U677" s="287"/>
      <c r="V677" s="3"/>
      <c r="W677" s="3"/>
      <c r="X677" s="3"/>
      <c r="Y677" s="3"/>
      <c r="Z677" s="3"/>
      <c r="AA677" s="3"/>
      <c r="AB677" s="3"/>
    </row>
    <row r="678" ht="15.75" customHeight="1">
      <c r="A678" s="401"/>
      <c r="B678" s="401"/>
      <c r="C678" s="421" t="s">
        <v>1897</v>
      </c>
      <c r="D678" s="404"/>
      <c r="E678" s="405">
        <v>5.0</v>
      </c>
      <c r="F678" s="467" t="s">
        <v>131</v>
      </c>
      <c r="G678" s="397">
        <v>565.0</v>
      </c>
      <c r="H678" s="420">
        <f t="shared" si="71"/>
        <v>2825</v>
      </c>
      <c r="I678" s="468"/>
      <c r="J678" s="287"/>
      <c r="K678" s="400">
        <f t="shared" si="72"/>
        <v>2.5</v>
      </c>
      <c r="L678" s="287"/>
      <c r="M678" s="416"/>
      <c r="N678" s="287"/>
      <c r="O678" s="287"/>
      <c r="P678" s="400">
        <v>2.0</v>
      </c>
      <c r="Q678" s="287"/>
      <c r="R678" s="287"/>
      <c r="S678" s="287"/>
      <c r="T678" s="287"/>
      <c r="U678" s="287"/>
      <c r="V678" s="3"/>
      <c r="W678" s="3"/>
      <c r="X678" s="3"/>
      <c r="Y678" s="3"/>
      <c r="Z678" s="3"/>
      <c r="AA678" s="3"/>
      <c r="AB678" s="3"/>
    </row>
    <row r="679" ht="15.75" customHeight="1">
      <c r="A679" s="401"/>
      <c r="B679" s="401"/>
      <c r="C679" s="421" t="s">
        <v>1898</v>
      </c>
      <c r="D679" s="404"/>
      <c r="E679" s="405">
        <v>10.0</v>
      </c>
      <c r="F679" s="467" t="s">
        <v>131</v>
      </c>
      <c r="G679" s="397">
        <v>565.0</v>
      </c>
      <c r="H679" s="420">
        <f t="shared" si="71"/>
        <v>5650</v>
      </c>
      <c r="I679" s="468"/>
      <c r="J679" s="287"/>
      <c r="K679" s="400">
        <f t="shared" si="72"/>
        <v>5</v>
      </c>
      <c r="L679" s="287"/>
      <c r="M679" s="416"/>
      <c r="N679" s="287"/>
      <c r="O679" s="287"/>
      <c r="P679" s="400">
        <f>E679/2</f>
        <v>5</v>
      </c>
      <c r="Q679" s="287"/>
      <c r="R679" s="287"/>
      <c r="S679" s="287"/>
      <c r="T679" s="287"/>
      <c r="U679" s="287"/>
      <c r="V679" s="3"/>
      <c r="W679" s="3"/>
      <c r="X679" s="3"/>
      <c r="Y679" s="3"/>
      <c r="Z679" s="3"/>
      <c r="AA679" s="3"/>
      <c r="AB679" s="3"/>
    </row>
    <row r="680" ht="15.75" customHeight="1">
      <c r="A680" s="401"/>
      <c r="B680" s="401"/>
      <c r="C680" s="421" t="s">
        <v>1899</v>
      </c>
      <c r="D680" s="404"/>
      <c r="E680" s="405">
        <v>1.0</v>
      </c>
      <c r="F680" s="467" t="s">
        <v>131</v>
      </c>
      <c r="G680" s="397">
        <v>11200.0</v>
      </c>
      <c r="H680" s="420">
        <f t="shared" si="71"/>
        <v>11200</v>
      </c>
      <c r="I680" s="468"/>
      <c r="J680" s="287"/>
      <c r="K680" s="400">
        <f t="shared" si="72"/>
        <v>0.5</v>
      </c>
      <c r="L680" s="287"/>
      <c r="M680" s="416"/>
      <c r="N680" s="287"/>
      <c r="O680" s="287"/>
      <c r="P680" s="400">
        <v>0.0</v>
      </c>
      <c r="Q680" s="287"/>
      <c r="R680" s="287"/>
      <c r="S680" s="287"/>
      <c r="T680" s="287"/>
      <c r="U680" s="287"/>
      <c r="V680" s="3"/>
      <c r="W680" s="3"/>
      <c r="X680" s="3"/>
      <c r="Y680" s="3"/>
      <c r="Z680" s="3"/>
      <c r="AA680" s="3"/>
      <c r="AB680" s="3"/>
    </row>
    <row r="681" ht="15.75" customHeight="1">
      <c r="A681" s="401"/>
      <c r="B681" s="401"/>
      <c r="C681" s="421" t="s">
        <v>1900</v>
      </c>
      <c r="D681" s="404"/>
      <c r="E681" s="405">
        <v>2.0</v>
      </c>
      <c r="F681" s="465" t="s">
        <v>221</v>
      </c>
      <c r="G681" s="397">
        <v>14000.0</v>
      </c>
      <c r="H681" s="420">
        <f t="shared" si="71"/>
        <v>28000</v>
      </c>
      <c r="I681" s="466"/>
      <c r="J681" s="287"/>
      <c r="K681" s="400">
        <f t="shared" si="72"/>
        <v>1</v>
      </c>
      <c r="L681" s="287"/>
      <c r="M681" s="416"/>
      <c r="N681" s="287"/>
      <c r="O681" s="287"/>
      <c r="P681" s="400">
        <f t="shared" ref="P681:P683" si="75">E681/2</f>
        <v>1</v>
      </c>
      <c r="Q681" s="287"/>
      <c r="R681" s="287"/>
      <c r="S681" s="287"/>
      <c r="T681" s="287"/>
      <c r="U681" s="287"/>
      <c r="V681" s="3"/>
      <c r="W681" s="3"/>
      <c r="X681" s="3"/>
      <c r="Y681" s="3"/>
      <c r="Z681" s="3"/>
      <c r="AA681" s="3"/>
      <c r="AB681" s="3"/>
    </row>
    <row r="682" ht="15.75" customHeight="1">
      <c r="A682" s="401"/>
      <c r="B682" s="401"/>
      <c r="C682" s="421" t="s">
        <v>1901</v>
      </c>
      <c r="D682" s="404"/>
      <c r="E682" s="405">
        <v>6.0</v>
      </c>
      <c r="F682" s="469" t="s">
        <v>120</v>
      </c>
      <c r="G682" s="397">
        <v>210.0</v>
      </c>
      <c r="H682" s="420">
        <f t="shared" si="71"/>
        <v>1260</v>
      </c>
      <c r="I682" s="468"/>
      <c r="J682" s="287"/>
      <c r="K682" s="400">
        <f t="shared" si="72"/>
        <v>3</v>
      </c>
      <c r="L682" s="287"/>
      <c r="M682" s="416"/>
      <c r="N682" s="287"/>
      <c r="O682" s="287"/>
      <c r="P682" s="400">
        <f t="shared" si="75"/>
        <v>3</v>
      </c>
      <c r="Q682" s="287"/>
      <c r="R682" s="287"/>
      <c r="S682" s="287"/>
      <c r="T682" s="287"/>
      <c r="U682" s="287"/>
      <c r="V682" s="3"/>
      <c r="W682" s="3"/>
      <c r="X682" s="3"/>
      <c r="Y682" s="3"/>
      <c r="Z682" s="3"/>
      <c r="AA682" s="3"/>
      <c r="AB682" s="3"/>
    </row>
    <row r="683" ht="15.75" customHeight="1">
      <c r="A683" s="401"/>
      <c r="B683" s="401"/>
      <c r="C683" s="421" t="s">
        <v>1902</v>
      </c>
      <c r="D683" s="404"/>
      <c r="E683" s="405">
        <v>2.0</v>
      </c>
      <c r="F683" s="472" t="s">
        <v>118</v>
      </c>
      <c r="G683" s="397">
        <v>70.0</v>
      </c>
      <c r="H683" s="420">
        <f t="shared" si="71"/>
        <v>140</v>
      </c>
      <c r="I683" s="466"/>
      <c r="J683" s="287"/>
      <c r="K683" s="400">
        <f t="shared" si="72"/>
        <v>1</v>
      </c>
      <c r="L683" s="287"/>
      <c r="M683" s="416"/>
      <c r="N683" s="287"/>
      <c r="O683" s="287"/>
      <c r="P683" s="400">
        <f t="shared" si="75"/>
        <v>1</v>
      </c>
      <c r="Q683" s="287"/>
      <c r="R683" s="287"/>
      <c r="S683" s="287"/>
      <c r="T683" s="287"/>
      <c r="U683" s="287"/>
      <c r="V683" s="3"/>
      <c r="W683" s="3"/>
      <c r="X683" s="3"/>
      <c r="Y683" s="3"/>
      <c r="Z683" s="3"/>
      <c r="AA683" s="3"/>
      <c r="AB683" s="3"/>
    </row>
    <row r="684" ht="15.75" customHeight="1">
      <c r="A684" s="401"/>
      <c r="B684" s="401"/>
      <c r="C684" s="421" t="s">
        <v>1205</v>
      </c>
      <c r="D684" s="404" t="s">
        <v>1206</v>
      </c>
      <c r="E684" s="405">
        <v>1.0</v>
      </c>
      <c r="F684" s="406" t="s">
        <v>131</v>
      </c>
      <c r="G684" s="397">
        <f>118*12</f>
        <v>1416</v>
      </c>
      <c r="H684" s="420">
        <f t="shared" si="71"/>
        <v>1416</v>
      </c>
      <c r="I684" s="468"/>
      <c r="J684" s="287"/>
      <c r="K684" s="400">
        <f t="shared" si="72"/>
        <v>0.5</v>
      </c>
      <c r="L684" s="287"/>
      <c r="M684" s="416"/>
      <c r="N684" s="287"/>
      <c r="O684" s="287"/>
      <c r="P684" s="400">
        <v>0.0</v>
      </c>
      <c r="Q684" s="287"/>
      <c r="R684" s="287"/>
      <c r="S684" s="287"/>
      <c r="T684" s="287"/>
      <c r="U684" s="287"/>
      <c r="V684" s="3"/>
      <c r="W684" s="3"/>
      <c r="X684" s="3"/>
      <c r="Y684" s="3"/>
      <c r="Z684" s="3"/>
      <c r="AA684" s="3"/>
      <c r="AB684" s="3"/>
    </row>
    <row r="685" ht="15.75" customHeight="1">
      <c r="A685" s="401"/>
      <c r="B685" s="401"/>
      <c r="C685" s="421" t="s">
        <v>1903</v>
      </c>
      <c r="D685" s="404"/>
      <c r="E685" s="405">
        <v>1.0</v>
      </c>
      <c r="F685" s="465" t="s">
        <v>120</v>
      </c>
      <c r="G685" s="397">
        <v>1540.0</v>
      </c>
      <c r="H685" s="420">
        <f t="shared" si="71"/>
        <v>1540</v>
      </c>
      <c r="I685" s="468"/>
      <c r="J685" s="287"/>
      <c r="K685" s="400">
        <f t="shared" si="72"/>
        <v>0.5</v>
      </c>
      <c r="L685" s="287"/>
      <c r="M685" s="416"/>
      <c r="N685" s="287"/>
      <c r="O685" s="287"/>
      <c r="P685" s="400">
        <v>0.0</v>
      </c>
      <c r="Q685" s="287"/>
      <c r="R685" s="287"/>
      <c r="S685" s="287"/>
      <c r="T685" s="287"/>
      <c r="U685" s="287"/>
      <c r="V685" s="3"/>
      <c r="W685" s="3"/>
      <c r="X685" s="3"/>
      <c r="Y685" s="3"/>
      <c r="Z685" s="3"/>
      <c r="AA685" s="3"/>
      <c r="AB685" s="3"/>
    </row>
    <row r="686" ht="15.75" customHeight="1">
      <c r="A686" s="401"/>
      <c r="B686" s="401"/>
      <c r="C686" s="421" t="s">
        <v>1228</v>
      </c>
      <c r="D686" s="404"/>
      <c r="E686" s="405">
        <v>1.0</v>
      </c>
      <c r="F686" s="469" t="s">
        <v>120</v>
      </c>
      <c r="G686" s="397">
        <v>7000.0</v>
      </c>
      <c r="H686" s="420">
        <f t="shared" si="71"/>
        <v>7000</v>
      </c>
      <c r="I686" s="468"/>
      <c r="J686" s="287"/>
      <c r="K686" s="400">
        <f t="shared" si="72"/>
        <v>0.5</v>
      </c>
      <c r="L686" s="287"/>
      <c r="M686" s="416"/>
      <c r="N686" s="287"/>
      <c r="O686" s="287"/>
      <c r="P686" s="400">
        <f t="shared" ref="P686:P687" si="76">E686/2</f>
        <v>0.5</v>
      </c>
      <c r="Q686" s="287"/>
      <c r="R686" s="287"/>
      <c r="S686" s="287"/>
      <c r="T686" s="287"/>
      <c r="U686" s="287"/>
      <c r="V686" s="3"/>
      <c r="W686" s="3"/>
      <c r="X686" s="3"/>
      <c r="Y686" s="3"/>
      <c r="Z686" s="3"/>
      <c r="AA686" s="3"/>
      <c r="AB686" s="3"/>
    </row>
    <row r="687" ht="15.75" customHeight="1">
      <c r="A687" s="401"/>
      <c r="B687" s="401"/>
      <c r="C687" s="437" t="s">
        <v>1904</v>
      </c>
      <c r="D687" s="404" t="s">
        <v>1905</v>
      </c>
      <c r="E687" s="405">
        <v>6.0</v>
      </c>
      <c r="F687" s="465" t="s">
        <v>118</v>
      </c>
      <c r="G687" s="397">
        <v>112000.0</v>
      </c>
      <c r="H687" s="420">
        <f t="shared" si="71"/>
        <v>672000</v>
      </c>
      <c r="I687" s="466"/>
      <c r="J687" s="287"/>
      <c r="K687" s="400">
        <f t="shared" si="72"/>
        <v>3</v>
      </c>
      <c r="L687" s="287"/>
      <c r="M687" s="416"/>
      <c r="N687" s="287"/>
      <c r="O687" s="287"/>
      <c r="P687" s="400">
        <f t="shared" si="76"/>
        <v>3</v>
      </c>
      <c r="Q687" s="287"/>
      <c r="R687" s="287"/>
      <c r="S687" s="287"/>
      <c r="T687" s="287"/>
      <c r="U687" s="287"/>
      <c r="V687" s="3"/>
      <c r="W687" s="3"/>
      <c r="X687" s="3"/>
      <c r="Y687" s="3"/>
      <c r="Z687" s="3"/>
      <c r="AA687" s="3"/>
      <c r="AB687" s="3"/>
    </row>
    <row r="688" ht="15.75" customHeight="1">
      <c r="A688" s="401"/>
      <c r="B688" s="401"/>
      <c r="C688" s="421" t="s">
        <v>1906</v>
      </c>
      <c r="D688" s="404" t="s">
        <v>1907</v>
      </c>
      <c r="E688" s="405">
        <v>3.0</v>
      </c>
      <c r="F688" s="471" t="s">
        <v>118</v>
      </c>
      <c r="G688" s="397">
        <v>560.0</v>
      </c>
      <c r="H688" s="420">
        <f t="shared" si="71"/>
        <v>1680</v>
      </c>
      <c r="I688" s="468"/>
      <c r="J688" s="287"/>
      <c r="K688" s="400">
        <f t="shared" si="72"/>
        <v>1.5</v>
      </c>
      <c r="L688" s="287"/>
      <c r="M688" s="416"/>
      <c r="N688" s="287"/>
      <c r="O688" s="287"/>
      <c r="P688" s="400">
        <v>1.0</v>
      </c>
      <c r="Q688" s="287"/>
      <c r="R688" s="287"/>
      <c r="S688" s="287"/>
      <c r="T688" s="287"/>
      <c r="U688" s="287"/>
      <c r="V688" s="3"/>
      <c r="W688" s="3"/>
      <c r="X688" s="3"/>
      <c r="Y688" s="3"/>
      <c r="Z688" s="3"/>
      <c r="AA688" s="3"/>
      <c r="AB688" s="3"/>
    </row>
    <row r="689" ht="15.75" customHeight="1">
      <c r="A689" s="401"/>
      <c r="B689" s="401"/>
      <c r="C689" s="421" t="s">
        <v>1908</v>
      </c>
      <c r="D689" s="404" t="s">
        <v>1909</v>
      </c>
      <c r="E689" s="405">
        <v>6.0</v>
      </c>
      <c r="F689" s="473" t="s">
        <v>157</v>
      </c>
      <c r="G689" s="397">
        <v>280.0</v>
      </c>
      <c r="H689" s="420">
        <f t="shared" si="71"/>
        <v>1680</v>
      </c>
      <c r="I689" s="468"/>
      <c r="J689" s="287"/>
      <c r="K689" s="400">
        <f t="shared" si="72"/>
        <v>3</v>
      </c>
      <c r="L689" s="287"/>
      <c r="M689" s="416"/>
      <c r="N689" s="287"/>
      <c r="O689" s="287"/>
      <c r="P689" s="400">
        <f t="shared" ref="P689:P692" si="77">E689/2</f>
        <v>3</v>
      </c>
      <c r="Q689" s="287"/>
      <c r="R689" s="287"/>
      <c r="S689" s="287"/>
      <c r="T689" s="287"/>
      <c r="U689" s="287"/>
      <c r="V689" s="3"/>
      <c r="W689" s="3"/>
      <c r="X689" s="3"/>
      <c r="Y689" s="3"/>
      <c r="Z689" s="3"/>
      <c r="AA689" s="3"/>
      <c r="AB689" s="3"/>
    </row>
    <row r="690" ht="15.75" customHeight="1">
      <c r="A690" s="401"/>
      <c r="B690" s="401"/>
      <c r="C690" s="421" t="s">
        <v>1908</v>
      </c>
      <c r="D690" s="404" t="s">
        <v>1910</v>
      </c>
      <c r="E690" s="405">
        <v>6.0</v>
      </c>
      <c r="F690" s="473" t="s">
        <v>157</v>
      </c>
      <c r="G690" s="397">
        <v>280.0</v>
      </c>
      <c r="H690" s="420">
        <f t="shared" si="71"/>
        <v>1680</v>
      </c>
      <c r="I690" s="468"/>
      <c r="J690" s="287"/>
      <c r="K690" s="400">
        <f t="shared" si="72"/>
        <v>3</v>
      </c>
      <c r="L690" s="287"/>
      <c r="M690" s="416"/>
      <c r="N690" s="287"/>
      <c r="O690" s="287"/>
      <c r="P690" s="400">
        <f t="shared" si="77"/>
        <v>3</v>
      </c>
      <c r="Q690" s="287"/>
      <c r="R690" s="287"/>
      <c r="S690" s="287"/>
      <c r="T690" s="287"/>
      <c r="U690" s="287"/>
      <c r="V690" s="3"/>
      <c r="W690" s="3"/>
      <c r="X690" s="3"/>
      <c r="Y690" s="3"/>
      <c r="Z690" s="3"/>
      <c r="AA690" s="3"/>
      <c r="AB690" s="3"/>
    </row>
    <row r="691" ht="15.75" customHeight="1">
      <c r="A691" s="401"/>
      <c r="B691" s="401"/>
      <c r="C691" s="421" t="s">
        <v>1911</v>
      </c>
      <c r="D691" s="404" t="s">
        <v>1912</v>
      </c>
      <c r="E691" s="405">
        <v>6.0</v>
      </c>
      <c r="F691" s="471" t="s">
        <v>118</v>
      </c>
      <c r="G691" s="397">
        <v>112.0</v>
      </c>
      <c r="H691" s="420">
        <f t="shared" si="71"/>
        <v>672</v>
      </c>
      <c r="I691" s="466"/>
      <c r="J691" s="287"/>
      <c r="K691" s="400">
        <f t="shared" si="72"/>
        <v>3</v>
      </c>
      <c r="L691" s="287"/>
      <c r="M691" s="416"/>
      <c r="N691" s="287"/>
      <c r="O691" s="287"/>
      <c r="P691" s="400">
        <f t="shared" si="77"/>
        <v>3</v>
      </c>
      <c r="Q691" s="287"/>
      <c r="R691" s="287"/>
      <c r="S691" s="287"/>
      <c r="T691" s="287"/>
      <c r="U691" s="287"/>
      <c r="V691" s="3"/>
      <c r="W691" s="3"/>
      <c r="X691" s="3"/>
      <c r="Y691" s="3"/>
      <c r="Z691" s="3"/>
      <c r="AA691" s="3"/>
      <c r="AB691" s="3"/>
    </row>
    <row r="692" ht="15.75" customHeight="1">
      <c r="A692" s="401"/>
      <c r="B692" s="401"/>
      <c r="C692" s="421" t="s">
        <v>1862</v>
      </c>
      <c r="D692" s="404" t="s">
        <v>1863</v>
      </c>
      <c r="E692" s="405">
        <v>12.0</v>
      </c>
      <c r="F692" s="471" t="s">
        <v>118</v>
      </c>
      <c r="G692" s="397">
        <v>1190.0</v>
      </c>
      <c r="H692" s="420">
        <f t="shared" si="71"/>
        <v>14280</v>
      </c>
      <c r="I692" s="468"/>
      <c r="J692" s="287"/>
      <c r="K692" s="400">
        <f t="shared" si="72"/>
        <v>6</v>
      </c>
      <c r="L692" s="287"/>
      <c r="M692" s="416"/>
      <c r="N692" s="287"/>
      <c r="O692" s="287"/>
      <c r="P692" s="400">
        <f t="shared" si="77"/>
        <v>6</v>
      </c>
      <c r="Q692" s="287"/>
      <c r="R692" s="287"/>
      <c r="S692" s="287"/>
      <c r="T692" s="287"/>
      <c r="U692" s="287"/>
      <c r="V692" s="3"/>
      <c r="W692" s="3"/>
      <c r="X692" s="3"/>
      <c r="Y692" s="3"/>
      <c r="Z692" s="3"/>
      <c r="AA692" s="3"/>
      <c r="AB692" s="3"/>
    </row>
    <row r="693" ht="15.75" customHeight="1">
      <c r="A693" s="401"/>
      <c r="B693" s="401"/>
      <c r="C693" s="421"/>
      <c r="D693" s="404"/>
      <c r="E693" s="405"/>
      <c r="F693" s="474"/>
      <c r="G693" s="397"/>
      <c r="H693" s="420"/>
      <c r="I693" s="475"/>
      <c r="J693" s="287"/>
      <c r="K693" s="400"/>
      <c r="L693" s="287"/>
      <c r="M693" s="416"/>
      <c r="N693" s="287"/>
      <c r="O693" s="287"/>
      <c r="P693" s="400"/>
      <c r="Q693" s="287"/>
      <c r="R693" s="287"/>
      <c r="S693" s="287"/>
      <c r="T693" s="287"/>
      <c r="U693" s="287"/>
      <c r="V693" s="3"/>
      <c r="W693" s="3"/>
      <c r="X693" s="3"/>
      <c r="Y693" s="3"/>
      <c r="Z693" s="3"/>
      <c r="AA693" s="3"/>
      <c r="AB693" s="3"/>
    </row>
    <row r="694" ht="15.0" customHeight="1">
      <c r="A694" s="401"/>
      <c r="B694" s="401"/>
      <c r="C694" s="402" t="s">
        <v>1522</v>
      </c>
      <c r="D694" s="404"/>
      <c r="E694" s="405"/>
      <c r="F694" s="406"/>
      <c r="G694" s="397"/>
      <c r="H694" s="420"/>
      <c r="I694" s="408"/>
      <c r="J694" s="287"/>
      <c r="K694" s="400"/>
      <c r="L694" s="287"/>
      <c r="M694" s="416"/>
      <c r="N694" s="287"/>
      <c r="O694" s="287"/>
      <c r="P694" s="400"/>
      <c r="Q694" s="287"/>
      <c r="R694" s="287"/>
      <c r="S694" s="287"/>
      <c r="T694" s="287"/>
      <c r="U694" s="287"/>
      <c r="V694" s="3"/>
      <c r="W694" s="3"/>
      <c r="X694" s="3"/>
      <c r="Y694" s="3"/>
      <c r="Z694" s="3"/>
      <c r="AA694" s="3"/>
      <c r="AB694" s="3"/>
    </row>
    <row r="695" ht="15.0" customHeight="1">
      <c r="A695" s="401"/>
      <c r="B695" s="401"/>
      <c r="C695" s="402"/>
      <c r="D695" s="404"/>
      <c r="E695" s="405"/>
      <c r="F695" s="406"/>
      <c r="G695" s="397"/>
      <c r="H695" s="420"/>
      <c r="I695" s="438"/>
      <c r="J695" s="287"/>
      <c r="K695" s="400"/>
      <c r="L695" s="287"/>
      <c r="M695" s="416"/>
      <c r="N695" s="287"/>
      <c r="O695" s="287"/>
      <c r="P695" s="400"/>
      <c r="Q695" s="287"/>
      <c r="R695" s="287"/>
      <c r="S695" s="287"/>
      <c r="T695" s="287"/>
      <c r="U695" s="287"/>
      <c r="V695" s="3"/>
      <c r="W695" s="3"/>
      <c r="X695" s="3"/>
      <c r="Y695" s="3"/>
      <c r="Z695" s="3"/>
      <c r="AA695" s="3"/>
      <c r="AB695" s="3"/>
    </row>
    <row r="696" ht="15.75" customHeight="1">
      <c r="A696" s="401"/>
      <c r="B696" s="401"/>
      <c r="C696" s="402" t="s">
        <v>1153</v>
      </c>
      <c r="D696" s="404"/>
      <c r="E696" s="405"/>
      <c r="F696" s="406"/>
      <c r="G696" s="397"/>
      <c r="H696" s="420"/>
      <c r="I696" s="407" t="s">
        <v>902</v>
      </c>
      <c r="J696" s="287"/>
      <c r="K696" s="400"/>
      <c r="L696" s="287"/>
      <c r="M696" s="416"/>
      <c r="N696" s="287"/>
      <c r="O696" s="287"/>
      <c r="P696" s="400"/>
      <c r="Q696" s="287"/>
      <c r="R696" s="287"/>
      <c r="S696" s="287"/>
      <c r="T696" s="287"/>
      <c r="U696" s="287"/>
      <c r="V696" s="3"/>
      <c r="W696" s="3"/>
      <c r="X696" s="3"/>
      <c r="Y696" s="3"/>
      <c r="Z696" s="3"/>
      <c r="AA696" s="3"/>
      <c r="AB696" s="3"/>
    </row>
    <row r="697" ht="15.0" customHeight="1">
      <c r="A697" s="401"/>
      <c r="B697" s="401"/>
      <c r="C697" s="421" t="s">
        <v>1154</v>
      </c>
      <c r="D697" s="404"/>
      <c r="E697" s="405">
        <v>10.0</v>
      </c>
      <c r="F697" s="406" t="s">
        <v>131</v>
      </c>
      <c r="G697" s="397">
        <f>12500*1.4</f>
        <v>17500</v>
      </c>
      <c r="H697" s="420">
        <f t="shared" ref="H697:H702" si="78">E697*G697</f>
        <v>175000</v>
      </c>
      <c r="I697" s="408"/>
      <c r="J697" s="287"/>
      <c r="K697" s="400">
        <f t="shared" ref="K697:K702" si="79">E697</f>
        <v>10</v>
      </c>
      <c r="L697" s="287"/>
      <c r="M697" s="416"/>
      <c r="N697" s="287"/>
      <c r="O697" s="287"/>
      <c r="P697" s="400"/>
      <c r="Q697" s="287"/>
      <c r="R697" s="287"/>
      <c r="S697" s="287"/>
      <c r="T697" s="287"/>
      <c r="U697" s="287"/>
      <c r="V697" s="3"/>
      <c r="W697" s="3"/>
      <c r="X697" s="3"/>
      <c r="Y697" s="3"/>
      <c r="Z697" s="3"/>
      <c r="AA697" s="3"/>
      <c r="AB697" s="3"/>
    </row>
    <row r="698" ht="15.0" customHeight="1">
      <c r="A698" s="401"/>
      <c r="B698" s="401"/>
      <c r="C698" s="421" t="s">
        <v>840</v>
      </c>
      <c r="D698" s="404"/>
      <c r="E698" s="405">
        <v>5.0</v>
      </c>
      <c r="F698" s="406" t="s">
        <v>120</v>
      </c>
      <c r="G698" s="397">
        <f>2000*1.4</f>
        <v>2800</v>
      </c>
      <c r="H698" s="420">
        <f t="shared" si="78"/>
        <v>14000</v>
      </c>
      <c r="I698" s="408"/>
      <c r="J698" s="287"/>
      <c r="K698" s="400">
        <f t="shared" si="79"/>
        <v>5</v>
      </c>
      <c r="L698" s="287"/>
      <c r="M698" s="416"/>
      <c r="N698" s="287"/>
      <c r="O698" s="287"/>
      <c r="P698" s="400"/>
      <c r="Q698" s="287"/>
      <c r="R698" s="287"/>
      <c r="S698" s="287"/>
      <c r="T698" s="287"/>
      <c r="U698" s="287"/>
      <c r="V698" s="3"/>
      <c r="W698" s="3"/>
      <c r="X698" s="3"/>
      <c r="Y698" s="3"/>
      <c r="Z698" s="3"/>
      <c r="AA698" s="3"/>
      <c r="AB698" s="3"/>
    </row>
    <row r="699" ht="15.0" customHeight="1">
      <c r="A699" s="401"/>
      <c r="B699" s="401"/>
      <c r="C699" s="421" t="s">
        <v>841</v>
      </c>
      <c r="D699" s="404"/>
      <c r="E699" s="405">
        <v>2.0</v>
      </c>
      <c r="F699" s="406" t="s">
        <v>120</v>
      </c>
      <c r="G699" s="397">
        <f>1500*1.4</f>
        <v>2100</v>
      </c>
      <c r="H699" s="420">
        <f t="shared" si="78"/>
        <v>4200</v>
      </c>
      <c r="I699" s="408"/>
      <c r="J699" s="287"/>
      <c r="K699" s="400">
        <f t="shared" si="79"/>
        <v>2</v>
      </c>
      <c r="L699" s="287"/>
      <c r="M699" s="416"/>
      <c r="N699" s="287"/>
      <c r="O699" s="287"/>
      <c r="P699" s="400"/>
      <c r="Q699" s="287"/>
      <c r="R699" s="287"/>
      <c r="S699" s="287"/>
      <c r="T699" s="287"/>
      <c r="U699" s="287"/>
      <c r="V699" s="3"/>
      <c r="W699" s="3"/>
      <c r="X699" s="3"/>
      <c r="Y699" s="3"/>
      <c r="Z699" s="3"/>
      <c r="AA699" s="3"/>
      <c r="AB699" s="3"/>
    </row>
    <row r="700" ht="15.0" customHeight="1">
      <c r="A700" s="401"/>
      <c r="B700" s="401"/>
      <c r="C700" s="421" t="s">
        <v>1913</v>
      </c>
      <c r="D700" s="404" t="s">
        <v>1914</v>
      </c>
      <c r="E700" s="405">
        <v>2.0</v>
      </c>
      <c r="F700" s="406" t="s">
        <v>120</v>
      </c>
      <c r="G700" s="397">
        <f>6000*1.4</f>
        <v>8400</v>
      </c>
      <c r="H700" s="420">
        <f t="shared" si="78"/>
        <v>16800</v>
      </c>
      <c r="I700" s="408"/>
      <c r="J700" s="287"/>
      <c r="K700" s="400">
        <f t="shared" si="79"/>
        <v>2</v>
      </c>
      <c r="L700" s="287"/>
      <c r="M700" s="416"/>
      <c r="N700" s="287"/>
      <c r="O700" s="287"/>
      <c r="P700" s="400"/>
      <c r="Q700" s="287"/>
      <c r="R700" s="287"/>
      <c r="S700" s="287"/>
      <c r="T700" s="287"/>
      <c r="U700" s="287"/>
      <c r="V700" s="3"/>
      <c r="W700" s="3"/>
      <c r="X700" s="3"/>
      <c r="Y700" s="3"/>
      <c r="Z700" s="3"/>
      <c r="AA700" s="3"/>
      <c r="AB700" s="3"/>
    </row>
    <row r="701" ht="15.0" customHeight="1">
      <c r="A701" s="401"/>
      <c r="B701" s="401"/>
      <c r="C701" s="421" t="s">
        <v>1869</v>
      </c>
      <c r="D701" s="404" t="s">
        <v>1870</v>
      </c>
      <c r="E701" s="405">
        <v>2.0</v>
      </c>
      <c r="F701" s="406" t="s">
        <v>120</v>
      </c>
      <c r="G701" s="397">
        <f>2000*1.4</f>
        <v>2800</v>
      </c>
      <c r="H701" s="420">
        <f t="shared" si="78"/>
        <v>5600</v>
      </c>
      <c r="I701" s="408"/>
      <c r="J701" s="287"/>
      <c r="K701" s="400">
        <f t="shared" si="79"/>
        <v>2</v>
      </c>
      <c r="L701" s="287"/>
      <c r="M701" s="416"/>
      <c r="N701" s="287"/>
      <c r="O701" s="287"/>
      <c r="P701" s="400"/>
      <c r="Q701" s="287"/>
      <c r="R701" s="287"/>
      <c r="S701" s="287"/>
      <c r="T701" s="287"/>
      <c r="U701" s="287"/>
      <c r="V701" s="3"/>
      <c r="W701" s="3"/>
      <c r="X701" s="3"/>
      <c r="Y701" s="3"/>
      <c r="Z701" s="3"/>
      <c r="AA701" s="3"/>
      <c r="AB701" s="3"/>
    </row>
    <row r="702" ht="15.0" customHeight="1">
      <c r="A702" s="401"/>
      <c r="B702" s="401"/>
      <c r="C702" s="421" t="s">
        <v>1155</v>
      </c>
      <c r="D702" s="404" t="s">
        <v>1156</v>
      </c>
      <c r="E702" s="405">
        <v>20.0</v>
      </c>
      <c r="F702" s="406" t="s">
        <v>645</v>
      </c>
      <c r="G702" s="397">
        <f>(30000/20)*1.4</f>
        <v>2100</v>
      </c>
      <c r="H702" s="420">
        <f t="shared" si="78"/>
        <v>42000</v>
      </c>
      <c r="I702" s="408"/>
      <c r="J702" s="287"/>
      <c r="K702" s="400">
        <f t="shared" si="79"/>
        <v>20</v>
      </c>
      <c r="L702" s="287"/>
      <c r="M702" s="416"/>
      <c r="N702" s="287"/>
      <c r="O702" s="287"/>
      <c r="P702" s="400"/>
      <c r="Q702" s="287"/>
      <c r="R702" s="287"/>
      <c r="S702" s="287"/>
      <c r="T702" s="287"/>
      <c r="U702" s="287"/>
      <c r="V702" s="3"/>
      <c r="W702" s="3"/>
      <c r="X702" s="3"/>
      <c r="Y702" s="3"/>
      <c r="Z702" s="3"/>
      <c r="AA702" s="3"/>
      <c r="AB702" s="3"/>
    </row>
    <row r="703" ht="15.0" customHeight="1">
      <c r="A703" s="401"/>
      <c r="B703" s="401"/>
      <c r="C703" s="421"/>
      <c r="D703" s="404"/>
      <c r="E703" s="405"/>
      <c r="F703" s="406"/>
      <c r="G703" s="397"/>
      <c r="H703" s="420"/>
      <c r="I703" s="408"/>
      <c r="J703" s="287"/>
      <c r="K703" s="400"/>
      <c r="L703" s="287"/>
      <c r="M703" s="416"/>
      <c r="N703" s="287"/>
      <c r="O703" s="287"/>
      <c r="P703" s="400"/>
      <c r="Q703" s="287"/>
      <c r="R703" s="287"/>
      <c r="S703" s="287"/>
      <c r="T703" s="287"/>
      <c r="U703" s="287"/>
      <c r="V703" s="3"/>
      <c r="W703" s="3"/>
      <c r="X703" s="3"/>
      <c r="Y703" s="3"/>
      <c r="Z703" s="3"/>
      <c r="AA703" s="3"/>
      <c r="AB703" s="3"/>
    </row>
    <row r="704" ht="15.75" customHeight="1">
      <c r="A704" s="401"/>
      <c r="B704" s="401"/>
      <c r="C704" s="402" t="s">
        <v>1157</v>
      </c>
      <c r="D704" s="404"/>
      <c r="E704" s="405"/>
      <c r="F704" s="406"/>
      <c r="G704" s="397"/>
      <c r="H704" s="420"/>
      <c r="I704" s="407" t="s">
        <v>902</v>
      </c>
      <c r="J704" s="287"/>
      <c r="K704" s="400"/>
      <c r="L704" s="287"/>
      <c r="M704" s="416"/>
      <c r="N704" s="287"/>
      <c r="O704" s="287"/>
      <c r="P704" s="400"/>
      <c r="Q704" s="287"/>
      <c r="R704" s="287"/>
      <c r="S704" s="287"/>
      <c r="T704" s="287"/>
      <c r="U704" s="287"/>
      <c r="V704" s="3"/>
      <c r="W704" s="3"/>
      <c r="X704" s="3"/>
      <c r="Y704" s="3"/>
      <c r="Z704" s="3"/>
      <c r="AA704" s="3"/>
      <c r="AB704" s="3"/>
    </row>
    <row r="705" ht="15.0" customHeight="1">
      <c r="A705" s="401"/>
      <c r="B705" s="401"/>
      <c r="C705" s="421" t="s">
        <v>1158</v>
      </c>
      <c r="D705" s="404" t="s">
        <v>1159</v>
      </c>
      <c r="E705" s="405">
        <v>200.0</v>
      </c>
      <c r="F705" s="406" t="s">
        <v>157</v>
      </c>
      <c r="G705" s="397">
        <v>560.0</v>
      </c>
      <c r="H705" s="420">
        <f t="shared" ref="H705:H711" si="80">E705*G705</f>
        <v>112000</v>
      </c>
      <c r="I705" s="408"/>
      <c r="J705" s="287"/>
      <c r="K705" s="400">
        <f t="shared" ref="K705:K711" si="81">E705</f>
        <v>200</v>
      </c>
      <c r="L705" s="287"/>
      <c r="M705" s="416"/>
      <c r="N705" s="287"/>
      <c r="O705" s="287"/>
      <c r="P705" s="400"/>
      <c r="Q705" s="287"/>
      <c r="R705" s="287"/>
      <c r="S705" s="287"/>
      <c r="T705" s="287"/>
      <c r="U705" s="287"/>
      <c r="V705" s="3"/>
      <c r="W705" s="3"/>
      <c r="X705" s="3"/>
      <c r="Y705" s="3"/>
      <c r="Z705" s="3"/>
      <c r="AA705" s="3"/>
      <c r="AB705" s="3"/>
    </row>
    <row r="706" ht="15.0" customHeight="1">
      <c r="A706" s="401"/>
      <c r="B706" s="401"/>
      <c r="C706" s="421" t="s">
        <v>1160</v>
      </c>
      <c r="D706" s="404">
        <v>72.0</v>
      </c>
      <c r="E706" s="405">
        <v>15.0</v>
      </c>
      <c r="F706" s="406" t="s">
        <v>131</v>
      </c>
      <c r="G706" s="397">
        <v>150.0</v>
      </c>
      <c r="H706" s="420">
        <f t="shared" si="80"/>
        <v>2250</v>
      </c>
      <c r="I706" s="408"/>
      <c r="J706" s="287"/>
      <c r="K706" s="400">
        <f t="shared" si="81"/>
        <v>15</v>
      </c>
      <c r="L706" s="287"/>
      <c r="M706" s="416"/>
      <c r="N706" s="287"/>
      <c r="O706" s="287"/>
      <c r="P706" s="400"/>
      <c r="Q706" s="287"/>
      <c r="R706" s="287"/>
      <c r="S706" s="287"/>
      <c r="T706" s="287"/>
      <c r="U706" s="287"/>
      <c r="V706" s="3"/>
      <c r="W706" s="3"/>
      <c r="X706" s="3"/>
      <c r="Y706" s="3"/>
      <c r="Z706" s="3"/>
      <c r="AA706" s="3"/>
      <c r="AB706" s="3"/>
    </row>
    <row r="707" ht="15.0" customHeight="1">
      <c r="A707" s="401"/>
      <c r="B707" s="401"/>
      <c r="C707" s="421" t="s">
        <v>1161</v>
      </c>
      <c r="D707" s="404" t="s">
        <v>1162</v>
      </c>
      <c r="E707" s="405">
        <v>10.0</v>
      </c>
      <c r="F707" s="406" t="s">
        <v>131</v>
      </c>
      <c r="G707" s="397">
        <v>250.0</v>
      </c>
      <c r="H707" s="420">
        <f t="shared" si="80"/>
        <v>2500</v>
      </c>
      <c r="I707" s="408"/>
      <c r="J707" s="287"/>
      <c r="K707" s="400">
        <f t="shared" si="81"/>
        <v>10</v>
      </c>
      <c r="L707" s="287"/>
      <c r="M707" s="416"/>
      <c r="N707" s="287"/>
      <c r="O707" s="287"/>
      <c r="P707" s="400"/>
      <c r="Q707" s="287"/>
      <c r="R707" s="287"/>
      <c r="S707" s="287"/>
      <c r="T707" s="287"/>
      <c r="U707" s="287"/>
      <c r="V707" s="3"/>
      <c r="W707" s="3"/>
      <c r="X707" s="3"/>
      <c r="Y707" s="3"/>
      <c r="Z707" s="3"/>
      <c r="AA707" s="3"/>
      <c r="AB707" s="3"/>
    </row>
    <row r="708" ht="15.0" customHeight="1">
      <c r="A708" s="401"/>
      <c r="B708" s="401"/>
      <c r="C708" s="421" t="s">
        <v>1163</v>
      </c>
      <c r="D708" s="404" t="s">
        <v>1164</v>
      </c>
      <c r="E708" s="405">
        <v>2.0</v>
      </c>
      <c r="F708" s="406" t="s">
        <v>560</v>
      </c>
      <c r="G708" s="397">
        <v>200.0</v>
      </c>
      <c r="H708" s="420">
        <f t="shared" si="80"/>
        <v>400</v>
      </c>
      <c r="I708" s="408"/>
      <c r="J708" s="287"/>
      <c r="K708" s="400">
        <f t="shared" si="81"/>
        <v>2</v>
      </c>
      <c r="L708" s="287"/>
      <c r="M708" s="416"/>
      <c r="N708" s="287"/>
      <c r="O708" s="287"/>
      <c r="P708" s="400"/>
      <c r="Q708" s="287"/>
      <c r="R708" s="287"/>
      <c r="S708" s="287"/>
      <c r="T708" s="287"/>
      <c r="U708" s="287"/>
      <c r="V708" s="3"/>
      <c r="W708" s="3"/>
      <c r="X708" s="3"/>
      <c r="Y708" s="3"/>
      <c r="Z708" s="3"/>
      <c r="AA708" s="3"/>
      <c r="AB708" s="3"/>
    </row>
    <row r="709" ht="15.0" customHeight="1">
      <c r="A709" s="401"/>
      <c r="B709" s="401"/>
      <c r="C709" s="421" t="s">
        <v>1165</v>
      </c>
      <c r="D709" s="404" t="s">
        <v>1166</v>
      </c>
      <c r="E709" s="405">
        <v>2.0</v>
      </c>
      <c r="F709" s="406" t="s">
        <v>131</v>
      </c>
      <c r="G709" s="397">
        <v>100.0</v>
      </c>
      <c r="H709" s="420">
        <f t="shared" si="80"/>
        <v>200</v>
      </c>
      <c r="I709" s="408"/>
      <c r="J709" s="287"/>
      <c r="K709" s="400">
        <f t="shared" si="81"/>
        <v>2</v>
      </c>
      <c r="L709" s="287"/>
      <c r="M709" s="416"/>
      <c r="N709" s="287"/>
      <c r="O709" s="287"/>
      <c r="P709" s="400"/>
      <c r="Q709" s="287"/>
      <c r="R709" s="287"/>
      <c r="S709" s="287"/>
      <c r="T709" s="287"/>
      <c r="U709" s="287"/>
      <c r="V709" s="3"/>
      <c r="W709" s="3"/>
      <c r="X709" s="3"/>
      <c r="Y709" s="3"/>
      <c r="Z709" s="3"/>
      <c r="AA709" s="3"/>
      <c r="AB709" s="3"/>
    </row>
    <row r="710" ht="15.0" customHeight="1">
      <c r="A710" s="401"/>
      <c r="B710" s="401"/>
      <c r="C710" s="421" t="s">
        <v>1165</v>
      </c>
      <c r="D710" s="404" t="s">
        <v>1167</v>
      </c>
      <c r="E710" s="405">
        <v>2.0</v>
      </c>
      <c r="F710" s="406" t="s">
        <v>131</v>
      </c>
      <c r="G710" s="397">
        <v>100.0</v>
      </c>
      <c r="H710" s="420">
        <f t="shared" si="80"/>
        <v>200</v>
      </c>
      <c r="I710" s="408"/>
      <c r="J710" s="287"/>
      <c r="K710" s="400">
        <f t="shared" si="81"/>
        <v>2</v>
      </c>
      <c r="L710" s="287"/>
      <c r="M710" s="416"/>
      <c r="N710" s="287"/>
      <c r="O710" s="287"/>
      <c r="P710" s="400"/>
      <c r="Q710" s="287"/>
      <c r="R710" s="287"/>
      <c r="S710" s="287"/>
      <c r="T710" s="287"/>
      <c r="U710" s="287"/>
      <c r="V710" s="3"/>
      <c r="W710" s="3"/>
      <c r="X710" s="3"/>
      <c r="Y710" s="3"/>
      <c r="Z710" s="3"/>
      <c r="AA710" s="3"/>
      <c r="AB710" s="3"/>
    </row>
    <row r="711" ht="15.0" customHeight="1">
      <c r="A711" s="401"/>
      <c r="B711" s="401"/>
      <c r="C711" s="421" t="s">
        <v>1165</v>
      </c>
      <c r="D711" s="404" t="s">
        <v>1168</v>
      </c>
      <c r="E711" s="405">
        <v>2.0</v>
      </c>
      <c r="F711" s="406" t="s">
        <v>131</v>
      </c>
      <c r="G711" s="397">
        <v>100.0</v>
      </c>
      <c r="H711" s="420">
        <f t="shared" si="80"/>
        <v>200</v>
      </c>
      <c r="I711" s="408"/>
      <c r="J711" s="287"/>
      <c r="K711" s="400">
        <f t="shared" si="81"/>
        <v>2</v>
      </c>
      <c r="L711" s="287"/>
      <c r="M711" s="416"/>
      <c r="N711" s="287"/>
      <c r="O711" s="287"/>
      <c r="P711" s="400"/>
      <c r="Q711" s="287"/>
      <c r="R711" s="287"/>
      <c r="S711" s="287"/>
      <c r="T711" s="287"/>
      <c r="U711" s="287"/>
      <c r="V711" s="3"/>
      <c r="W711" s="3"/>
      <c r="X711" s="3"/>
      <c r="Y711" s="3"/>
      <c r="Z711" s="3"/>
      <c r="AA711" s="3"/>
      <c r="AB711" s="3"/>
    </row>
    <row r="712" ht="15.0" customHeight="1">
      <c r="A712" s="401"/>
      <c r="B712" s="401"/>
      <c r="C712" s="421"/>
      <c r="D712" s="404"/>
      <c r="E712" s="405"/>
      <c r="F712" s="406"/>
      <c r="G712" s="397"/>
      <c r="H712" s="420"/>
      <c r="I712" s="408"/>
      <c r="J712" s="287"/>
      <c r="K712" s="400"/>
      <c r="L712" s="287"/>
      <c r="M712" s="416"/>
      <c r="N712" s="287"/>
      <c r="O712" s="287"/>
      <c r="P712" s="400"/>
      <c r="Q712" s="287"/>
      <c r="R712" s="287"/>
      <c r="S712" s="287"/>
      <c r="T712" s="287"/>
      <c r="U712" s="287"/>
      <c r="V712" s="3"/>
      <c r="W712" s="3"/>
      <c r="X712" s="3"/>
      <c r="Y712" s="3"/>
      <c r="Z712" s="3"/>
      <c r="AA712" s="3"/>
      <c r="AB712" s="3"/>
    </row>
    <row r="713" ht="15.75" customHeight="1">
      <c r="A713" s="401"/>
      <c r="B713" s="401"/>
      <c r="C713" s="402" t="s">
        <v>1146</v>
      </c>
      <c r="D713" s="444"/>
      <c r="E713" s="405"/>
      <c r="F713" s="406"/>
      <c r="G713" s="397"/>
      <c r="H713" s="420"/>
      <c r="I713" s="407" t="s">
        <v>902</v>
      </c>
      <c r="J713" s="287"/>
      <c r="K713" s="400"/>
      <c r="L713" s="287"/>
      <c r="M713" s="287"/>
      <c r="N713" s="287"/>
      <c r="O713" s="287"/>
      <c r="P713" s="400"/>
      <c r="Q713" s="287"/>
      <c r="R713" s="287"/>
      <c r="S713" s="287"/>
      <c r="T713" s="287"/>
      <c r="U713" s="287"/>
      <c r="V713" s="3"/>
      <c r="W713" s="3"/>
      <c r="X713" s="3"/>
      <c r="Y713" s="3"/>
      <c r="Z713" s="3"/>
      <c r="AA713" s="3"/>
      <c r="AB713" s="3"/>
    </row>
    <row r="714" ht="15.0" customHeight="1">
      <c r="A714" s="401"/>
      <c r="B714" s="401"/>
      <c r="C714" s="421" t="s">
        <v>1169</v>
      </c>
      <c r="D714" s="404" t="s">
        <v>1170</v>
      </c>
      <c r="E714" s="405">
        <v>34.0</v>
      </c>
      <c r="F714" s="406" t="s">
        <v>120</v>
      </c>
      <c r="G714" s="397">
        <v>6000.0</v>
      </c>
      <c r="H714" s="420">
        <f t="shared" ref="H714:H718" si="82">E714*G714</f>
        <v>204000</v>
      </c>
      <c r="I714" s="408"/>
      <c r="J714" s="287"/>
      <c r="K714" s="400"/>
      <c r="L714" s="287"/>
      <c r="M714" s="416">
        <f t="shared" ref="M714:M718" si="83">E714</f>
        <v>34</v>
      </c>
      <c r="N714" s="287"/>
      <c r="O714" s="287"/>
      <c r="P714" s="400"/>
      <c r="Q714" s="287"/>
      <c r="R714" s="287"/>
      <c r="S714" s="287"/>
      <c r="T714" s="287"/>
      <c r="U714" s="287"/>
      <c r="V714" s="3"/>
      <c r="W714" s="3"/>
      <c r="X714" s="3"/>
      <c r="Y714" s="3"/>
      <c r="Z714" s="3"/>
      <c r="AA714" s="3"/>
      <c r="AB714" s="3"/>
    </row>
    <row r="715" ht="15.0" customHeight="1">
      <c r="A715" s="401"/>
      <c r="B715" s="401"/>
      <c r="C715" s="421" t="s">
        <v>1171</v>
      </c>
      <c r="D715" s="404" t="s">
        <v>1172</v>
      </c>
      <c r="E715" s="405">
        <v>34.0</v>
      </c>
      <c r="F715" s="406" t="s">
        <v>120</v>
      </c>
      <c r="G715" s="397">
        <v>6000.0</v>
      </c>
      <c r="H715" s="420">
        <f t="shared" si="82"/>
        <v>204000</v>
      </c>
      <c r="I715" s="408"/>
      <c r="J715" s="287"/>
      <c r="K715" s="400"/>
      <c r="L715" s="287"/>
      <c r="M715" s="416">
        <f t="shared" si="83"/>
        <v>34</v>
      </c>
      <c r="N715" s="287"/>
      <c r="O715" s="287"/>
      <c r="P715" s="400"/>
      <c r="Q715" s="287"/>
      <c r="R715" s="287"/>
      <c r="S715" s="287"/>
      <c r="T715" s="287"/>
      <c r="U715" s="287"/>
      <c r="V715" s="3"/>
      <c r="W715" s="3"/>
      <c r="X715" s="3"/>
      <c r="Y715" s="3"/>
      <c r="Z715" s="3"/>
      <c r="AA715" s="3"/>
      <c r="AB715" s="3"/>
    </row>
    <row r="716" ht="15.0" customHeight="1">
      <c r="A716" s="401"/>
      <c r="B716" s="401"/>
      <c r="C716" s="421" t="s">
        <v>1173</v>
      </c>
      <c r="D716" s="404" t="s">
        <v>1174</v>
      </c>
      <c r="E716" s="405">
        <v>70.0</v>
      </c>
      <c r="F716" s="406" t="s">
        <v>120</v>
      </c>
      <c r="G716" s="397">
        <v>1500.0</v>
      </c>
      <c r="H716" s="420">
        <f t="shared" si="82"/>
        <v>105000</v>
      </c>
      <c r="I716" s="408"/>
      <c r="J716" s="287"/>
      <c r="K716" s="400"/>
      <c r="L716" s="287"/>
      <c r="M716" s="416">
        <f t="shared" si="83"/>
        <v>70</v>
      </c>
      <c r="N716" s="287"/>
      <c r="O716" s="287"/>
      <c r="P716" s="400"/>
      <c r="Q716" s="287"/>
      <c r="R716" s="287"/>
      <c r="S716" s="287"/>
      <c r="T716" s="287"/>
      <c r="U716" s="287"/>
      <c r="V716" s="3"/>
      <c r="W716" s="3"/>
      <c r="X716" s="3"/>
      <c r="Y716" s="3"/>
      <c r="Z716" s="3"/>
      <c r="AA716" s="3"/>
      <c r="AB716" s="3"/>
    </row>
    <row r="717" ht="15.0" customHeight="1">
      <c r="A717" s="401"/>
      <c r="B717" s="401"/>
      <c r="C717" s="421" t="s">
        <v>1175</v>
      </c>
      <c r="D717" s="404" t="s">
        <v>1176</v>
      </c>
      <c r="E717" s="405">
        <v>34.0</v>
      </c>
      <c r="F717" s="406" t="s">
        <v>120</v>
      </c>
      <c r="G717" s="397">
        <v>2500.0</v>
      </c>
      <c r="H717" s="420">
        <f t="shared" si="82"/>
        <v>85000</v>
      </c>
      <c r="I717" s="408"/>
      <c r="J717" s="287"/>
      <c r="K717" s="400"/>
      <c r="L717" s="287"/>
      <c r="M717" s="416">
        <f t="shared" si="83"/>
        <v>34</v>
      </c>
      <c r="N717" s="287"/>
      <c r="O717" s="287"/>
      <c r="P717" s="400"/>
      <c r="Q717" s="287"/>
      <c r="R717" s="287"/>
      <c r="S717" s="287"/>
      <c r="T717" s="287"/>
      <c r="U717" s="287"/>
      <c r="V717" s="3"/>
      <c r="W717" s="3"/>
      <c r="X717" s="3"/>
      <c r="Y717" s="3"/>
      <c r="Z717" s="3"/>
      <c r="AA717" s="3"/>
      <c r="AB717" s="3"/>
    </row>
    <row r="718" ht="15.0" customHeight="1">
      <c r="A718" s="401"/>
      <c r="B718" s="401"/>
      <c r="C718" s="421" t="s">
        <v>1177</v>
      </c>
      <c r="D718" s="404" t="s">
        <v>1178</v>
      </c>
      <c r="E718" s="405">
        <v>100.0</v>
      </c>
      <c r="F718" s="406" t="s">
        <v>629</v>
      </c>
      <c r="G718" s="397">
        <v>3500.0</v>
      </c>
      <c r="H718" s="420">
        <f t="shared" si="82"/>
        <v>350000</v>
      </c>
      <c r="I718" s="408"/>
      <c r="J718" s="287"/>
      <c r="K718" s="400"/>
      <c r="L718" s="287"/>
      <c r="M718" s="416">
        <f t="shared" si="83"/>
        <v>100</v>
      </c>
      <c r="N718" s="287"/>
      <c r="O718" s="287"/>
      <c r="P718" s="400"/>
      <c r="Q718" s="287"/>
      <c r="R718" s="287"/>
      <c r="S718" s="287"/>
      <c r="T718" s="287"/>
      <c r="U718" s="287"/>
      <c r="V718" s="3"/>
      <c r="W718" s="3"/>
      <c r="X718" s="3"/>
      <c r="Y718" s="3"/>
      <c r="Z718" s="3"/>
      <c r="AA718" s="3"/>
      <c r="AB718" s="3"/>
    </row>
    <row r="719" ht="15.0" customHeight="1">
      <c r="A719" s="401"/>
      <c r="B719" s="401"/>
      <c r="C719" s="451" t="s">
        <v>1179</v>
      </c>
      <c r="D719" s="476"/>
      <c r="E719" s="405"/>
      <c r="F719" s="406"/>
      <c r="G719" s="397"/>
      <c r="H719" s="420"/>
      <c r="I719" s="408"/>
      <c r="J719" s="287"/>
      <c r="K719" s="400"/>
      <c r="L719" s="287"/>
      <c r="M719" s="416"/>
      <c r="N719" s="287"/>
      <c r="O719" s="287"/>
      <c r="P719" s="400"/>
      <c r="Q719" s="287"/>
      <c r="R719" s="287"/>
      <c r="S719" s="287"/>
      <c r="T719" s="287"/>
      <c r="U719" s="287"/>
      <c r="V719" s="3"/>
      <c r="W719" s="3"/>
      <c r="X719" s="3"/>
      <c r="Y719" s="3"/>
      <c r="Z719" s="3"/>
      <c r="AA719" s="3"/>
      <c r="AB719" s="3"/>
    </row>
    <row r="720" ht="15.0" customHeight="1">
      <c r="A720" s="401"/>
      <c r="B720" s="401"/>
      <c r="C720" s="451" t="s">
        <v>1915</v>
      </c>
      <c r="D720" s="476"/>
      <c r="E720" s="405"/>
      <c r="F720" s="406"/>
      <c r="G720" s="397"/>
      <c r="H720" s="420"/>
      <c r="I720" s="408"/>
      <c r="J720" s="287"/>
      <c r="K720" s="400"/>
      <c r="L720" s="287"/>
      <c r="M720" s="416"/>
      <c r="N720" s="287"/>
      <c r="O720" s="287"/>
      <c r="P720" s="400"/>
      <c r="Q720" s="287"/>
      <c r="R720" s="287"/>
      <c r="S720" s="287"/>
      <c r="T720" s="287"/>
      <c r="U720" s="287"/>
      <c r="V720" s="3"/>
      <c r="W720" s="3"/>
      <c r="X720" s="3"/>
      <c r="Y720" s="3"/>
      <c r="Z720" s="3"/>
      <c r="AA720" s="3"/>
      <c r="AB720" s="3"/>
    </row>
    <row r="721" ht="63.0" customHeight="1">
      <c r="A721" s="401"/>
      <c r="B721" s="401"/>
      <c r="C721" s="450" t="s">
        <v>1916</v>
      </c>
      <c r="D721" s="38"/>
      <c r="E721" s="405"/>
      <c r="F721" s="406"/>
      <c r="G721" s="397"/>
      <c r="H721" s="420"/>
      <c r="I721" s="408"/>
      <c r="J721" s="287"/>
      <c r="K721" s="400"/>
      <c r="L721" s="287"/>
      <c r="M721" s="416"/>
      <c r="N721" s="287"/>
      <c r="O721" s="287"/>
      <c r="P721" s="400"/>
      <c r="Q721" s="287"/>
      <c r="R721" s="287"/>
      <c r="S721" s="287"/>
      <c r="T721" s="287"/>
      <c r="U721" s="287"/>
      <c r="V721" s="3"/>
      <c r="W721" s="3"/>
      <c r="X721" s="3"/>
      <c r="Y721" s="3"/>
      <c r="Z721" s="3"/>
      <c r="AA721" s="3"/>
      <c r="AB721" s="3"/>
    </row>
    <row r="722" ht="33.0" customHeight="1">
      <c r="A722" s="401"/>
      <c r="B722" s="401"/>
      <c r="C722" s="450" t="s">
        <v>1917</v>
      </c>
      <c r="D722" s="38"/>
      <c r="E722" s="405"/>
      <c r="F722" s="406"/>
      <c r="G722" s="397"/>
      <c r="H722" s="420"/>
      <c r="I722" s="408"/>
      <c r="J722" s="287"/>
      <c r="K722" s="400"/>
      <c r="L722" s="287"/>
      <c r="M722" s="416"/>
      <c r="N722" s="287"/>
      <c r="O722" s="287"/>
      <c r="P722" s="400"/>
      <c r="Q722" s="287"/>
      <c r="R722" s="287"/>
      <c r="S722" s="287"/>
      <c r="T722" s="287"/>
      <c r="U722" s="287"/>
      <c r="V722" s="3"/>
      <c r="W722" s="3"/>
      <c r="X722" s="3"/>
      <c r="Y722" s="3"/>
      <c r="Z722" s="3"/>
      <c r="AA722" s="3"/>
      <c r="AB722" s="3"/>
    </row>
    <row r="723" ht="31.5" customHeight="1">
      <c r="A723" s="401"/>
      <c r="B723" s="401"/>
      <c r="C723" s="450" t="s">
        <v>1918</v>
      </c>
      <c r="D723" s="38"/>
      <c r="E723" s="405"/>
      <c r="F723" s="406"/>
      <c r="G723" s="397"/>
      <c r="H723" s="420"/>
      <c r="I723" s="408"/>
      <c r="J723" s="287"/>
      <c r="K723" s="400"/>
      <c r="L723" s="287"/>
      <c r="M723" s="416"/>
      <c r="N723" s="287"/>
      <c r="O723" s="287"/>
      <c r="P723" s="400"/>
      <c r="Q723" s="287"/>
      <c r="R723" s="287"/>
      <c r="S723" s="287"/>
      <c r="T723" s="287"/>
      <c r="U723" s="287"/>
      <c r="V723" s="3"/>
      <c r="W723" s="3"/>
      <c r="X723" s="3"/>
      <c r="Y723" s="3"/>
      <c r="Z723" s="3"/>
      <c r="AA723" s="3"/>
      <c r="AB723" s="3"/>
    </row>
    <row r="724" ht="31.5" customHeight="1">
      <c r="A724" s="401"/>
      <c r="B724" s="401"/>
      <c r="C724" s="450" t="s">
        <v>1919</v>
      </c>
      <c r="D724" s="38"/>
      <c r="E724" s="405"/>
      <c r="F724" s="406"/>
      <c r="G724" s="397"/>
      <c r="H724" s="420"/>
      <c r="I724" s="408"/>
      <c r="J724" s="287"/>
      <c r="K724" s="400"/>
      <c r="L724" s="287"/>
      <c r="M724" s="416"/>
      <c r="N724" s="287"/>
      <c r="O724" s="287"/>
      <c r="P724" s="400"/>
      <c r="Q724" s="287"/>
      <c r="R724" s="287"/>
      <c r="S724" s="287"/>
      <c r="T724" s="287"/>
      <c r="U724" s="287"/>
      <c r="V724" s="3"/>
      <c r="W724" s="3"/>
      <c r="X724" s="3"/>
      <c r="Y724" s="3"/>
      <c r="Z724" s="3"/>
      <c r="AA724" s="3"/>
      <c r="AB724" s="3"/>
    </row>
    <row r="725" ht="32.25" customHeight="1">
      <c r="A725" s="401"/>
      <c r="B725" s="401"/>
      <c r="C725" s="450" t="s">
        <v>1920</v>
      </c>
      <c r="D725" s="38"/>
      <c r="E725" s="405"/>
      <c r="F725" s="406"/>
      <c r="G725" s="397"/>
      <c r="H725" s="420"/>
      <c r="I725" s="408"/>
      <c r="J725" s="287"/>
      <c r="K725" s="400"/>
      <c r="L725" s="287"/>
      <c r="M725" s="416"/>
      <c r="N725" s="287"/>
      <c r="O725" s="287"/>
      <c r="P725" s="400"/>
      <c r="Q725" s="287"/>
      <c r="R725" s="287"/>
      <c r="S725" s="287"/>
      <c r="T725" s="287"/>
      <c r="U725" s="287"/>
      <c r="V725" s="3"/>
      <c r="W725" s="3"/>
      <c r="X725" s="3"/>
      <c r="Y725" s="3"/>
      <c r="Z725" s="3"/>
      <c r="AA725" s="3"/>
      <c r="AB725" s="3"/>
    </row>
    <row r="726" ht="48.0" customHeight="1">
      <c r="A726" s="401"/>
      <c r="B726" s="401"/>
      <c r="C726" s="450" t="s">
        <v>1921</v>
      </c>
      <c r="D726" s="38"/>
      <c r="E726" s="405"/>
      <c r="F726" s="406"/>
      <c r="G726" s="397"/>
      <c r="H726" s="420"/>
      <c r="I726" s="408"/>
      <c r="J726" s="287"/>
      <c r="K726" s="400"/>
      <c r="L726" s="287"/>
      <c r="M726" s="416"/>
      <c r="N726" s="287"/>
      <c r="O726" s="287"/>
      <c r="P726" s="400"/>
      <c r="Q726" s="287"/>
      <c r="R726" s="287"/>
      <c r="S726" s="287"/>
      <c r="T726" s="287"/>
      <c r="U726" s="287"/>
      <c r="V726" s="3"/>
      <c r="W726" s="3"/>
      <c r="X726" s="3"/>
      <c r="Y726" s="3"/>
      <c r="Z726" s="3"/>
      <c r="AA726" s="3"/>
      <c r="AB726" s="3"/>
    </row>
    <row r="727" ht="46.5" customHeight="1">
      <c r="A727" s="401"/>
      <c r="B727" s="401"/>
      <c r="C727" s="450" t="s">
        <v>1922</v>
      </c>
      <c r="D727" s="38"/>
      <c r="E727" s="405"/>
      <c r="F727" s="406"/>
      <c r="G727" s="397"/>
      <c r="H727" s="420"/>
      <c r="I727" s="408"/>
      <c r="J727" s="287"/>
      <c r="K727" s="400"/>
      <c r="L727" s="287"/>
      <c r="M727" s="416"/>
      <c r="N727" s="287"/>
      <c r="O727" s="287"/>
      <c r="P727" s="400"/>
      <c r="Q727" s="287"/>
      <c r="R727" s="287"/>
      <c r="S727" s="287"/>
      <c r="T727" s="287"/>
      <c r="U727" s="287"/>
      <c r="V727" s="3"/>
      <c r="W727" s="3"/>
      <c r="X727" s="3"/>
      <c r="Y727" s="3"/>
      <c r="Z727" s="3"/>
      <c r="AA727" s="3"/>
      <c r="AB727" s="3"/>
    </row>
    <row r="728" ht="15.0" customHeight="1">
      <c r="A728" s="401"/>
      <c r="B728" s="401"/>
      <c r="C728" s="450" t="s">
        <v>1923</v>
      </c>
      <c r="D728" s="38"/>
      <c r="E728" s="405"/>
      <c r="F728" s="406"/>
      <c r="G728" s="397"/>
      <c r="H728" s="420"/>
      <c r="I728" s="408"/>
      <c r="J728" s="287"/>
      <c r="K728" s="400"/>
      <c r="L728" s="287"/>
      <c r="M728" s="416"/>
      <c r="N728" s="287"/>
      <c r="O728" s="287"/>
      <c r="P728" s="400"/>
      <c r="Q728" s="287"/>
      <c r="R728" s="287"/>
      <c r="S728" s="287"/>
      <c r="T728" s="287"/>
      <c r="U728" s="287"/>
      <c r="V728" s="3"/>
      <c r="W728" s="3"/>
      <c r="X728" s="3"/>
      <c r="Y728" s="3"/>
      <c r="Z728" s="3"/>
      <c r="AA728" s="3"/>
      <c r="AB728" s="3"/>
    </row>
    <row r="729" ht="15.0" customHeight="1">
      <c r="A729" s="401"/>
      <c r="B729" s="401"/>
      <c r="C729" s="450" t="s">
        <v>1924</v>
      </c>
      <c r="D729" s="38"/>
      <c r="E729" s="405"/>
      <c r="F729" s="406"/>
      <c r="G729" s="397"/>
      <c r="H729" s="420"/>
      <c r="I729" s="408"/>
      <c r="J729" s="287"/>
      <c r="K729" s="400"/>
      <c r="L729" s="287"/>
      <c r="M729" s="416"/>
      <c r="N729" s="287"/>
      <c r="O729" s="287"/>
      <c r="P729" s="400"/>
      <c r="Q729" s="287"/>
      <c r="R729" s="287"/>
      <c r="S729" s="287"/>
      <c r="T729" s="287"/>
      <c r="U729" s="287"/>
      <c r="V729" s="3"/>
      <c r="W729" s="3"/>
      <c r="X729" s="3"/>
      <c r="Y729" s="3"/>
      <c r="Z729" s="3"/>
      <c r="AA729" s="3"/>
      <c r="AB729" s="3"/>
    </row>
    <row r="730" ht="15.0" customHeight="1">
      <c r="A730" s="401"/>
      <c r="B730" s="401"/>
      <c r="C730" s="421"/>
      <c r="D730" s="404"/>
      <c r="E730" s="405"/>
      <c r="F730" s="406"/>
      <c r="G730" s="397"/>
      <c r="H730" s="420"/>
      <c r="I730" s="408"/>
      <c r="J730" s="287"/>
      <c r="K730" s="400"/>
      <c r="L730" s="287"/>
      <c r="M730" s="416"/>
      <c r="N730" s="287"/>
      <c r="O730" s="287"/>
      <c r="P730" s="400"/>
      <c r="Q730" s="287"/>
      <c r="R730" s="287"/>
      <c r="S730" s="287"/>
      <c r="T730" s="287"/>
      <c r="U730" s="287"/>
      <c r="V730" s="3"/>
      <c r="W730" s="3"/>
      <c r="X730" s="3"/>
      <c r="Y730" s="3"/>
      <c r="Z730" s="3"/>
      <c r="AA730" s="3"/>
      <c r="AB730" s="3"/>
    </row>
    <row r="731" ht="15.75" customHeight="1">
      <c r="A731" s="401"/>
      <c r="B731" s="401"/>
      <c r="C731" s="402" t="s">
        <v>1181</v>
      </c>
      <c r="D731" s="404"/>
      <c r="E731" s="405"/>
      <c r="F731" s="406"/>
      <c r="G731" s="397"/>
      <c r="H731" s="420"/>
      <c r="I731" s="407" t="s">
        <v>902</v>
      </c>
      <c r="J731" s="287"/>
      <c r="K731" s="400"/>
      <c r="L731" s="287"/>
      <c r="M731" s="287"/>
      <c r="N731" s="287"/>
      <c r="O731" s="416"/>
      <c r="P731" s="400"/>
      <c r="Q731" s="287"/>
      <c r="R731" s="287"/>
      <c r="S731" s="287"/>
      <c r="T731" s="287"/>
      <c r="U731" s="287"/>
      <c r="V731" s="3"/>
      <c r="W731" s="3"/>
      <c r="X731" s="3"/>
      <c r="Y731" s="3"/>
      <c r="Z731" s="3"/>
      <c r="AA731" s="3"/>
      <c r="AB731" s="3"/>
    </row>
    <row r="732" ht="15.0" customHeight="1">
      <c r="A732" s="401"/>
      <c r="B732" s="401"/>
      <c r="C732" s="421" t="s">
        <v>1182</v>
      </c>
      <c r="D732" s="404" t="s">
        <v>1925</v>
      </c>
      <c r="E732" s="405">
        <v>60.0</v>
      </c>
      <c r="F732" s="406" t="s">
        <v>629</v>
      </c>
      <c r="G732" s="397">
        <v>2500.0</v>
      </c>
      <c r="H732" s="420">
        <f t="shared" ref="H732:H734" si="84">E732*G732</f>
        <v>150000</v>
      </c>
      <c r="I732" s="408"/>
      <c r="J732" s="287"/>
      <c r="K732" s="400"/>
      <c r="L732" s="287"/>
      <c r="M732" s="416"/>
      <c r="N732" s="287"/>
      <c r="O732" s="287"/>
      <c r="P732" s="400"/>
      <c r="Q732" s="287"/>
      <c r="R732" s="287"/>
      <c r="S732" s="287"/>
      <c r="T732" s="287"/>
      <c r="U732" s="287"/>
      <c r="V732" s="3"/>
      <c r="W732" s="3"/>
      <c r="X732" s="3"/>
      <c r="Y732" s="3"/>
      <c r="Z732" s="3"/>
      <c r="AA732" s="3"/>
      <c r="AB732" s="3"/>
    </row>
    <row r="733" ht="15.75" customHeight="1">
      <c r="A733" s="401"/>
      <c r="B733" s="401"/>
      <c r="C733" s="421" t="s">
        <v>1184</v>
      </c>
      <c r="D733" s="404" t="s">
        <v>1926</v>
      </c>
      <c r="E733" s="405">
        <v>300.0</v>
      </c>
      <c r="F733" s="406" t="s">
        <v>629</v>
      </c>
      <c r="G733" s="397">
        <v>3000.0</v>
      </c>
      <c r="H733" s="420">
        <f t="shared" si="84"/>
        <v>900000</v>
      </c>
      <c r="I733" s="408"/>
      <c r="J733" s="287"/>
      <c r="K733" s="400"/>
      <c r="L733" s="287"/>
      <c r="M733" s="416"/>
      <c r="N733" s="287"/>
      <c r="O733" s="287"/>
      <c r="P733" s="400"/>
      <c r="Q733" s="287"/>
      <c r="R733" s="287"/>
      <c r="S733" s="287"/>
      <c r="T733" s="287"/>
      <c r="U733" s="287"/>
      <c r="V733" s="3"/>
      <c r="W733" s="3"/>
      <c r="X733" s="3"/>
      <c r="Y733" s="3"/>
      <c r="Z733" s="3"/>
      <c r="AA733" s="3"/>
      <c r="AB733" s="3"/>
    </row>
    <row r="734" ht="15.75" customHeight="1">
      <c r="A734" s="401"/>
      <c r="B734" s="401"/>
      <c r="C734" s="421" t="s">
        <v>1186</v>
      </c>
      <c r="D734" s="404" t="s">
        <v>1926</v>
      </c>
      <c r="E734" s="405">
        <v>200.0</v>
      </c>
      <c r="F734" s="406" t="s">
        <v>629</v>
      </c>
      <c r="G734" s="397">
        <v>3500.0</v>
      </c>
      <c r="H734" s="420">
        <f t="shared" si="84"/>
        <v>700000</v>
      </c>
      <c r="I734" s="408"/>
      <c r="J734" s="287"/>
      <c r="K734" s="400"/>
      <c r="L734" s="287"/>
      <c r="M734" s="416"/>
      <c r="N734" s="287"/>
      <c r="O734" s="287"/>
      <c r="P734" s="400"/>
      <c r="Q734" s="287"/>
      <c r="R734" s="287"/>
      <c r="S734" s="287"/>
      <c r="T734" s="287"/>
      <c r="U734" s="287"/>
      <c r="V734" s="3"/>
      <c r="W734" s="3"/>
      <c r="X734" s="3"/>
      <c r="Y734" s="3"/>
      <c r="Z734" s="3"/>
      <c r="AA734" s="3"/>
      <c r="AB734" s="3"/>
    </row>
    <row r="735" ht="15.75" customHeight="1">
      <c r="A735" s="401"/>
      <c r="B735" s="401"/>
      <c r="C735" s="402" t="s">
        <v>1188</v>
      </c>
      <c r="D735" s="404"/>
      <c r="E735" s="405"/>
      <c r="F735" s="406"/>
      <c r="G735" s="477"/>
      <c r="H735" s="420"/>
      <c r="I735" s="407" t="s">
        <v>902</v>
      </c>
      <c r="J735" s="287"/>
      <c r="K735" s="400"/>
      <c r="L735" s="287"/>
      <c r="M735" s="416"/>
      <c r="N735" s="287"/>
      <c r="O735" s="287"/>
      <c r="P735" s="400"/>
      <c r="Q735" s="287"/>
      <c r="R735" s="287"/>
      <c r="S735" s="287"/>
      <c r="T735" s="287"/>
      <c r="U735" s="287"/>
      <c r="V735" s="3"/>
      <c r="W735" s="3"/>
      <c r="X735" s="3"/>
      <c r="Y735" s="3"/>
      <c r="Z735" s="3"/>
      <c r="AA735" s="3"/>
      <c r="AB735" s="3"/>
    </row>
    <row r="736" ht="15.0" customHeight="1">
      <c r="A736" s="401"/>
      <c r="B736" s="401"/>
      <c r="C736" s="421" t="s">
        <v>1927</v>
      </c>
      <c r="D736" s="404" t="s">
        <v>1928</v>
      </c>
      <c r="E736" s="405">
        <v>3.0</v>
      </c>
      <c r="F736" s="406" t="s">
        <v>131</v>
      </c>
      <c r="G736" s="397">
        <v>3500.0</v>
      </c>
      <c r="H736" s="420">
        <f t="shared" ref="H736:H738" si="85">E736*G736</f>
        <v>10500</v>
      </c>
      <c r="I736" s="408"/>
      <c r="J736" s="287"/>
      <c r="K736" s="400"/>
      <c r="L736" s="287"/>
      <c r="M736" s="416"/>
      <c r="N736" s="287"/>
      <c r="O736" s="287"/>
      <c r="P736" s="400"/>
      <c r="Q736" s="287"/>
      <c r="R736" s="287"/>
      <c r="S736" s="287"/>
      <c r="T736" s="287"/>
      <c r="U736" s="287"/>
      <c r="V736" s="3"/>
      <c r="W736" s="3"/>
      <c r="X736" s="3"/>
      <c r="Y736" s="3"/>
      <c r="Z736" s="3"/>
      <c r="AA736" s="3"/>
      <c r="AB736" s="3"/>
    </row>
    <row r="737" ht="15.0" customHeight="1">
      <c r="A737" s="401"/>
      <c r="B737" s="401"/>
      <c r="C737" s="421" t="s">
        <v>1929</v>
      </c>
      <c r="D737" s="404" t="s">
        <v>1930</v>
      </c>
      <c r="E737" s="405">
        <v>3.0</v>
      </c>
      <c r="F737" s="406" t="s">
        <v>131</v>
      </c>
      <c r="G737" s="397">
        <v>3500.0</v>
      </c>
      <c r="H737" s="420">
        <f t="shared" si="85"/>
        <v>10500</v>
      </c>
      <c r="I737" s="408"/>
      <c r="J737" s="287"/>
      <c r="K737" s="400"/>
      <c r="L737" s="287"/>
      <c r="M737" s="416"/>
      <c r="N737" s="287"/>
      <c r="O737" s="287"/>
      <c r="P737" s="400"/>
      <c r="Q737" s="287"/>
      <c r="R737" s="287"/>
      <c r="S737" s="287"/>
      <c r="T737" s="287"/>
      <c r="U737" s="287"/>
      <c r="V737" s="3"/>
      <c r="W737" s="3"/>
      <c r="X737" s="3"/>
      <c r="Y737" s="3"/>
      <c r="Z737" s="3"/>
      <c r="AA737" s="3"/>
      <c r="AB737" s="3"/>
    </row>
    <row r="738" ht="15.0" customHeight="1">
      <c r="A738" s="401"/>
      <c r="B738" s="401"/>
      <c r="C738" s="421" t="s">
        <v>1931</v>
      </c>
      <c r="D738" s="404" t="s">
        <v>1928</v>
      </c>
      <c r="E738" s="405">
        <v>3.0</v>
      </c>
      <c r="F738" s="406" t="s">
        <v>131</v>
      </c>
      <c r="G738" s="397">
        <v>3500.0</v>
      </c>
      <c r="H738" s="420">
        <f t="shared" si="85"/>
        <v>10500</v>
      </c>
      <c r="I738" s="408"/>
      <c r="J738" s="287"/>
      <c r="K738" s="400"/>
      <c r="L738" s="287"/>
      <c r="M738" s="416"/>
      <c r="N738" s="287"/>
      <c r="O738" s="287"/>
      <c r="P738" s="400"/>
      <c r="Q738" s="287"/>
      <c r="R738" s="287"/>
      <c r="S738" s="287"/>
      <c r="T738" s="287"/>
      <c r="U738" s="287"/>
      <c r="V738" s="3"/>
      <c r="W738" s="3"/>
      <c r="X738" s="3"/>
      <c r="Y738" s="3"/>
      <c r="Z738" s="3"/>
      <c r="AA738" s="3"/>
      <c r="AB738" s="3"/>
    </row>
    <row r="739" ht="15.0" customHeight="1">
      <c r="A739" s="401"/>
      <c r="B739" s="401"/>
      <c r="C739" s="402"/>
      <c r="D739" s="404"/>
      <c r="E739" s="405"/>
      <c r="F739" s="406"/>
      <c r="G739" s="397"/>
      <c r="H739" s="420"/>
      <c r="I739" s="408"/>
      <c r="J739" s="287"/>
      <c r="K739" s="400"/>
      <c r="L739" s="287"/>
      <c r="M739" s="416"/>
      <c r="N739" s="287"/>
      <c r="O739" s="287"/>
      <c r="P739" s="400"/>
      <c r="Q739" s="287"/>
      <c r="R739" s="287"/>
      <c r="S739" s="287"/>
      <c r="T739" s="287"/>
      <c r="U739" s="287"/>
      <c r="V739" s="3"/>
      <c r="W739" s="3"/>
      <c r="X739" s="3"/>
      <c r="Y739" s="3"/>
      <c r="Z739" s="3"/>
      <c r="AA739" s="3"/>
      <c r="AB739" s="3"/>
    </row>
    <row r="740" ht="15.0" customHeight="1">
      <c r="A740" s="401"/>
      <c r="B740" s="401"/>
      <c r="C740" s="402" t="s">
        <v>1194</v>
      </c>
      <c r="D740" s="404"/>
      <c r="E740" s="405"/>
      <c r="F740" s="406"/>
      <c r="G740" s="397"/>
      <c r="H740" s="420"/>
      <c r="I740" s="408"/>
      <c r="J740" s="287"/>
      <c r="K740" s="400"/>
      <c r="L740" s="287"/>
      <c r="M740" s="416"/>
      <c r="N740" s="287"/>
      <c r="O740" s="287"/>
      <c r="P740" s="400"/>
      <c r="Q740" s="287"/>
      <c r="R740" s="287"/>
      <c r="S740" s="287"/>
      <c r="T740" s="287"/>
      <c r="U740" s="287"/>
      <c r="V740" s="3"/>
      <c r="W740" s="3"/>
      <c r="X740" s="3"/>
      <c r="Y740" s="3"/>
      <c r="Z740" s="3"/>
      <c r="AA740" s="3"/>
      <c r="AB740" s="3"/>
    </row>
    <row r="741" ht="15.0" customHeight="1">
      <c r="A741" s="401"/>
      <c r="B741" s="401"/>
      <c r="C741" s="421" t="s">
        <v>1195</v>
      </c>
      <c r="D741" s="404" t="s">
        <v>1196</v>
      </c>
      <c r="E741" s="405">
        <v>3.0</v>
      </c>
      <c r="F741" s="406" t="s">
        <v>560</v>
      </c>
      <c r="G741" s="397">
        <v>1500.0</v>
      </c>
      <c r="H741" s="420">
        <f t="shared" ref="H741:H753" si="86">E741*G741</f>
        <v>4500</v>
      </c>
      <c r="I741" s="408"/>
      <c r="J741" s="287"/>
      <c r="K741" s="400"/>
      <c r="L741" s="287"/>
      <c r="M741" s="416"/>
      <c r="N741" s="287"/>
      <c r="O741" s="287"/>
      <c r="P741" s="400"/>
      <c r="Q741" s="287"/>
      <c r="R741" s="287"/>
      <c r="S741" s="287"/>
      <c r="T741" s="287"/>
      <c r="U741" s="287"/>
      <c r="V741" s="3"/>
      <c r="W741" s="3"/>
      <c r="X741" s="3"/>
      <c r="Y741" s="3"/>
      <c r="Z741" s="3"/>
      <c r="AA741" s="3"/>
      <c r="AB741" s="3"/>
    </row>
    <row r="742" ht="15.75" customHeight="1">
      <c r="A742" s="401"/>
      <c r="B742" s="401"/>
      <c r="C742" s="421" t="s">
        <v>1197</v>
      </c>
      <c r="D742" s="404"/>
      <c r="E742" s="405">
        <v>3.0</v>
      </c>
      <c r="F742" s="406" t="s">
        <v>560</v>
      </c>
      <c r="G742" s="397">
        <v>700.0</v>
      </c>
      <c r="H742" s="420">
        <f t="shared" si="86"/>
        <v>2100</v>
      </c>
      <c r="I742" s="408"/>
      <c r="J742" s="287"/>
      <c r="K742" s="400"/>
      <c r="L742" s="287"/>
      <c r="M742" s="416"/>
      <c r="N742" s="287"/>
      <c r="O742" s="287"/>
      <c r="P742" s="400"/>
      <c r="Q742" s="287"/>
      <c r="R742" s="287"/>
      <c r="S742" s="287"/>
      <c r="T742" s="287"/>
      <c r="U742" s="287"/>
      <c r="V742" s="3"/>
      <c r="W742" s="3"/>
      <c r="X742" s="3"/>
      <c r="Y742" s="3"/>
      <c r="Z742" s="3"/>
      <c r="AA742" s="3"/>
      <c r="AB742" s="3"/>
    </row>
    <row r="743" ht="15.0" customHeight="1">
      <c r="A743" s="401"/>
      <c r="B743" s="401"/>
      <c r="C743" s="421" t="s">
        <v>1165</v>
      </c>
      <c r="D743" s="404" t="s">
        <v>1198</v>
      </c>
      <c r="E743" s="405">
        <v>5.0</v>
      </c>
      <c r="F743" s="406" t="s">
        <v>131</v>
      </c>
      <c r="G743" s="397">
        <v>100.0</v>
      </c>
      <c r="H743" s="420">
        <f t="shared" si="86"/>
        <v>500</v>
      </c>
      <c r="I743" s="408"/>
      <c r="J743" s="287"/>
      <c r="K743" s="400"/>
      <c r="L743" s="287"/>
      <c r="M743" s="416"/>
      <c r="N743" s="287"/>
      <c r="O743" s="287"/>
      <c r="P743" s="400"/>
      <c r="Q743" s="287"/>
      <c r="R743" s="287"/>
      <c r="S743" s="287"/>
      <c r="T743" s="287"/>
      <c r="U743" s="287"/>
      <c r="V743" s="3"/>
      <c r="W743" s="3"/>
      <c r="X743" s="3"/>
      <c r="Y743" s="3"/>
      <c r="Z743" s="3"/>
      <c r="AA743" s="3"/>
      <c r="AB743" s="3"/>
    </row>
    <row r="744" ht="15.0" customHeight="1">
      <c r="A744" s="401"/>
      <c r="B744" s="401"/>
      <c r="C744" s="421" t="s">
        <v>1165</v>
      </c>
      <c r="D744" s="404" t="s">
        <v>1199</v>
      </c>
      <c r="E744" s="405">
        <v>5.0</v>
      </c>
      <c r="F744" s="406" t="s">
        <v>131</v>
      </c>
      <c r="G744" s="397">
        <v>100.0</v>
      </c>
      <c r="H744" s="420">
        <f t="shared" si="86"/>
        <v>500</v>
      </c>
      <c r="I744" s="408"/>
      <c r="J744" s="287"/>
      <c r="K744" s="400"/>
      <c r="L744" s="287"/>
      <c r="M744" s="416"/>
      <c r="N744" s="287"/>
      <c r="O744" s="287"/>
      <c r="P744" s="400"/>
      <c r="Q744" s="287"/>
      <c r="R744" s="287"/>
      <c r="S744" s="287"/>
      <c r="T744" s="287"/>
      <c r="U744" s="287"/>
      <c r="V744" s="3"/>
      <c r="W744" s="3"/>
      <c r="X744" s="3"/>
      <c r="Y744" s="3"/>
      <c r="Z744" s="3"/>
      <c r="AA744" s="3"/>
      <c r="AB744" s="3"/>
    </row>
    <row r="745" ht="15.0" customHeight="1">
      <c r="A745" s="401"/>
      <c r="B745" s="401"/>
      <c r="C745" s="421" t="s">
        <v>1165</v>
      </c>
      <c r="D745" s="404" t="s">
        <v>1200</v>
      </c>
      <c r="E745" s="405">
        <v>5.0</v>
      </c>
      <c r="F745" s="406" t="s">
        <v>131</v>
      </c>
      <c r="G745" s="397">
        <v>100.0</v>
      </c>
      <c r="H745" s="420">
        <f t="shared" si="86"/>
        <v>500</v>
      </c>
      <c r="I745" s="408"/>
      <c r="J745" s="287"/>
      <c r="K745" s="400"/>
      <c r="L745" s="287"/>
      <c r="M745" s="416"/>
      <c r="N745" s="287"/>
      <c r="O745" s="287"/>
      <c r="P745" s="400"/>
      <c r="Q745" s="287"/>
      <c r="R745" s="287"/>
      <c r="S745" s="287"/>
      <c r="T745" s="287"/>
      <c r="U745" s="287"/>
      <c r="V745" s="3"/>
      <c r="W745" s="3"/>
      <c r="X745" s="3"/>
      <c r="Y745" s="3"/>
      <c r="Z745" s="3"/>
      <c r="AA745" s="3"/>
      <c r="AB745" s="3"/>
    </row>
    <row r="746" ht="15.0" customHeight="1">
      <c r="A746" s="401"/>
      <c r="B746" s="401"/>
      <c r="C746" s="421" t="s">
        <v>1201</v>
      </c>
      <c r="D746" s="404" t="s">
        <v>1202</v>
      </c>
      <c r="E746" s="405">
        <v>5.0</v>
      </c>
      <c r="F746" s="406" t="s">
        <v>131</v>
      </c>
      <c r="G746" s="397">
        <v>565.0</v>
      </c>
      <c r="H746" s="420">
        <f t="shared" si="86"/>
        <v>2825</v>
      </c>
      <c r="I746" s="408"/>
      <c r="J746" s="287"/>
      <c r="K746" s="400"/>
      <c r="L746" s="287"/>
      <c r="M746" s="416"/>
      <c r="N746" s="287"/>
      <c r="O746" s="287"/>
      <c r="P746" s="400"/>
      <c r="Q746" s="287"/>
      <c r="R746" s="287"/>
      <c r="S746" s="287"/>
      <c r="T746" s="287"/>
      <c r="U746" s="287"/>
      <c r="V746" s="3"/>
      <c r="W746" s="3"/>
      <c r="X746" s="3"/>
      <c r="Y746" s="3"/>
      <c r="Z746" s="3"/>
      <c r="AA746" s="3"/>
      <c r="AB746" s="3"/>
    </row>
    <row r="747" ht="15.0" customHeight="1">
      <c r="A747" s="401"/>
      <c r="B747" s="401"/>
      <c r="C747" s="421" t="s">
        <v>1201</v>
      </c>
      <c r="D747" s="404" t="s">
        <v>1203</v>
      </c>
      <c r="E747" s="405">
        <v>5.0</v>
      </c>
      <c r="F747" s="406" t="s">
        <v>131</v>
      </c>
      <c r="G747" s="397">
        <v>565.0</v>
      </c>
      <c r="H747" s="420">
        <f t="shared" si="86"/>
        <v>2825</v>
      </c>
      <c r="I747" s="408"/>
      <c r="J747" s="287"/>
      <c r="K747" s="400"/>
      <c r="L747" s="287"/>
      <c r="M747" s="416"/>
      <c r="N747" s="287"/>
      <c r="O747" s="287"/>
      <c r="P747" s="400"/>
      <c r="Q747" s="287"/>
      <c r="R747" s="287"/>
      <c r="S747" s="287"/>
      <c r="T747" s="287"/>
      <c r="U747" s="287"/>
      <c r="V747" s="3"/>
      <c r="W747" s="3"/>
      <c r="X747" s="3"/>
      <c r="Y747" s="3"/>
      <c r="Z747" s="3"/>
      <c r="AA747" s="3"/>
      <c r="AB747" s="3"/>
    </row>
    <row r="748" ht="15.0" customHeight="1">
      <c r="A748" s="401"/>
      <c r="B748" s="401"/>
      <c r="C748" s="421" t="s">
        <v>1201</v>
      </c>
      <c r="D748" s="404" t="s">
        <v>1204</v>
      </c>
      <c r="E748" s="405">
        <v>5.0</v>
      </c>
      <c r="F748" s="406" t="s">
        <v>131</v>
      </c>
      <c r="G748" s="397">
        <v>565.0</v>
      </c>
      <c r="H748" s="420">
        <f t="shared" si="86"/>
        <v>2825</v>
      </c>
      <c r="I748" s="408"/>
      <c r="J748" s="287"/>
      <c r="K748" s="400"/>
      <c r="L748" s="287"/>
      <c r="M748" s="416"/>
      <c r="N748" s="287"/>
      <c r="O748" s="287"/>
      <c r="P748" s="400"/>
      <c r="Q748" s="287"/>
      <c r="R748" s="287"/>
      <c r="S748" s="287"/>
      <c r="T748" s="287"/>
      <c r="U748" s="287"/>
      <c r="V748" s="3"/>
      <c r="W748" s="3"/>
      <c r="X748" s="3"/>
      <c r="Y748" s="3"/>
      <c r="Z748" s="3"/>
      <c r="AA748" s="3"/>
      <c r="AB748" s="3"/>
    </row>
    <row r="749" ht="15.0" customHeight="1">
      <c r="A749" s="401"/>
      <c r="B749" s="401"/>
      <c r="C749" s="421" t="s">
        <v>1205</v>
      </c>
      <c r="D749" s="404" t="s">
        <v>1206</v>
      </c>
      <c r="E749" s="405">
        <v>100.0</v>
      </c>
      <c r="F749" s="406" t="s">
        <v>131</v>
      </c>
      <c r="G749" s="397">
        <f>118*12</f>
        <v>1416</v>
      </c>
      <c r="H749" s="420">
        <f t="shared" si="86"/>
        <v>141600</v>
      </c>
      <c r="I749" s="408"/>
      <c r="J749" s="287"/>
      <c r="K749" s="400"/>
      <c r="L749" s="287"/>
      <c r="M749" s="416"/>
      <c r="N749" s="287"/>
      <c r="O749" s="287"/>
      <c r="P749" s="400"/>
      <c r="Q749" s="287"/>
      <c r="R749" s="287"/>
      <c r="S749" s="287"/>
      <c r="T749" s="287"/>
      <c r="U749" s="287"/>
      <c r="V749" s="3"/>
      <c r="W749" s="3"/>
      <c r="X749" s="3"/>
      <c r="Y749" s="3"/>
      <c r="Z749" s="3"/>
      <c r="AA749" s="3"/>
      <c r="AB749" s="3"/>
    </row>
    <row r="750" ht="15.0" customHeight="1">
      <c r="A750" s="401"/>
      <c r="B750" s="401"/>
      <c r="C750" s="421" t="s">
        <v>1207</v>
      </c>
      <c r="D750" s="404" t="s">
        <v>1208</v>
      </c>
      <c r="E750" s="405">
        <v>2.0</v>
      </c>
      <c r="F750" s="406" t="s">
        <v>157</v>
      </c>
      <c r="G750" s="397">
        <f>159*1.4</f>
        <v>222.6</v>
      </c>
      <c r="H750" s="420">
        <f t="shared" si="86"/>
        <v>445.2</v>
      </c>
      <c r="I750" s="408"/>
      <c r="J750" s="287"/>
      <c r="K750" s="400"/>
      <c r="L750" s="287"/>
      <c r="M750" s="416"/>
      <c r="N750" s="287"/>
      <c r="O750" s="287"/>
      <c r="P750" s="400"/>
      <c r="Q750" s="287"/>
      <c r="R750" s="287"/>
      <c r="S750" s="287"/>
      <c r="T750" s="287"/>
      <c r="U750" s="287"/>
      <c r="V750" s="3"/>
      <c r="W750" s="3"/>
      <c r="X750" s="3"/>
      <c r="Y750" s="3"/>
      <c r="Z750" s="3"/>
      <c r="AA750" s="3"/>
      <c r="AB750" s="3"/>
    </row>
    <row r="751" ht="15.0" customHeight="1">
      <c r="A751" s="401"/>
      <c r="B751" s="401"/>
      <c r="C751" s="421" t="s">
        <v>1209</v>
      </c>
      <c r="D751" s="404" t="s">
        <v>1210</v>
      </c>
      <c r="E751" s="405">
        <v>10.0</v>
      </c>
      <c r="F751" s="406" t="s">
        <v>118</v>
      </c>
      <c r="G751" s="397">
        <v>300.0</v>
      </c>
      <c r="H751" s="420">
        <f t="shared" si="86"/>
        <v>3000</v>
      </c>
      <c r="I751" s="408"/>
      <c r="J751" s="287"/>
      <c r="K751" s="400"/>
      <c r="L751" s="287"/>
      <c r="M751" s="416"/>
      <c r="N751" s="287"/>
      <c r="O751" s="287"/>
      <c r="P751" s="400"/>
      <c r="Q751" s="287"/>
      <c r="R751" s="287"/>
      <c r="S751" s="287"/>
      <c r="T751" s="287"/>
      <c r="U751" s="287"/>
      <c r="V751" s="3"/>
      <c r="W751" s="3"/>
      <c r="X751" s="3"/>
      <c r="Y751" s="3"/>
      <c r="Z751" s="3"/>
      <c r="AA751" s="3"/>
      <c r="AB751" s="3"/>
    </row>
    <row r="752" ht="15.0" customHeight="1">
      <c r="A752" s="401"/>
      <c r="B752" s="401"/>
      <c r="C752" s="421" t="s">
        <v>1211</v>
      </c>
      <c r="D752" s="404"/>
      <c r="E752" s="405">
        <v>2.0</v>
      </c>
      <c r="F752" s="406" t="s">
        <v>120</v>
      </c>
      <c r="G752" s="397">
        <v>500.0</v>
      </c>
      <c r="H752" s="420">
        <f t="shared" si="86"/>
        <v>1000</v>
      </c>
      <c r="I752" s="408"/>
      <c r="J752" s="287"/>
      <c r="K752" s="400"/>
      <c r="L752" s="287"/>
      <c r="M752" s="416"/>
      <c r="N752" s="287"/>
      <c r="O752" s="287"/>
      <c r="P752" s="400"/>
      <c r="Q752" s="287"/>
      <c r="R752" s="287"/>
      <c r="S752" s="287"/>
      <c r="T752" s="287"/>
      <c r="U752" s="287"/>
      <c r="V752" s="3"/>
      <c r="W752" s="3"/>
      <c r="X752" s="3"/>
      <c r="Y752" s="3"/>
      <c r="Z752" s="3"/>
      <c r="AA752" s="3"/>
      <c r="AB752" s="3"/>
    </row>
    <row r="753" ht="15.0" customHeight="1">
      <c r="A753" s="401"/>
      <c r="B753" s="401"/>
      <c r="C753" s="421" t="s">
        <v>1212</v>
      </c>
      <c r="D753" s="404"/>
      <c r="E753" s="405">
        <v>5.0</v>
      </c>
      <c r="F753" s="406" t="s">
        <v>120</v>
      </c>
      <c r="G753" s="397">
        <v>800.0</v>
      </c>
      <c r="H753" s="420">
        <f t="shared" si="86"/>
        <v>4000</v>
      </c>
      <c r="I753" s="408"/>
      <c r="J753" s="287"/>
      <c r="K753" s="400"/>
      <c r="L753" s="287"/>
      <c r="M753" s="416"/>
      <c r="N753" s="287"/>
      <c r="O753" s="287"/>
      <c r="P753" s="400"/>
      <c r="Q753" s="287"/>
      <c r="R753" s="287"/>
      <c r="S753" s="287"/>
      <c r="T753" s="287"/>
      <c r="U753" s="287"/>
      <c r="V753" s="3"/>
      <c r="W753" s="3"/>
      <c r="X753" s="3"/>
      <c r="Y753" s="3"/>
      <c r="Z753" s="3"/>
      <c r="AA753" s="3"/>
      <c r="AB753" s="3"/>
    </row>
    <row r="754" ht="15.0" customHeight="1">
      <c r="A754" s="401"/>
      <c r="B754" s="401"/>
      <c r="C754" s="421"/>
      <c r="D754" s="404"/>
      <c r="E754" s="405"/>
      <c r="F754" s="406"/>
      <c r="G754" s="397"/>
      <c r="H754" s="420"/>
      <c r="I754" s="438"/>
      <c r="J754" s="287"/>
      <c r="K754" s="400"/>
      <c r="L754" s="287"/>
      <c r="M754" s="416"/>
      <c r="N754" s="287"/>
      <c r="O754" s="287"/>
      <c r="P754" s="400"/>
      <c r="Q754" s="287"/>
      <c r="R754" s="287"/>
      <c r="S754" s="287"/>
      <c r="T754" s="287"/>
      <c r="U754" s="287"/>
      <c r="V754" s="3"/>
      <c r="W754" s="3"/>
      <c r="X754" s="3"/>
      <c r="Y754" s="3"/>
      <c r="Z754" s="3"/>
      <c r="AA754" s="3"/>
      <c r="AB754" s="3"/>
    </row>
    <row r="755" ht="15.75" customHeight="1">
      <c r="A755" s="401"/>
      <c r="B755" s="401"/>
      <c r="C755" s="402" t="s">
        <v>1750</v>
      </c>
      <c r="D755" s="404"/>
      <c r="E755" s="405"/>
      <c r="F755" s="406"/>
      <c r="G755" s="397"/>
      <c r="H755" s="420"/>
      <c r="I755" s="407" t="s">
        <v>902</v>
      </c>
      <c r="J755" s="287"/>
      <c r="K755" s="400"/>
      <c r="L755" s="287"/>
      <c r="M755" s="416"/>
      <c r="N755" s="287"/>
      <c r="O755" s="287"/>
      <c r="P755" s="400"/>
      <c r="Q755" s="287"/>
      <c r="R755" s="287"/>
      <c r="S755" s="287"/>
      <c r="T755" s="287"/>
      <c r="U755" s="287"/>
      <c r="V755" s="3"/>
      <c r="W755" s="3"/>
      <c r="X755" s="3"/>
      <c r="Y755" s="3"/>
      <c r="Z755" s="3"/>
      <c r="AA755" s="3"/>
      <c r="AB755" s="3"/>
    </row>
    <row r="756" ht="15.75" customHeight="1">
      <c r="A756" s="401"/>
      <c r="B756" s="401"/>
      <c r="C756" s="421" t="s">
        <v>1932</v>
      </c>
      <c r="D756" s="404"/>
      <c r="E756" s="405">
        <v>1.0</v>
      </c>
      <c r="F756" s="406" t="s">
        <v>221</v>
      </c>
      <c r="G756" s="397">
        <v>990.0</v>
      </c>
      <c r="H756" s="420">
        <f t="shared" ref="H756:H824" si="87">E756*G756</f>
        <v>990</v>
      </c>
      <c r="I756" s="408"/>
      <c r="J756" s="287"/>
      <c r="K756" s="400"/>
      <c r="L756" s="287">
        <v>1.0</v>
      </c>
      <c r="M756" s="416"/>
      <c r="N756" s="287"/>
      <c r="O756" s="287"/>
      <c r="P756" s="400"/>
      <c r="Q756" s="287"/>
      <c r="R756" s="287"/>
      <c r="S756" s="287"/>
      <c r="T756" s="287"/>
      <c r="U756" s="287"/>
      <c r="V756" s="3"/>
      <c r="W756" s="3"/>
      <c r="X756" s="3"/>
      <c r="Y756" s="3"/>
      <c r="Z756" s="3"/>
      <c r="AA756" s="3"/>
      <c r="AB756" s="3"/>
    </row>
    <row r="757" ht="15.75" customHeight="1">
      <c r="A757" s="401"/>
      <c r="B757" s="401"/>
      <c r="C757" s="421" t="s">
        <v>1933</v>
      </c>
      <c r="D757" s="404"/>
      <c r="E757" s="405">
        <v>1.0</v>
      </c>
      <c r="F757" s="406" t="s">
        <v>120</v>
      </c>
      <c r="G757" s="397">
        <v>1000.0</v>
      </c>
      <c r="H757" s="420">
        <f t="shared" si="87"/>
        <v>1000</v>
      </c>
      <c r="I757" s="408"/>
      <c r="J757" s="287"/>
      <c r="K757" s="400"/>
      <c r="L757" s="287">
        <v>1.0</v>
      </c>
      <c r="M757" s="416"/>
      <c r="N757" s="287"/>
      <c r="O757" s="287"/>
      <c r="P757" s="400"/>
      <c r="Q757" s="287"/>
      <c r="R757" s="287"/>
      <c r="S757" s="287"/>
      <c r="T757" s="287"/>
      <c r="U757" s="287"/>
      <c r="V757" s="3"/>
      <c r="W757" s="3"/>
      <c r="X757" s="3"/>
      <c r="Y757" s="3"/>
      <c r="Z757" s="3"/>
      <c r="AA757" s="3"/>
      <c r="AB757" s="3"/>
    </row>
    <row r="758" ht="15.75" customHeight="1">
      <c r="A758" s="401"/>
      <c r="B758" s="401"/>
      <c r="C758" s="421" t="s">
        <v>1934</v>
      </c>
      <c r="D758" s="404"/>
      <c r="E758" s="405">
        <v>15.0</v>
      </c>
      <c r="F758" s="406" t="s">
        <v>120</v>
      </c>
      <c r="G758" s="397">
        <v>454.5</v>
      </c>
      <c r="H758" s="420">
        <f t="shared" si="87"/>
        <v>6817.5</v>
      </c>
      <c r="I758" s="408"/>
      <c r="J758" s="287"/>
      <c r="K758" s="400"/>
      <c r="L758" s="287">
        <v>10.0</v>
      </c>
      <c r="M758" s="416"/>
      <c r="N758" s="287"/>
      <c r="O758" s="287">
        <v>5.0</v>
      </c>
      <c r="P758" s="400"/>
      <c r="Q758" s="287"/>
      <c r="R758" s="287"/>
      <c r="S758" s="287"/>
      <c r="T758" s="287"/>
      <c r="U758" s="287"/>
      <c r="V758" s="3"/>
      <c r="W758" s="3"/>
      <c r="X758" s="3"/>
      <c r="Y758" s="3"/>
      <c r="Z758" s="3"/>
      <c r="AA758" s="3"/>
      <c r="AB758" s="3"/>
    </row>
    <row r="759" ht="15.75" customHeight="1">
      <c r="A759" s="401"/>
      <c r="B759" s="401"/>
      <c r="C759" s="421" t="s">
        <v>1935</v>
      </c>
      <c r="D759" s="404"/>
      <c r="E759" s="405">
        <v>1.0</v>
      </c>
      <c r="F759" s="406" t="s">
        <v>221</v>
      </c>
      <c r="G759" s="397">
        <v>480.0</v>
      </c>
      <c r="H759" s="420">
        <f t="shared" si="87"/>
        <v>480</v>
      </c>
      <c r="I759" s="408"/>
      <c r="J759" s="287"/>
      <c r="K759" s="400"/>
      <c r="L759" s="287">
        <v>1.0</v>
      </c>
      <c r="M759" s="416"/>
      <c r="N759" s="287"/>
      <c r="O759" s="287"/>
      <c r="P759" s="400"/>
      <c r="Q759" s="287"/>
      <c r="R759" s="287"/>
      <c r="S759" s="287"/>
      <c r="T759" s="287"/>
      <c r="U759" s="287"/>
      <c r="V759" s="3"/>
      <c r="W759" s="3"/>
      <c r="X759" s="3"/>
      <c r="Y759" s="3"/>
      <c r="Z759" s="3"/>
      <c r="AA759" s="3"/>
      <c r="AB759" s="3"/>
    </row>
    <row r="760" ht="15.75" customHeight="1">
      <c r="A760" s="401"/>
      <c r="B760" s="401"/>
      <c r="C760" s="421" t="s">
        <v>654</v>
      </c>
      <c r="D760" s="404"/>
      <c r="E760" s="405">
        <v>20.0</v>
      </c>
      <c r="F760" s="406" t="s">
        <v>118</v>
      </c>
      <c r="G760" s="397">
        <v>500.0</v>
      </c>
      <c r="H760" s="420">
        <f t="shared" si="87"/>
        <v>10000</v>
      </c>
      <c r="I760" s="408"/>
      <c r="J760" s="287"/>
      <c r="K760" s="400"/>
      <c r="L760" s="287">
        <v>8.0</v>
      </c>
      <c r="M760" s="416"/>
      <c r="N760" s="287"/>
      <c r="O760" s="287">
        <v>8.0</v>
      </c>
      <c r="P760" s="400"/>
      <c r="Q760" s="287"/>
      <c r="R760" s="287">
        <v>4.0</v>
      </c>
      <c r="S760" s="287"/>
      <c r="T760" s="287"/>
      <c r="U760" s="287"/>
      <c r="V760" s="3"/>
      <c r="W760" s="3"/>
      <c r="X760" s="3"/>
      <c r="Y760" s="3"/>
      <c r="Z760" s="3"/>
      <c r="AA760" s="3"/>
      <c r="AB760" s="3"/>
    </row>
    <row r="761" ht="15.75" customHeight="1">
      <c r="A761" s="401"/>
      <c r="B761" s="401"/>
      <c r="C761" s="421" t="s">
        <v>1936</v>
      </c>
      <c r="D761" s="404"/>
      <c r="E761" s="405">
        <v>10.0</v>
      </c>
      <c r="F761" s="406" t="s">
        <v>221</v>
      </c>
      <c r="G761" s="397">
        <v>200.0</v>
      </c>
      <c r="H761" s="420">
        <f t="shared" si="87"/>
        <v>2000</v>
      </c>
      <c r="I761" s="408"/>
      <c r="J761" s="287"/>
      <c r="K761" s="400"/>
      <c r="L761" s="287">
        <v>10.0</v>
      </c>
      <c r="M761" s="416"/>
      <c r="N761" s="287"/>
      <c r="O761" s="287"/>
      <c r="P761" s="400"/>
      <c r="Q761" s="287"/>
      <c r="R761" s="287"/>
      <c r="S761" s="287"/>
      <c r="T761" s="287"/>
      <c r="U761" s="287"/>
      <c r="V761" s="3"/>
      <c r="W761" s="3"/>
      <c r="X761" s="3"/>
      <c r="Y761" s="3"/>
      <c r="Z761" s="3"/>
      <c r="AA761" s="3"/>
      <c r="AB761" s="3"/>
    </row>
    <row r="762" ht="15.75" customHeight="1">
      <c r="A762" s="401"/>
      <c r="B762" s="401"/>
      <c r="C762" s="421" t="s">
        <v>1937</v>
      </c>
      <c r="D762" s="404" t="s">
        <v>1938</v>
      </c>
      <c r="E762" s="405">
        <v>1000.0</v>
      </c>
      <c r="F762" s="406" t="s">
        <v>120</v>
      </c>
      <c r="G762" s="397">
        <v>14.28</v>
      </c>
      <c r="H762" s="420">
        <f t="shared" si="87"/>
        <v>14280</v>
      </c>
      <c r="I762" s="408"/>
      <c r="J762" s="287"/>
      <c r="K762" s="400"/>
      <c r="L762" s="287">
        <v>500.0</v>
      </c>
      <c r="M762" s="416"/>
      <c r="N762" s="287"/>
      <c r="O762" s="287">
        <v>500.0</v>
      </c>
      <c r="P762" s="400"/>
      <c r="Q762" s="287"/>
      <c r="R762" s="287"/>
      <c r="S762" s="287"/>
      <c r="T762" s="287"/>
      <c r="U762" s="287"/>
      <c r="V762" s="3"/>
      <c r="W762" s="3"/>
      <c r="X762" s="3"/>
      <c r="Y762" s="3"/>
      <c r="Z762" s="3"/>
      <c r="AA762" s="3"/>
      <c r="AB762" s="3"/>
    </row>
    <row r="763" ht="15.75" customHeight="1">
      <c r="A763" s="401"/>
      <c r="B763" s="401"/>
      <c r="C763" s="421" t="s">
        <v>1939</v>
      </c>
      <c r="D763" s="404"/>
      <c r="E763" s="405">
        <v>15.0</v>
      </c>
      <c r="F763" s="406" t="s">
        <v>131</v>
      </c>
      <c r="G763" s="397">
        <v>4998.0</v>
      </c>
      <c r="H763" s="420">
        <f t="shared" si="87"/>
        <v>74970</v>
      </c>
      <c r="I763" s="408"/>
      <c r="J763" s="287"/>
      <c r="K763" s="400"/>
      <c r="L763" s="287">
        <v>4.0</v>
      </c>
      <c r="M763" s="416"/>
      <c r="N763" s="287"/>
      <c r="O763" s="287">
        <v>4.0</v>
      </c>
      <c r="P763" s="400"/>
      <c r="Q763" s="287"/>
      <c r="R763" s="287">
        <v>4.0</v>
      </c>
      <c r="S763" s="287"/>
      <c r="T763" s="287"/>
      <c r="U763" s="287">
        <v>3.0</v>
      </c>
      <c r="V763" s="3"/>
      <c r="W763" s="3"/>
      <c r="X763" s="3"/>
      <c r="Y763" s="3"/>
      <c r="Z763" s="3"/>
      <c r="AA763" s="3"/>
      <c r="AB763" s="3"/>
    </row>
    <row r="764" ht="15.75" customHeight="1">
      <c r="A764" s="401"/>
      <c r="B764" s="401"/>
      <c r="C764" s="421" t="s">
        <v>1940</v>
      </c>
      <c r="D764" s="404"/>
      <c r="E764" s="405">
        <v>600.0</v>
      </c>
      <c r="F764" s="406" t="s">
        <v>221</v>
      </c>
      <c r="G764" s="397">
        <v>124.0</v>
      </c>
      <c r="H764" s="420">
        <f t="shared" si="87"/>
        <v>74400</v>
      </c>
      <c r="I764" s="408"/>
      <c r="J764" s="287"/>
      <c r="K764" s="400"/>
      <c r="L764" s="287">
        <v>200.0</v>
      </c>
      <c r="M764" s="416"/>
      <c r="N764" s="287"/>
      <c r="O764" s="287">
        <v>200.0</v>
      </c>
      <c r="P764" s="400"/>
      <c r="Q764" s="287"/>
      <c r="R764" s="287">
        <v>100.0</v>
      </c>
      <c r="S764" s="287"/>
      <c r="T764" s="287"/>
      <c r="U764" s="287">
        <v>100.0</v>
      </c>
      <c r="V764" s="3"/>
      <c r="W764" s="3"/>
      <c r="X764" s="3"/>
      <c r="Y764" s="3"/>
      <c r="Z764" s="3"/>
      <c r="AA764" s="3"/>
      <c r="AB764" s="3"/>
    </row>
    <row r="765" ht="15.75" customHeight="1">
      <c r="A765" s="401"/>
      <c r="B765" s="401"/>
      <c r="C765" s="421" t="s">
        <v>1941</v>
      </c>
      <c r="D765" s="404"/>
      <c r="E765" s="405">
        <v>75.0</v>
      </c>
      <c r="F765" s="406" t="s">
        <v>118</v>
      </c>
      <c r="G765" s="397">
        <v>1078.0</v>
      </c>
      <c r="H765" s="420">
        <f t="shared" si="87"/>
        <v>80850</v>
      </c>
      <c r="I765" s="408"/>
      <c r="J765" s="287"/>
      <c r="K765" s="400"/>
      <c r="L765" s="287">
        <v>25.0</v>
      </c>
      <c r="M765" s="416"/>
      <c r="N765" s="287"/>
      <c r="O765" s="287">
        <v>25.0</v>
      </c>
      <c r="P765" s="400"/>
      <c r="Q765" s="287"/>
      <c r="R765" s="287">
        <v>15.0</v>
      </c>
      <c r="S765" s="287"/>
      <c r="T765" s="287"/>
      <c r="U765" s="287">
        <v>10.0</v>
      </c>
      <c r="V765" s="3"/>
      <c r="W765" s="3"/>
      <c r="X765" s="3"/>
      <c r="Y765" s="3"/>
      <c r="Z765" s="3"/>
      <c r="AA765" s="3"/>
      <c r="AB765" s="3"/>
    </row>
    <row r="766" ht="15.75" customHeight="1">
      <c r="A766" s="401"/>
      <c r="B766" s="401"/>
      <c r="C766" s="421" t="s">
        <v>1942</v>
      </c>
      <c r="D766" s="404"/>
      <c r="E766" s="405">
        <v>75.0</v>
      </c>
      <c r="F766" s="406" t="s">
        <v>118</v>
      </c>
      <c r="G766" s="397">
        <v>650.0</v>
      </c>
      <c r="H766" s="420">
        <f t="shared" si="87"/>
        <v>48750</v>
      </c>
      <c r="I766" s="408"/>
      <c r="J766" s="287"/>
      <c r="K766" s="400"/>
      <c r="L766" s="287">
        <v>25.0</v>
      </c>
      <c r="M766" s="416"/>
      <c r="N766" s="287"/>
      <c r="O766" s="287">
        <v>25.0</v>
      </c>
      <c r="P766" s="400"/>
      <c r="Q766" s="287"/>
      <c r="R766" s="287">
        <v>15.0</v>
      </c>
      <c r="S766" s="287"/>
      <c r="T766" s="287"/>
      <c r="U766" s="287">
        <v>10.0</v>
      </c>
      <c r="V766" s="3"/>
      <c r="W766" s="3"/>
      <c r="X766" s="3"/>
      <c r="Y766" s="3"/>
      <c r="Z766" s="3"/>
      <c r="AA766" s="3"/>
      <c r="AB766" s="3"/>
    </row>
    <row r="767" ht="15.75" customHeight="1">
      <c r="A767" s="401"/>
      <c r="B767" s="401"/>
      <c r="C767" s="421" t="s">
        <v>1943</v>
      </c>
      <c r="D767" s="404"/>
      <c r="E767" s="405">
        <v>1.0</v>
      </c>
      <c r="F767" s="406" t="s">
        <v>221</v>
      </c>
      <c r="G767" s="397">
        <v>499.0</v>
      </c>
      <c r="H767" s="420">
        <f t="shared" si="87"/>
        <v>499</v>
      </c>
      <c r="I767" s="408"/>
      <c r="J767" s="287"/>
      <c r="K767" s="400"/>
      <c r="L767" s="287">
        <v>1.0</v>
      </c>
      <c r="M767" s="416"/>
      <c r="N767" s="287"/>
      <c r="O767" s="287"/>
      <c r="P767" s="400"/>
      <c r="Q767" s="287"/>
      <c r="R767" s="287"/>
      <c r="S767" s="287"/>
      <c r="T767" s="287"/>
      <c r="U767" s="287"/>
      <c r="V767" s="3"/>
      <c r="W767" s="3"/>
      <c r="X767" s="3"/>
      <c r="Y767" s="3"/>
      <c r="Z767" s="3"/>
      <c r="AA767" s="3"/>
      <c r="AB767" s="3"/>
    </row>
    <row r="768" ht="15.75" customHeight="1">
      <c r="A768" s="401"/>
      <c r="B768" s="401"/>
      <c r="C768" s="421" t="s">
        <v>1944</v>
      </c>
      <c r="D768" s="404" t="s">
        <v>1945</v>
      </c>
      <c r="E768" s="405">
        <v>1.0</v>
      </c>
      <c r="F768" s="406" t="s">
        <v>120</v>
      </c>
      <c r="G768" s="397">
        <v>150.0</v>
      </c>
      <c r="H768" s="420">
        <f t="shared" si="87"/>
        <v>150</v>
      </c>
      <c r="I768" s="408"/>
      <c r="J768" s="287"/>
      <c r="K768" s="400"/>
      <c r="L768" s="287">
        <v>1.0</v>
      </c>
      <c r="M768" s="416"/>
      <c r="N768" s="287"/>
      <c r="O768" s="287"/>
      <c r="P768" s="400"/>
      <c r="Q768" s="287"/>
      <c r="R768" s="287"/>
      <c r="S768" s="287"/>
      <c r="T768" s="287"/>
      <c r="U768" s="287"/>
      <c r="V768" s="3"/>
      <c r="W768" s="3"/>
      <c r="X768" s="3"/>
      <c r="Y768" s="3"/>
      <c r="Z768" s="3"/>
      <c r="AA768" s="3"/>
      <c r="AB768" s="3"/>
    </row>
    <row r="769" ht="15.75" customHeight="1">
      <c r="A769" s="401"/>
      <c r="B769" s="401"/>
      <c r="C769" s="421" t="s">
        <v>1946</v>
      </c>
      <c r="D769" s="404" t="s">
        <v>1947</v>
      </c>
      <c r="E769" s="405">
        <v>5.0</v>
      </c>
      <c r="F769" s="406" t="s">
        <v>120</v>
      </c>
      <c r="G769" s="397">
        <v>60.0</v>
      </c>
      <c r="H769" s="420">
        <f t="shared" si="87"/>
        <v>300</v>
      </c>
      <c r="I769" s="408"/>
      <c r="J769" s="287"/>
      <c r="K769" s="400"/>
      <c r="L769" s="287">
        <v>5.0</v>
      </c>
      <c r="M769" s="416"/>
      <c r="N769" s="287"/>
      <c r="O769" s="287"/>
      <c r="P769" s="400"/>
      <c r="Q769" s="287"/>
      <c r="R769" s="287"/>
      <c r="S769" s="287"/>
      <c r="T769" s="287"/>
      <c r="U769" s="287"/>
      <c r="V769" s="3"/>
      <c r="W769" s="3"/>
      <c r="X769" s="3"/>
      <c r="Y769" s="3"/>
      <c r="Z769" s="3"/>
      <c r="AA769" s="3"/>
      <c r="AB769" s="3"/>
    </row>
    <row r="770" ht="15.75" customHeight="1">
      <c r="A770" s="401"/>
      <c r="B770" s="401"/>
      <c r="C770" s="421" t="s">
        <v>1948</v>
      </c>
      <c r="D770" s="404"/>
      <c r="E770" s="405">
        <v>12.0</v>
      </c>
      <c r="F770" s="406" t="s">
        <v>118</v>
      </c>
      <c r="G770" s="397">
        <v>8500.0</v>
      </c>
      <c r="H770" s="420">
        <f t="shared" si="87"/>
        <v>102000</v>
      </c>
      <c r="I770" s="408"/>
      <c r="J770" s="287"/>
      <c r="K770" s="400"/>
      <c r="L770" s="287">
        <v>3.0</v>
      </c>
      <c r="M770" s="416"/>
      <c r="N770" s="287"/>
      <c r="O770" s="287">
        <v>3.0</v>
      </c>
      <c r="P770" s="400"/>
      <c r="Q770" s="287"/>
      <c r="R770" s="287">
        <v>3.0</v>
      </c>
      <c r="S770" s="287"/>
      <c r="T770" s="287"/>
      <c r="U770" s="287">
        <v>3.0</v>
      </c>
      <c r="V770" s="3"/>
      <c r="W770" s="3"/>
      <c r="X770" s="3"/>
      <c r="Y770" s="3"/>
      <c r="Z770" s="3"/>
      <c r="AA770" s="3"/>
      <c r="AB770" s="3"/>
    </row>
    <row r="771" ht="15.75" customHeight="1">
      <c r="A771" s="401"/>
      <c r="B771" s="401"/>
      <c r="C771" s="421" t="s">
        <v>1949</v>
      </c>
      <c r="D771" s="404"/>
      <c r="E771" s="405">
        <v>1.0</v>
      </c>
      <c r="F771" s="406" t="s">
        <v>120</v>
      </c>
      <c r="G771" s="397">
        <v>3900.0</v>
      </c>
      <c r="H771" s="420">
        <f t="shared" si="87"/>
        <v>3900</v>
      </c>
      <c r="I771" s="408"/>
      <c r="J771" s="287"/>
      <c r="K771" s="400"/>
      <c r="L771" s="287">
        <v>1.0</v>
      </c>
      <c r="M771" s="416"/>
      <c r="N771" s="287"/>
      <c r="O771" s="287"/>
      <c r="P771" s="400"/>
      <c r="Q771" s="287"/>
      <c r="R771" s="287"/>
      <c r="S771" s="287"/>
      <c r="T771" s="287"/>
      <c r="U771" s="287"/>
      <c r="V771" s="3"/>
      <c r="W771" s="3"/>
      <c r="X771" s="3"/>
      <c r="Y771" s="3"/>
      <c r="Z771" s="3"/>
      <c r="AA771" s="3"/>
      <c r="AB771" s="3"/>
    </row>
    <row r="772" ht="15.75" customHeight="1">
      <c r="A772" s="401"/>
      <c r="B772" s="401"/>
      <c r="C772" s="421" t="s">
        <v>1950</v>
      </c>
      <c r="D772" s="404"/>
      <c r="E772" s="405">
        <v>2.0</v>
      </c>
      <c r="F772" s="406" t="s">
        <v>120</v>
      </c>
      <c r="G772" s="397">
        <v>215.0</v>
      </c>
      <c r="H772" s="420">
        <f t="shared" si="87"/>
        <v>430</v>
      </c>
      <c r="I772" s="408"/>
      <c r="J772" s="287"/>
      <c r="K772" s="400"/>
      <c r="L772" s="287">
        <v>2.0</v>
      </c>
      <c r="M772" s="416"/>
      <c r="N772" s="287"/>
      <c r="O772" s="287"/>
      <c r="P772" s="400"/>
      <c r="Q772" s="287"/>
      <c r="R772" s="287"/>
      <c r="S772" s="287"/>
      <c r="T772" s="287"/>
      <c r="U772" s="287"/>
      <c r="V772" s="3"/>
      <c r="W772" s="3"/>
      <c r="X772" s="3"/>
      <c r="Y772" s="3"/>
      <c r="Z772" s="3"/>
      <c r="AA772" s="3"/>
      <c r="AB772" s="3"/>
    </row>
    <row r="773" ht="15.75" customHeight="1">
      <c r="A773" s="401"/>
      <c r="B773" s="401"/>
      <c r="C773" s="421" t="s">
        <v>1951</v>
      </c>
      <c r="D773" s="404" t="s">
        <v>1952</v>
      </c>
      <c r="E773" s="405">
        <v>1.0</v>
      </c>
      <c r="F773" s="406" t="s">
        <v>221</v>
      </c>
      <c r="G773" s="397">
        <v>1300.0</v>
      </c>
      <c r="H773" s="420">
        <f t="shared" si="87"/>
        <v>1300</v>
      </c>
      <c r="I773" s="408"/>
      <c r="J773" s="287"/>
      <c r="K773" s="400"/>
      <c r="L773" s="287">
        <v>1.0</v>
      </c>
      <c r="M773" s="416"/>
      <c r="N773" s="287"/>
      <c r="O773" s="287"/>
      <c r="P773" s="400"/>
      <c r="Q773" s="287"/>
      <c r="R773" s="287"/>
      <c r="S773" s="287"/>
      <c r="T773" s="287"/>
      <c r="U773" s="287"/>
      <c r="V773" s="3"/>
      <c r="W773" s="3"/>
      <c r="X773" s="3"/>
      <c r="Y773" s="3"/>
      <c r="Z773" s="3"/>
      <c r="AA773" s="3"/>
      <c r="AB773" s="3"/>
    </row>
    <row r="774" ht="15.75" customHeight="1">
      <c r="A774" s="401"/>
      <c r="B774" s="401"/>
      <c r="C774" s="421" t="s">
        <v>1953</v>
      </c>
      <c r="D774" s="404"/>
      <c r="E774" s="405">
        <v>60.0</v>
      </c>
      <c r="F774" s="406" t="s">
        <v>131</v>
      </c>
      <c r="G774" s="397">
        <v>500.0</v>
      </c>
      <c r="H774" s="420">
        <f t="shared" si="87"/>
        <v>30000</v>
      </c>
      <c r="I774" s="408"/>
      <c r="J774" s="287"/>
      <c r="K774" s="400"/>
      <c r="L774" s="287">
        <v>20.0</v>
      </c>
      <c r="M774" s="416"/>
      <c r="N774" s="287"/>
      <c r="O774" s="287">
        <v>20.0</v>
      </c>
      <c r="P774" s="400"/>
      <c r="Q774" s="287"/>
      <c r="R774" s="287">
        <v>20.0</v>
      </c>
      <c r="S774" s="287"/>
      <c r="T774" s="287"/>
      <c r="U774" s="287"/>
      <c r="V774" s="3"/>
      <c r="W774" s="3"/>
      <c r="X774" s="3"/>
      <c r="Y774" s="3"/>
      <c r="Z774" s="3"/>
      <c r="AA774" s="3"/>
      <c r="AB774" s="3"/>
    </row>
    <row r="775" ht="15.75" customHeight="1">
      <c r="A775" s="401"/>
      <c r="B775" s="401"/>
      <c r="C775" s="421" t="s">
        <v>1954</v>
      </c>
      <c r="D775" s="404"/>
      <c r="E775" s="405">
        <v>180.0</v>
      </c>
      <c r="F775" s="406" t="s">
        <v>120</v>
      </c>
      <c r="G775" s="397">
        <v>99.0</v>
      </c>
      <c r="H775" s="420">
        <f t="shared" si="87"/>
        <v>17820</v>
      </c>
      <c r="I775" s="408"/>
      <c r="J775" s="287"/>
      <c r="K775" s="400"/>
      <c r="L775" s="287">
        <v>120.0</v>
      </c>
      <c r="M775" s="416"/>
      <c r="N775" s="287"/>
      <c r="O775" s="287">
        <v>60.0</v>
      </c>
      <c r="P775" s="400"/>
      <c r="Q775" s="287"/>
      <c r="R775" s="287"/>
      <c r="S775" s="287"/>
      <c r="T775" s="287"/>
      <c r="U775" s="287"/>
      <c r="V775" s="3"/>
      <c r="W775" s="3"/>
      <c r="X775" s="3"/>
      <c r="Y775" s="3"/>
      <c r="Z775" s="3"/>
      <c r="AA775" s="3"/>
      <c r="AB775" s="3"/>
    </row>
    <row r="776" ht="15.75" customHeight="1">
      <c r="A776" s="401"/>
      <c r="B776" s="401"/>
      <c r="C776" s="421" t="s">
        <v>1955</v>
      </c>
      <c r="D776" s="404"/>
      <c r="E776" s="405">
        <v>1.0</v>
      </c>
      <c r="F776" s="406" t="s">
        <v>221</v>
      </c>
      <c r="G776" s="397">
        <v>585.0</v>
      </c>
      <c r="H776" s="420">
        <f t="shared" si="87"/>
        <v>585</v>
      </c>
      <c r="I776" s="408"/>
      <c r="J776" s="287"/>
      <c r="K776" s="400"/>
      <c r="L776" s="287">
        <v>1.0</v>
      </c>
      <c r="M776" s="416"/>
      <c r="N776" s="287"/>
      <c r="O776" s="287"/>
      <c r="P776" s="400"/>
      <c r="Q776" s="287"/>
      <c r="R776" s="287"/>
      <c r="S776" s="287"/>
      <c r="T776" s="287"/>
      <c r="U776" s="287"/>
      <c r="V776" s="3"/>
      <c r="W776" s="3"/>
      <c r="X776" s="3"/>
      <c r="Y776" s="3"/>
      <c r="Z776" s="3"/>
      <c r="AA776" s="3"/>
      <c r="AB776" s="3"/>
    </row>
    <row r="777" ht="15.75" customHeight="1">
      <c r="A777" s="401"/>
      <c r="B777" s="401"/>
      <c r="C777" s="421" t="s">
        <v>1956</v>
      </c>
      <c r="D777" s="404"/>
      <c r="E777" s="405">
        <v>1.0</v>
      </c>
      <c r="F777" s="406" t="s">
        <v>120</v>
      </c>
      <c r="G777" s="397">
        <v>250.0</v>
      </c>
      <c r="H777" s="420">
        <f t="shared" si="87"/>
        <v>250</v>
      </c>
      <c r="I777" s="408"/>
      <c r="J777" s="287"/>
      <c r="K777" s="400"/>
      <c r="L777" s="287">
        <v>1.0</v>
      </c>
      <c r="M777" s="416"/>
      <c r="N777" s="287"/>
      <c r="O777" s="287"/>
      <c r="P777" s="400"/>
      <c r="Q777" s="287"/>
      <c r="R777" s="287"/>
      <c r="S777" s="287"/>
      <c r="T777" s="287"/>
      <c r="U777" s="287"/>
      <c r="V777" s="3"/>
      <c r="W777" s="3"/>
      <c r="X777" s="3"/>
      <c r="Y777" s="3"/>
      <c r="Z777" s="3"/>
      <c r="AA777" s="3"/>
      <c r="AB777" s="3"/>
    </row>
    <row r="778" ht="15.75" customHeight="1">
      <c r="A778" s="401"/>
      <c r="B778" s="401"/>
      <c r="C778" s="421" t="s">
        <v>1957</v>
      </c>
      <c r="D778" s="404"/>
      <c r="E778" s="405">
        <v>1.0</v>
      </c>
      <c r="F778" s="406" t="s">
        <v>120</v>
      </c>
      <c r="G778" s="397">
        <v>200.0</v>
      </c>
      <c r="H778" s="420">
        <f t="shared" si="87"/>
        <v>200</v>
      </c>
      <c r="I778" s="408"/>
      <c r="J778" s="287"/>
      <c r="K778" s="400"/>
      <c r="L778" s="287">
        <v>1.0</v>
      </c>
      <c r="M778" s="416"/>
      <c r="N778" s="287"/>
      <c r="O778" s="287"/>
      <c r="P778" s="400"/>
      <c r="Q778" s="287"/>
      <c r="R778" s="287"/>
      <c r="S778" s="287"/>
      <c r="T778" s="287"/>
      <c r="U778" s="287"/>
      <c r="V778" s="3"/>
      <c r="W778" s="3"/>
      <c r="X778" s="3"/>
      <c r="Y778" s="3"/>
      <c r="Z778" s="3"/>
      <c r="AA778" s="3"/>
      <c r="AB778" s="3"/>
    </row>
    <row r="779" ht="15.75" customHeight="1">
      <c r="A779" s="401"/>
      <c r="B779" s="401"/>
      <c r="C779" s="421" t="s">
        <v>1958</v>
      </c>
      <c r="D779" s="404"/>
      <c r="E779" s="405">
        <v>30.0</v>
      </c>
      <c r="F779" s="406" t="s">
        <v>221</v>
      </c>
      <c r="G779" s="397">
        <v>120.0</v>
      </c>
      <c r="H779" s="420">
        <f t="shared" si="87"/>
        <v>3600</v>
      </c>
      <c r="I779" s="408"/>
      <c r="J779" s="287"/>
      <c r="K779" s="400"/>
      <c r="L779" s="287">
        <v>10.0</v>
      </c>
      <c r="M779" s="416"/>
      <c r="N779" s="287"/>
      <c r="O779" s="287">
        <v>10.0</v>
      </c>
      <c r="P779" s="400"/>
      <c r="Q779" s="287"/>
      <c r="R779" s="287">
        <v>10.0</v>
      </c>
      <c r="S779" s="287"/>
      <c r="T779" s="287"/>
      <c r="U779" s="287"/>
      <c r="V779" s="3"/>
      <c r="W779" s="3"/>
      <c r="X779" s="3"/>
      <c r="Y779" s="3"/>
      <c r="Z779" s="3"/>
      <c r="AA779" s="3"/>
      <c r="AB779" s="3"/>
    </row>
    <row r="780" ht="15.75" customHeight="1">
      <c r="A780" s="401"/>
      <c r="B780" s="401"/>
      <c r="C780" s="421" t="s">
        <v>1959</v>
      </c>
      <c r="D780" s="404"/>
      <c r="E780" s="405">
        <v>2.0</v>
      </c>
      <c r="F780" s="406" t="s">
        <v>120</v>
      </c>
      <c r="G780" s="397">
        <v>50.0</v>
      </c>
      <c r="H780" s="420">
        <f t="shared" si="87"/>
        <v>100</v>
      </c>
      <c r="I780" s="408"/>
      <c r="J780" s="287"/>
      <c r="K780" s="400"/>
      <c r="L780" s="287">
        <v>2.0</v>
      </c>
      <c r="M780" s="416"/>
      <c r="N780" s="287"/>
      <c r="O780" s="287"/>
      <c r="P780" s="400"/>
      <c r="Q780" s="287"/>
      <c r="R780" s="287"/>
      <c r="S780" s="287"/>
      <c r="T780" s="287"/>
      <c r="U780" s="287"/>
      <c r="V780" s="3"/>
      <c r="W780" s="3"/>
      <c r="X780" s="3"/>
      <c r="Y780" s="3"/>
      <c r="Z780" s="3"/>
      <c r="AA780" s="3"/>
      <c r="AB780" s="3"/>
    </row>
    <row r="781" ht="15.75" customHeight="1">
      <c r="A781" s="401"/>
      <c r="B781" s="401"/>
      <c r="C781" s="421" t="s">
        <v>1960</v>
      </c>
      <c r="D781" s="404"/>
      <c r="E781" s="405">
        <v>750.0</v>
      </c>
      <c r="F781" s="406" t="s">
        <v>120</v>
      </c>
      <c r="G781" s="397">
        <v>48.0</v>
      </c>
      <c r="H781" s="420">
        <f t="shared" si="87"/>
        <v>36000</v>
      </c>
      <c r="I781" s="408"/>
      <c r="J781" s="287"/>
      <c r="K781" s="400"/>
      <c r="L781" s="287">
        <v>200.0</v>
      </c>
      <c r="M781" s="416"/>
      <c r="N781" s="287"/>
      <c r="O781" s="287">
        <v>200.0</v>
      </c>
      <c r="P781" s="400"/>
      <c r="Q781" s="287"/>
      <c r="R781" s="287">
        <v>200.0</v>
      </c>
      <c r="S781" s="287"/>
      <c r="T781" s="287"/>
      <c r="U781" s="287">
        <v>150.0</v>
      </c>
      <c r="V781" s="3"/>
      <c r="W781" s="3"/>
      <c r="X781" s="3"/>
      <c r="Y781" s="3"/>
      <c r="Z781" s="3"/>
      <c r="AA781" s="3"/>
      <c r="AB781" s="3"/>
    </row>
    <row r="782" ht="15.75" customHeight="1">
      <c r="A782" s="401"/>
      <c r="B782" s="401"/>
      <c r="C782" s="421" t="s">
        <v>1961</v>
      </c>
      <c r="D782" s="404"/>
      <c r="E782" s="405">
        <v>2.0</v>
      </c>
      <c r="F782" s="406" t="s">
        <v>120</v>
      </c>
      <c r="G782" s="397">
        <v>400.0</v>
      </c>
      <c r="H782" s="420">
        <f t="shared" si="87"/>
        <v>800</v>
      </c>
      <c r="I782" s="408"/>
      <c r="J782" s="287"/>
      <c r="K782" s="400"/>
      <c r="L782" s="287">
        <v>2.0</v>
      </c>
      <c r="M782" s="416"/>
      <c r="N782" s="287"/>
      <c r="O782" s="287"/>
      <c r="P782" s="400"/>
      <c r="Q782" s="287"/>
      <c r="R782" s="287"/>
      <c r="S782" s="287"/>
      <c r="T782" s="287"/>
      <c r="U782" s="287"/>
      <c r="V782" s="3"/>
      <c r="W782" s="3"/>
      <c r="X782" s="3"/>
      <c r="Y782" s="3"/>
      <c r="Z782" s="3"/>
      <c r="AA782" s="3"/>
      <c r="AB782" s="3"/>
    </row>
    <row r="783" ht="15.75" customHeight="1">
      <c r="A783" s="401"/>
      <c r="B783" s="401"/>
      <c r="C783" s="421" t="s">
        <v>1962</v>
      </c>
      <c r="D783" s="404"/>
      <c r="E783" s="405">
        <v>1.0</v>
      </c>
      <c r="F783" s="406" t="s">
        <v>221</v>
      </c>
      <c r="G783" s="397">
        <v>750.0</v>
      </c>
      <c r="H783" s="420">
        <f t="shared" si="87"/>
        <v>750</v>
      </c>
      <c r="I783" s="408"/>
      <c r="J783" s="287"/>
      <c r="K783" s="400"/>
      <c r="L783" s="287">
        <v>1.0</v>
      </c>
      <c r="M783" s="416"/>
      <c r="N783" s="287"/>
      <c r="O783" s="287"/>
      <c r="P783" s="400"/>
      <c r="Q783" s="287"/>
      <c r="R783" s="287"/>
      <c r="S783" s="287"/>
      <c r="T783" s="287"/>
      <c r="U783" s="287"/>
      <c r="V783" s="3"/>
      <c r="W783" s="3"/>
      <c r="X783" s="3"/>
      <c r="Y783" s="3"/>
      <c r="Z783" s="3"/>
      <c r="AA783" s="3"/>
      <c r="AB783" s="3"/>
    </row>
    <row r="784" ht="15.75" customHeight="1">
      <c r="A784" s="401"/>
      <c r="B784" s="401"/>
      <c r="C784" s="421" t="s">
        <v>1963</v>
      </c>
      <c r="D784" s="404"/>
      <c r="E784" s="405">
        <v>2.0</v>
      </c>
      <c r="F784" s="406" t="s">
        <v>120</v>
      </c>
      <c r="G784" s="397">
        <v>295.0</v>
      </c>
      <c r="H784" s="420">
        <f t="shared" si="87"/>
        <v>590</v>
      </c>
      <c r="I784" s="408"/>
      <c r="J784" s="287"/>
      <c r="K784" s="400"/>
      <c r="L784" s="287">
        <v>2.0</v>
      </c>
      <c r="M784" s="416"/>
      <c r="N784" s="287"/>
      <c r="O784" s="287"/>
      <c r="P784" s="400"/>
      <c r="Q784" s="287"/>
      <c r="R784" s="287"/>
      <c r="S784" s="287"/>
      <c r="T784" s="287"/>
      <c r="U784" s="287"/>
      <c r="V784" s="3"/>
      <c r="W784" s="3"/>
      <c r="X784" s="3"/>
      <c r="Y784" s="3"/>
      <c r="Z784" s="3"/>
      <c r="AA784" s="3"/>
      <c r="AB784" s="3"/>
    </row>
    <row r="785" ht="15.75" customHeight="1">
      <c r="A785" s="401"/>
      <c r="B785" s="401"/>
      <c r="C785" s="421" t="s">
        <v>1964</v>
      </c>
      <c r="D785" s="404"/>
      <c r="E785" s="405">
        <v>5000.0</v>
      </c>
      <c r="F785" s="406" t="s">
        <v>120</v>
      </c>
      <c r="G785" s="397">
        <v>15.0</v>
      </c>
      <c r="H785" s="420">
        <f t="shared" si="87"/>
        <v>75000</v>
      </c>
      <c r="I785" s="408"/>
      <c r="J785" s="287"/>
      <c r="K785" s="400"/>
      <c r="L785" s="287">
        <v>3000.0</v>
      </c>
      <c r="M785" s="416"/>
      <c r="N785" s="287"/>
      <c r="O785" s="287">
        <v>1000.0</v>
      </c>
      <c r="P785" s="400"/>
      <c r="Q785" s="287"/>
      <c r="R785" s="287">
        <v>1000.0</v>
      </c>
      <c r="S785" s="287"/>
      <c r="T785" s="287"/>
      <c r="U785" s="287"/>
      <c r="V785" s="3"/>
      <c r="W785" s="3"/>
      <c r="X785" s="3"/>
      <c r="Y785" s="3"/>
      <c r="Z785" s="3"/>
      <c r="AA785" s="3"/>
      <c r="AB785" s="3"/>
    </row>
    <row r="786" ht="15.75" customHeight="1">
      <c r="A786" s="401"/>
      <c r="B786" s="401"/>
      <c r="C786" s="421" t="s">
        <v>1965</v>
      </c>
      <c r="D786" s="404" t="s">
        <v>1162</v>
      </c>
      <c r="E786" s="405">
        <v>100.0</v>
      </c>
      <c r="F786" s="406" t="s">
        <v>118</v>
      </c>
      <c r="G786" s="397">
        <v>500.0</v>
      </c>
      <c r="H786" s="420">
        <f t="shared" si="87"/>
        <v>50000</v>
      </c>
      <c r="I786" s="408"/>
      <c r="J786" s="287"/>
      <c r="K786" s="400"/>
      <c r="L786" s="287">
        <v>40.0</v>
      </c>
      <c r="M786" s="416"/>
      <c r="N786" s="287"/>
      <c r="O786" s="287">
        <v>40.0</v>
      </c>
      <c r="P786" s="400"/>
      <c r="Q786" s="287"/>
      <c r="R786" s="287">
        <v>20.0</v>
      </c>
      <c r="S786" s="287"/>
      <c r="T786" s="287"/>
      <c r="U786" s="287"/>
      <c r="V786" s="3"/>
      <c r="W786" s="3"/>
      <c r="X786" s="3"/>
      <c r="Y786" s="3"/>
      <c r="Z786" s="3"/>
      <c r="AA786" s="3"/>
      <c r="AB786" s="3"/>
    </row>
    <row r="787" ht="15.75" customHeight="1">
      <c r="A787" s="401"/>
      <c r="B787" s="401"/>
      <c r="C787" s="421" t="s">
        <v>1966</v>
      </c>
      <c r="D787" s="404"/>
      <c r="E787" s="405">
        <v>7500.0</v>
      </c>
      <c r="F787" s="406" t="s">
        <v>120</v>
      </c>
      <c r="G787" s="397">
        <v>14.99</v>
      </c>
      <c r="H787" s="420">
        <f t="shared" si="87"/>
        <v>112425</v>
      </c>
      <c r="I787" s="408"/>
      <c r="J787" s="287"/>
      <c r="K787" s="400"/>
      <c r="L787" s="287">
        <v>2500.0</v>
      </c>
      <c r="M787" s="416"/>
      <c r="N787" s="287"/>
      <c r="O787" s="287">
        <v>2500.0</v>
      </c>
      <c r="P787" s="400"/>
      <c r="Q787" s="287"/>
      <c r="R787" s="287">
        <v>1500.0</v>
      </c>
      <c r="S787" s="287"/>
      <c r="T787" s="287"/>
      <c r="U787" s="287">
        <v>1000.0</v>
      </c>
      <c r="V787" s="3"/>
      <c r="W787" s="3"/>
      <c r="X787" s="3"/>
      <c r="Y787" s="3"/>
      <c r="Z787" s="3"/>
      <c r="AA787" s="3"/>
      <c r="AB787" s="3"/>
    </row>
    <row r="788" ht="15.75" customHeight="1">
      <c r="A788" s="401"/>
      <c r="B788" s="401"/>
      <c r="C788" s="421" t="s">
        <v>1967</v>
      </c>
      <c r="D788" s="404"/>
      <c r="E788" s="405">
        <v>7500.0</v>
      </c>
      <c r="F788" s="406" t="s">
        <v>120</v>
      </c>
      <c r="G788" s="397">
        <v>14.99</v>
      </c>
      <c r="H788" s="420">
        <f t="shared" si="87"/>
        <v>112425</v>
      </c>
      <c r="I788" s="408"/>
      <c r="J788" s="287"/>
      <c r="K788" s="400"/>
      <c r="L788" s="287">
        <v>2500.0</v>
      </c>
      <c r="M788" s="416"/>
      <c r="N788" s="287"/>
      <c r="O788" s="287">
        <v>2500.0</v>
      </c>
      <c r="P788" s="400"/>
      <c r="Q788" s="287"/>
      <c r="R788" s="287">
        <v>1500.0</v>
      </c>
      <c r="S788" s="287"/>
      <c r="T788" s="287"/>
      <c r="U788" s="287">
        <v>1000.0</v>
      </c>
      <c r="V788" s="3"/>
      <c r="W788" s="3"/>
      <c r="X788" s="3"/>
      <c r="Y788" s="3"/>
      <c r="Z788" s="3"/>
      <c r="AA788" s="3"/>
      <c r="AB788" s="3"/>
    </row>
    <row r="789" ht="15.75" customHeight="1">
      <c r="A789" s="401"/>
      <c r="B789" s="401"/>
      <c r="C789" s="421" t="s">
        <v>1968</v>
      </c>
      <c r="D789" s="404"/>
      <c r="E789" s="405">
        <v>7500.0</v>
      </c>
      <c r="F789" s="406" t="s">
        <v>120</v>
      </c>
      <c r="G789" s="397">
        <v>14.99</v>
      </c>
      <c r="H789" s="420">
        <f t="shared" si="87"/>
        <v>112425</v>
      </c>
      <c r="I789" s="408"/>
      <c r="J789" s="287"/>
      <c r="K789" s="400"/>
      <c r="L789" s="287">
        <v>2500.0</v>
      </c>
      <c r="M789" s="416"/>
      <c r="N789" s="287"/>
      <c r="O789" s="287">
        <v>2500.0</v>
      </c>
      <c r="P789" s="400"/>
      <c r="Q789" s="287"/>
      <c r="R789" s="287">
        <v>1500.0</v>
      </c>
      <c r="S789" s="287"/>
      <c r="T789" s="287"/>
      <c r="U789" s="287">
        <v>1000.0</v>
      </c>
      <c r="V789" s="3"/>
      <c r="W789" s="3"/>
      <c r="X789" s="3"/>
      <c r="Y789" s="3"/>
      <c r="Z789" s="3"/>
      <c r="AA789" s="3"/>
      <c r="AB789" s="3"/>
    </row>
    <row r="790" ht="15.75" customHeight="1">
      <c r="A790" s="401"/>
      <c r="B790" s="401"/>
      <c r="C790" s="421" t="s">
        <v>1969</v>
      </c>
      <c r="D790" s="404"/>
      <c r="E790" s="405">
        <v>30.0</v>
      </c>
      <c r="F790" s="406" t="s">
        <v>120</v>
      </c>
      <c r="G790" s="397">
        <v>55.0</v>
      </c>
      <c r="H790" s="420">
        <f t="shared" si="87"/>
        <v>1650</v>
      </c>
      <c r="I790" s="408"/>
      <c r="J790" s="287"/>
      <c r="K790" s="400"/>
      <c r="L790" s="287">
        <v>30.0</v>
      </c>
      <c r="M790" s="416"/>
      <c r="N790" s="287"/>
      <c r="O790" s="287"/>
      <c r="P790" s="400"/>
      <c r="Q790" s="287"/>
      <c r="R790" s="287"/>
      <c r="S790" s="287"/>
      <c r="T790" s="287"/>
      <c r="U790" s="287"/>
      <c r="V790" s="3"/>
      <c r="W790" s="3"/>
      <c r="X790" s="3"/>
      <c r="Y790" s="3"/>
      <c r="Z790" s="3"/>
      <c r="AA790" s="3"/>
      <c r="AB790" s="3"/>
    </row>
    <row r="791" ht="15.75" customHeight="1">
      <c r="A791" s="401"/>
      <c r="B791" s="401"/>
      <c r="C791" s="421" t="s">
        <v>1970</v>
      </c>
      <c r="D791" s="404"/>
      <c r="E791" s="405">
        <v>10.0</v>
      </c>
      <c r="F791" s="406" t="s">
        <v>221</v>
      </c>
      <c r="G791" s="397">
        <v>680.0</v>
      </c>
      <c r="H791" s="420">
        <f t="shared" si="87"/>
        <v>6800</v>
      </c>
      <c r="I791" s="408"/>
      <c r="J791" s="287"/>
      <c r="K791" s="400"/>
      <c r="L791" s="287">
        <v>4.0</v>
      </c>
      <c r="M791" s="416"/>
      <c r="N791" s="287"/>
      <c r="O791" s="287">
        <v>3.0</v>
      </c>
      <c r="P791" s="400"/>
      <c r="Q791" s="287"/>
      <c r="R791" s="287">
        <v>3.0</v>
      </c>
      <c r="S791" s="287"/>
      <c r="T791" s="287"/>
      <c r="U791" s="287"/>
      <c r="V791" s="3"/>
      <c r="W791" s="3"/>
      <c r="X791" s="3"/>
      <c r="Y791" s="3"/>
      <c r="Z791" s="3"/>
      <c r="AA791" s="3"/>
      <c r="AB791" s="3"/>
    </row>
    <row r="792" ht="15.75" customHeight="1">
      <c r="A792" s="401"/>
      <c r="B792" s="401"/>
      <c r="C792" s="421" t="s">
        <v>1971</v>
      </c>
      <c r="D792" s="404"/>
      <c r="E792" s="405">
        <v>10.0</v>
      </c>
      <c r="F792" s="406" t="s">
        <v>221</v>
      </c>
      <c r="G792" s="397">
        <v>680.0</v>
      </c>
      <c r="H792" s="420">
        <f t="shared" si="87"/>
        <v>6800</v>
      </c>
      <c r="I792" s="408"/>
      <c r="J792" s="287"/>
      <c r="K792" s="400"/>
      <c r="L792" s="287">
        <v>4.0</v>
      </c>
      <c r="M792" s="416"/>
      <c r="N792" s="287"/>
      <c r="O792" s="287">
        <v>3.0</v>
      </c>
      <c r="P792" s="400"/>
      <c r="Q792" s="287"/>
      <c r="R792" s="287">
        <v>3.0</v>
      </c>
      <c r="S792" s="287"/>
      <c r="T792" s="287"/>
      <c r="U792" s="287"/>
      <c r="V792" s="3"/>
      <c r="W792" s="3"/>
      <c r="X792" s="3"/>
      <c r="Y792" s="3"/>
      <c r="Z792" s="3"/>
      <c r="AA792" s="3"/>
      <c r="AB792" s="3"/>
    </row>
    <row r="793" ht="15.75" customHeight="1">
      <c r="A793" s="401"/>
      <c r="B793" s="401"/>
      <c r="C793" s="421" t="s">
        <v>1972</v>
      </c>
      <c r="D793" s="404"/>
      <c r="E793" s="405">
        <v>10.0</v>
      </c>
      <c r="F793" s="406" t="s">
        <v>221</v>
      </c>
      <c r="G793" s="397">
        <v>1300.0</v>
      </c>
      <c r="H793" s="420">
        <f t="shared" si="87"/>
        <v>13000</v>
      </c>
      <c r="I793" s="408"/>
      <c r="J793" s="287"/>
      <c r="K793" s="400"/>
      <c r="L793" s="287">
        <v>4.0</v>
      </c>
      <c r="M793" s="416"/>
      <c r="N793" s="287"/>
      <c r="O793" s="287">
        <v>3.0</v>
      </c>
      <c r="P793" s="400"/>
      <c r="Q793" s="287"/>
      <c r="R793" s="287">
        <v>3.0</v>
      </c>
      <c r="S793" s="287"/>
      <c r="T793" s="287"/>
      <c r="U793" s="287"/>
      <c r="V793" s="3"/>
      <c r="W793" s="3"/>
      <c r="X793" s="3"/>
      <c r="Y793" s="3"/>
      <c r="Z793" s="3"/>
      <c r="AA793" s="3"/>
      <c r="AB793" s="3"/>
    </row>
    <row r="794" ht="15.75" customHeight="1">
      <c r="A794" s="401"/>
      <c r="B794" s="401"/>
      <c r="C794" s="421" t="s">
        <v>1973</v>
      </c>
      <c r="D794" s="404"/>
      <c r="E794" s="405">
        <v>2.0</v>
      </c>
      <c r="F794" s="406" t="s">
        <v>131</v>
      </c>
      <c r="G794" s="397">
        <v>1140.0</v>
      </c>
      <c r="H794" s="420">
        <f t="shared" si="87"/>
        <v>2280</v>
      </c>
      <c r="I794" s="408"/>
      <c r="J794" s="287"/>
      <c r="K794" s="400"/>
      <c r="L794" s="287">
        <v>2.0</v>
      </c>
      <c r="M794" s="416"/>
      <c r="N794" s="287"/>
      <c r="O794" s="287"/>
      <c r="P794" s="400"/>
      <c r="Q794" s="287"/>
      <c r="R794" s="287"/>
      <c r="S794" s="287"/>
      <c r="T794" s="287"/>
      <c r="U794" s="287"/>
      <c r="V794" s="3"/>
      <c r="W794" s="3"/>
      <c r="X794" s="3"/>
      <c r="Y794" s="3"/>
      <c r="Z794" s="3"/>
      <c r="AA794" s="3"/>
      <c r="AB794" s="3"/>
    </row>
    <row r="795" ht="15.75" customHeight="1">
      <c r="A795" s="401"/>
      <c r="B795" s="401"/>
      <c r="C795" s="421" t="s">
        <v>1974</v>
      </c>
      <c r="D795" s="404"/>
      <c r="E795" s="405">
        <v>75.0</v>
      </c>
      <c r="F795" s="406" t="s">
        <v>118</v>
      </c>
      <c r="G795" s="397">
        <v>717.0</v>
      </c>
      <c r="H795" s="420">
        <f t="shared" si="87"/>
        <v>53775</v>
      </c>
      <c r="I795" s="408"/>
      <c r="J795" s="287"/>
      <c r="K795" s="400"/>
      <c r="L795" s="287">
        <v>25.0</v>
      </c>
      <c r="M795" s="416"/>
      <c r="N795" s="287"/>
      <c r="O795" s="287">
        <v>25.0</v>
      </c>
      <c r="P795" s="400"/>
      <c r="Q795" s="287"/>
      <c r="R795" s="287">
        <v>15.0</v>
      </c>
      <c r="S795" s="287"/>
      <c r="T795" s="287"/>
      <c r="U795" s="287">
        <v>10.0</v>
      </c>
      <c r="V795" s="3"/>
      <c r="W795" s="3"/>
      <c r="X795" s="3"/>
      <c r="Y795" s="3"/>
      <c r="Z795" s="3"/>
      <c r="AA795" s="3"/>
      <c r="AB795" s="3"/>
    </row>
    <row r="796" ht="15.75" customHeight="1">
      <c r="A796" s="401"/>
      <c r="B796" s="401"/>
      <c r="C796" s="421" t="s">
        <v>1975</v>
      </c>
      <c r="D796" s="404"/>
      <c r="E796" s="405">
        <v>75.0</v>
      </c>
      <c r="F796" s="406" t="s">
        <v>118</v>
      </c>
      <c r="G796" s="397">
        <v>860.0</v>
      </c>
      <c r="H796" s="420">
        <f t="shared" si="87"/>
        <v>64500</v>
      </c>
      <c r="I796" s="408"/>
      <c r="J796" s="287"/>
      <c r="K796" s="400"/>
      <c r="L796" s="287">
        <v>25.0</v>
      </c>
      <c r="M796" s="416"/>
      <c r="N796" s="287"/>
      <c r="O796" s="287">
        <v>25.0</v>
      </c>
      <c r="P796" s="400"/>
      <c r="Q796" s="287"/>
      <c r="R796" s="287">
        <v>15.0</v>
      </c>
      <c r="S796" s="287"/>
      <c r="T796" s="287"/>
      <c r="U796" s="287">
        <v>10.0</v>
      </c>
      <c r="V796" s="3"/>
      <c r="W796" s="3"/>
      <c r="X796" s="3"/>
      <c r="Y796" s="3"/>
      <c r="Z796" s="3"/>
      <c r="AA796" s="3"/>
      <c r="AB796" s="3"/>
    </row>
    <row r="797" ht="15.75" customHeight="1">
      <c r="A797" s="401"/>
      <c r="B797" s="401"/>
      <c r="C797" s="421" t="s">
        <v>1976</v>
      </c>
      <c r="D797" s="404"/>
      <c r="E797" s="405">
        <v>1.0</v>
      </c>
      <c r="F797" s="406" t="s">
        <v>221</v>
      </c>
      <c r="G797" s="397">
        <v>250.0</v>
      </c>
      <c r="H797" s="420">
        <f t="shared" si="87"/>
        <v>250</v>
      </c>
      <c r="I797" s="408"/>
      <c r="J797" s="287"/>
      <c r="K797" s="400"/>
      <c r="L797" s="287">
        <v>1.0</v>
      </c>
      <c r="M797" s="416"/>
      <c r="N797" s="287"/>
      <c r="O797" s="287"/>
      <c r="P797" s="400"/>
      <c r="Q797" s="287"/>
      <c r="R797" s="287"/>
      <c r="S797" s="287"/>
      <c r="T797" s="287"/>
      <c r="U797" s="287"/>
      <c r="V797" s="3"/>
      <c r="W797" s="3"/>
      <c r="X797" s="3"/>
      <c r="Y797" s="3"/>
      <c r="Z797" s="3"/>
      <c r="AA797" s="3"/>
      <c r="AB797" s="3"/>
    </row>
    <row r="798" ht="15.75" customHeight="1">
      <c r="A798" s="401"/>
      <c r="B798" s="401"/>
      <c r="C798" s="421" t="s">
        <v>1977</v>
      </c>
      <c r="D798" s="404"/>
      <c r="E798" s="405">
        <v>2.0</v>
      </c>
      <c r="F798" s="406" t="s">
        <v>120</v>
      </c>
      <c r="G798" s="397">
        <v>399.0</v>
      </c>
      <c r="H798" s="420">
        <f t="shared" si="87"/>
        <v>798</v>
      </c>
      <c r="I798" s="408"/>
      <c r="J798" s="287"/>
      <c r="K798" s="400"/>
      <c r="L798" s="287">
        <v>2.0</v>
      </c>
      <c r="M798" s="416"/>
      <c r="N798" s="287"/>
      <c r="O798" s="287"/>
      <c r="P798" s="400"/>
      <c r="Q798" s="287"/>
      <c r="R798" s="287"/>
      <c r="S798" s="287"/>
      <c r="T798" s="287"/>
      <c r="U798" s="287"/>
      <c r="V798" s="3"/>
      <c r="W798" s="3"/>
      <c r="X798" s="3"/>
      <c r="Y798" s="3"/>
      <c r="Z798" s="3"/>
      <c r="AA798" s="3"/>
      <c r="AB798" s="3"/>
    </row>
    <row r="799" ht="15.75" customHeight="1">
      <c r="A799" s="401"/>
      <c r="B799" s="401"/>
      <c r="C799" s="421" t="s">
        <v>1978</v>
      </c>
      <c r="D799" s="404"/>
      <c r="E799" s="405">
        <v>15.0</v>
      </c>
      <c r="F799" s="406" t="s">
        <v>118</v>
      </c>
      <c r="G799" s="397">
        <v>335.0</v>
      </c>
      <c r="H799" s="420">
        <f t="shared" si="87"/>
        <v>5025</v>
      </c>
      <c r="I799" s="408"/>
      <c r="J799" s="287"/>
      <c r="K799" s="400"/>
      <c r="L799" s="287">
        <v>10.0</v>
      </c>
      <c r="M799" s="416"/>
      <c r="N799" s="287"/>
      <c r="O799" s="287">
        <v>5.0</v>
      </c>
      <c r="P799" s="400"/>
      <c r="Q799" s="287"/>
      <c r="R799" s="287"/>
      <c r="S799" s="287"/>
      <c r="T799" s="287"/>
      <c r="U799" s="287"/>
      <c r="V799" s="3"/>
      <c r="W799" s="3"/>
      <c r="X799" s="3"/>
      <c r="Y799" s="3"/>
      <c r="Z799" s="3"/>
      <c r="AA799" s="3"/>
      <c r="AB799" s="3"/>
    </row>
    <row r="800" ht="15.75" customHeight="1">
      <c r="A800" s="401"/>
      <c r="B800" s="401"/>
      <c r="C800" s="421" t="s">
        <v>1979</v>
      </c>
      <c r="D800" s="404"/>
      <c r="E800" s="405">
        <v>1.0</v>
      </c>
      <c r="F800" s="406" t="s">
        <v>645</v>
      </c>
      <c r="G800" s="397">
        <v>2900.0</v>
      </c>
      <c r="H800" s="420">
        <f t="shared" si="87"/>
        <v>2900</v>
      </c>
      <c r="I800" s="408"/>
      <c r="J800" s="287"/>
      <c r="K800" s="400"/>
      <c r="L800" s="287">
        <v>1.0</v>
      </c>
      <c r="M800" s="416"/>
      <c r="N800" s="287"/>
      <c r="O800" s="287"/>
      <c r="P800" s="400"/>
      <c r="Q800" s="287"/>
      <c r="R800" s="287"/>
      <c r="S800" s="287"/>
      <c r="T800" s="287"/>
      <c r="U800" s="287"/>
      <c r="V800" s="3"/>
      <c r="W800" s="3"/>
      <c r="X800" s="3"/>
      <c r="Y800" s="3"/>
      <c r="Z800" s="3"/>
      <c r="AA800" s="3"/>
      <c r="AB800" s="3"/>
    </row>
    <row r="801" ht="15.75" customHeight="1">
      <c r="A801" s="401"/>
      <c r="B801" s="401"/>
      <c r="C801" s="421" t="s">
        <v>1980</v>
      </c>
      <c r="D801" s="404"/>
      <c r="E801" s="405">
        <v>1.0</v>
      </c>
      <c r="F801" s="406" t="s">
        <v>221</v>
      </c>
      <c r="G801" s="397">
        <v>1900.0</v>
      </c>
      <c r="H801" s="420">
        <f t="shared" si="87"/>
        <v>1900</v>
      </c>
      <c r="I801" s="408"/>
      <c r="J801" s="287"/>
      <c r="K801" s="400"/>
      <c r="L801" s="287">
        <v>1.0</v>
      </c>
      <c r="M801" s="416"/>
      <c r="N801" s="287"/>
      <c r="O801" s="287"/>
      <c r="P801" s="400"/>
      <c r="Q801" s="287"/>
      <c r="R801" s="287"/>
      <c r="S801" s="287"/>
      <c r="T801" s="287"/>
      <c r="U801" s="287"/>
      <c r="V801" s="3"/>
      <c r="W801" s="3"/>
      <c r="X801" s="3"/>
      <c r="Y801" s="3"/>
      <c r="Z801" s="3"/>
      <c r="AA801" s="3"/>
      <c r="AB801" s="3"/>
    </row>
    <row r="802" ht="15.75" customHeight="1">
      <c r="A802" s="401"/>
      <c r="B802" s="401"/>
      <c r="C802" s="421" t="s">
        <v>1981</v>
      </c>
      <c r="D802" s="404"/>
      <c r="E802" s="405">
        <v>10.0</v>
      </c>
      <c r="F802" s="406" t="s">
        <v>118</v>
      </c>
      <c r="G802" s="397">
        <v>420.0</v>
      </c>
      <c r="H802" s="420">
        <f t="shared" si="87"/>
        <v>4200</v>
      </c>
      <c r="I802" s="408"/>
      <c r="J802" s="287"/>
      <c r="K802" s="400"/>
      <c r="L802" s="287">
        <v>4.0</v>
      </c>
      <c r="M802" s="416"/>
      <c r="N802" s="287"/>
      <c r="O802" s="287">
        <v>4.0</v>
      </c>
      <c r="P802" s="400"/>
      <c r="Q802" s="287"/>
      <c r="R802" s="287">
        <v>2.0</v>
      </c>
      <c r="S802" s="287"/>
      <c r="T802" s="287"/>
      <c r="U802" s="287"/>
      <c r="V802" s="3"/>
      <c r="W802" s="3"/>
      <c r="X802" s="3"/>
      <c r="Y802" s="3"/>
      <c r="Z802" s="3"/>
      <c r="AA802" s="3"/>
      <c r="AB802" s="3"/>
    </row>
    <row r="803" ht="15.75" customHeight="1">
      <c r="A803" s="401"/>
      <c r="B803" s="401"/>
      <c r="C803" s="421" t="s">
        <v>1982</v>
      </c>
      <c r="D803" s="404"/>
      <c r="E803" s="405">
        <v>130.0</v>
      </c>
      <c r="F803" s="406" t="s">
        <v>629</v>
      </c>
      <c r="G803" s="397">
        <v>1500.0</v>
      </c>
      <c r="H803" s="420">
        <f t="shared" si="87"/>
        <v>195000</v>
      </c>
      <c r="I803" s="408"/>
      <c r="J803" s="287"/>
      <c r="K803" s="400"/>
      <c r="L803" s="287">
        <v>44.0</v>
      </c>
      <c r="M803" s="416"/>
      <c r="N803" s="287"/>
      <c r="O803" s="287">
        <v>44.0</v>
      </c>
      <c r="P803" s="400"/>
      <c r="Q803" s="287"/>
      <c r="R803" s="287">
        <v>42.0</v>
      </c>
      <c r="S803" s="287"/>
      <c r="T803" s="287"/>
      <c r="U803" s="287"/>
      <c r="V803" s="3"/>
      <c r="W803" s="3"/>
      <c r="X803" s="3"/>
      <c r="Y803" s="3"/>
      <c r="Z803" s="3"/>
      <c r="AA803" s="3"/>
      <c r="AB803" s="3"/>
    </row>
    <row r="804" ht="15.75" customHeight="1">
      <c r="A804" s="401"/>
      <c r="B804" s="401"/>
      <c r="C804" s="421" t="s">
        <v>1983</v>
      </c>
      <c r="D804" s="404"/>
      <c r="E804" s="405">
        <v>20.0</v>
      </c>
      <c r="F804" s="406" t="s">
        <v>120</v>
      </c>
      <c r="G804" s="397">
        <v>148.0</v>
      </c>
      <c r="H804" s="420">
        <f t="shared" si="87"/>
        <v>2960</v>
      </c>
      <c r="I804" s="408"/>
      <c r="J804" s="287">
        <v>20.0</v>
      </c>
      <c r="K804" s="400"/>
      <c r="L804" s="287"/>
      <c r="M804" s="416"/>
      <c r="N804" s="287"/>
      <c r="O804" s="287"/>
      <c r="P804" s="400"/>
      <c r="Q804" s="287"/>
      <c r="R804" s="287"/>
      <c r="S804" s="287"/>
      <c r="T804" s="287"/>
      <c r="U804" s="287"/>
      <c r="V804" s="3"/>
      <c r="W804" s="3"/>
      <c r="X804" s="3"/>
      <c r="Y804" s="3"/>
      <c r="Z804" s="3"/>
      <c r="AA804" s="3"/>
      <c r="AB804" s="3"/>
    </row>
    <row r="805" ht="15.75" customHeight="1">
      <c r="A805" s="401"/>
      <c r="B805" s="401"/>
      <c r="C805" s="421" t="s">
        <v>1984</v>
      </c>
      <c r="D805" s="404"/>
      <c r="E805" s="405">
        <v>20.0</v>
      </c>
      <c r="F805" s="406" t="s">
        <v>120</v>
      </c>
      <c r="G805" s="397">
        <v>157.5</v>
      </c>
      <c r="H805" s="420">
        <f t="shared" si="87"/>
        <v>3150</v>
      </c>
      <c r="I805" s="408"/>
      <c r="J805" s="287">
        <v>20.0</v>
      </c>
      <c r="K805" s="400"/>
      <c r="L805" s="287"/>
      <c r="M805" s="416"/>
      <c r="N805" s="287"/>
      <c r="O805" s="287"/>
      <c r="P805" s="400"/>
      <c r="Q805" s="287"/>
      <c r="R805" s="287"/>
      <c r="S805" s="287"/>
      <c r="T805" s="287"/>
      <c r="U805" s="287"/>
      <c r="V805" s="3"/>
      <c r="W805" s="3"/>
      <c r="X805" s="3"/>
      <c r="Y805" s="3"/>
      <c r="Z805" s="3"/>
      <c r="AA805" s="3"/>
      <c r="AB805" s="3"/>
    </row>
    <row r="806" ht="15.75" customHeight="1">
      <c r="A806" s="401"/>
      <c r="B806" s="401"/>
      <c r="C806" s="421" t="s">
        <v>1985</v>
      </c>
      <c r="D806" s="404"/>
      <c r="E806" s="405">
        <v>500.0</v>
      </c>
      <c r="F806" s="406" t="s">
        <v>120</v>
      </c>
      <c r="G806" s="397">
        <v>4.5</v>
      </c>
      <c r="H806" s="420">
        <f t="shared" si="87"/>
        <v>2250</v>
      </c>
      <c r="I806" s="408"/>
      <c r="J806" s="287">
        <v>500.0</v>
      </c>
      <c r="K806" s="400"/>
      <c r="L806" s="287"/>
      <c r="M806" s="416"/>
      <c r="N806" s="287"/>
      <c r="O806" s="287"/>
      <c r="P806" s="400"/>
      <c r="Q806" s="287"/>
      <c r="R806" s="287"/>
      <c r="S806" s="287"/>
      <c r="T806" s="287"/>
      <c r="U806" s="287"/>
      <c r="V806" s="3"/>
      <c r="W806" s="3"/>
      <c r="X806" s="3"/>
      <c r="Y806" s="3"/>
      <c r="Z806" s="3"/>
      <c r="AA806" s="3"/>
      <c r="AB806" s="3"/>
    </row>
    <row r="807" ht="15.75" customHeight="1">
      <c r="A807" s="401"/>
      <c r="B807" s="401"/>
      <c r="C807" s="421" t="s">
        <v>1986</v>
      </c>
      <c r="D807" s="404" t="s">
        <v>1987</v>
      </c>
      <c r="E807" s="405">
        <v>5.0</v>
      </c>
      <c r="F807" s="406" t="s">
        <v>131</v>
      </c>
      <c r="G807" s="397">
        <v>77.0</v>
      </c>
      <c r="H807" s="420">
        <f t="shared" si="87"/>
        <v>385</v>
      </c>
      <c r="I807" s="408"/>
      <c r="J807" s="287">
        <v>5.0</v>
      </c>
      <c r="K807" s="400"/>
      <c r="L807" s="287"/>
      <c r="M807" s="416"/>
      <c r="N807" s="287"/>
      <c r="O807" s="287"/>
      <c r="P807" s="400"/>
      <c r="Q807" s="287"/>
      <c r="R807" s="287"/>
      <c r="S807" s="287"/>
      <c r="T807" s="287"/>
      <c r="U807" s="287"/>
      <c r="V807" s="3"/>
      <c r="W807" s="3"/>
      <c r="X807" s="3"/>
      <c r="Y807" s="3"/>
      <c r="Z807" s="3"/>
      <c r="AA807" s="3"/>
      <c r="AB807" s="3"/>
    </row>
    <row r="808" ht="15.75" customHeight="1">
      <c r="A808" s="401"/>
      <c r="B808" s="401"/>
      <c r="C808" s="421" t="s">
        <v>1988</v>
      </c>
      <c r="D808" s="404"/>
      <c r="E808" s="405">
        <v>5.0</v>
      </c>
      <c r="F808" s="406" t="s">
        <v>1989</v>
      </c>
      <c r="G808" s="397">
        <v>1500.0</v>
      </c>
      <c r="H808" s="420">
        <f t="shared" si="87"/>
        <v>7500</v>
      </c>
      <c r="I808" s="408"/>
      <c r="J808" s="287">
        <v>5.0</v>
      </c>
      <c r="K808" s="400"/>
      <c r="L808" s="287"/>
      <c r="M808" s="416"/>
      <c r="N808" s="287"/>
      <c r="O808" s="287"/>
      <c r="P808" s="400"/>
      <c r="Q808" s="287"/>
      <c r="R808" s="287"/>
      <c r="S808" s="287"/>
      <c r="T808" s="287"/>
      <c r="U808" s="287"/>
      <c r="V808" s="3"/>
      <c r="W808" s="3"/>
      <c r="X808" s="3"/>
      <c r="Y808" s="3"/>
      <c r="Z808" s="3"/>
      <c r="AA808" s="3"/>
      <c r="AB808" s="3"/>
    </row>
    <row r="809" ht="15.75" customHeight="1">
      <c r="A809" s="401"/>
      <c r="B809" s="401"/>
      <c r="C809" s="421" t="s">
        <v>1990</v>
      </c>
      <c r="D809" s="404"/>
      <c r="E809" s="405">
        <v>20.0</v>
      </c>
      <c r="F809" s="406" t="s">
        <v>120</v>
      </c>
      <c r="G809" s="397">
        <v>125.0</v>
      </c>
      <c r="H809" s="420">
        <f t="shared" si="87"/>
        <v>2500</v>
      </c>
      <c r="I809" s="408"/>
      <c r="J809" s="287">
        <v>20.0</v>
      </c>
      <c r="K809" s="400"/>
      <c r="L809" s="287"/>
      <c r="M809" s="416"/>
      <c r="N809" s="287"/>
      <c r="O809" s="287"/>
      <c r="P809" s="400"/>
      <c r="Q809" s="287"/>
      <c r="R809" s="287"/>
      <c r="S809" s="287"/>
      <c r="T809" s="287"/>
      <c r="U809" s="287"/>
      <c r="V809" s="3"/>
      <c r="W809" s="3"/>
      <c r="X809" s="3"/>
      <c r="Y809" s="3"/>
      <c r="Z809" s="3"/>
      <c r="AA809" s="3"/>
      <c r="AB809" s="3"/>
    </row>
    <row r="810" ht="15.75" customHeight="1">
      <c r="A810" s="401"/>
      <c r="B810" s="401"/>
      <c r="C810" s="421" t="s">
        <v>1991</v>
      </c>
      <c r="D810" s="404"/>
      <c r="E810" s="405">
        <v>20.0</v>
      </c>
      <c r="F810" s="406" t="s">
        <v>120</v>
      </c>
      <c r="G810" s="397">
        <v>75.0</v>
      </c>
      <c r="H810" s="420">
        <f t="shared" si="87"/>
        <v>1500</v>
      </c>
      <c r="I810" s="408"/>
      <c r="J810" s="287">
        <v>20.0</v>
      </c>
      <c r="K810" s="400"/>
      <c r="L810" s="287"/>
      <c r="M810" s="416"/>
      <c r="N810" s="287"/>
      <c r="O810" s="287"/>
      <c r="P810" s="400"/>
      <c r="Q810" s="287"/>
      <c r="R810" s="287"/>
      <c r="S810" s="287"/>
      <c r="T810" s="287"/>
      <c r="U810" s="287"/>
      <c r="V810" s="3"/>
      <c r="W810" s="3"/>
      <c r="X810" s="3"/>
      <c r="Y810" s="3"/>
      <c r="Z810" s="3"/>
      <c r="AA810" s="3"/>
      <c r="AB810" s="3"/>
    </row>
    <row r="811" ht="15.75" customHeight="1">
      <c r="A811" s="401"/>
      <c r="B811" s="401"/>
      <c r="C811" s="421" t="s">
        <v>1992</v>
      </c>
      <c r="D811" s="404"/>
      <c r="E811" s="405">
        <v>20.0</v>
      </c>
      <c r="F811" s="406" t="s">
        <v>120</v>
      </c>
      <c r="G811" s="397">
        <v>165.0</v>
      </c>
      <c r="H811" s="420">
        <f t="shared" si="87"/>
        <v>3300</v>
      </c>
      <c r="I811" s="408"/>
      <c r="J811" s="287">
        <v>20.0</v>
      </c>
      <c r="K811" s="400"/>
      <c r="L811" s="287"/>
      <c r="M811" s="416"/>
      <c r="N811" s="287"/>
      <c r="O811" s="287"/>
      <c r="P811" s="400"/>
      <c r="Q811" s="287"/>
      <c r="R811" s="287"/>
      <c r="S811" s="287"/>
      <c r="T811" s="287"/>
      <c r="U811" s="287"/>
      <c r="V811" s="3"/>
      <c r="W811" s="3"/>
      <c r="X811" s="3"/>
      <c r="Y811" s="3"/>
      <c r="Z811" s="3"/>
      <c r="AA811" s="3"/>
      <c r="AB811" s="3"/>
    </row>
    <row r="812" ht="15.75" customHeight="1">
      <c r="A812" s="401"/>
      <c r="B812" s="401"/>
      <c r="C812" s="421" t="s">
        <v>1993</v>
      </c>
      <c r="D812" s="404"/>
      <c r="E812" s="405">
        <v>20.0</v>
      </c>
      <c r="F812" s="406" t="s">
        <v>120</v>
      </c>
      <c r="G812" s="397">
        <v>165.0</v>
      </c>
      <c r="H812" s="420">
        <f t="shared" si="87"/>
        <v>3300</v>
      </c>
      <c r="I812" s="408"/>
      <c r="J812" s="287">
        <v>20.0</v>
      </c>
      <c r="K812" s="400"/>
      <c r="L812" s="287"/>
      <c r="M812" s="416"/>
      <c r="N812" s="287"/>
      <c r="O812" s="287"/>
      <c r="P812" s="400"/>
      <c r="Q812" s="287"/>
      <c r="R812" s="287"/>
      <c r="S812" s="287"/>
      <c r="T812" s="287"/>
      <c r="U812" s="287"/>
      <c r="V812" s="3"/>
      <c r="W812" s="3"/>
      <c r="X812" s="3"/>
      <c r="Y812" s="3"/>
      <c r="Z812" s="3"/>
      <c r="AA812" s="3"/>
      <c r="AB812" s="3"/>
    </row>
    <row r="813" ht="15.75" customHeight="1">
      <c r="A813" s="401"/>
      <c r="B813" s="401"/>
      <c r="C813" s="421" t="s">
        <v>1797</v>
      </c>
      <c r="D813" s="404" t="s">
        <v>1798</v>
      </c>
      <c r="E813" s="405">
        <v>50.0</v>
      </c>
      <c r="F813" s="406" t="s">
        <v>120</v>
      </c>
      <c r="G813" s="397">
        <v>65.0</v>
      </c>
      <c r="H813" s="420">
        <f t="shared" si="87"/>
        <v>3250</v>
      </c>
      <c r="I813" s="408"/>
      <c r="J813" s="287">
        <v>50.0</v>
      </c>
      <c r="K813" s="400"/>
      <c r="L813" s="287"/>
      <c r="M813" s="416"/>
      <c r="N813" s="287"/>
      <c r="O813" s="287"/>
      <c r="P813" s="400"/>
      <c r="Q813" s="287"/>
      <c r="R813" s="287"/>
      <c r="S813" s="287"/>
      <c r="T813" s="287"/>
      <c r="U813" s="287"/>
      <c r="V813" s="3"/>
      <c r="W813" s="3"/>
      <c r="X813" s="3"/>
      <c r="Y813" s="3"/>
      <c r="Z813" s="3"/>
      <c r="AA813" s="3"/>
      <c r="AB813" s="3"/>
    </row>
    <row r="814" ht="15.75" customHeight="1">
      <c r="A814" s="401"/>
      <c r="B814" s="401"/>
      <c r="C814" s="421" t="s">
        <v>1797</v>
      </c>
      <c r="D814" s="404" t="s">
        <v>1799</v>
      </c>
      <c r="E814" s="405">
        <v>50.0</v>
      </c>
      <c r="F814" s="406" t="s">
        <v>120</v>
      </c>
      <c r="G814" s="397">
        <v>65.0</v>
      </c>
      <c r="H814" s="420">
        <f t="shared" si="87"/>
        <v>3250</v>
      </c>
      <c r="I814" s="408"/>
      <c r="J814" s="287">
        <v>50.0</v>
      </c>
      <c r="K814" s="400"/>
      <c r="L814" s="287"/>
      <c r="M814" s="416"/>
      <c r="N814" s="287"/>
      <c r="O814" s="287"/>
      <c r="P814" s="400"/>
      <c r="Q814" s="287"/>
      <c r="R814" s="287"/>
      <c r="S814" s="287"/>
      <c r="T814" s="287"/>
      <c r="U814" s="287"/>
      <c r="V814" s="3"/>
      <c r="W814" s="3"/>
      <c r="X814" s="3"/>
      <c r="Y814" s="3"/>
      <c r="Z814" s="3"/>
      <c r="AA814" s="3"/>
      <c r="AB814" s="3"/>
    </row>
    <row r="815" ht="15.75" customHeight="1">
      <c r="A815" s="401"/>
      <c r="B815" s="401"/>
      <c r="C815" s="421" t="s">
        <v>1994</v>
      </c>
      <c r="D815" s="404"/>
      <c r="E815" s="405">
        <v>20.0</v>
      </c>
      <c r="F815" s="406" t="s">
        <v>118</v>
      </c>
      <c r="G815" s="397">
        <v>300.0</v>
      </c>
      <c r="H815" s="420">
        <f t="shared" si="87"/>
        <v>6000</v>
      </c>
      <c r="I815" s="408"/>
      <c r="J815" s="287">
        <v>20.0</v>
      </c>
      <c r="K815" s="400"/>
      <c r="L815" s="287"/>
      <c r="M815" s="416"/>
      <c r="N815" s="287"/>
      <c r="O815" s="287"/>
      <c r="P815" s="400"/>
      <c r="Q815" s="287"/>
      <c r="R815" s="287"/>
      <c r="S815" s="287"/>
      <c r="T815" s="287"/>
      <c r="U815" s="287"/>
      <c r="V815" s="3"/>
      <c r="W815" s="3"/>
      <c r="X815" s="3"/>
      <c r="Y815" s="3"/>
      <c r="Z815" s="3"/>
      <c r="AA815" s="3"/>
      <c r="AB815" s="3"/>
    </row>
    <row r="816" ht="15.75" customHeight="1">
      <c r="A816" s="401"/>
      <c r="B816" s="401"/>
      <c r="C816" s="421" t="s">
        <v>1995</v>
      </c>
      <c r="D816" s="404"/>
      <c r="E816" s="405">
        <v>10.0</v>
      </c>
      <c r="F816" s="406" t="s">
        <v>131</v>
      </c>
      <c r="G816" s="397">
        <v>565.0</v>
      </c>
      <c r="H816" s="420">
        <f t="shared" si="87"/>
        <v>5650</v>
      </c>
      <c r="I816" s="408"/>
      <c r="J816" s="287">
        <v>10.0</v>
      </c>
      <c r="K816" s="400"/>
      <c r="L816" s="287"/>
      <c r="M816" s="416"/>
      <c r="N816" s="287"/>
      <c r="O816" s="287"/>
      <c r="P816" s="400"/>
      <c r="Q816" s="287"/>
      <c r="R816" s="287"/>
      <c r="S816" s="287"/>
      <c r="T816" s="287"/>
      <c r="U816" s="287"/>
      <c r="V816" s="3"/>
      <c r="W816" s="3"/>
      <c r="X816" s="3"/>
      <c r="Y816" s="3"/>
      <c r="Z816" s="3"/>
      <c r="AA816" s="3"/>
      <c r="AB816" s="3"/>
    </row>
    <row r="817" ht="15.75" customHeight="1">
      <c r="A817" s="401"/>
      <c r="B817" s="401"/>
      <c r="C817" s="421" t="s">
        <v>1996</v>
      </c>
      <c r="D817" s="404"/>
      <c r="E817" s="405">
        <v>10.0</v>
      </c>
      <c r="F817" s="406" t="s">
        <v>131</v>
      </c>
      <c r="G817" s="397">
        <v>565.0</v>
      </c>
      <c r="H817" s="420">
        <f t="shared" si="87"/>
        <v>5650</v>
      </c>
      <c r="I817" s="408"/>
      <c r="J817" s="287">
        <v>10.0</v>
      </c>
      <c r="K817" s="400"/>
      <c r="L817" s="287"/>
      <c r="M817" s="416"/>
      <c r="N817" s="287"/>
      <c r="O817" s="287"/>
      <c r="P817" s="400"/>
      <c r="Q817" s="287"/>
      <c r="R817" s="287"/>
      <c r="S817" s="287"/>
      <c r="T817" s="287"/>
      <c r="U817" s="287"/>
      <c r="V817" s="3"/>
      <c r="W817" s="3"/>
      <c r="X817" s="3"/>
      <c r="Y817" s="3"/>
      <c r="Z817" s="3"/>
      <c r="AA817" s="3"/>
      <c r="AB817" s="3"/>
    </row>
    <row r="818" ht="15.75" customHeight="1">
      <c r="A818" s="401"/>
      <c r="B818" s="401"/>
      <c r="C818" s="421" t="s">
        <v>1997</v>
      </c>
      <c r="D818" s="404"/>
      <c r="E818" s="405">
        <v>5.0</v>
      </c>
      <c r="F818" s="406" t="s">
        <v>131</v>
      </c>
      <c r="G818" s="397">
        <v>565.0</v>
      </c>
      <c r="H818" s="420">
        <f t="shared" si="87"/>
        <v>2825</v>
      </c>
      <c r="I818" s="408"/>
      <c r="J818" s="287">
        <v>5.0</v>
      </c>
      <c r="K818" s="400"/>
      <c r="L818" s="287"/>
      <c r="M818" s="416"/>
      <c r="N818" s="287"/>
      <c r="O818" s="287"/>
      <c r="P818" s="400"/>
      <c r="Q818" s="287"/>
      <c r="R818" s="287"/>
      <c r="S818" s="287"/>
      <c r="T818" s="287"/>
      <c r="U818" s="287"/>
      <c r="V818" s="3"/>
      <c r="W818" s="3"/>
      <c r="X818" s="3"/>
      <c r="Y818" s="3"/>
      <c r="Z818" s="3"/>
      <c r="AA818" s="3"/>
      <c r="AB818" s="3"/>
    </row>
    <row r="819" ht="15.75" customHeight="1">
      <c r="A819" s="401"/>
      <c r="B819" s="401"/>
      <c r="C819" s="421" t="s">
        <v>1998</v>
      </c>
      <c r="D819" s="404"/>
      <c r="E819" s="405">
        <v>500.0</v>
      </c>
      <c r="F819" s="406" t="s">
        <v>120</v>
      </c>
      <c r="G819" s="397">
        <v>10.5</v>
      </c>
      <c r="H819" s="420">
        <f t="shared" si="87"/>
        <v>5250</v>
      </c>
      <c r="I819" s="408"/>
      <c r="J819" s="287">
        <v>500.0</v>
      </c>
      <c r="K819" s="400"/>
      <c r="L819" s="287"/>
      <c r="M819" s="416"/>
      <c r="N819" s="287"/>
      <c r="O819" s="287"/>
      <c r="P819" s="400"/>
      <c r="Q819" s="287"/>
      <c r="R819" s="287"/>
      <c r="S819" s="287"/>
      <c r="T819" s="287"/>
      <c r="U819" s="287"/>
      <c r="V819" s="3"/>
      <c r="W819" s="3"/>
      <c r="X819" s="3"/>
      <c r="Y819" s="3"/>
      <c r="Z819" s="3"/>
      <c r="AA819" s="3"/>
      <c r="AB819" s="3"/>
    </row>
    <row r="820" ht="15.75" customHeight="1">
      <c r="A820" s="401"/>
      <c r="B820" s="401"/>
      <c r="C820" s="421" t="s">
        <v>1999</v>
      </c>
      <c r="D820" s="404"/>
      <c r="E820" s="405">
        <v>2.0</v>
      </c>
      <c r="F820" s="406" t="s">
        <v>1989</v>
      </c>
      <c r="G820" s="397">
        <v>2299.0</v>
      </c>
      <c r="H820" s="420">
        <f t="shared" si="87"/>
        <v>4598</v>
      </c>
      <c r="I820" s="408"/>
      <c r="J820" s="287">
        <v>2.0</v>
      </c>
      <c r="K820" s="400"/>
      <c r="L820" s="287"/>
      <c r="M820" s="416"/>
      <c r="N820" s="287"/>
      <c r="O820" s="287"/>
      <c r="P820" s="400"/>
      <c r="Q820" s="287"/>
      <c r="R820" s="287"/>
      <c r="S820" s="287"/>
      <c r="T820" s="287"/>
      <c r="U820" s="287"/>
      <c r="V820" s="3"/>
      <c r="W820" s="3"/>
      <c r="X820" s="3"/>
      <c r="Y820" s="3"/>
      <c r="Z820" s="3"/>
      <c r="AA820" s="3"/>
      <c r="AB820" s="3"/>
    </row>
    <row r="821" ht="15.75" customHeight="1">
      <c r="A821" s="401"/>
      <c r="B821" s="401"/>
      <c r="C821" s="421" t="s">
        <v>1205</v>
      </c>
      <c r="D821" s="404" t="s">
        <v>2000</v>
      </c>
      <c r="E821" s="405">
        <v>60.0</v>
      </c>
      <c r="F821" s="406" t="s">
        <v>120</v>
      </c>
      <c r="G821" s="397">
        <v>118.0</v>
      </c>
      <c r="H821" s="420">
        <f t="shared" si="87"/>
        <v>7080</v>
      </c>
      <c r="I821" s="408"/>
      <c r="J821" s="287">
        <v>60.0</v>
      </c>
      <c r="K821" s="400"/>
      <c r="L821" s="287"/>
      <c r="M821" s="416"/>
      <c r="N821" s="287"/>
      <c r="O821" s="287"/>
      <c r="P821" s="400"/>
      <c r="Q821" s="287"/>
      <c r="R821" s="287"/>
      <c r="S821" s="287"/>
      <c r="T821" s="287"/>
      <c r="U821" s="287"/>
      <c r="V821" s="3"/>
      <c r="W821" s="3"/>
      <c r="X821" s="3"/>
      <c r="Y821" s="3"/>
      <c r="Z821" s="3"/>
      <c r="AA821" s="3"/>
      <c r="AB821" s="3"/>
    </row>
    <row r="822" ht="15.75" customHeight="1">
      <c r="A822" s="401"/>
      <c r="B822" s="401"/>
      <c r="C822" s="421" t="s">
        <v>2001</v>
      </c>
      <c r="D822" s="404"/>
      <c r="E822" s="405">
        <v>64.0</v>
      </c>
      <c r="F822" s="406" t="s">
        <v>560</v>
      </c>
      <c r="G822" s="397">
        <v>450.0</v>
      </c>
      <c r="H822" s="420">
        <f t="shared" si="87"/>
        <v>28800</v>
      </c>
      <c r="I822" s="408"/>
      <c r="J822" s="287">
        <v>32.0</v>
      </c>
      <c r="K822" s="400"/>
      <c r="L822" s="287"/>
      <c r="M822" s="416"/>
      <c r="N822" s="287"/>
      <c r="O822" s="287"/>
      <c r="P822" s="400">
        <v>32.0</v>
      </c>
      <c r="Q822" s="287"/>
      <c r="R822" s="287"/>
      <c r="S822" s="287"/>
      <c r="T822" s="287"/>
      <c r="U822" s="287"/>
      <c r="V822" s="3"/>
      <c r="W822" s="3"/>
      <c r="X822" s="3"/>
      <c r="Y822" s="3"/>
      <c r="Z822" s="3"/>
      <c r="AA822" s="3"/>
      <c r="AB822" s="3"/>
    </row>
    <row r="823" ht="15.75" customHeight="1">
      <c r="A823" s="401"/>
      <c r="B823" s="401"/>
      <c r="C823" s="421" t="s">
        <v>2002</v>
      </c>
      <c r="D823" s="404"/>
      <c r="E823" s="405">
        <v>12.0</v>
      </c>
      <c r="F823" s="406" t="s">
        <v>221</v>
      </c>
      <c r="G823" s="397">
        <v>214.5</v>
      </c>
      <c r="H823" s="420">
        <f t="shared" si="87"/>
        <v>2574</v>
      </c>
      <c r="I823" s="408"/>
      <c r="J823" s="287">
        <v>6.0</v>
      </c>
      <c r="K823" s="400"/>
      <c r="L823" s="287"/>
      <c r="M823" s="416"/>
      <c r="N823" s="287"/>
      <c r="O823" s="287"/>
      <c r="P823" s="400">
        <v>6.0</v>
      </c>
      <c r="Q823" s="287"/>
      <c r="R823" s="287"/>
      <c r="S823" s="287"/>
      <c r="T823" s="287"/>
      <c r="U823" s="287"/>
      <c r="V823" s="3"/>
      <c r="W823" s="3"/>
      <c r="X823" s="3"/>
      <c r="Y823" s="3"/>
      <c r="Z823" s="3"/>
      <c r="AA823" s="3"/>
      <c r="AB823" s="3"/>
    </row>
    <row r="824" ht="15.75" customHeight="1">
      <c r="A824" s="401"/>
      <c r="B824" s="401"/>
      <c r="C824" s="421" t="s">
        <v>2003</v>
      </c>
      <c r="D824" s="404"/>
      <c r="E824" s="405">
        <v>1800.0</v>
      </c>
      <c r="F824" s="406" t="s">
        <v>120</v>
      </c>
      <c r="G824" s="397">
        <v>3.0</v>
      </c>
      <c r="H824" s="420">
        <f t="shared" si="87"/>
        <v>5400</v>
      </c>
      <c r="I824" s="408"/>
      <c r="J824" s="287">
        <v>900.0</v>
      </c>
      <c r="K824" s="400"/>
      <c r="L824" s="287"/>
      <c r="M824" s="416"/>
      <c r="N824" s="287"/>
      <c r="O824" s="287"/>
      <c r="P824" s="400">
        <v>900.0</v>
      </c>
      <c r="Q824" s="287"/>
      <c r="R824" s="287"/>
      <c r="S824" s="287"/>
      <c r="T824" s="287"/>
      <c r="U824" s="287"/>
      <c r="V824" s="3"/>
      <c r="W824" s="3"/>
      <c r="X824" s="3"/>
      <c r="Y824" s="3"/>
      <c r="Z824" s="3"/>
      <c r="AA824" s="3"/>
      <c r="AB824" s="3"/>
    </row>
    <row r="825" ht="15.75" customHeight="1">
      <c r="A825" s="401"/>
      <c r="B825" s="401"/>
      <c r="C825" s="402"/>
      <c r="D825" s="404"/>
      <c r="E825" s="405"/>
      <c r="F825" s="406"/>
      <c r="G825" s="397"/>
      <c r="H825" s="420"/>
      <c r="I825" s="408"/>
      <c r="J825" s="287"/>
      <c r="K825" s="400"/>
      <c r="L825" s="287"/>
      <c r="M825" s="416"/>
      <c r="N825" s="287"/>
      <c r="O825" s="287"/>
      <c r="P825" s="400"/>
      <c r="Q825" s="287"/>
      <c r="R825" s="287"/>
      <c r="S825" s="287"/>
      <c r="T825" s="287"/>
      <c r="U825" s="287"/>
      <c r="V825" s="3"/>
      <c r="W825" s="3"/>
      <c r="X825" s="3"/>
      <c r="Y825" s="3"/>
      <c r="Z825" s="3"/>
      <c r="AA825" s="3"/>
      <c r="AB825" s="3"/>
    </row>
    <row r="826" ht="15.75" customHeight="1">
      <c r="A826" s="401"/>
      <c r="B826" s="401"/>
      <c r="C826" s="402" t="s">
        <v>2004</v>
      </c>
      <c r="D826" s="404"/>
      <c r="E826" s="405"/>
      <c r="F826" s="406"/>
      <c r="G826" s="397"/>
      <c r="H826" s="420"/>
      <c r="I826" s="408"/>
      <c r="J826" s="287"/>
      <c r="K826" s="400"/>
      <c r="L826" s="287"/>
      <c r="M826" s="416"/>
      <c r="N826" s="287"/>
      <c r="O826" s="287"/>
      <c r="P826" s="400"/>
      <c r="Q826" s="287"/>
      <c r="R826" s="287"/>
      <c r="S826" s="287"/>
      <c r="T826" s="287"/>
      <c r="U826" s="287"/>
      <c r="V826" s="3"/>
      <c r="W826" s="3"/>
      <c r="X826" s="3"/>
      <c r="Y826" s="3"/>
      <c r="Z826" s="3"/>
      <c r="AA826" s="3"/>
      <c r="AB826" s="3"/>
    </row>
    <row r="827" ht="15.75" customHeight="1">
      <c r="A827" s="401"/>
      <c r="B827" s="401"/>
      <c r="C827" s="421" t="s">
        <v>2005</v>
      </c>
      <c r="D827" s="404"/>
      <c r="E827" s="405">
        <v>3.0</v>
      </c>
      <c r="F827" s="406" t="s">
        <v>131</v>
      </c>
      <c r="G827" s="397">
        <v>6800.0</v>
      </c>
      <c r="H827" s="420">
        <f t="shared" ref="H827:H841" si="88">E827*G827</f>
        <v>20400</v>
      </c>
      <c r="I827" s="408"/>
      <c r="J827" s="287"/>
      <c r="K827" s="400"/>
      <c r="L827" s="287">
        <v>2.0</v>
      </c>
      <c r="M827" s="416"/>
      <c r="N827" s="287"/>
      <c r="O827" s="287">
        <v>1.0</v>
      </c>
      <c r="P827" s="400"/>
      <c r="Q827" s="287"/>
      <c r="R827" s="287"/>
      <c r="S827" s="287"/>
      <c r="T827" s="287"/>
      <c r="U827" s="287"/>
      <c r="V827" s="3"/>
      <c r="W827" s="3"/>
      <c r="X827" s="3"/>
      <c r="Y827" s="3"/>
      <c r="Z827" s="3"/>
      <c r="AA827" s="3"/>
      <c r="AB827" s="3"/>
    </row>
    <row r="828" ht="15.75" customHeight="1">
      <c r="A828" s="401"/>
      <c r="B828" s="401"/>
      <c r="C828" s="421" t="s">
        <v>2006</v>
      </c>
      <c r="D828" s="404"/>
      <c r="E828" s="405">
        <v>3.0</v>
      </c>
      <c r="F828" s="406" t="s">
        <v>131</v>
      </c>
      <c r="G828" s="397">
        <v>6800.0</v>
      </c>
      <c r="H828" s="420">
        <f t="shared" si="88"/>
        <v>20400</v>
      </c>
      <c r="I828" s="408"/>
      <c r="J828" s="287"/>
      <c r="K828" s="400"/>
      <c r="L828" s="287">
        <v>2.0</v>
      </c>
      <c r="M828" s="416"/>
      <c r="N828" s="287"/>
      <c r="O828" s="287">
        <v>1.0</v>
      </c>
      <c r="P828" s="400"/>
      <c r="Q828" s="287"/>
      <c r="R828" s="287"/>
      <c r="S828" s="287"/>
      <c r="T828" s="287"/>
      <c r="U828" s="287"/>
      <c r="V828" s="3"/>
      <c r="W828" s="3"/>
      <c r="X828" s="3"/>
      <c r="Y828" s="3"/>
      <c r="Z828" s="3"/>
      <c r="AA828" s="3"/>
      <c r="AB828" s="3"/>
    </row>
    <row r="829" ht="15.75" customHeight="1">
      <c r="A829" s="401"/>
      <c r="B829" s="401"/>
      <c r="C829" s="421" t="s">
        <v>2007</v>
      </c>
      <c r="D829" s="404"/>
      <c r="E829" s="405">
        <v>3.0</v>
      </c>
      <c r="F829" s="406" t="s">
        <v>131</v>
      </c>
      <c r="G829" s="397">
        <v>6960.0</v>
      </c>
      <c r="H829" s="420">
        <f t="shared" si="88"/>
        <v>20880</v>
      </c>
      <c r="I829" s="408"/>
      <c r="J829" s="287"/>
      <c r="K829" s="400"/>
      <c r="L829" s="287">
        <v>2.0</v>
      </c>
      <c r="M829" s="416"/>
      <c r="N829" s="287"/>
      <c r="O829" s="287">
        <v>1.0</v>
      </c>
      <c r="P829" s="400"/>
      <c r="Q829" s="287"/>
      <c r="R829" s="287"/>
      <c r="S829" s="287"/>
      <c r="T829" s="287"/>
      <c r="U829" s="287"/>
      <c r="V829" s="3"/>
      <c r="W829" s="3"/>
      <c r="X829" s="3"/>
      <c r="Y829" s="3"/>
      <c r="Z829" s="3"/>
      <c r="AA829" s="3"/>
      <c r="AB829" s="3"/>
    </row>
    <row r="830" ht="15.75" customHeight="1">
      <c r="A830" s="401"/>
      <c r="B830" s="401"/>
      <c r="C830" s="421" t="s">
        <v>2008</v>
      </c>
      <c r="D830" s="404"/>
      <c r="E830" s="405">
        <v>3.0</v>
      </c>
      <c r="F830" s="406" t="s">
        <v>131</v>
      </c>
      <c r="G830" s="397">
        <v>7080.0</v>
      </c>
      <c r="H830" s="420">
        <f t="shared" si="88"/>
        <v>21240</v>
      </c>
      <c r="I830" s="408"/>
      <c r="J830" s="287"/>
      <c r="K830" s="400"/>
      <c r="L830" s="287">
        <v>2.0</v>
      </c>
      <c r="M830" s="416"/>
      <c r="N830" s="287"/>
      <c r="O830" s="287">
        <v>1.0</v>
      </c>
      <c r="P830" s="400"/>
      <c r="Q830" s="287"/>
      <c r="R830" s="287"/>
      <c r="S830" s="287"/>
      <c r="T830" s="287"/>
      <c r="U830" s="287"/>
      <c r="V830" s="3"/>
      <c r="W830" s="3"/>
      <c r="X830" s="3"/>
      <c r="Y830" s="3"/>
      <c r="Z830" s="3"/>
      <c r="AA830" s="3"/>
      <c r="AB830" s="3"/>
    </row>
    <row r="831" ht="15.75" customHeight="1">
      <c r="A831" s="401"/>
      <c r="B831" s="401"/>
      <c r="C831" s="421" t="s">
        <v>2009</v>
      </c>
      <c r="D831" s="404"/>
      <c r="E831" s="405">
        <v>3.0</v>
      </c>
      <c r="F831" s="406" t="s">
        <v>131</v>
      </c>
      <c r="G831" s="397">
        <v>9240.0</v>
      </c>
      <c r="H831" s="420">
        <f t="shared" si="88"/>
        <v>27720</v>
      </c>
      <c r="I831" s="408"/>
      <c r="J831" s="287"/>
      <c r="K831" s="400"/>
      <c r="L831" s="287">
        <v>2.0</v>
      </c>
      <c r="M831" s="416"/>
      <c r="N831" s="287"/>
      <c r="O831" s="287">
        <v>1.0</v>
      </c>
      <c r="P831" s="400"/>
      <c r="Q831" s="287"/>
      <c r="R831" s="287"/>
      <c r="S831" s="287"/>
      <c r="T831" s="287"/>
      <c r="U831" s="287"/>
      <c r="V831" s="3"/>
      <c r="W831" s="3"/>
      <c r="X831" s="3"/>
      <c r="Y831" s="3"/>
      <c r="Z831" s="3"/>
      <c r="AA831" s="3"/>
      <c r="AB831" s="3"/>
    </row>
    <row r="832" ht="15.75" customHeight="1">
      <c r="A832" s="401"/>
      <c r="B832" s="401"/>
      <c r="C832" s="421" t="s">
        <v>2010</v>
      </c>
      <c r="D832" s="404"/>
      <c r="E832" s="405">
        <v>3.0</v>
      </c>
      <c r="F832" s="406" t="s">
        <v>131</v>
      </c>
      <c r="G832" s="397">
        <v>10080.0</v>
      </c>
      <c r="H832" s="420">
        <f t="shared" si="88"/>
        <v>30240</v>
      </c>
      <c r="I832" s="408"/>
      <c r="J832" s="287"/>
      <c r="K832" s="400"/>
      <c r="L832" s="287">
        <v>2.0</v>
      </c>
      <c r="M832" s="416"/>
      <c r="N832" s="287"/>
      <c r="O832" s="287">
        <v>1.0</v>
      </c>
      <c r="P832" s="400"/>
      <c r="Q832" s="287"/>
      <c r="R832" s="287"/>
      <c r="S832" s="287"/>
      <c r="T832" s="287"/>
      <c r="U832" s="287"/>
      <c r="V832" s="3"/>
      <c r="W832" s="3"/>
      <c r="X832" s="3"/>
      <c r="Y832" s="3"/>
      <c r="Z832" s="3"/>
      <c r="AA832" s="3"/>
      <c r="AB832" s="3"/>
    </row>
    <row r="833" ht="15.75" customHeight="1">
      <c r="A833" s="401"/>
      <c r="B833" s="401"/>
      <c r="C833" s="421" t="s">
        <v>2011</v>
      </c>
      <c r="D833" s="404"/>
      <c r="E833" s="405">
        <v>3.0</v>
      </c>
      <c r="F833" s="406" t="s">
        <v>131</v>
      </c>
      <c r="G833" s="397">
        <v>9000.0</v>
      </c>
      <c r="H833" s="420">
        <f t="shared" si="88"/>
        <v>27000</v>
      </c>
      <c r="I833" s="408"/>
      <c r="J833" s="287"/>
      <c r="K833" s="400"/>
      <c r="L833" s="287">
        <v>2.0</v>
      </c>
      <c r="M833" s="416"/>
      <c r="N833" s="287"/>
      <c r="O833" s="287">
        <v>1.0</v>
      </c>
      <c r="P833" s="400"/>
      <c r="Q833" s="287"/>
      <c r="R833" s="287"/>
      <c r="S833" s="287"/>
      <c r="T833" s="287"/>
      <c r="U833" s="287"/>
      <c r="V833" s="3"/>
      <c r="W833" s="3"/>
      <c r="X833" s="3"/>
      <c r="Y833" s="3"/>
      <c r="Z833" s="3"/>
      <c r="AA833" s="3"/>
      <c r="AB833" s="3"/>
    </row>
    <row r="834" ht="15.75" customHeight="1">
      <c r="A834" s="401"/>
      <c r="B834" s="401"/>
      <c r="C834" s="421" t="s">
        <v>2012</v>
      </c>
      <c r="D834" s="404"/>
      <c r="E834" s="405">
        <v>12.0</v>
      </c>
      <c r="F834" s="406" t="s">
        <v>131</v>
      </c>
      <c r="G834" s="397">
        <v>19000.0</v>
      </c>
      <c r="H834" s="420">
        <f t="shared" si="88"/>
        <v>228000</v>
      </c>
      <c r="I834" s="408"/>
      <c r="J834" s="287"/>
      <c r="K834" s="400"/>
      <c r="L834" s="287">
        <v>9.0</v>
      </c>
      <c r="M834" s="416"/>
      <c r="N834" s="287"/>
      <c r="O834" s="287">
        <v>3.0</v>
      </c>
      <c r="P834" s="400"/>
      <c r="Q834" s="287"/>
      <c r="R834" s="287"/>
      <c r="S834" s="287"/>
      <c r="T834" s="287"/>
      <c r="U834" s="287"/>
      <c r="V834" s="3"/>
      <c r="W834" s="3"/>
      <c r="X834" s="3"/>
      <c r="Y834" s="3"/>
      <c r="Z834" s="3"/>
      <c r="AA834" s="3"/>
      <c r="AB834" s="3"/>
    </row>
    <row r="835" ht="15.75" customHeight="1">
      <c r="A835" s="401"/>
      <c r="B835" s="401"/>
      <c r="C835" s="421" t="s">
        <v>2013</v>
      </c>
      <c r="D835" s="404"/>
      <c r="E835" s="405">
        <v>3.0</v>
      </c>
      <c r="F835" s="406" t="s">
        <v>131</v>
      </c>
      <c r="G835" s="397">
        <v>6840.0</v>
      </c>
      <c r="H835" s="420">
        <f t="shared" si="88"/>
        <v>20520</v>
      </c>
      <c r="I835" s="408"/>
      <c r="J835" s="287"/>
      <c r="K835" s="400"/>
      <c r="L835" s="287">
        <v>2.0</v>
      </c>
      <c r="M835" s="416"/>
      <c r="N835" s="287"/>
      <c r="O835" s="287">
        <v>1.0</v>
      </c>
      <c r="P835" s="400"/>
      <c r="Q835" s="287"/>
      <c r="R835" s="287"/>
      <c r="S835" s="287"/>
      <c r="T835" s="287"/>
      <c r="U835" s="287"/>
      <c r="V835" s="3"/>
      <c r="W835" s="3"/>
      <c r="X835" s="3"/>
      <c r="Y835" s="3"/>
      <c r="Z835" s="3"/>
      <c r="AA835" s="3"/>
      <c r="AB835" s="3"/>
    </row>
    <row r="836" ht="15.75" customHeight="1">
      <c r="A836" s="401"/>
      <c r="B836" s="401"/>
      <c r="C836" s="421" t="s">
        <v>2014</v>
      </c>
      <c r="D836" s="404"/>
      <c r="E836" s="405">
        <v>4.0</v>
      </c>
      <c r="F836" s="406" t="s">
        <v>131</v>
      </c>
      <c r="G836" s="397">
        <v>32800.0</v>
      </c>
      <c r="H836" s="420">
        <f t="shared" si="88"/>
        <v>131200</v>
      </c>
      <c r="I836" s="408"/>
      <c r="J836" s="287"/>
      <c r="K836" s="400"/>
      <c r="L836" s="287">
        <v>2.0</v>
      </c>
      <c r="M836" s="416"/>
      <c r="N836" s="287"/>
      <c r="O836" s="287">
        <v>2.0</v>
      </c>
      <c r="P836" s="400"/>
      <c r="Q836" s="287"/>
      <c r="R836" s="287"/>
      <c r="S836" s="287"/>
      <c r="T836" s="287"/>
      <c r="U836" s="287"/>
      <c r="V836" s="3"/>
      <c r="W836" s="3"/>
      <c r="X836" s="3"/>
      <c r="Y836" s="3"/>
      <c r="Z836" s="3"/>
      <c r="AA836" s="3"/>
      <c r="AB836" s="3"/>
    </row>
    <row r="837" ht="15.75" customHeight="1">
      <c r="A837" s="401"/>
      <c r="B837" s="401"/>
      <c r="C837" s="421" t="s">
        <v>2015</v>
      </c>
      <c r="D837" s="404"/>
      <c r="E837" s="405">
        <v>4.0</v>
      </c>
      <c r="F837" s="406" t="s">
        <v>131</v>
      </c>
      <c r="G837" s="397">
        <v>32800.0</v>
      </c>
      <c r="H837" s="420">
        <f t="shared" si="88"/>
        <v>131200</v>
      </c>
      <c r="I837" s="408"/>
      <c r="J837" s="287"/>
      <c r="K837" s="400"/>
      <c r="L837" s="287">
        <v>2.0</v>
      </c>
      <c r="M837" s="416"/>
      <c r="N837" s="287"/>
      <c r="O837" s="287">
        <v>2.0</v>
      </c>
      <c r="P837" s="400"/>
      <c r="Q837" s="287"/>
      <c r="R837" s="287"/>
      <c r="S837" s="287"/>
      <c r="T837" s="287"/>
      <c r="U837" s="287"/>
      <c r="V837" s="3"/>
      <c r="W837" s="3"/>
      <c r="X837" s="3"/>
      <c r="Y837" s="3"/>
      <c r="Z837" s="3"/>
      <c r="AA837" s="3"/>
      <c r="AB837" s="3"/>
    </row>
    <row r="838" ht="15.75" customHeight="1">
      <c r="A838" s="401"/>
      <c r="B838" s="401"/>
      <c r="C838" s="421" t="s">
        <v>2016</v>
      </c>
      <c r="D838" s="404"/>
      <c r="E838" s="405">
        <v>6.0</v>
      </c>
      <c r="F838" s="406" t="s">
        <v>131</v>
      </c>
      <c r="G838" s="397">
        <v>8200.0</v>
      </c>
      <c r="H838" s="420">
        <f t="shared" si="88"/>
        <v>49200</v>
      </c>
      <c r="I838" s="408"/>
      <c r="J838" s="287"/>
      <c r="K838" s="400"/>
      <c r="L838" s="287">
        <v>3.0</v>
      </c>
      <c r="M838" s="416"/>
      <c r="N838" s="287"/>
      <c r="O838" s="287">
        <v>3.0</v>
      </c>
      <c r="P838" s="400"/>
      <c r="Q838" s="287"/>
      <c r="R838" s="287"/>
      <c r="S838" s="287"/>
      <c r="T838" s="287"/>
      <c r="U838" s="287"/>
      <c r="V838" s="3"/>
      <c r="W838" s="3"/>
      <c r="X838" s="3"/>
      <c r="Y838" s="3"/>
      <c r="Z838" s="3"/>
      <c r="AA838" s="3"/>
      <c r="AB838" s="3"/>
    </row>
    <row r="839" ht="15.75" customHeight="1">
      <c r="A839" s="401"/>
      <c r="B839" s="401"/>
      <c r="C839" s="421" t="s">
        <v>2017</v>
      </c>
      <c r="D839" s="404"/>
      <c r="E839" s="405">
        <v>2.0</v>
      </c>
      <c r="F839" s="406" t="s">
        <v>131</v>
      </c>
      <c r="G839" s="397">
        <v>12000.0</v>
      </c>
      <c r="H839" s="420">
        <f t="shared" si="88"/>
        <v>24000</v>
      </c>
      <c r="I839" s="408"/>
      <c r="J839" s="287"/>
      <c r="K839" s="400"/>
      <c r="L839" s="287">
        <v>1.0</v>
      </c>
      <c r="M839" s="416"/>
      <c r="N839" s="287"/>
      <c r="O839" s="287">
        <v>1.0</v>
      </c>
      <c r="P839" s="400"/>
      <c r="Q839" s="287"/>
      <c r="R839" s="287"/>
      <c r="S839" s="287"/>
      <c r="T839" s="287"/>
      <c r="U839" s="287"/>
      <c r="V839" s="3"/>
      <c r="W839" s="3"/>
      <c r="X839" s="3"/>
      <c r="Y839" s="3"/>
      <c r="Z839" s="3"/>
      <c r="AA839" s="3"/>
      <c r="AB839" s="3"/>
    </row>
    <row r="840" ht="15.75" customHeight="1">
      <c r="A840" s="401"/>
      <c r="B840" s="401"/>
      <c r="C840" s="421" t="s">
        <v>2018</v>
      </c>
      <c r="D840" s="404" t="s">
        <v>2019</v>
      </c>
      <c r="E840" s="405">
        <v>12.0</v>
      </c>
      <c r="F840" s="406" t="s">
        <v>131</v>
      </c>
      <c r="G840" s="397">
        <v>24000.0</v>
      </c>
      <c r="H840" s="420">
        <f t="shared" si="88"/>
        <v>288000</v>
      </c>
      <c r="I840" s="408"/>
      <c r="J840" s="287"/>
      <c r="K840" s="400"/>
      <c r="L840" s="287">
        <v>6.0</v>
      </c>
      <c r="M840" s="416"/>
      <c r="N840" s="287"/>
      <c r="O840" s="287">
        <v>3.0</v>
      </c>
      <c r="P840" s="400"/>
      <c r="Q840" s="287"/>
      <c r="R840" s="287">
        <v>3.0</v>
      </c>
      <c r="S840" s="287"/>
      <c r="T840" s="287"/>
      <c r="U840" s="287"/>
      <c r="V840" s="3"/>
      <c r="W840" s="3"/>
      <c r="X840" s="3"/>
      <c r="Y840" s="3"/>
      <c r="Z840" s="3"/>
      <c r="AA840" s="3"/>
      <c r="AB840" s="3"/>
    </row>
    <row r="841" ht="15.75" customHeight="1">
      <c r="A841" s="401"/>
      <c r="B841" s="401"/>
      <c r="C841" s="421" t="s">
        <v>2020</v>
      </c>
      <c r="D841" s="404"/>
      <c r="E841" s="405">
        <v>1500.0</v>
      </c>
      <c r="F841" s="406" t="s">
        <v>120</v>
      </c>
      <c r="G841" s="397">
        <v>10.72</v>
      </c>
      <c r="H841" s="420">
        <f t="shared" si="88"/>
        <v>16080</v>
      </c>
      <c r="I841" s="408"/>
      <c r="J841" s="287"/>
      <c r="K841" s="400"/>
      <c r="L841" s="287">
        <v>500.0</v>
      </c>
      <c r="M841" s="416"/>
      <c r="N841" s="287"/>
      <c r="O841" s="287">
        <v>500.0</v>
      </c>
      <c r="P841" s="400"/>
      <c r="Q841" s="287"/>
      <c r="R841" s="287">
        <v>500.0</v>
      </c>
      <c r="S841" s="287"/>
      <c r="T841" s="287"/>
      <c r="U841" s="287"/>
      <c r="V841" s="3"/>
      <c r="W841" s="3"/>
      <c r="X841" s="3"/>
      <c r="Y841" s="3"/>
      <c r="Z841" s="3"/>
      <c r="AA841" s="3"/>
      <c r="AB841" s="3"/>
    </row>
    <row r="842" ht="15.75" customHeight="1">
      <c r="A842" s="401"/>
      <c r="B842" s="401"/>
      <c r="C842" s="402"/>
      <c r="D842" s="404"/>
      <c r="E842" s="405"/>
      <c r="F842" s="406"/>
      <c r="G842" s="397"/>
      <c r="H842" s="420"/>
      <c r="I842" s="408"/>
      <c r="J842" s="287"/>
      <c r="K842" s="400"/>
      <c r="L842" s="287"/>
      <c r="M842" s="416"/>
      <c r="N842" s="287"/>
      <c r="O842" s="287"/>
      <c r="P842" s="400"/>
      <c r="Q842" s="287"/>
      <c r="R842" s="287"/>
      <c r="S842" s="287"/>
      <c r="T842" s="287"/>
      <c r="U842" s="287"/>
      <c r="V842" s="3"/>
      <c r="W842" s="3"/>
      <c r="X842" s="3"/>
      <c r="Y842" s="3"/>
      <c r="Z842" s="3"/>
      <c r="AA842" s="3"/>
      <c r="AB842" s="3"/>
    </row>
    <row r="843" ht="15.75" customHeight="1">
      <c r="A843" s="401"/>
      <c r="B843" s="401"/>
      <c r="C843" s="402" t="s">
        <v>2021</v>
      </c>
      <c r="D843" s="404"/>
      <c r="E843" s="405"/>
      <c r="F843" s="406"/>
      <c r="G843" s="397"/>
      <c r="H843" s="420"/>
      <c r="I843" s="408"/>
      <c r="J843" s="287"/>
      <c r="K843" s="400"/>
      <c r="L843" s="287"/>
      <c r="M843" s="416"/>
      <c r="N843" s="287"/>
      <c r="O843" s="287"/>
      <c r="P843" s="400"/>
      <c r="Q843" s="287"/>
      <c r="R843" s="287"/>
      <c r="S843" s="287"/>
      <c r="T843" s="287"/>
      <c r="U843" s="287"/>
      <c r="V843" s="3"/>
      <c r="W843" s="3"/>
      <c r="X843" s="3"/>
      <c r="Y843" s="3"/>
      <c r="Z843" s="3"/>
      <c r="AA843" s="3"/>
      <c r="AB843" s="3"/>
    </row>
    <row r="844" ht="15.75" customHeight="1">
      <c r="A844" s="401"/>
      <c r="B844" s="401"/>
      <c r="C844" s="421" t="s">
        <v>2022</v>
      </c>
      <c r="D844" s="404"/>
      <c r="E844" s="405">
        <v>15.0</v>
      </c>
      <c r="F844" s="406" t="s">
        <v>131</v>
      </c>
      <c r="G844" s="397">
        <v>10350.0</v>
      </c>
      <c r="H844" s="420">
        <f t="shared" ref="H844:H849" si="89">E844*G844</f>
        <v>155250</v>
      </c>
      <c r="I844" s="408"/>
      <c r="J844" s="287"/>
      <c r="K844" s="400"/>
      <c r="L844" s="287">
        <v>5.0</v>
      </c>
      <c r="M844" s="416"/>
      <c r="N844" s="287"/>
      <c r="O844" s="287">
        <v>5.0</v>
      </c>
      <c r="P844" s="400"/>
      <c r="Q844" s="287"/>
      <c r="R844" s="287">
        <v>5.0</v>
      </c>
      <c r="S844" s="287"/>
      <c r="T844" s="287"/>
      <c r="U844" s="287"/>
      <c r="V844" s="3"/>
      <c r="W844" s="3"/>
      <c r="X844" s="3"/>
      <c r="Y844" s="3"/>
      <c r="Z844" s="3"/>
      <c r="AA844" s="3"/>
      <c r="AB844" s="3"/>
    </row>
    <row r="845" ht="15.75" customHeight="1">
      <c r="A845" s="401"/>
      <c r="B845" s="401"/>
      <c r="C845" s="421" t="s">
        <v>2023</v>
      </c>
      <c r="D845" s="404"/>
      <c r="E845" s="405">
        <v>8.0</v>
      </c>
      <c r="F845" s="406" t="s">
        <v>221</v>
      </c>
      <c r="G845" s="397">
        <v>11390.0</v>
      </c>
      <c r="H845" s="420">
        <f t="shared" si="89"/>
        <v>91120</v>
      </c>
      <c r="I845" s="408"/>
      <c r="J845" s="287"/>
      <c r="K845" s="400"/>
      <c r="L845" s="287">
        <v>2.0</v>
      </c>
      <c r="M845" s="416"/>
      <c r="N845" s="287"/>
      <c r="O845" s="287">
        <v>2.0</v>
      </c>
      <c r="P845" s="400"/>
      <c r="Q845" s="287"/>
      <c r="R845" s="287">
        <v>2.0</v>
      </c>
      <c r="S845" s="287"/>
      <c r="T845" s="287"/>
      <c r="U845" s="287">
        <v>2.0</v>
      </c>
      <c r="V845" s="3"/>
      <c r="W845" s="3"/>
      <c r="X845" s="3"/>
      <c r="Y845" s="3"/>
      <c r="Z845" s="3"/>
      <c r="AA845" s="3"/>
      <c r="AB845" s="3"/>
    </row>
    <row r="846" ht="15.75" customHeight="1">
      <c r="A846" s="401"/>
      <c r="B846" s="401"/>
      <c r="C846" s="421" t="s">
        <v>2024</v>
      </c>
      <c r="D846" s="404"/>
      <c r="E846" s="405">
        <v>8.0</v>
      </c>
      <c r="F846" s="406" t="s">
        <v>221</v>
      </c>
      <c r="G846" s="397">
        <v>17680.0</v>
      </c>
      <c r="H846" s="420">
        <f t="shared" si="89"/>
        <v>141440</v>
      </c>
      <c r="I846" s="408"/>
      <c r="J846" s="287"/>
      <c r="K846" s="400"/>
      <c r="L846" s="287">
        <v>2.0</v>
      </c>
      <c r="M846" s="416"/>
      <c r="N846" s="287"/>
      <c r="O846" s="287">
        <v>2.0</v>
      </c>
      <c r="P846" s="400"/>
      <c r="Q846" s="287"/>
      <c r="R846" s="287">
        <v>2.0</v>
      </c>
      <c r="S846" s="287"/>
      <c r="T846" s="287"/>
      <c r="U846" s="287">
        <v>2.0</v>
      </c>
      <c r="V846" s="3"/>
      <c r="W846" s="3"/>
      <c r="X846" s="3"/>
      <c r="Y846" s="3"/>
      <c r="Z846" s="3"/>
      <c r="AA846" s="3"/>
      <c r="AB846" s="3"/>
    </row>
    <row r="847" ht="15.75" customHeight="1">
      <c r="A847" s="401"/>
      <c r="B847" s="401"/>
      <c r="C847" s="421" t="s">
        <v>2025</v>
      </c>
      <c r="D847" s="404"/>
      <c r="E847" s="405">
        <v>11.0</v>
      </c>
      <c r="F847" s="406" t="s">
        <v>221</v>
      </c>
      <c r="G847" s="397">
        <v>11460.0</v>
      </c>
      <c r="H847" s="420">
        <f t="shared" si="89"/>
        <v>126060</v>
      </c>
      <c r="I847" s="408"/>
      <c r="J847" s="287"/>
      <c r="K847" s="400"/>
      <c r="L847" s="287">
        <v>3.0</v>
      </c>
      <c r="M847" s="416"/>
      <c r="N847" s="287"/>
      <c r="O847" s="287">
        <v>3.0</v>
      </c>
      <c r="P847" s="400"/>
      <c r="Q847" s="287"/>
      <c r="R847" s="287">
        <v>3.0</v>
      </c>
      <c r="S847" s="287"/>
      <c r="T847" s="287"/>
      <c r="U847" s="287">
        <v>2.0</v>
      </c>
      <c r="V847" s="3"/>
      <c r="W847" s="3"/>
      <c r="X847" s="3"/>
      <c r="Y847" s="3"/>
      <c r="Z847" s="3"/>
      <c r="AA847" s="3"/>
      <c r="AB847" s="3"/>
    </row>
    <row r="848" ht="15.75" customHeight="1">
      <c r="A848" s="401"/>
      <c r="B848" s="401"/>
      <c r="C848" s="421" t="s">
        <v>2026</v>
      </c>
      <c r="D848" s="404"/>
      <c r="E848" s="405">
        <v>23.0</v>
      </c>
      <c r="F848" s="406" t="s">
        <v>221</v>
      </c>
      <c r="G848" s="397">
        <v>2400.0</v>
      </c>
      <c r="H848" s="420">
        <f t="shared" si="89"/>
        <v>55200</v>
      </c>
      <c r="I848" s="408"/>
      <c r="J848" s="287"/>
      <c r="K848" s="400"/>
      <c r="L848" s="287">
        <v>8.0</v>
      </c>
      <c r="M848" s="416"/>
      <c r="N848" s="287"/>
      <c r="O848" s="287">
        <v>7.0</v>
      </c>
      <c r="P848" s="400"/>
      <c r="Q848" s="287"/>
      <c r="R848" s="287">
        <v>5.0</v>
      </c>
      <c r="S848" s="287"/>
      <c r="T848" s="287"/>
      <c r="U848" s="287">
        <v>3.0</v>
      </c>
      <c r="V848" s="3"/>
      <c r="W848" s="3"/>
      <c r="X848" s="3"/>
      <c r="Y848" s="3"/>
      <c r="Z848" s="3"/>
      <c r="AA848" s="3"/>
      <c r="AB848" s="3"/>
    </row>
    <row r="849" ht="15.75" customHeight="1">
      <c r="A849" s="401"/>
      <c r="B849" s="401"/>
      <c r="C849" s="421" t="s">
        <v>2027</v>
      </c>
      <c r="D849" s="404"/>
      <c r="E849" s="405">
        <v>16.0</v>
      </c>
      <c r="F849" s="406" t="s">
        <v>2028</v>
      </c>
      <c r="G849" s="397">
        <v>23000.0</v>
      </c>
      <c r="H849" s="420">
        <f t="shared" si="89"/>
        <v>368000</v>
      </c>
      <c r="I849" s="408"/>
      <c r="J849" s="287"/>
      <c r="K849" s="400"/>
      <c r="L849" s="287">
        <v>4.0</v>
      </c>
      <c r="M849" s="416"/>
      <c r="N849" s="287"/>
      <c r="O849" s="287">
        <v>4.0</v>
      </c>
      <c r="P849" s="400"/>
      <c r="Q849" s="287"/>
      <c r="R849" s="287">
        <v>4.0</v>
      </c>
      <c r="S849" s="287"/>
      <c r="T849" s="287"/>
      <c r="U849" s="287">
        <v>4.0</v>
      </c>
      <c r="V849" s="3"/>
      <c r="W849" s="3"/>
      <c r="X849" s="3"/>
      <c r="Y849" s="3"/>
      <c r="Z849" s="3"/>
      <c r="AA849" s="3"/>
      <c r="AB849" s="3"/>
    </row>
    <row r="850" ht="15.75" customHeight="1">
      <c r="A850" s="401"/>
      <c r="B850" s="401"/>
      <c r="C850" s="402"/>
      <c r="D850" s="404"/>
      <c r="E850" s="405"/>
      <c r="F850" s="406"/>
      <c r="G850" s="397"/>
      <c r="H850" s="420"/>
      <c r="I850" s="408"/>
      <c r="J850" s="287"/>
      <c r="K850" s="400"/>
      <c r="L850" s="287"/>
      <c r="M850" s="416"/>
      <c r="N850" s="287"/>
      <c r="O850" s="287"/>
      <c r="P850" s="400"/>
      <c r="Q850" s="287"/>
      <c r="R850" s="287"/>
      <c r="S850" s="287"/>
      <c r="T850" s="287"/>
      <c r="U850" s="287"/>
      <c r="V850" s="3"/>
      <c r="W850" s="3"/>
      <c r="X850" s="3"/>
      <c r="Y850" s="3"/>
      <c r="Z850" s="3"/>
      <c r="AA850" s="3"/>
      <c r="AB850" s="3"/>
    </row>
    <row r="851" ht="15.75" customHeight="1">
      <c r="A851" s="401"/>
      <c r="B851" s="401"/>
      <c r="C851" s="402" t="s">
        <v>2029</v>
      </c>
      <c r="D851" s="404"/>
      <c r="E851" s="405"/>
      <c r="F851" s="406"/>
      <c r="G851" s="397"/>
      <c r="H851" s="420"/>
      <c r="I851" s="408"/>
      <c r="J851" s="287"/>
      <c r="K851" s="400"/>
      <c r="L851" s="287"/>
      <c r="M851" s="416"/>
      <c r="N851" s="287"/>
      <c r="O851" s="287"/>
      <c r="P851" s="400"/>
      <c r="Q851" s="287"/>
      <c r="R851" s="287"/>
      <c r="S851" s="287"/>
      <c r="T851" s="287"/>
      <c r="U851" s="287"/>
      <c r="V851" s="3"/>
      <c r="W851" s="3"/>
      <c r="X851" s="3"/>
      <c r="Y851" s="3"/>
      <c r="Z851" s="3"/>
      <c r="AA851" s="3"/>
      <c r="AB851" s="3"/>
    </row>
    <row r="852" ht="15.75" customHeight="1">
      <c r="A852" s="401"/>
      <c r="B852" s="401"/>
      <c r="C852" s="421" t="s">
        <v>2030</v>
      </c>
      <c r="D852" s="404"/>
      <c r="E852" s="405">
        <v>100.0</v>
      </c>
      <c r="F852" s="406" t="s">
        <v>221</v>
      </c>
      <c r="G852" s="397">
        <v>1700.0</v>
      </c>
      <c r="H852" s="420">
        <f>E852*G852</f>
        <v>170000</v>
      </c>
      <c r="I852" s="408"/>
      <c r="J852" s="287"/>
      <c r="K852" s="400"/>
      <c r="L852" s="287">
        <v>30.0</v>
      </c>
      <c r="M852" s="416"/>
      <c r="N852" s="287"/>
      <c r="O852" s="287">
        <v>30.0</v>
      </c>
      <c r="P852" s="400"/>
      <c r="Q852" s="287"/>
      <c r="R852" s="287">
        <v>20.0</v>
      </c>
      <c r="S852" s="287"/>
      <c r="T852" s="287"/>
      <c r="U852" s="287">
        <v>20.0</v>
      </c>
      <c r="V852" s="3"/>
      <c r="W852" s="3"/>
      <c r="X852" s="3"/>
      <c r="Y852" s="3"/>
      <c r="Z852" s="3"/>
      <c r="AA852" s="3"/>
      <c r="AB852" s="3"/>
    </row>
    <row r="853" ht="15.75" customHeight="1">
      <c r="A853" s="401"/>
      <c r="B853" s="401"/>
      <c r="C853" s="402" t="s">
        <v>2031</v>
      </c>
      <c r="D853" s="404"/>
      <c r="E853" s="405"/>
      <c r="F853" s="406"/>
      <c r="G853" s="397"/>
      <c r="H853" s="420"/>
      <c r="I853" s="408"/>
      <c r="J853" s="287"/>
      <c r="K853" s="400"/>
      <c r="L853" s="287"/>
      <c r="M853" s="416"/>
      <c r="N853" s="287"/>
      <c r="O853" s="287"/>
      <c r="P853" s="400"/>
      <c r="Q853" s="287"/>
      <c r="R853" s="287"/>
      <c r="S853" s="287"/>
      <c r="T853" s="287"/>
      <c r="U853" s="287"/>
      <c r="V853" s="3"/>
      <c r="W853" s="3"/>
      <c r="X853" s="3"/>
      <c r="Y853" s="3"/>
      <c r="Z853" s="3"/>
      <c r="AA853" s="3"/>
      <c r="AB853" s="3"/>
    </row>
    <row r="854" ht="15.75" customHeight="1">
      <c r="A854" s="401"/>
      <c r="B854" s="401"/>
      <c r="C854" s="421" t="s">
        <v>2032</v>
      </c>
      <c r="D854" s="404"/>
      <c r="E854" s="405">
        <v>13.0</v>
      </c>
      <c r="F854" s="406" t="s">
        <v>131</v>
      </c>
      <c r="G854" s="397">
        <v>12740.0</v>
      </c>
      <c r="H854" s="420">
        <f t="shared" ref="H854:H868" si="90">E854*G854</f>
        <v>165620</v>
      </c>
      <c r="I854" s="408"/>
      <c r="J854" s="287"/>
      <c r="K854" s="400"/>
      <c r="L854" s="287">
        <v>5.0</v>
      </c>
      <c r="M854" s="416"/>
      <c r="N854" s="287"/>
      <c r="O854" s="287">
        <v>4.0</v>
      </c>
      <c r="P854" s="400"/>
      <c r="Q854" s="287"/>
      <c r="R854" s="287">
        <v>4.0</v>
      </c>
      <c r="S854" s="287"/>
      <c r="T854" s="287"/>
      <c r="U854" s="287"/>
      <c r="V854" s="3"/>
      <c r="W854" s="3"/>
      <c r="X854" s="3"/>
      <c r="Y854" s="3"/>
      <c r="Z854" s="3"/>
      <c r="AA854" s="3"/>
      <c r="AB854" s="3"/>
    </row>
    <row r="855" ht="15.75" customHeight="1">
      <c r="A855" s="401"/>
      <c r="B855" s="401"/>
      <c r="C855" s="421" t="s">
        <v>2033</v>
      </c>
      <c r="D855" s="404"/>
      <c r="E855" s="405">
        <v>13.0</v>
      </c>
      <c r="F855" s="406" t="s">
        <v>131</v>
      </c>
      <c r="G855" s="397">
        <v>18850.0</v>
      </c>
      <c r="H855" s="420">
        <f t="shared" si="90"/>
        <v>245050</v>
      </c>
      <c r="I855" s="408"/>
      <c r="J855" s="287"/>
      <c r="K855" s="400"/>
      <c r="L855" s="287">
        <v>5.0</v>
      </c>
      <c r="M855" s="416"/>
      <c r="N855" s="287"/>
      <c r="O855" s="287">
        <v>4.0</v>
      </c>
      <c r="P855" s="400"/>
      <c r="Q855" s="287"/>
      <c r="R855" s="287">
        <v>4.0</v>
      </c>
      <c r="S855" s="287"/>
      <c r="T855" s="287"/>
      <c r="U855" s="287"/>
      <c r="V855" s="3"/>
      <c r="W855" s="3"/>
      <c r="X855" s="3"/>
      <c r="Y855" s="3"/>
      <c r="Z855" s="3"/>
      <c r="AA855" s="3"/>
      <c r="AB855" s="3"/>
    </row>
    <row r="856" ht="15.75" customHeight="1">
      <c r="A856" s="401"/>
      <c r="B856" s="401"/>
      <c r="C856" s="421" t="s">
        <v>2034</v>
      </c>
      <c r="D856" s="404"/>
      <c r="E856" s="405">
        <v>18.0</v>
      </c>
      <c r="F856" s="406" t="s">
        <v>131</v>
      </c>
      <c r="G856" s="397">
        <v>12740.0</v>
      </c>
      <c r="H856" s="420">
        <f t="shared" si="90"/>
        <v>229320</v>
      </c>
      <c r="I856" s="408"/>
      <c r="J856" s="287"/>
      <c r="K856" s="400"/>
      <c r="L856" s="287">
        <v>6.0</v>
      </c>
      <c r="M856" s="416"/>
      <c r="N856" s="287"/>
      <c r="O856" s="287">
        <v>6.0</v>
      </c>
      <c r="P856" s="400"/>
      <c r="Q856" s="287"/>
      <c r="R856" s="287">
        <v>6.0</v>
      </c>
      <c r="S856" s="287"/>
      <c r="T856" s="287"/>
      <c r="U856" s="287"/>
      <c r="V856" s="3"/>
      <c r="W856" s="3"/>
      <c r="X856" s="3"/>
      <c r="Y856" s="3"/>
      <c r="Z856" s="3"/>
      <c r="AA856" s="3"/>
      <c r="AB856" s="3"/>
    </row>
    <row r="857" ht="15.75" customHeight="1">
      <c r="A857" s="401"/>
      <c r="B857" s="401"/>
      <c r="C857" s="421" t="s">
        <v>2035</v>
      </c>
      <c r="D857" s="404"/>
      <c r="E857" s="405">
        <v>13.0</v>
      </c>
      <c r="F857" s="406" t="s">
        <v>131</v>
      </c>
      <c r="G857" s="397">
        <v>22035.0</v>
      </c>
      <c r="H857" s="420">
        <f t="shared" si="90"/>
        <v>286455</v>
      </c>
      <c r="I857" s="408"/>
      <c r="J857" s="287"/>
      <c r="K857" s="400"/>
      <c r="L857" s="287">
        <v>5.0</v>
      </c>
      <c r="M857" s="416"/>
      <c r="N857" s="287"/>
      <c r="O857" s="287">
        <v>4.0</v>
      </c>
      <c r="P857" s="400"/>
      <c r="Q857" s="287"/>
      <c r="R857" s="287">
        <v>4.0</v>
      </c>
      <c r="S857" s="287"/>
      <c r="T857" s="287"/>
      <c r="U857" s="287"/>
      <c r="V857" s="3"/>
      <c r="W857" s="3"/>
      <c r="X857" s="3"/>
      <c r="Y857" s="3"/>
      <c r="Z857" s="3"/>
      <c r="AA857" s="3"/>
      <c r="AB857" s="3"/>
    </row>
    <row r="858" ht="15.75" customHeight="1">
      <c r="A858" s="401"/>
      <c r="B858" s="401"/>
      <c r="C858" s="421" t="s">
        <v>2036</v>
      </c>
      <c r="D858" s="404"/>
      <c r="E858" s="405">
        <v>15.0</v>
      </c>
      <c r="F858" s="406" t="s">
        <v>131</v>
      </c>
      <c r="G858" s="397">
        <v>12350.0</v>
      </c>
      <c r="H858" s="420">
        <f t="shared" si="90"/>
        <v>185250</v>
      </c>
      <c r="I858" s="408"/>
      <c r="J858" s="287"/>
      <c r="K858" s="400"/>
      <c r="L858" s="287">
        <v>5.0</v>
      </c>
      <c r="M858" s="416"/>
      <c r="N858" s="287"/>
      <c r="O858" s="287">
        <v>5.0</v>
      </c>
      <c r="P858" s="400"/>
      <c r="Q858" s="287"/>
      <c r="R858" s="287">
        <v>5.0</v>
      </c>
      <c r="S858" s="287"/>
      <c r="T858" s="287"/>
      <c r="U858" s="287"/>
      <c r="V858" s="3"/>
      <c r="W858" s="3"/>
      <c r="X858" s="3"/>
      <c r="Y858" s="3"/>
      <c r="Z858" s="3"/>
      <c r="AA858" s="3"/>
      <c r="AB858" s="3"/>
    </row>
    <row r="859" ht="15.75" customHeight="1">
      <c r="A859" s="401"/>
      <c r="B859" s="401"/>
      <c r="C859" s="421" t="s">
        <v>2037</v>
      </c>
      <c r="D859" s="404"/>
      <c r="E859" s="405">
        <v>15.0</v>
      </c>
      <c r="F859" s="406" t="s">
        <v>131</v>
      </c>
      <c r="G859" s="397">
        <v>19435.0</v>
      </c>
      <c r="H859" s="420">
        <f t="shared" si="90"/>
        <v>291525</v>
      </c>
      <c r="I859" s="408"/>
      <c r="J859" s="287"/>
      <c r="K859" s="400"/>
      <c r="L859" s="287">
        <v>5.0</v>
      </c>
      <c r="M859" s="416"/>
      <c r="N859" s="287"/>
      <c r="O859" s="287">
        <v>5.0</v>
      </c>
      <c r="P859" s="400"/>
      <c r="Q859" s="287"/>
      <c r="R859" s="287">
        <v>5.0</v>
      </c>
      <c r="S859" s="287"/>
      <c r="T859" s="287"/>
      <c r="U859" s="287"/>
      <c r="V859" s="3"/>
      <c r="W859" s="3"/>
      <c r="X859" s="3"/>
      <c r="Y859" s="3"/>
      <c r="Z859" s="3"/>
      <c r="AA859" s="3"/>
      <c r="AB859" s="3"/>
    </row>
    <row r="860" ht="15.75" customHeight="1">
      <c r="A860" s="401"/>
      <c r="B860" s="401"/>
      <c r="C860" s="421" t="s">
        <v>2038</v>
      </c>
      <c r="D860" s="404"/>
      <c r="E860" s="405">
        <v>48.0</v>
      </c>
      <c r="F860" s="406" t="s">
        <v>131</v>
      </c>
      <c r="G860" s="397">
        <v>16250.0</v>
      </c>
      <c r="H860" s="420">
        <f t="shared" si="90"/>
        <v>780000</v>
      </c>
      <c r="I860" s="408"/>
      <c r="J860" s="287"/>
      <c r="K860" s="400"/>
      <c r="L860" s="287">
        <v>16.0</v>
      </c>
      <c r="M860" s="416"/>
      <c r="N860" s="287"/>
      <c r="O860" s="287">
        <v>16.0</v>
      </c>
      <c r="P860" s="400"/>
      <c r="Q860" s="287"/>
      <c r="R860" s="287">
        <v>16.0</v>
      </c>
      <c r="S860" s="287"/>
      <c r="T860" s="287"/>
      <c r="U860" s="287"/>
      <c r="V860" s="3"/>
      <c r="W860" s="3"/>
      <c r="X860" s="3"/>
      <c r="Y860" s="3"/>
      <c r="Z860" s="3"/>
      <c r="AA860" s="3"/>
      <c r="AB860" s="3"/>
    </row>
    <row r="861" ht="15.75" customHeight="1">
      <c r="A861" s="401"/>
      <c r="B861" s="401"/>
      <c r="C861" s="421" t="s">
        <v>2039</v>
      </c>
      <c r="D861" s="404"/>
      <c r="E861" s="405">
        <v>11.0</v>
      </c>
      <c r="F861" s="406" t="s">
        <v>131</v>
      </c>
      <c r="G861" s="397">
        <v>17407.0</v>
      </c>
      <c r="H861" s="420">
        <f t="shared" si="90"/>
        <v>191477</v>
      </c>
      <c r="I861" s="408"/>
      <c r="J861" s="287"/>
      <c r="K861" s="400"/>
      <c r="L861" s="287">
        <v>4.0</v>
      </c>
      <c r="M861" s="416"/>
      <c r="N861" s="287"/>
      <c r="O861" s="287">
        <v>4.0</v>
      </c>
      <c r="P861" s="400"/>
      <c r="Q861" s="287"/>
      <c r="R861" s="287">
        <v>3.0</v>
      </c>
      <c r="S861" s="287"/>
      <c r="T861" s="287"/>
      <c r="U861" s="287"/>
      <c r="V861" s="3"/>
      <c r="W861" s="3"/>
      <c r="X861" s="3"/>
      <c r="Y861" s="3"/>
      <c r="Z861" s="3"/>
      <c r="AA861" s="3"/>
      <c r="AB861" s="3"/>
    </row>
    <row r="862" ht="15.75" customHeight="1">
      <c r="A862" s="401"/>
      <c r="B862" s="401"/>
      <c r="C862" s="421" t="s">
        <v>2040</v>
      </c>
      <c r="D862" s="404"/>
      <c r="E862" s="405">
        <v>11.0</v>
      </c>
      <c r="F862" s="406" t="s">
        <v>131</v>
      </c>
      <c r="G862" s="397">
        <v>17407.0</v>
      </c>
      <c r="H862" s="420">
        <f t="shared" si="90"/>
        <v>191477</v>
      </c>
      <c r="I862" s="408"/>
      <c r="J862" s="287"/>
      <c r="K862" s="400"/>
      <c r="L862" s="287">
        <v>4.0</v>
      </c>
      <c r="M862" s="416"/>
      <c r="N862" s="287"/>
      <c r="O862" s="287">
        <v>4.0</v>
      </c>
      <c r="P862" s="400"/>
      <c r="Q862" s="287"/>
      <c r="R862" s="287">
        <v>3.0</v>
      </c>
      <c r="S862" s="287"/>
      <c r="T862" s="287"/>
      <c r="U862" s="287"/>
      <c r="V862" s="3"/>
      <c r="W862" s="3"/>
      <c r="X862" s="3"/>
      <c r="Y862" s="3"/>
      <c r="Z862" s="3"/>
      <c r="AA862" s="3"/>
      <c r="AB862" s="3"/>
    </row>
    <row r="863" ht="15.75" customHeight="1">
      <c r="A863" s="401"/>
      <c r="B863" s="401"/>
      <c r="C863" s="421" t="s">
        <v>2041</v>
      </c>
      <c r="D863" s="404"/>
      <c r="E863" s="405">
        <v>40.0</v>
      </c>
      <c r="F863" s="406" t="s">
        <v>120</v>
      </c>
      <c r="G863" s="397">
        <v>8450.0</v>
      </c>
      <c r="H863" s="420">
        <f t="shared" si="90"/>
        <v>338000</v>
      </c>
      <c r="I863" s="408"/>
      <c r="J863" s="287"/>
      <c r="K863" s="400"/>
      <c r="L863" s="287">
        <v>20.0</v>
      </c>
      <c r="M863" s="416"/>
      <c r="N863" s="287"/>
      <c r="O863" s="287">
        <v>10.0</v>
      </c>
      <c r="P863" s="400"/>
      <c r="Q863" s="287"/>
      <c r="R863" s="287">
        <v>10.0</v>
      </c>
      <c r="S863" s="287"/>
      <c r="T863" s="287"/>
      <c r="U863" s="287"/>
      <c r="V863" s="3"/>
      <c r="W863" s="3"/>
      <c r="X863" s="3"/>
      <c r="Y863" s="3"/>
      <c r="Z863" s="3"/>
      <c r="AA863" s="3"/>
      <c r="AB863" s="3"/>
    </row>
    <row r="864" ht="15.75" customHeight="1">
      <c r="A864" s="401"/>
      <c r="B864" s="401"/>
      <c r="C864" s="421" t="s">
        <v>2042</v>
      </c>
      <c r="D864" s="404"/>
      <c r="E864" s="405">
        <v>40.0</v>
      </c>
      <c r="F864" s="406" t="s">
        <v>120</v>
      </c>
      <c r="G864" s="397">
        <v>8450.0</v>
      </c>
      <c r="H864" s="420">
        <f t="shared" si="90"/>
        <v>338000</v>
      </c>
      <c r="I864" s="408"/>
      <c r="J864" s="287"/>
      <c r="K864" s="400"/>
      <c r="L864" s="287">
        <v>20.0</v>
      </c>
      <c r="M864" s="416"/>
      <c r="N864" s="287"/>
      <c r="O864" s="287">
        <v>10.0</v>
      </c>
      <c r="P864" s="400"/>
      <c r="Q864" s="287"/>
      <c r="R864" s="287">
        <v>10.0</v>
      </c>
      <c r="S864" s="287"/>
      <c r="T864" s="287"/>
      <c r="U864" s="287"/>
      <c r="V864" s="3"/>
      <c r="W864" s="3"/>
      <c r="X864" s="3"/>
      <c r="Y864" s="3"/>
      <c r="Z864" s="3"/>
      <c r="AA864" s="3"/>
      <c r="AB864" s="3"/>
    </row>
    <row r="865" ht="15.75" customHeight="1">
      <c r="A865" s="401"/>
      <c r="B865" s="401"/>
      <c r="C865" s="421" t="s">
        <v>2043</v>
      </c>
      <c r="D865" s="404"/>
      <c r="E865" s="405">
        <v>12.0</v>
      </c>
      <c r="F865" s="406" t="s">
        <v>120</v>
      </c>
      <c r="G865" s="397">
        <v>10790.0</v>
      </c>
      <c r="H865" s="420">
        <f t="shared" si="90"/>
        <v>129480</v>
      </c>
      <c r="I865" s="408"/>
      <c r="J865" s="287"/>
      <c r="K865" s="400"/>
      <c r="L865" s="287">
        <v>4.0</v>
      </c>
      <c r="M865" s="416"/>
      <c r="N865" s="287"/>
      <c r="O865" s="287">
        <v>4.0</v>
      </c>
      <c r="P865" s="400"/>
      <c r="Q865" s="287"/>
      <c r="R865" s="287">
        <v>4.0</v>
      </c>
      <c r="S865" s="287"/>
      <c r="T865" s="287"/>
      <c r="U865" s="287"/>
      <c r="V865" s="3"/>
      <c r="W865" s="3"/>
      <c r="X865" s="3"/>
      <c r="Y865" s="3"/>
      <c r="Z865" s="3"/>
      <c r="AA865" s="3"/>
      <c r="AB865" s="3"/>
    </row>
    <row r="866" ht="15.75" customHeight="1">
      <c r="A866" s="401"/>
      <c r="B866" s="401"/>
      <c r="C866" s="421" t="s">
        <v>2044</v>
      </c>
      <c r="D866" s="404"/>
      <c r="E866" s="405">
        <v>20.0</v>
      </c>
      <c r="F866" s="406" t="s">
        <v>120</v>
      </c>
      <c r="G866" s="397">
        <v>10790.0</v>
      </c>
      <c r="H866" s="420">
        <f t="shared" si="90"/>
        <v>215800</v>
      </c>
      <c r="I866" s="408"/>
      <c r="J866" s="287"/>
      <c r="K866" s="400"/>
      <c r="L866" s="287">
        <v>10.0</v>
      </c>
      <c r="M866" s="416"/>
      <c r="N866" s="287"/>
      <c r="O866" s="287">
        <v>5.0</v>
      </c>
      <c r="P866" s="400"/>
      <c r="Q866" s="287"/>
      <c r="R866" s="287">
        <v>5.0</v>
      </c>
      <c r="S866" s="287"/>
      <c r="T866" s="287"/>
      <c r="U866" s="287"/>
      <c r="V866" s="3"/>
      <c r="W866" s="3"/>
      <c r="X866" s="3"/>
      <c r="Y866" s="3"/>
      <c r="Z866" s="3"/>
      <c r="AA866" s="3"/>
      <c r="AB866" s="3"/>
    </row>
    <row r="867" ht="15.75" customHeight="1">
      <c r="A867" s="401"/>
      <c r="B867" s="401"/>
      <c r="C867" s="421" t="s">
        <v>2045</v>
      </c>
      <c r="D867" s="404"/>
      <c r="E867" s="405">
        <v>8.0</v>
      </c>
      <c r="F867" s="406" t="s">
        <v>221</v>
      </c>
      <c r="G867" s="397">
        <v>25272.0</v>
      </c>
      <c r="H867" s="420">
        <f t="shared" si="90"/>
        <v>202176</v>
      </c>
      <c r="I867" s="408"/>
      <c r="J867" s="287"/>
      <c r="K867" s="400"/>
      <c r="L867" s="287">
        <v>3.0</v>
      </c>
      <c r="M867" s="416"/>
      <c r="N867" s="287"/>
      <c r="O867" s="287">
        <v>3.0</v>
      </c>
      <c r="P867" s="400"/>
      <c r="Q867" s="287"/>
      <c r="R867" s="287">
        <v>2.0</v>
      </c>
      <c r="S867" s="287"/>
      <c r="T867" s="287"/>
      <c r="U867" s="287"/>
      <c r="V867" s="3"/>
      <c r="W867" s="3"/>
      <c r="X867" s="3"/>
      <c r="Y867" s="3"/>
      <c r="Z867" s="3"/>
      <c r="AA867" s="3"/>
      <c r="AB867" s="3"/>
    </row>
    <row r="868" ht="15.75" customHeight="1">
      <c r="A868" s="401"/>
      <c r="B868" s="401"/>
      <c r="C868" s="421" t="s">
        <v>2046</v>
      </c>
      <c r="D868" s="404"/>
      <c r="E868" s="405">
        <v>1.0</v>
      </c>
      <c r="F868" s="406" t="s">
        <v>131</v>
      </c>
      <c r="G868" s="397">
        <v>19500.0</v>
      </c>
      <c r="H868" s="420">
        <f t="shared" si="90"/>
        <v>19500</v>
      </c>
      <c r="I868" s="408"/>
      <c r="J868" s="287"/>
      <c r="K868" s="400"/>
      <c r="L868" s="287">
        <v>1.0</v>
      </c>
      <c r="M868" s="416"/>
      <c r="N868" s="287"/>
      <c r="O868" s="287"/>
      <c r="P868" s="400"/>
      <c r="Q868" s="287"/>
      <c r="R868" s="287"/>
      <c r="S868" s="287"/>
      <c r="T868" s="287"/>
      <c r="U868" s="287"/>
      <c r="V868" s="3"/>
      <c r="W868" s="3"/>
      <c r="X868" s="3"/>
      <c r="Y868" s="3"/>
      <c r="Z868" s="3"/>
      <c r="AA868" s="3"/>
      <c r="AB868" s="3"/>
    </row>
    <row r="869" ht="15.75" customHeight="1">
      <c r="A869" s="452"/>
      <c r="B869" s="452"/>
      <c r="C869" s="453" t="s">
        <v>299</v>
      </c>
      <c r="D869" s="454"/>
      <c r="E869" s="455"/>
      <c r="F869" s="456"/>
      <c r="G869" s="397"/>
      <c r="H869" s="457">
        <f>SUM(H571:H868)</f>
        <v>18666844.82</v>
      </c>
      <c r="I869" s="458"/>
      <c r="J869" s="459"/>
      <c r="K869" s="460"/>
      <c r="L869" s="459"/>
      <c r="M869" s="461"/>
      <c r="N869" s="459"/>
      <c r="O869" s="459"/>
      <c r="P869" s="460"/>
      <c r="Q869" s="459"/>
      <c r="R869" s="459"/>
      <c r="S869" s="459"/>
      <c r="T869" s="459"/>
      <c r="U869" s="459"/>
      <c r="V869" s="462"/>
      <c r="W869" s="462"/>
      <c r="X869" s="462"/>
      <c r="Y869" s="462"/>
      <c r="Z869" s="462"/>
      <c r="AA869" s="462"/>
      <c r="AB869" s="462"/>
    </row>
    <row r="870" ht="15.75" customHeight="1">
      <c r="A870" s="401"/>
      <c r="B870" s="401"/>
      <c r="C870" s="421"/>
      <c r="D870" s="404"/>
      <c r="E870" s="405"/>
      <c r="F870" s="406"/>
      <c r="G870" s="397"/>
      <c r="H870" s="420"/>
      <c r="I870" s="408"/>
      <c r="J870" s="287"/>
      <c r="K870" s="400"/>
      <c r="L870" s="287"/>
      <c r="M870" s="416"/>
      <c r="N870" s="287"/>
      <c r="O870" s="287"/>
      <c r="P870" s="400"/>
      <c r="Q870" s="287"/>
      <c r="R870" s="287"/>
      <c r="S870" s="287"/>
      <c r="T870" s="287"/>
      <c r="U870" s="287"/>
      <c r="V870" s="3"/>
      <c r="W870" s="3"/>
      <c r="X870" s="3"/>
      <c r="Y870" s="3"/>
      <c r="Z870" s="3"/>
      <c r="AA870" s="3"/>
      <c r="AB870" s="3"/>
    </row>
    <row r="871" ht="15.0" customHeight="1">
      <c r="A871" s="383">
        <v>5.020399E7</v>
      </c>
      <c r="B871" s="383"/>
      <c r="C871" s="402" t="s">
        <v>25</v>
      </c>
      <c r="D871" s="404"/>
      <c r="E871" s="405"/>
      <c r="F871" s="406"/>
      <c r="G871" s="397"/>
      <c r="H871" s="398">
        <v>1700000.0</v>
      </c>
      <c r="I871" s="408"/>
      <c r="J871" s="287"/>
      <c r="K871" s="400"/>
      <c r="L871" s="287"/>
      <c r="M871" s="416"/>
      <c r="N871" s="287"/>
      <c r="O871" s="287"/>
      <c r="P871" s="400"/>
      <c r="Q871" s="287"/>
      <c r="R871" s="287"/>
      <c r="S871" s="287"/>
      <c r="T871" s="287"/>
      <c r="U871" s="287"/>
      <c r="V871" s="3"/>
      <c r="W871" s="3"/>
      <c r="X871" s="3"/>
      <c r="Y871" s="3"/>
      <c r="Z871" s="3"/>
      <c r="AA871" s="3"/>
      <c r="AB871" s="3"/>
    </row>
    <row r="872" ht="15.75" customHeight="1">
      <c r="A872" s="383"/>
      <c r="B872" s="401"/>
      <c r="C872" s="402" t="s">
        <v>972</v>
      </c>
      <c r="D872" s="404"/>
      <c r="E872" s="405"/>
      <c r="F872" s="406"/>
      <c r="G872" s="397"/>
      <c r="H872" s="420"/>
      <c r="I872" s="407" t="s">
        <v>902</v>
      </c>
      <c r="J872" s="287"/>
      <c r="K872" s="400"/>
      <c r="L872" s="287"/>
      <c r="M872" s="287"/>
      <c r="N872" s="287"/>
      <c r="O872" s="287"/>
      <c r="P872" s="400"/>
      <c r="Q872" s="287"/>
      <c r="R872" s="287"/>
      <c r="S872" s="287"/>
      <c r="T872" s="287"/>
      <c r="U872" s="287"/>
      <c r="V872" s="3"/>
      <c r="W872" s="3"/>
      <c r="X872" s="3"/>
      <c r="Y872" s="3"/>
      <c r="Z872" s="3"/>
      <c r="AA872" s="3"/>
      <c r="AB872" s="3"/>
    </row>
    <row r="873" ht="15.0" customHeight="1">
      <c r="A873" s="383"/>
      <c r="B873" s="383"/>
      <c r="C873" s="421" t="s">
        <v>2047</v>
      </c>
      <c r="D873" s="404" t="s">
        <v>2048</v>
      </c>
      <c r="E873" s="405">
        <v>40.0</v>
      </c>
      <c r="F873" s="406" t="s">
        <v>698</v>
      </c>
      <c r="G873" s="397">
        <v>672.0</v>
      </c>
      <c r="H873" s="420">
        <f t="shared" ref="H873:H883" si="91">E873*G873</f>
        <v>26880</v>
      </c>
      <c r="I873" s="408"/>
      <c r="J873" s="287"/>
      <c r="K873" s="400">
        <f t="shared" ref="K873:K920" si="92">E873/2</f>
        <v>20</v>
      </c>
      <c r="L873" s="287"/>
      <c r="M873" s="416"/>
      <c r="N873" s="287"/>
      <c r="O873" s="287"/>
      <c r="P873" s="400">
        <f t="shared" ref="P873:P920" si="93">E873/2</f>
        <v>20</v>
      </c>
      <c r="Q873" s="287"/>
      <c r="R873" s="287"/>
      <c r="S873" s="287"/>
      <c r="T873" s="287"/>
      <c r="U873" s="287"/>
      <c r="V873" s="3"/>
      <c r="W873" s="3"/>
      <c r="X873" s="3"/>
      <c r="Y873" s="3"/>
      <c r="Z873" s="3"/>
      <c r="AA873" s="3"/>
      <c r="AB873" s="3"/>
    </row>
    <row r="874" ht="15.75" customHeight="1">
      <c r="A874" s="383"/>
      <c r="B874" s="383"/>
      <c r="C874" s="421" t="s">
        <v>2049</v>
      </c>
      <c r="D874" s="404" t="s">
        <v>2050</v>
      </c>
      <c r="E874" s="405">
        <v>10.0</v>
      </c>
      <c r="F874" s="406" t="s">
        <v>157</v>
      </c>
      <c r="G874" s="397">
        <v>350.0</v>
      </c>
      <c r="H874" s="420">
        <f t="shared" si="91"/>
        <v>3500</v>
      </c>
      <c r="I874" s="408"/>
      <c r="J874" s="287"/>
      <c r="K874" s="400">
        <f t="shared" si="92"/>
        <v>5</v>
      </c>
      <c r="L874" s="287"/>
      <c r="M874" s="416"/>
      <c r="N874" s="287"/>
      <c r="O874" s="287"/>
      <c r="P874" s="400">
        <f t="shared" si="93"/>
        <v>5</v>
      </c>
      <c r="Q874" s="287"/>
      <c r="R874" s="287"/>
      <c r="S874" s="287"/>
      <c r="T874" s="287"/>
      <c r="U874" s="287"/>
      <c r="V874" s="3"/>
      <c r="W874" s="3"/>
      <c r="X874" s="3"/>
      <c r="Y874" s="3"/>
      <c r="Z874" s="3"/>
      <c r="AA874" s="3"/>
      <c r="AB874" s="3"/>
    </row>
    <row r="875" ht="15.0" customHeight="1">
      <c r="A875" s="383"/>
      <c r="B875" s="383"/>
      <c r="C875" s="421" t="s">
        <v>2051</v>
      </c>
      <c r="D875" s="404" t="s">
        <v>2052</v>
      </c>
      <c r="E875" s="405">
        <v>60.0</v>
      </c>
      <c r="F875" s="406" t="s">
        <v>120</v>
      </c>
      <c r="G875" s="478">
        <v>257.04</v>
      </c>
      <c r="H875" s="420">
        <f t="shared" si="91"/>
        <v>15422.4</v>
      </c>
      <c r="I875" s="408"/>
      <c r="J875" s="287"/>
      <c r="K875" s="400">
        <f t="shared" si="92"/>
        <v>30</v>
      </c>
      <c r="L875" s="287"/>
      <c r="M875" s="416"/>
      <c r="N875" s="287"/>
      <c r="O875" s="287"/>
      <c r="P875" s="400">
        <f t="shared" si="93"/>
        <v>30</v>
      </c>
      <c r="Q875" s="287"/>
      <c r="R875" s="287"/>
      <c r="S875" s="287"/>
      <c r="T875" s="287"/>
      <c r="U875" s="287"/>
      <c r="V875" s="3"/>
      <c r="W875" s="3"/>
      <c r="X875" s="3"/>
      <c r="Y875" s="3"/>
      <c r="Z875" s="3"/>
      <c r="AA875" s="3"/>
      <c r="AB875" s="3"/>
    </row>
    <row r="876" ht="15.0" customHeight="1">
      <c r="A876" s="383"/>
      <c r="B876" s="383"/>
      <c r="C876" s="421" t="s">
        <v>2053</v>
      </c>
      <c r="D876" s="404" t="s">
        <v>2054</v>
      </c>
      <c r="E876" s="405">
        <v>10.0</v>
      </c>
      <c r="F876" s="406" t="s">
        <v>120</v>
      </c>
      <c r="G876" s="397">
        <v>117.6</v>
      </c>
      <c r="H876" s="420">
        <f t="shared" si="91"/>
        <v>1176</v>
      </c>
      <c r="I876" s="408"/>
      <c r="J876" s="287"/>
      <c r="K876" s="400">
        <f t="shared" si="92"/>
        <v>5</v>
      </c>
      <c r="L876" s="287"/>
      <c r="M876" s="416"/>
      <c r="N876" s="287"/>
      <c r="O876" s="287"/>
      <c r="P876" s="400">
        <f t="shared" si="93"/>
        <v>5</v>
      </c>
      <c r="Q876" s="287"/>
      <c r="R876" s="287"/>
      <c r="S876" s="287"/>
      <c r="T876" s="287"/>
      <c r="U876" s="287"/>
      <c r="V876" s="3"/>
      <c r="W876" s="3"/>
      <c r="X876" s="3"/>
      <c r="Y876" s="3"/>
      <c r="Z876" s="3"/>
      <c r="AA876" s="3"/>
      <c r="AB876" s="3"/>
    </row>
    <row r="877" ht="15.0" customHeight="1">
      <c r="A877" s="383"/>
      <c r="B877" s="383"/>
      <c r="C877" s="421" t="s">
        <v>2055</v>
      </c>
      <c r="D877" s="404" t="s">
        <v>1164</v>
      </c>
      <c r="E877" s="405">
        <v>60.0</v>
      </c>
      <c r="F877" s="406" t="s">
        <v>560</v>
      </c>
      <c r="G877" s="397">
        <v>268.8</v>
      </c>
      <c r="H877" s="420">
        <f t="shared" si="91"/>
        <v>16128</v>
      </c>
      <c r="I877" s="408"/>
      <c r="J877" s="287"/>
      <c r="K877" s="400">
        <f t="shared" si="92"/>
        <v>30</v>
      </c>
      <c r="L877" s="287"/>
      <c r="M877" s="416"/>
      <c r="N877" s="287"/>
      <c r="O877" s="287"/>
      <c r="P877" s="400">
        <f t="shared" si="93"/>
        <v>30</v>
      </c>
      <c r="Q877" s="287"/>
      <c r="R877" s="287"/>
      <c r="S877" s="287"/>
      <c r="T877" s="287"/>
      <c r="U877" s="287"/>
      <c r="V877" s="3"/>
      <c r="W877" s="3"/>
      <c r="X877" s="3"/>
      <c r="Y877" s="3"/>
      <c r="Z877" s="3"/>
      <c r="AA877" s="3"/>
      <c r="AB877" s="3"/>
    </row>
    <row r="878" ht="15.0" customHeight="1">
      <c r="A878" s="383"/>
      <c r="B878" s="383"/>
      <c r="C878" s="421" t="s">
        <v>2056</v>
      </c>
      <c r="D878" s="404" t="s">
        <v>2057</v>
      </c>
      <c r="E878" s="405">
        <v>20.0</v>
      </c>
      <c r="F878" s="406" t="s">
        <v>120</v>
      </c>
      <c r="G878" s="397">
        <v>285.6</v>
      </c>
      <c r="H878" s="420">
        <f t="shared" si="91"/>
        <v>5712</v>
      </c>
      <c r="I878" s="408"/>
      <c r="J878" s="287"/>
      <c r="K878" s="400">
        <f t="shared" si="92"/>
        <v>10</v>
      </c>
      <c r="L878" s="287"/>
      <c r="M878" s="416"/>
      <c r="N878" s="287"/>
      <c r="O878" s="287"/>
      <c r="P878" s="400">
        <f t="shared" si="93"/>
        <v>10</v>
      </c>
      <c r="Q878" s="287"/>
      <c r="R878" s="287"/>
      <c r="S878" s="287"/>
      <c r="T878" s="287"/>
      <c r="U878" s="287"/>
      <c r="V878" s="3"/>
      <c r="W878" s="3"/>
      <c r="X878" s="3"/>
      <c r="Y878" s="3"/>
      <c r="Z878" s="3"/>
      <c r="AA878" s="3"/>
      <c r="AB878" s="3"/>
    </row>
    <row r="879" ht="15.75" customHeight="1">
      <c r="A879" s="383"/>
      <c r="B879" s="383"/>
      <c r="C879" s="421" t="s">
        <v>2058</v>
      </c>
      <c r="D879" s="404" t="s">
        <v>2059</v>
      </c>
      <c r="E879" s="405">
        <v>200.0</v>
      </c>
      <c r="F879" s="406" t="s">
        <v>120</v>
      </c>
      <c r="G879" s="397">
        <v>65.52</v>
      </c>
      <c r="H879" s="420">
        <f t="shared" si="91"/>
        <v>13104</v>
      </c>
      <c r="I879" s="408"/>
      <c r="J879" s="287"/>
      <c r="K879" s="400">
        <f t="shared" si="92"/>
        <v>100</v>
      </c>
      <c r="L879" s="287"/>
      <c r="M879" s="416"/>
      <c r="N879" s="287"/>
      <c r="O879" s="287"/>
      <c r="P879" s="400">
        <f t="shared" si="93"/>
        <v>100</v>
      </c>
      <c r="Q879" s="287"/>
      <c r="R879" s="287"/>
      <c r="S879" s="287"/>
      <c r="T879" s="287"/>
      <c r="U879" s="287"/>
      <c r="V879" s="3"/>
      <c r="W879" s="3"/>
      <c r="X879" s="3"/>
      <c r="Y879" s="3"/>
      <c r="Z879" s="3"/>
      <c r="AA879" s="3"/>
      <c r="AB879" s="3"/>
    </row>
    <row r="880" ht="15.75" customHeight="1">
      <c r="A880" s="383"/>
      <c r="B880" s="383"/>
      <c r="C880" s="421" t="s">
        <v>2060</v>
      </c>
      <c r="D880" s="404" t="s">
        <v>2061</v>
      </c>
      <c r="E880" s="405">
        <v>150.0</v>
      </c>
      <c r="F880" s="406" t="s">
        <v>120</v>
      </c>
      <c r="G880" s="397">
        <v>65.52</v>
      </c>
      <c r="H880" s="420">
        <f t="shared" si="91"/>
        <v>9828</v>
      </c>
      <c r="I880" s="408"/>
      <c r="J880" s="287"/>
      <c r="K880" s="400">
        <f t="shared" si="92"/>
        <v>75</v>
      </c>
      <c r="L880" s="287"/>
      <c r="M880" s="416"/>
      <c r="N880" s="287"/>
      <c r="O880" s="287"/>
      <c r="P880" s="400">
        <f t="shared" si="93"/>
        <v>75</v>
      </c>
      <c r="Q880" s="287"/>
      <c r="R880" s="287"/>
      <c r="S880" s="287"/>
      <c r="T880" s="287"/>
      <c r="U880" s="287"/>
      <c r="V880" s="3"/>
      <c r="W880" s="3"/>
      <c r="X880" s="3"/>
      <c r="Y880" s="3"/>
      <c r="Z880" s="3"/>
      <c r="AA880" s="3"/>
      <c r="AB880" s="3"/>
    </row>
    <row r="881" ht="15.75" customHeight="1">
      <c r="A881" s="383"/>
      <c r="B881" s="383"/>
      <c r="C881" s="421" t="s">
        <v>2060</v>
      </c>
      <c r="D881" s="404" t="s">
        <v>2062</v>
      </c>
      <c r="E881" s="405">
        <v>50.0</v>
      </c>
      <c r="F881" s="406" t="s">
        <v>120</v>
      </c>
      <c r="G881" s="397">
        <v>65.52</v>
      </c>
      <c r="H881" s="420">
        <f t="shared" si="91"/>
        <v>3276</v>
      </c>
      <c r="I881" s="408"/>
      <c r="J881" s="287"/>
      <c r="K881" s="400">
        <f t="shared" si="92"/>
        <v>25</v>
      </c>
      <c r="L881" s="287"/>
      <c r="M881" s="416"/>
      <c r="N881" s="287"/>
      <c r="O881" s="287"/>
      <c r="P881" s="400">
        <f t="shared" si="93"/>
        <v>25</v>
      </c>
      <c r="Q881" s="287"/>
      <c r="R881" s="287"/>
      <c r="S881" s="287"/>
      <c r="T881" s="287"/>
      <c r="U881" s="287"/>
      <c r="V881" s="3"/>
      <c r="W881" s="3"/>
      <c r="X881" s="3"/>
      <c r="Y881" s="3"/>
      <c r="Z881" s="3"/>
      <c r="AA881" s="3"/>
      <c r="AB881" s="3"/>
    </row>
    <row r="882" ht="15.0" customHeight="1">
      <c r="A882" s="383"/>
      <c r="B882" s="383"/>
      <c r="C882" s="421" t="s">
        <v>2063</v>
      </c>
      <c r="D882" s="404" t="s">
        <v>2064</v>
      </c>
      <c r="E882" s="405">
        <v>150.0</v>
      </c>
      <c r="F882" s="406" t="s">
        <v>120</v>
      </c>
      <c r="G882" s="397">
        <v>150.0</v>
      </c>
      <c r="H882" s="420">
        <f t="shared" si="91"/>
        <v>22500</v>
      </c>
      <c r="I882" s="408"/>
      <c r="J882" s="287"/>
      <c r="K882" s="400">
        <f t="shared" si="92"/>
        <v>75</v>
      </c>
      <c r="L882" s="287"/>
      <c r="M882" s="416"/>
      <c r="N882" s="287"/>
      <c r="O882" s="287"/>
      <c r="P882" s="400">
        <f t="shared" si="93"/>
        <v>75</v>
      </c>
      <c r="Q882" s="287"/>
      <c r="R882" s="287"/>
      <c r="S882" s="287"/>
      <c r="T882" s="287"/>
      <c r="U882" s="287"/>
      <c r="V882" s="3"/>
      <c r="W882" s="3"/>
      <c r="X882" s="3"/>
      <c r="Y882" s="3"/>
      <c r="Z882" s="3"/>
      <c r="AA882" s="3"/>
      <c r="AB882" s="3"/>
    </row>
    <row r="883" ht="15.0" customHeight="1">
      <c r="A883" s="383"/>
      <c r="B883" s="383"/>
      <c r="C883" s="421" t="s">
        <v>2065</v>
      </c>
      <c r="D883" s="404" t="s">
        <v>2066</v>
      </c>
      <c r="E883" s="405">
        <v>100.0</v>
      </c>
      <c r="F883" s="406" t="s">
        <v>120</v>
      </c>
      <c r="G883" s="397">
        <v>62.16</v>
      </c>
      <c r="H883" s="420">
        <f t="shared" si="91"/>
        <v>6216</v>
      </c>
      <c r="I883" s="408"/>
      <c r="J883" s="287"/>
      <c r="K883" s="400">
        <f t="shared" si="92"/>
        <v>50</v>
      </c>
      <c r="L883" s="287"/>
      <c r="M883" s="416"/>
      <c r="N883" s="287"/>
      <c r="O883" s="287"/>
      <c r="P883" s="400">
        <f t="shared" si="93"/>
        <v>50</v>
      </c>
      <c r="Q883" s="287"/>
      <c r="R883" s="287"/>
      <c r="S883" s="287"/>
      <c r="T883" s="287"/>
      <c r="U883" s="287"/>
      <c r="V883" s="3"/>
      <c r="W883" s="3"/>
      <c r="X883" s="3"/>
      <c r="Y883" s="3"/>
      <c r="Z883" s="3"/>
      <c r="AA883" s="3"/>
      <c r="AB883" s="3"/>
    </row>
    <row r="884" ht="15.0" customHeight="1">
      <c r="A884" s="383"/>
      <c r="B884" s="383"/>
      <c r="C884" s="421" t="s">
        <v>1007</v>
      </c>
      <c r="D884" s="404" t="s">
        <v>1009</v>
      </c>
      <c r="E884" s="405">
        <v>1.0</v>
      </c>
      <c r="F884" s="406" t="s">
        <v>153</v>
      </c>
      <c r="G884" s="397"/>
      <c r="H884" s="420">
        <v>49000.0</v>
      </c>
      <c r="I884" s="408"/>
      <c r="J884" s="287"/>
      <c r="K884" s="400">
        <f t="shared" si="92"/>
        <v>0.5</v>
      </c>
      <c r="L884" s="287"/>
      <c r="M884" s="416"/>
      <c r="N884" s="287"/>
      <c r="O884" s="287"/>
      <c r="P884" s="400">
        <f t="shared" si="93"/>
        <v>0.5</v>
      </c>
      <c r="Q884" s="287"/>
      <c r="R884" s="287"/>
      <c r="S884" s="287"/>
      <c r="T884" s="287"/>
      <c r="U884" s="287"/>
      <c r="V884" s="3"/>
      <c r="W884" s="3"/>
      <c r="X884" s="3"/>
      <c r="Y884" s="3"/>
      <c r="Z884" s="3"/>
      <c r="AA884" s="3"/>
      <c r="AB884" s="3"/>
    </row>
    <row r="885" ht="15.0" customHeight="1">
      <c r="A885" s="383"/>
      <c r="B885" s="383"/>
      <c r="C885" s="421" t="s">
        <v>2067</v>
      </c>
      <c r="D885" s="404" t="s">
        <v>2068</v>
      </c>
      <c r="E885" s="405">
        <v>10.0</v>
      </c>
      <c r="F885" s="406" t="s">
        <v>221</v>
      </c>
      <c r="G885" s="397">
        <v>235.2</v>
      </c>
      <c r="H885" s="420">
        <f t="shared" ref="H885:H1013" si="94">E885*G885</f>
        <v>2352</v>
      </c>
      <c r="I885" s="408"/>
      <c r="J885" s="287"/>
      <c r="K885" s="400">
        <f t="shared" si="92"/>
        <v>5</v>
      </c>
      <c r="L885" s="287"/>
      <c r="M885" s="416"/>
      <c r="N885" s="287"/>
      <c r="O885" s="287"/>
      <c r="P885" s="400">
        <f t="shared" si="93"/>
        <v>5</v>
      </c>
      <c r="Q885" s="287"/>
      <c r="R885" s="287"/>
      <c r="S885" s="287"/>
      <c r="T885" s="287"/>
      <c r="U885" s="287"/>
      <c r="V885" s="3"/>
      <c r="W885" s="3"/>
      <c r="X885" s="3"/>
      <c r="Y885" s="3"/>
      <c r="Z885" s="3"/>
      <c r="AA885" s="3"/>
      <c r="AB885" s="3"/>
    </row>
    <row r="886" ht="15.0" customHeight="1">
      <c r="A886" s="383"/>
      <c r="B886" s="383"/>
      <c r="C886" s="421" t="s">
        <v>2069</v>
      </c>
      <c r="D886" s="404" t="s">
        <v>2070</v>
      </c>
      <c r="E886" s="405">
        <v>10.0</v>
      </c>
      <c r="F886" s="406" t="s">
        <v>698</v>
      </c>
      <c r="G886" s="397">
        <v>1176.0</v>
      </c>
      <c r="H886" s="420">
        <f t="shared" si="94"/>
        <v>11760</v>
      </c>
      <c r="I886" s="408"/>
      <c r="J886" s="287"/>
      <c r="K886" s="400">
        <f t="shared" si="92"/>
        <v>5</v>
      </c>
      <c r="L886" s="287"/>
      <c r="M886" s="416"/>
      <c r="N886" s="287"/>
      <c r="O886" s="287"/>
      <c r="P886" s="400">
        <f t="shared" si="93"/>
        <v>5</v>
      </c>
      <c r="Q886" s="287"/>
      <c r="R886" s="287"/>
      <c r="S886" s="287"/>
      <c r="T886" s="287"/>
      <c r="U886" s="287"/>
      <c r="V886" s="3"/>
      <c r="W886" s="3"/>
      <c r="X886" s="3"/>
      <c r="Y886" s="3"/>
      <c r="Z886" s="3"/>
      <c r="AA886" s="3"/>
      <c r="AB886" s="3"/>
    </row>
    <row r="887" ht="15.0" customHeight="1">
      <c r="A887" s="383"/>
      <c r="B887" s="383"/>
      <c r="C887" s="421" t="s">
        <v>2071</v>
      </c>
      <c r="D887" s="404" t="s">
        <v>2072</v>
      </c>
      <c r="E887" s="405">
        <v>3.0</v>
      </c>
      <c r="F887" s="406" t="s">
        <v>131</v>
      </c>
      <c r="G887" s="397">
        <v>1478.4</v>
      </c>
      <c r="H887" s="420">
        <f t="shared" si="94"/>
        <v>4435.2</v>
      </c>
      <c r="I887" s="408"/>
      <c r="J887" s="287"/>
      <c r="K887" s="400">
        <f t="shared" si="92"/>
        <v>1.5</v>
      </c>
      <c r="L887" s="287"/>
      <c r="M887" s="416"/>
      <c r="N887" s="287"/>
      <c r="O887" s="287"/>
      <c r="P887" s="400">
        <f t="shared" si="93"/>
        <v>1.5</v>
      </c>
      <c r="Q887" s="287"/>
      <c r="R887" s="287"/>
      <c r="S887" s="287"/>
      <c r="T887" s="287"/>
      <c r="U887" s="287"/>
      <c r="V887" s="3"/>
      <c r="W887" s="3"/>
      <c r="X887" s="3"/>
      <c r="Y887" s="3"/>
      <c r="Z887" s="3"/>
      <c r="AA887" s="3"/>
      <c r="AB887" s="3"/>
    </row>
    <row r="888" ht="15.75" customHeight="1">
      <c r="A888" s="401"/>
      <c r="B888" s="401"/>
      <c r="C888" s="421" t="s">
        <v>2073</v>
      </c>
      <c r="D888" s="404" t="s">
        <v>1892</v>
      </c>
      <c r="E888" s="405">
        <v>50.0</v>
      </c>
      <c r="F888" s="406" t="s">
        <v>120</v>
      </c>
      <c r="G888" s="397">
        <v>149.02</v>
      </c>
      <c r="H888" s="420">
        <f t="shared" si="94"/>
        <v>7451</v>
      </c>
      <c r="I888" s="408"/>
      <c r="J888" s="287"/>
      <c r="K888" s="400">
        <f t="shared" si="92"/>
        <v>25</v>
      </c>
      <c r="L888" s="287"/>
      <c r="M888" s="416"/>
      <c r="N888" s="287"/>
      <c r="O888" s="287"/>
      <c r="P888" s="400">
        <f t="shared" si="93"/>
        <v>25</v>
      </c>
      <c r="Q888" s="287"/>
      <c r="R888" s="287"/>
      <c r="S888" s="287"/>
      <c r="T888" s="287"/>
      <c r="U888" s="287"/>
      <c r="V888" s="3"/>
      <c r="W888" s="3"/>
      <c r="X888" s="3"/>
      <c r="Y888" s="3"/>
      <c r="Z888" s="3"/>
      <c r="AA888" s="3"/>
      <c r="AB888" s="3"/>
    </row>
    <row r="889" ht="15.0" customHeight="1">
      <c r="A889" s="401"/>
      <c r="B889" s="401"/>
      <c r="C889" s="421" t="s">
        <v>2074</v>
      </c>
      <c r="D889" s="404" t="s">
        <v>2075</v>
      </c>
      <c r="E889" s="405">
        <v>10.0</v>
      </c>
      <c r="F889" s="406" t="s">
        <v>120</v>
      </c>
      <c r="G889" s="397">
        <v>84.0</v>
      </c>
      <c r="H889" s="420">
        <f t="shared" si="94"/>
        <v>840</v>
      </c>
      <c r="I889" s="408"/>
      <c r="J889" s="287"/>
      <c r="K889" s="400">
        <f t="shared" si="92"/>
        <v>5</v>
      </c>
      <c r="L889" s="287"/>
      <c r="M889" s="416"/>
      <c r="N889" s="287"/>
      <c r="O889" s="287"/>
      <c r="P889" s="400">
        <f t="shared" si="93"/>
        <v>5</v>
      </c>
      <c r="Q889" s="287"/>
      <c r="R889" s="287"/>
      <c r="S889" s="287"/>
      <c r="T889" s="287"/>
      <c r="U889" s="287"/>
      <c r="V889" s="3"/>
      <c r="W889" s="3"/>
      <c r="X889" s="3"/>
      <c r="Y889" s="3"/>
      <c r="Z889" s="3"/>
      <c r="AA889" s="3"/>
      <c r="AB889" s="3"/>
    </row>
    <row r="890" ht="15.75" customHeight="1">
      <c r="A890" s="401"/>
      <c r="B890" s="401"/>
      <c r="C890" s="437" t="s">
        <v>2076</v>
      </c>
      <c r="D890" s="404" t="s">
        <v>2077</v>
      </c>
      <c r="E890" s="405">
        <v>2.0</v>
      </c>
      <c r="F890" s="406" t="s">
        <v>118</v>
      </c>
      <c r="G890" s="397">
        <v>1176.0</v>
      </c>
      <c r="H890" s="420">
        <f t="shared" si="94"/>
        <v>2352</v>
      </c>
      <c r="I890" s="408"/>
      <c r="J890" s="287"/>
      <c r="K890" s="400">
        <f t="shared" si="92"/>
        <v>1</v>
      </c>
      <c r="L890" s="287"/>
      <c r="M890" s="416"/>
      <c r="N890" s="287"/>
      <c r="O890" s="287"/>
      <c r="P890" s="400">
        <f t="shared" si="93"/>
        <v>1</v>
      </c>
      <c r="Q890" s="287"/>
      <c r="R890" s="287"/>
      <c r="S890" s="287"/>
      <c r="T890" s="287"/>
      <c r="U890" s="287"/>
      <c r="V890" s="3"/>
      <c r="W890" s="3"/>
      <c r="X890" s="3"/>
      <c r="Y890" s="3"/>
      <c r="Z890" s="3"/>
      <c r="AA890" s="3"/>
      <c r="AB890" s="3"/>
    </row>
    <row r="891" ht="15.75" customHeight="1">
      <c r="A891" s="401"/>
      <c r="B891" s="401"/>
      <c r="C891" s="421" t="s">
        <v>2078</v>
      </c>
      <c r="D891" s="404" t="s">
        <v>2079</v>
      </c>
      <c r="E891" s="405">
        <v>100.0</v>
      </c>
      <c r="F891" s="406" t="s">
        <v>221</v>
      </c>
      <c r="G891" s="397">
        <v>168.0</v>
      </c>
      <c r="H891" s="420">
        <f t="shared" si="94"/>
        <v>16800</v>
      </c>
      <c r="I891" s="408"/>
      <c r="J891" s="287"/>
      <c r="K891" s="400">
        <f t="shared" si="92"/>
        <v>50</v>
      </c>
      <c r="L891" s="287"/>
      <c r="M891" s="416"/>
      <c r="N891" s="287"/>
      <c r="O891" s="287"/>
      <c r="P891" s="400">
        <f t="shared" si="93"/>
        <v>50</v>
      </c>
      <c r="Q891" s="287"/>
      <c r="R891" s="287"/>
      <c r="S891" s="287"/>
      <c r="T891" s="287"/>
      <c r="U891" s="287"/>
      <c r="V891" s="3"/>
      <c r="W891" s="3"/>
      <c r="X891" s="3"/>
      <c r="Y891" s="3"/>
      <c r="Z891" s="3"/>
      <c r="AA891" s="3"/>
      <c r="AB891" s="3"/>
    </row>
    <row r="892" ht="15.75" customHeight="1">
      <c r="A892" s="401"/>
      <c r="B892" s="401"/>
      <c r="C892" s="421" t="s">
        <v>2080</v>
      </c>
      <c r="D892" s="404" t="s">
        <v>2081</v>
      </c>
      <c r="E892" s="405">
        <v>60.0</v>
      </c>
      <c r="F892" s="406" t="s">
        <v>221</v>
      </c>
      <c r="G892" s="397">
        <v>436.8</v>
      </c>
      <c r="H892" s="420">
        <f t="shared" si="94"/>
        <v>26208</v>
      </c>
      <c r="I892" s="408"/>
      <c r="J892" s="287"/>
      <c r="K892" s="400">
        <f t="shared" si="92"/>
        <v>30</v>
      </c>
      <c r="L892" s="287"/>
      <c r="M892" s="416"/>
      <c r="N892" s="287"/>
      <c r="O892" s="287"/>
      <c r="P892" s="400">
        <f t="shared" si="93"/>
        <v>30</v>
      </c>
      <c r="Q892" s="287"/>
      <c r="R892" s="287"/>
      <c r="S892" s="287"/>
      <c r="T892" s="287"/>
      <c r="U892" s="287"/>
      <c r="V892" s="3"/>
      <c r="W892" s="3"/>
      <c r="X892" s="3"/>
      <c r="Y892" s="3"/>
      <c r="Z892" s="3"/>
      <c r="AA892" s="3"/>
      <c r="AB892" s="3"/>
    </row>
    <row r="893" ht="15.75" customHeight="1">
      <c r="A893" s="401"/>
      <c r="B893" s="401"/>
      <c r="C893" s="421" t="s">
        <v>2082</v>
      </c>
      <c r="D893" s="404" t="s">
        <v>2083</v>
      </c>
      <c r="E893" s="405">
        <v>100.0</v>
      </c>
      <c r="F893" s="406" t="s">
        <v>221</v>
      </c>
      <c r="G893" s="397">
        <v>772.8</v>
      </c>
      <c r="H893" s="420">
        <f t="shared" si="94"/>
        <v>77280</v>
      </c>
      <c r="I893" s="408"/>
      <c r="J893" s="287"/>
      <c r="K893" s="400">
        <f t="shared" si="92"/>
        <v>50</v>
      </c>
      <c r="L893" s="287"/>
      <c r="M893" s="416"/>
      <c r="N893" s="287"/>
      <c r="O893" s="287"/>
      <c r="P893" s="400">
        <f t="shared" si="93"/>
        <v>50</v>
      </c>
      <c r="Q893" s="287"/>
      <c r="R893" s="287"/>
      <c r="S893" s="287"/>
      <c r="T893" s="287"/>
      <c r="U893" s="287"/>
      <c r="V893" s="3"/>
      <c r="W893" s="3"/>
      <c r="X893" s="3"/>
      <c r="Y893" s="3"/>
      <c r="Z893" s="3"/>
      <c r="AA893" s="3"/>
      <c r="AB893" s="3"/>
    </row>
    <row r="894" ht="15.75" customHeight="1">
      <c r="A894" s="401"/>
      <c r="B894" s="401"/>
      <c r="C894" s="421" t="s">
        <v>2084</v>
      </c>
      <c r="D894" s="404" t="s">
        <v>2085</v>
      </c>
      <c r="E894" s="405">
        <v>30.0</v>
      </c>
      <c r="F894" s="406" t="s">
        <v>120</v>
      </c>
      <c r="G894" s="397">
        <v>310.8</v>
      </c>
      <c r="H894" s="420">
        <f t="shared" si="94"/>
        <v>9324</v>
      </c>
      <c r="I894" s="408"/>
      <c r="J894" s="287"/>
      <c r="K894" s="400">
        <f t="shared" si="92"/>
        <v>15</v>
      </c>
      <c r="L894" s="287"/>
      <c r="M894" s="416"/>
      <c r="N894" s="287"/>
      <c r="O894" s="287"/>
      <c r="P894" s="400">
        <f t="shared" si="93"/>
        <v>15</v>
      </c>
      <c r="Q894" s="287"/>
      <c r="R894" s="287"/>
      <c r="S894" s="287"/>
      <c r="T894" s="287"/>
      <c r="U894" s="287"/>
      <c r="V894" s="3"/>
      <c r="W894" s="3"/>
      <c r="X894" s="3"/>
      <c r="Y894" s="3"/>
      <c r="Z894" s="3"/>
      <c r="AA894" s="3"/>
      <c r="AB894" s="3"/>
    </row>
    <row r="895" ht="15.75" customHeight="1">
      <c r="A895" s="401"/>
      <c r="B895" s="401"/>
      <c r="C895" s="421" t="s">
        <v>2086</v>
      </c>
      <c r="D895" s="404" t="s">
        <v>2087</v>
      </c>
      <c r="E895" s="405">
        <v>200.0</v>
      </c>
      <c r="F895" s="406" t="s">
        <v>118</v>
      </c>
      <c r="G895" s="397">
        <v>115.92</v>
      </c>
      <c r="H895" s="420">
        <f t="shared" si="94"/>
        <v>23184</v>
      </c>
      <c r="I895" s="408"/>
      <c r="J895" s="287"/>
      <c r="K895" s="400">
        <f t="shared" si="92"/>
        <v>100</v>
      </c>
      <c r="L895" s="287"/>
      <c r="M895" s="416"/>
      <c r="N895" s="287"/>
      <c r="O895" s="287"/>
      <c r="P895" s="400">
        <f t="shared" si="93"/>
        <v>100</v>
      </c>
      <c r="Q895" s="287"/>
      <c r="R895" s="287"/>
      <c r="S895" s="287"/>
      <c r="T895" s="287"/>
      <c r="U895" s="287"/>
      <c r="V895" s="3"/>
      <c r="W895" s="3"/>
      <c r="X895" s="3"/>
      <c r="Y895" s="3"/>
      <c r="Z895" s="3"/>
      <c r="AA895" s="3"/>
      <c r="AB895" s="3"/>
    </row>
    <row r="896" ht="15.75" customHeight="1">
      <c r="A896" s="401"/>
      <c r="B896" s="401"/>
      <c r="C896" s="421" t="s">
        <v>2088</v>
      </c>
      <c r="D896" s="404" t="s">
        <v>2089</v>
      </c>
      <c r="E896" s="405">
        <v>50.0</v>
      </c>
      <c r="F896" s="406" t="s">
        <v>120</v>
      </c>
      <c r="G896" s="397">
        <v>11.76</v>
      </c>
      <c r="H896" s="420">
        <f t="shared" si="94"/>
        <v>588</v>
      </c>
      <c r="I896" s="408"/>
      <c r="J896" s="287"/>
      <c r="K896" s="400">
        <f t="shared" si="92"/>
        <v>25</v>
      </c>
      <c r="L896" s="287"/>
      <c r="M896" s="416"/>
      <c r="N896" s="287"/>
      <c r="O896" s="287"/>
      <c r="P896" s="400">
        <f t="shared" si="93"/>
        <v>25</v>
      </c>
      <c r="Q896" s="287"/>
      <c r="R896" s="287"/>
      <c r="S896" s="287"/>
      <c r="T896" s="287"/>
      <c r="U896" s="287"/>
      <c r="V896" s="3"/>
      <c r="W896" s="3"/>
      <c r="X896" s="3"/>
      <c r="Y896" s="3"/>
      <c r="Z896" s="3"/>
      <c r="AA896" s="3"/>
      <c r="AB896" s="3"/>
    </row>
    <row r="897" ht="15.75" customHeight="1">
      <c r="A897" s="401"/>
      <c r="B897" s="401"/>
      <c r="C897" s="421" t="s">
        <v>2090</v>
      </c>
      <c r="D897" s="404" t="s">
        <v>2091</v>
      </c>
      <c r="E897" s="405">
        <v>100.0</v>
      </c>
      <c r="F897" s="406" t="s">
        <v>118</v>
      </c>
      <c r="G897" s="397">
        <v>201.6</v>
      </c>
      <c r="H897" s="420">
        <f t="shared" si="94"/>
        <v>20160</v>
      </c>
      <c r="I897" s="408"/>
      <c r="J897" s="287"/>
      <c r="K897" s="400">
        <f t="shared" si="92"/>
        <v>50</v>
      </c>
      <c r="L897" s="287"/>
      <c r="M897" s="416"/>
      <c r="N897" s="287"/>
      <c r="O897" s="287"/>
      <c r="P897" s="400">
        <f t="shared" si="93"/>
        <v>50</v>
      </c>
      <c r="Q897" s="287"/>
      <c r="R897" s="287"/>
      <c r="S897" s="287"/>
      <c r="T897" s="287"/>
      <c r="U897" s="287"/>
      <c r="V897" s="3"/>
      <c r="W897" s="3"/>
      <c r="X897" s="3"/>
      <c r="Y897" s="3"/>
      <c r="Z897" s="3"/>
      <c r="AA897" s="3"/>
      <c r="AB897" s="3"/>
    </row>
    <row r="898" ht="15.75" customHeight="1">
      <c r="A898" s="401"/>
      <c r="B898" s="401"/>
      <c r="C898" s="421" t="s">
        <v>2092</v>
      </c>
      <c r="D898" s="404" t="s">
        <v>1987</v>
      </c>
      <c r="E898" s="405">
        <v>100.0</v>
      </c>
      <c r="F898" s="406" t="s">
        <v>118</v>
      </c>
      <c r="G898" s="397">
        <v>235.2</v>
      </c>
      <c r="H898" s="420">
        <f t="shared" si="94"/>
        <v>23520</v>
      </c>
      <c r="I898" s="408"/>
      <c r="J898" s="287"/>
      <c r="K898" s="400">
        <f t="shared" si="92"/>
        <v>50</v>
      </c>
      <c r="L898" s="287"/>
      <c r="M898" s="416"/>
      <c r="N898" s="287"/>
      <c r="O898" s="287"/>
      <c r="P898" s="400">
        <f t="shared" si="93"/>
        <v>50</v>
      </c>
      <c r="Q898" s="287"/>
      <c r="R898" s="287"/>
      <c r="S898" s="287"/>
      <c r="T898" s="287"/>
      <c r="U898" s="287"/>
      <c r="V898" s="3"/>
      <c r="W898" s="3"/>
      <c r="X898" s="3"/>
      <c r="Y898" s="3"/>
      <c r="Z898" s="3"/>
      <c r="AA898" s="3"/>
      <c r="AB898" s="3"/>
    </row>
    <row r="899" ht="15.75" customHeight="1">
      <c r="A899" s="401"/>
      <c r="B899" s="401"/>
      <c r="C899" s="421" t="s">
        <v>2093</v>
      </c>
      <c r="D899" s="404" t="s">
        <v>2094</v>
      </c>
      <c r="E899" s="405">
        <v>10.0</v>
      </c>
      <c r="F899" s="406" t="s">
        <v>120</v>
      </c>
      <c r="G899" s="397">
        <v>97.44</v>
      </c>
      <c r="H899" s="420">
        <f t="shared" si="94"/>
        <v>974.4</v>
      </c>
      <c r="I899" s="408"/>
      <c r="J899" s="287"/>
      <c r="K899" s="400">
        <f t="shared" si="92"/>
        <v>5</v>
      </c>
      <c r="L899" s="287"/>
      <c r="M899" s="416"/>
      <c r="N899" s="287"/>
      <c r="O899" s="287"/>
      <c r="P899" s="400">
        <f t="shared" si="93"/>
        <v>5</v>
      </c>
      <c r="Q899" s="287"/>
      <c r="R899" s="287"/>
      <c r="S899" s="287"/>
      <c r="T899" s="287"/>
      <c r="U899" s="287"/>
      <c r="V899" s="3"/>
      <c r="W899" s="3"/>
      <c r="X899" s="3"/>
      <c r="Y899" s="3"/>
      <c r="Z899" s="3"/>
      <c r="AA899" s="3"/>
      <c r="AB899" s="3"/>
    </row>
    <row r="900" ht="15.75" customHeight="1">
      <c r="A900" s="401"/>
      <c r="B900" s="401"/>
      <c r="C900" s="421" t="s">
        <v>2095</v>
      </c>
      <c r="D900" s="404" t="s">
        <v>2096</v>
      </c>
      <c r="E900" s="405">
        <v>10.0</v>
      </c>
      <c r="F900" s="406" t="s">
        <v>120</v>
      </c>
      <c r="G900" s="397">
        <v>100.8</v>
      </c>
      <c r="H900" s="420">
        <f t="shared" si="94"/>
        <v>1008</v>
      </c>
      <c r="I900" s="408"/>
      <c r="J900" s="287"/>
      <c r="K900" s="400">
        <f t="shared" si="92"/>
        <v>5</v>
      </c>
      <c r="L900" s="287"/>
      <c r="M900" s="416"/>
      <c r="N900" s="287"/>
      <c r="O900" s="287"/>
      <c r="P900" s="400">
        <f t="shared" si="93"/>
        <v>5</v>
      </c>
      <c r="Q900" s="287"/>
      <c r="R900" s="287"/>
      <c r="S900" s="287"/>
      <c r="T900" s="287"/>
      <c r="U900" s="287"/>
      <c r="V900" s="3"/>
      <c r="W900" s="3"/>
      <c r="X900" s="3"/>
      <c r="Y900" s="3"/>
      <c r="Z900" s="3"/>
      <c r="AA900" s="3"/>
      <c r="AB900" s="3"/>
    </row>
    <row r="901" ht="15.75" customHeight="1">
      <c r="A901" s="401"/>
      <c r="B901" s="401"/>
      <c r="C901" s="421" t="s">
        <v>2097</v>
      </c>
      <c r="D901" s="404" t="s">
        <v>1366</v>
      </c>
      <c r="E901" s="405">
        <v>10.0</v>
      </c>
      <c r="F901" s="406" t="s">
        <v>120</v>
      </c>
      <c r="G901" s="397">
        <v>756.0</v>
      </c>
      <c r="H901" s="420">
        <f t="shared" si="94"/>
        <v>7560</v>
      </c>
      <c r="I901" s="408"/>
      <c r="J901" s="287"/>
      <c r="K901" s="400">
        <f t="shared" si="92"/>
        <v>5</v>
      </c>
      <c r="L901" s="287"/>
      <c r="M901" s="416"/>
      <c r="N901" s="287"/>
      <c r="O901" s="287"/>
      <c r="P901" s="400">
        <f t="shared" si="93"/>
        <v>5</v>
      </c>
      <c r="Q901" s="287"/>
      <c r="R901" s="287"/>
      <c r="S901" s="287"/>
      <c r="T901" s="287"/>
      <c r="U901" s="287"/>
      <c r="V901" s="3"/>
      <c r="W901" s="3"/>
      <c r="X901" s="3"/>
      <c r="Y901" s="3"/>
      <c r="Z901" s="3"/>
      <c r="AA901" s="3"/>
      <c r="AB901" s="3"/>
    </row>
    <row r="902" ht="15.75" customHeight="1">
      <c r="A902" s="401"/>
      <c r="B902" s="401"/>
      <c r="C902" s="421" t="s">
        <v>2098</v>
      </c>
      <c r="D902" s="404" t="s">
        <v>2099</v>
      </c>
      <c r="E902" s="405">
        <v>10.0</v>
      </c>
      <c r="F902" s="406" t="s">
        <v>120</v>
      </c>
      <c r="G902" s="397">
        <v>201.6</v>
      </c>
      <c r="H902" s="420">
        <f t="shared" si="94"/>
        <v>2016</v>
      </c>
      <c r="I902" s="408"/>
      <c r="J902" s="287"/>
      <c r="K902" s="400">
        <f t="shared" si="92"/>
        <v>5</v>
      </c>
      <c r="L902" s="287"/>
      <c r="M902" s="416"/>
      <c r="N902" s="287"/>
      <c r="O902" s="287"/>
      <c r="P902" s="400">
        <f t="shared" si="93"/>
        <v>5</v>
      </c>
      <c r="Q902" s="287"/>
      <c r="R902" s="287"/>
      <c r="S902" s="287"/>
      <c r="T902" s="287"/>
      <c r="U902" s="287"/>
      <c r="V902" s="3"/>
      <c r="W902" s="3"/>
      <c r="X902" s="3"/>
      <c r="Y902" s="3"/>
      <c r="Z902" s="3"/>
      <c r="AA902" s="3"/>
      <c r="AB902" s="3"/>
    </row>
    <row r="903" ht="15.75" customHeight="1">
      <c r="A903" s="401"/>
      <c r="B903" s="401"/>
      <c r="C903" s="421" t="s">
        <v>2100</v>
      </c>
      <c r="D903" s="404" t="s">
        <v>925</v>
      </c>
      <c r="E903" s="405">
        <v>3.0</v>
      </c>
      <c r="F903" s="406" t="s">
        <v>120</v>
      </c>
      <c r="G903" s="397">
        <v>3024.0</v>
      </c>
      <c r="H903" s="420">
        <f t="shared" si="94"/>
        <v>9072</v>
      </c>
      <c r="I903" s="408"/>
      <c r="J903" s="287"/>
      <c r="K903" s="400">
        <f t="shared" si="92"/>
        <v>1.5</v>
      </c>
      <c r="L903" s="287"/>
      <c r="M903" s="416"/>
      <c r="N903" s="287"/>
      <c r="O903" s="287"/>
      <c r="P903" s="400">
        <f t="shared" si="93"/>
        <v>1.5</v>
      </c>
      <c r="Q903" s="287"/>
      <c r="R903" s="287"/>
      <c r="S903" s="287"/>
      <c r="T903" s="287"/>
      <c r="U903" s="287"/>
      <c r="V903" s="3"/>
      <c r="W903" s="3"/>
      <c r="X903" s="3"/>
      <c r="Y903" s="3"/>
      <c r="Z903" s="3"/>
      <c r="AA903" s="3"/>
      <c r="AB903" s="3"/>
    </row>
    <row r="904" ht="15.75" customHeight="1">
      <c r="A904" s="401"/>
      <c r="B904" s="401"/>
      <c r="C904" s="421" t="s">
        <v>2100</v>
      </c>
      <c r="D904" s="404" t="s">
        <v>2101</v>
      </c>
      <c r="E904" s="405">
        <v>3.0</v>
      </c>
      <c r="F904" s="406" t="s">
        <v>120</v>
      </c>
      <c r="G904" s="397">
        <v>2520.0</v>
      </c>
      <c r="H904" s="420">
        <f t="shared" si="94"/>
        <v>7560</v>
      </c>
      <c r="I904" s="408"/>
      <c r="J904" s="287"/>
      <c r="K904" s="400">
        <f t="shared" si="92"/>
        <v>1.5</v>
      </c>
      <c r="L904" s="287"/>
      <c r="M904" s="416"/>
      <c r="N904" s="287"/>
      <c r="O904" s="287"/>
      <c r="P904" s="400">
        <f t="shared" si="93"/>
        <v>1.5</v>
      </c>
      <c r="Q904" s="287"/>
      <c r="R904" s="287"/>
      <c r="S904" s="287"/>
      <c r="T904" s="287"/>
      <c r="U904" s="287"/>
      <c r="V904" s="3"/>
      <c r="W904" s="3"/>
      <c r="X904" s="3"/>
      <c r="Y904" s="3"/>
      <c r="Z904" s="3"/>
      <c r="AA904" s="3"/>
      <c r="AB904" s="3"/>
    </row>
    <row r="905" ht="15.75" customHeight="1">
      <c r="A905" s="401"/>
      <c r="B905" s="401"/>
      <c r="C905" s="421" t="s">
        <v>2102</v>
      </c>
      <c r="D905" s="404" t="s">
        <v>924</v>
      </c>
      <c r="E905" s="405">
        <v>3.0</v>
      </c>
      <c r="F905" s="406" t="s">
        <v>120</v>
      </c>
      <c r="G905" s="397">
        <v>1200.0</v>
      </c>
      <c r="H905" s="420">
        <f t="shared" si="94"/>
        <v>3600</v>
      </c>
      <c r="I905" s="408"/>
      <c r="J905" s="287"/>
      <c r="K905" s="400">
        <f t="shared" si="92"/>
        <v>1.5</v>
      </c>
      <c r="L905" s="287"/>
      <c r="M905" s="416"/>
      <c r="N905" s="287"/>
      <c r="O905" s="287"/>
      <c r="P905" s="400">
        <f t="shared" si="93"/>
        <v>1.5</v>
      </c>
      <c r="Q905" s="287"/>
      <c r="R905" s="287"/>
      <c r="S905" s="287"/>
      <c r="T905" s="287"/>
      <c r="U905" s="287"/>
      <c r="V905" s="3"/>
      <c r="W905" s="3"/>
      <c r="X905" s="3"/>
      <c r="Y905" s="3"/>
      <c r="Z905" s="3"/>
      <c r="AA905" s="3"/>
      <c r="AB905" s="3"/>
    </row>
    <row r="906" ht="15.75" customHeight="1">
      <c r="A906" s="401"/>
      <c r="B906" s="401"/>
      <c r="C906" s="421" t="s">
        <v>2102</v>
      </c>
      <c r="D906" s="404" t="s">
        <v>2103</v>
      </c>
      <c r="E906" s="405">
        <v>3.0</v>
      </c>
      <c r="F906" s="406" t="s">
        <v>120</v>
      </c>
      <c r="G906" s="397">
        <v>5000.0</v>
      </c>
      <c r="H906" s="420">
        <f t="shared" si="94"/>
        <v>15000</v>
      </c>
      <c r="I906" s="408"/>
      <c r="J906" s="287"/>
      <c r="K906" s="400">
        <f t="shared" si="92"/>
        <v>1.5</v>
      </c>
      <c r="L906" s="287"/>
      <c r="M906" s="416"/>
      <c r="N906" s="287"/>
      <c r="O906" s="287"/>
      <c r="P906" s="400">
        <f t="shared" si="93"/>
        <v>1.5</v>
      </c>
      <c r="Q906" s="287"/>
      <c r="R906" s="287"/>
      <c r="S906" s="287"/>
      <c r="T906" s="287"/>
      <c r="U906" s="287"/>
      <c r="V906" s="3"/>
      <c r="W906" s="3"/>
      <c r="X906" s="3"/>
      <c r="Y906" s="3"/>
      <c r="Z906" s="3"/>
      <c r="AA906" s="3"/>
      <c r="AB906" s="3"/>
    </row>
    <row r="907" ht="15.75" customHeight="1">
      <c r="A907" s="401"/>
      <c r="B907" s="401"/>
      <c r="C907" s="421" t="s">
        <v>2104</v>
      </c>
      <c r="D907" s="404" t="s">
        <v>2105</v>
      </c>
      <c r="E907" s="405">
        <v>3.0</v>
      </c>
      <c r="F907" s="406" t="s">
        <v>120</v>
      </c>
      <c r="G907" s="397">
        <v>16800.0</v>
      </c>
      <c r="H907" s="420">
        <f t="shared" si="94"/>
        <v>50400</v>
      </c>
      <c r="I907" s="408"/>
      <c r="J907" s="287"/>
      <c r="K907" s="400">
        <f t="shared" si="92"/>
        <v>1.5</v>
      </c>
      <c r="L907" s="287"/>
      <c r="M907" s="416"/>
      <c r="N907" s="287"/>
      <c r="O907" s="287"/>
      <c r="P907" s="400">
        <f t="shared" si="93"/>
        <v>1.5</v>
      </c>
      <c r="Q907" s="287"/>
      <c r="R907" s="287"/>
      <c r="S907" s="287"/>
      <c r="T907" s="287"/>
      <c r="U907" s="287"/>
      <c r="V907" s="3"/>
      <c r="W907" s="3"/>
      <c r="X907" s="3"/>
      <c r="Y907" s="3"/>
      <c r="Z907" s="3"/>
      <c r="AA907" s="3"/>
      <c r="AB907" s="3"/>
    </row>
    <row r="908" ht="15.75" customHeight="1">
      <c r="A908" s="401"/>
      <c r="B908" s="401"/>
      <c r="C908" s="421" t="s">
        <v>2106</v>
      </c>
      <c r="D908" s="404" t="s">
        <v>2107</v>
      </c>
      <c r="E908" s="405">
        <v>20.0</v>
      </c>
      <c r="F908" s="406" t="s">
        <v>120</v>
      </c>
      <c r="G908" s="397">
        <v>927.36</v>
      </c>
      <c r="H908" s="420">
        <f t="shared" si="94"/>
        <v>18547.2</v>
      </c>
      <c r="I908" s="408"/>
      <c r="J908" s="287"/>
      <c r="K908" s="400">
        <f t="shared" si="92"/>
        <v>10</v>
      </c>
      <c r="L908" s="287"/>
      <c r="M908" s="416"/>
      <c r="N908" s="287"/>
      <c r="O908" s="287"/>
      <c r="P908" s="400">
        <f t="shared" si="93"/>
        <v>10</v>
      </c>
      <c r="Q908" s="287"/>
      <c r="R908" s="287"/>
      <c r="S908" s="287"/>
      <c r="T908" s="287"/>
      <c r="U908" s="287"/>
      <c r="V908" s="3"/>
      <c r="W908" s="3"/>
      <c r="X908" s="3"/>
      <c r="Y908" s="3"/>
      <c r="Z908" s="3"/>
      <c r="AA908" s="3"/>
      <c r="AB908" s="3"/>
    </row>
    <row r="909" ht="15.75" customHeight="1">
      <c r="A909" s="401"/>
      <c r="B909" s="401"/>
      <c r="C909" s="421" t="s">
        <v>2106</v>
      </c>
      <c r="D909" s="404" t="s">
        <v>2108</v>
      </c>
      <c r="E909" s="405">
        <v>10.0</v>
      </c>
      <c r="F909" s="406" t="s">
        <v>120</v>
      </c>
      <c r="G909" s="397">
        <v>806.4</v>
      </c>
      <c r="H909" s="420">
        <f t="shared" si="94"/>
        <v>8064</v>
      </c>
      <c r="I909" s="408"/>
      <c r="J909" s="287"/>
      <c r="K909" s="400">
        <f t="shared" si="92"/>
        <v>5</v>
      </c>
      <c r="L909" s="287"/>
      <c r="M909" s="416"/>
      <c r="N909" s="287"/>
      <c r="O909" s="287"/>
      <c r="P909" s="400">
        <f t="shared" si="93"/>
        <v>5</v>
      </c>
      <c r="Q909" s="287"/>
      <c r="R909" s="287"/>
      <c r="S909" s="287"/>
      <c r="T909" s="287"/>
      <c r="U909" s="287"/>
      <c r="V909" s="3"/>
      <c r="W909" s="3"/>
      <c r="X909" s="3"/>
      <c r="Y909" s="3"/>
      <c r="Z909" s="3"/>
      <c r="AA909" s="3"/>
      <c r="AB909" s="3"/>
    </row>
    <row r="910" ht="15.75" customHeight="1">
      <c r="A910" s="401"/>
      <c r="B910" s="401"/>
      <c r="C910" s="421" t="s">
        <v>2109</v>
      </c>
      <c r="D910" s="404" t="s">
        <v>2110</v>
      </c>
      <c r="E910" s="405">
        <v>5.0</v>
      </c>
      <c r="F910" s="406" t="s">
        <v>120</v>
      </c>
      <c r="G910" s="397">
        <v>2520.0</v>
      </c>
      <c r="H910" s="420">
        <f t="shared" si="94"/>
        <v>12600</v>
      </c>
      <c r="I910" s="408"/>
      <c r="J910" s="287"/>
      <c r="K910" s="400">
        <f t="shared" si="92"/>
        <v>2.5</v>
      </c>
      <c r="L910" s="287"/>
      <c r="M910" s="416"/>
      <c r="N910" s="287"/>
      <c r="O910" s="287"/>
      <c r="P910" s="400">
        <f t="shared" si="93"/>
        <v>2.5</v>
      </c>
      <c r="Q910" s="287"/>
      <c r="R910" s="287"/>
      <c r="S910" s="287"/>
      <c r="T910" s="287"/>
      <c r="U910" s="287"/>
      <c r="V910" s="3"/>
      <c r="W910" s="3"/>
      <c r="X910" s="3"/>
      <c r="Y910" s="3"/>
      <c r="Z910" s="3"/>
      <c r="AA910" s="3"/>
      <c r="AB910" s="3"/>
    </row>
    <row r="911" ht="15.75" customHeight="1">
      <c r="A911" s="401"/>
      <c r="B911" s="401"/>
      <c r="C911" s="421" t="s">
        <v>2111</v>
      </c>
      <c r="D911" s="404" t="s">
        <v>2112</v>
      </c>
      <c r="E911" s="405">
        <v>1200.0</v>
      </c>
      <c r="F911" s="406" t="s">
        <v>120</v>
      </c>
      <c r="G911" s="397">
        <v>50.0</v>
      </c>
      <c r="H911" s="420">
        <f t="shared" si="94"/>
        <v>60000</v>
      </c>
      <c r="I911" s="408"/>
      <c r="J911" s="287"/>
      <c r="K911" s="400">
        <f t="shared" si="92"/>
        <v>600</v>
      </c>
      <c r="L911" s="287"/>
      <c r="M911" s="416"/>
      <c r="N911" s="287"/>
      <c r="O911" s="287"/>
      <c r="P911" s="400">
        <f t="shared" si="93"/>
        <v>600</v>
      </c>
      <c r="Q911" s="287"/>
      <c r="R911" s="287"/>
      <c r="S911" s="287"/>
      <c r="T911" s="287"/>
      <c r="U911" s="287"/>
      <c r="V911" s="3"/>
      <c r="W911" s="3"/>
      <c r="X911" s="3"/>
      <c r="Y911" s="3"/>
      <c r="Z911" s="3"/>
      <c r="AA911" s="3"/>
      <c r="AB911" s="3"/>
    </row>
    <row r="912" ht="15.75" customHeight="1">
      <c r="A912" s="401"/>
      <c r="B912" s="401"/>
      <c r="C912" s="421" t="s">
        <v>2113</v>
      </c>
      <c r="D912" s="404" t="s">
        <v>2114</v>
      </c>
      <c r="E912" s="405">
        <v>25.0</v>
      </c>
      <c r="F912" s="406" t="s">
        <v>120</v>
      </c>
      <c r="G912" s="397">
        <v>420.0</v>
      </c>
      <c r="H912" s="420">
        <f t="shared" si="94"/>
        <v>10500</v>
      </c>
      <c r="I912" s="408"/>
      <c r="J912" s="287"/>
      <c r="K912" s="400">
        <f t="shared" si="92"/>
        <v>12.5</v>
      </c>
      <c r="L912" s="287"/>
      <c r="M912" s="416"/>
      <c r="N912" s="287"/>
      <c r="O912" s="287"/>
      <c r="P912" s="400">
        <f t="shared" si="93"/>
        <v>12.5</v>
      </c>
      <c r="Q912" s="287"/>
      <c r="R912" s="287"/>
      <c r="S912" s="287"/>
      <c r="T912" s="287"/>
      <c r="U912" s="287"/>
      <c r="V912" s="3"/>
      <c r="W912" s="3"/>
      <c r="X912" s="3"/>
      <c r="Y912" s="3"/>
      <c r="Z912" s="3"/>
      <c r="AA912" s="3"/>
      <c r="AB912" s="3"/>
    </row>
    <row r="913" ht="15.75" customHeight="1">
      <c r="A913" s="401"/>
      <c r="B913" s="401"/>
      <c r="C913" s="421" t="s">
        <v>2115</v>
      </c>
      <c r="D913" s="404" t="s">
        <v>2116</v>
      </c>
      <c r="E913" s="405">
        <v>5.0</v>
      </c>
      <c r="F913" s="406" t="s">
        <v>120</v>
      </c>
      <c r="G913" s="397">
        <v>771.12</v>
      </c>
      <c r="H913" s="420">
        <f t="shared" si="94"/>
        <v>3855.6</v>
      </c>
      <c r="I913" s="408"/>
      <c r="J913" s="287"/>
      <c r="K913" s="400">
        <f t="shared" si="92"/>
        <v>2.5</v>
      </c>
      <c r="L913" s="287"/>
      <c r="M913" s="416"/>
      <c r="N913" s="287"/>
      <c r="O913" s="287"/>
      <c r="P913" s="400">
        <f t="shared" si="93"/>
        <v>2.5</v>
      </c>
      <c r="Q913" s="287"/>
      <c r="R913" s="287"/>
      <c r="S913" s="287"/>
      <c r="T913" s="287"/>
      <c r="U913" s="287"/>
      <c r="V913" s="3"/>
      <c r="W913" s="3"/>
      <c r="X913" s="3"/>
      <c r="Y913" s="3"/>
      <c r="Z913" s="3"/>
      <c r="AA913" s="3"/>
      <c r="AB913" s="3"/>
    </row>
    <row r="914" ht="15.75" customHeight="1">
      <c r="A914" s="401"/>
      <c r="B914" s="401"/>
      <c r="C914" s="421" t="s">
        <v>2117</v>
      </c>
      <c r="D914" s="404" t="s">
        <v>2118</v>
      </c>
      <c r="E914" s="405">
        <v>5.0</v>
      </c>
      <c r="F914" s="406" t="s">
        <v>120</v>
      </c>
      <c r="G914" s="397">
        <v>873.6</v>
      </c>
      <c r="H914" s="420">
        <f t="shared" si="94"/>
        <v>4368</v>
      </c>
      <c r="I914" s="408"/>
      <c r="J914" s="287"/>
      <c r="K914" s="400">
        <f t="shared" si="92"/>
        <v>2.5</v>
      </c>
      <c r="L914" s="287"/>
      <c r="M914" s="416"/>
      <c r="N914" s="287"/>
      <c r="O914" s="287"/>
      <c r="P914" s="400">
        <f t="shared" si="93"/>
        <v>2.5</v>
      </c>
      <c r="Q914" s="287"/>
      <c r="R914" s="287"/>
      <c r="S914" s="287"/>
      <c r="T914" s="287"/>
      <c r="U914" s="287"/>
      <c r="V914" s="3"/>
      <c r="W914" s="3"/>
      <c r="X914" s="3"/>
      <c r="Y914" s="3"/>
      <c r="Z914" s="3"/>
      <c r="AA914" s="3"/>
      <c r="AB914" s="3"/>
    </row>
    <row r="915" ht="15.75" customHeight="1">
      <c r="A915" s="401"/>
      <c r="B915" s="401"/>
      <c r="C915" s="421" t="s">
        <v>2119</v>
      </c>
      <c r="D915" s="404" t="s">
        <v>2120</v>
      </c>
      <c r="E915" s="405">
        <v>4.0</v>
      </c>
      <c r="F915" s="406" t="s">
        <v>120</v>
      </c>
      <c r="G915" s="397">
        <v>1747.2</v>
      </c>
      <c r="H915" s="420">
        <f t="shared" si="94"/>
        <v>6988.8</v>
      </c>
      <c r="I915" s="408"/>
      <c r="J915" s="287"/>
      <c r="K915" s="400">
        <f t="shared" si="92"/>
        <v>2</v>
      </c>
      <c r="L915" s="287"/>
      <c r="M915" s="416"/>
      <c r="N915" s="287"/>
      <c r="O915" s="287"/>
      <c r="P915" s="400">
        <f t="shared" si="93"/>
        <v>2</v>
      </c>
      <c r="Q915" s="287"/>
      <c r="R915" s="287"/>
      <c r="S915" s="287"/>
      <c r="T915" s="287"/>
      <c r="U915" s="287"/>
      <c r="V915" s="3"/>
      <c r="W915" s="3"/>
      <c r="X915" s="3"/>
      <c r="Y915" s="3"/>
      <c r="Z915" s="3"/>
      <c r="AA915" s="3"/>
      <c r="AB915" s="3"/>
    </row>
    <row r="916" ht="15.75" customHeight="1">
      <c r="A916" s="401"/>
      <c r="B916" s="401"/>
      <c r="C916" s="421" t="s">
        <v>2121</v>
      </c>
      <c r="D916" s="404" t="s">
        <v>2122</v>
      </c>
      <c r="E916" s="405">
        <v>3.0</v>
      </c>
      <c r="F916" s="406" t="s">
        <v>732</v>
      </c>
      <c r="G916" s="397">
        <v>1100.4</v>
      </c>
      <c r="H916" s="420">
        <f t="shared" si="94"/>
        <v>3301.2</v>
      </c>
      <c r="I916" s="408"/>
      <c r="J916" s="287"/>
      <c r="K916" s="400">
        <f t="shared" si="92"/>
        <v>1.5</v>
      </c>
      <c r="L916" s="287"/>
      <c r="M916" s="416"/>
      <c r="N916" s="287"/>
      <c r="O916" s="287"/>
      <c r="P916" s="400">
        <f t="shared" si="93"/>
        <v>1.5</v>
      </c>
      <c r="Q916" s="287"/>
      <c r="R916" s="287"/>
      <c r="S916" s="287"/>
      <c r="T916" s="287"/>
      <c r="U916" s="287"/>
      <c r="V916" s="3"/>
      <c r="W916" s="3"/>
      <c r="X916" s="3"/>
      <c r="Y916" s="3"/>
      <c r="Z916" s="3"/>
      <c r="AA916" s="3"/>
      <c r="AB916" s="3"/>
    </row>
    <row r="917" ht="15.75" customHeight="1">
      <c r="A917" s="401"/>
      <c r="B917" s="401"/>
      <c r="C917" s="421" t="s">
        <v>2123</v>
      </c>
      <c r="D917" s="404" t="s">
        <v>2124</v>
      </c>
      <c r="E917" s="405">
        <v>10.0</v>
      </c>
      <c r="F917" s="406" t="s">
        <v>732</v>
      </c>
      <c r="G917" s="397">
        <v>730.8</v>
      </c>
      <c r="H917" s="420">
        <f t="shared" si="94"/>
        <v>7308</v>
      </c>
      <c r="I917" s="408"/>
      <c r="J917" s="287"/>
      <c r="K917" s="400">
        <f t="shared" si="92"/>
        <v>5</v>
      </c>
      <c r="L917" s="287"/>
      <c r="M917" s="416"/>
      <c r="N917" s="287"/>
      <c r="O917" s="287"/>
      <c r="P917" s="400">
        <f t="shared" si="93"/>
        <v>5</v>
      </c>
      <c r="Q917" s="287"/>
      <c r="R917" s="287"/>
      <c r="S917" s="287"/>
      <c r="T917" s="287"/>
      <c r="U917" s="287"/>
      <c r="V917" s="3"/>
      <c r="W917" s="3"/>
      <c r="X917" s="3"/>
      <c r="Y917" s="3"/>
      <c r="Z917" s="3"/>
      <c r="AA917" s="3"/>
      <c r="AB917" s="3"/>
    </row>
    <row r="918" ht="15.75" customHeight="1">
      <c r="A918" s="401"/>
      <c r="B918" s="401"/>
      <c r="C918" s="421" t="s">
        <v>2125</v>
      </c>
      <c r="D918" s="404" t="s">
        <v>1172</v>
      </c>
      <c r="E918" s="405">
        <v>2.0</v>
      </c>
      <c r="F918" s="406" t="s">
        <v>120</v>
      </c>
      <c r="G918" s="397">
        <v>33.6</v>
      </c>
      <c r="H918" s="420">
        <f t="shared" si="94"/>
        <v>67.2</v>
      </c>
      <c r="I918" s="408"/>
      <c r="J918" s="287"/>
      <c r="K918" s="400">
        <f t="shared" si="92"/>
        <v>1</v>
      </c>
      <c r="L918" s="287"/>
      <c r="M918" s="416"/>
      <c r="N918" s="287"/>
      <c r="O918" s="287"/>
      <c r="P918" s="400">
        <f t="shared" si="93"/>
        <v>1</v>
      </c>
      <c r="Q918" s="287"/>
      <c r="R918" s="287"/>
      <c r="S918" s="287"/>
      <c r="T918" s="287"/>
      <c r="U918" s="287"/>
      <c r="V918" s="3"/>
      <c r="W918" s="3"/>
      <c r="X918" s="3"/>
      <c r="Y918" s="3"/>
      <c r="Z918" s="3"/>
      <c r="AA918" s="3"/>
      <c r="AB918" s="3"/>
    </row>
    <row r="919" ht="15.75" customHeight="1">
      <c r="A919" s="401"/>
      <c r="B919" s="401"/>
      <c r="C919" s="421" t="s">
        <v>2126</v>
      </c>
      <c r="D919" s="404" t="s">
        <v>2127</v>
      </c>
      <c r="E919" s="405">
        <v>1.0</v>
      </c>
      <c r="F919" s="406" t="s">
        <v>736</v>
      </c>
      <c r="G919" s="397">
        <v>672.0</v>
      </c>
      <c r="H919" s="420">
        <f t="shared" si="94"/>
        <v>672</v>
      </c>
      <c r="I919" s="408"/>
      <c r="J919" s="287"/>
      <c r="K919" s="400">
        <f t="shared" si="92"/>
        <v>0.5</v>
      </c>
      <c r="L919" s="287"/>
      <c r="M919" s="416"/>
      <c r="N919" s="287"/>
      <c r="O919" s="287"/>
      <c r="P919" s="400">
        <f t="shared" si="93"/>
        <v>0.5</v>
      </c>
      <c r="Q919" s="287"/>
      <c r="R919" s="287"/>
      <c r="S919" s="287"/>
      <c r="T919" s="287"/>
      <c r="U919" s="287"/>
      <c r="V919" s="3"/>
      <c r="W919" s="3"/>
      <c r="X919" s="3"/>
      <c r="Y919" s="3"/>
      <c r="Z919" s="3"/>
      <c r="AA919" s="3"/>
      <c r="AB919" s="3"/>
    </row>
    <row r="920" ht="15.75" customHeight="1">
      <c r="A920" s="401"/>
      <c r="B920" s="401"/>
      <c r="C920" s="421" t="s">
        <v>2128</v>
      </c>
      <c r="D920" s="404" t="s">
        <v>2129</v>
      </c>
      <c r="E920" s="405">
        <v>40.0</v>
      </c>
      <c r="F920" s="406" t="s">
        <v>221</v>
      </c>
      <c r="G920" s="397">
        <v>344.4</v>
      </c>
      <c r="H920" s="420">
        <f t="shared" si="94"/>
        <v>13776</v>
      </c>
      <c r="I920" s="408"/>
      <c r="J920" s="287"/>
      <c r="K920" s="400">
        <f t="shared" si="92"/>
        <v>20</v>
      </c>
      <c r="L920" s="287"/>
      <c r="M920" s="416"/>
      <c r="N920" s="287"/>
      <c r="O920" s="287"/>
      <c r="P920" s="400">
        <f t="shared" si="93"/>
        <v>20</v>
      </c>
      <c r="Q920" s="287"/>
      <c r="R920" s="287"/>
      <c r="S920" s="287"/>
      <c r="T920" s="287"/>
      <c r="U920" s="287"/>
      <c r="V920" s="3"/>
      <c r="W920" s="3"/>
      <c r="X920" s="3"/>
      <c r="Y920" s="3"/>
      <c r="Z920" s="3"/>
      <c r="AA920" s="3"/>
      <c r="AB920" s="3"/>
    </row>
    <row r="921" ht="15.75" customHeight="1">
      <c r="A921" s="401"/>
      <c r="B921" s="401"/>
      <c r="C921" s="421" t="s">
        <v>2130</v>
      </c>
      <c r="D921" s="404" t="s">
        <v>2131</v>
      </c>
      <c r="E921" s="405">
        <v>30.0</v>
      </c>
      <c r="F921" s="406" t="s">
        <v>120</v>
      </c>
      <c r="G921" s="397">
        <v>300.0</v>
      </c>
      <c r="H921" s="420">
        <f t="shared" si="94"/>
        <v>9000</v>
      </c>
      <c r="I921" s="408"/>
      <c r="J921" s="287"/>
      <c r="K921" s="400"/>
      <c r="L921" s="287"/>
      <c r="M921" s="416"/>
      <c r="N921" s="287"/>
      <c r="O921" s="287"/>
      <c r="P921" s="400">
        <v>30.0</v>
      </c>
      <c r="Q921" s="287"/>
      <c r="R921" s="287"/>
      <c r="S921" s="287"/>
      <c r="T921" s="287"/>
      <c r="U921" s="287"/>
      <c r="V921" s="3"/>
      <c r="W921" s="3"/>
      <c r="X921" s="3"/>
      <c r="Y921" s="3"/>
      <c r="Z921" s="3"/>
      <c r="AA921" s="3"/>
      <c r="AB921" s="3"/>
    </row>
    <row r="922" ht="15.75" customHeight="1">
      <c r="A922" s="401"/>
      <c r="B922" s="401"/>
      <c r="C922" s="421" t="s">
        <v>948</v>
      </c>
      <c r="D922" s="404" t="s">
        <v>2132</v>
      </c>
      <c r="E922" s="405">
        <v>1.0</v>
      </c>
      <c r="F922" s="406" t="s">
        <v>120</v>
      </c>
      <c r="G922" s="397">
        <v>1500.0</v>
      </c>
      <c r="H922" s="420">
        <f t="shared" si="94"/>
        <v>1500</v>
      </c>
      <c r="I922" s="408"/>
      <c r="J922" s="287"/>
      <c r="K922" s="400">
        <f t="shared" ref="K922:K1013" si="95">E922/2</f>
        <v>0.5</v>
      </c>
      <c r="L922" s="287"/>
      <c r="M922" s="416"/>
      <c r="N922" s="287"/>
      <c r="O922" s="287"/>
      <c r="P922" s="400">
        <f t="shared" ref="P922:P1013" si="96">E922/2</f>
        <v>0.5</v>
      </c>
      <c r="Q922" s="287"/>
      <c r="R922" s="287"/>
      <c r="S922" s="287"/>
      <c r="T922" s="287"/>
      <c r="U922" s="287"/>
      <c r="V922" s="3"/>
      <c r="W922" s="3"/>
      <c r="X922" s="3"/>
      <c r="Y922" s="3"/>
      <c r="Z922" s="3"/>
      <c r="AA922" s="3"/>
      <c r="AB922" s="3"/>
    </row>
    <row r="923" ht="15.75" customHeight="1">
      <c r="A923" s="401"/>
      <c r="B923" s="401"/>
      <c r="C923" s="421" t="s">
        <v>2133</v>
      </c>
      <c r="D923" s="404" t="s">
        <v>2075</v>
      </c>
      <c r="E923" s="405">
        <v>3.0</v>
      </c>
      <c r="F923" s="406" t="s">
        <v>120</v>
      </c>
      <c r="G923" s="397">
        <v>1008.0</v>
      </c>
      <c r="H923" s="420">
        <f t="shared" si="94"/>
        <v>3024</v>
      </c>
      <c r="I923" s="408"/>
      <c r="J923" s="287"/>
      <c r="K923" s="400">
        <f t="shared" si="95"/>
        <v>1.5</v>
      </c>
      <c r="L923" s="287"/>
      <c r="M923" s="416"/>
      <c r="N923" s="287"/>
      <c r="O923" s="287"/>
      <c r="P923" s="400">
        <f t="shared" si="96"/>
        <v>1.5</v>
      </c>
      <c r="Q923" s="287"/>
      <c r="R923" s="287"/>
      <c r="S923" s="287"/>
      <c r="T923" s="287"/>
      <c r="U923" s="287"/>
      <c r="V923" s="3"/>
      <c r="W923" s="3"/>
      <c r="X923" s="3"/>
      <c r="Y923" s="3"/>
      <c r="Z923" s="3"/>
      <c r="AA923" s="3"/>
      <c r="AB923" s="3"/>
    </row>
    <row r="924" ht="15.75" customHeight="1">
      <c r="A924" s="401"/>
      <c r="B924" s="401"/>
      <c r="C924" s="421" t="s">
        <v>2134</v>
      </c>
      <c r="D924" s="404" t="s">
        <v>2135</v>
      </c>
      <c r="E924" s="405">
        <v>5.0</v>
      </c>
      <c r="F924" s="406" t="s">
        <v>153</v>
      </c>
      <c r="G924" s="397">
        <v>2872.8</v>
      </c>
      <c r="H924" s="420">
        <f t="shared" si="94"/>
        <v>14364</v>
      </c>
      <c r="I924" s="408"/>
      <c r="J924" s="287"/>
      <c r="K924" s="400">
        <f t="shared" si="95"/>
        <v>2.5</v>
      </c>
      <c r="L924" s="287"/>
      <c r="M924" s="416"/>
      <c r="N924" s="287"/>
      <c r="O924" s="287"/>
      <c r="P924" s="400">
        <f t="shared" si="96"/>
        <v>2.5</v>
      </c>
      <c r="Q924" s="287"/>
      <c r="R924" s="287"/>
      <c r="S924" s="287"/>
      <c r="T924" s="287"/>
      <c r="U924" s="287"/>
      <c r="V924" s="3"/>
      <c r="W924" s="3"/>
      <c r="X924" s="3"/>
      <c r="Y924" s="3"/>
      <c r="Z924" s="3"/>
      <c r="AA924" s="3"/>
      <c r="AB924" s="3"/>
    </row>
    <row r="925" ht="15.75" customHeight="1">
      <c r="A925" s="401"/>
      <c r="B925" s="401"/>
      <c r="C925" s="421" t="s">
        <v>2136</v>
      </c>
      <c r="D925" s="404" t="s">
        <v>2137</v>
      </c>
      <c r="E925" s="405">
        <v>20.0</v>
      </c>
      <c r="F925" s="406" t="s">
        <v>221</v>
      </c>
      <c r="G925" s="397">
        <v>621.6</v>
      </c>
      <c r="H925" s="420">
        <f t="shared" si="94"/>
        <v>12432</v>
      </c>
      <c r="I925" s="408"/>
      <c r="J925" s="287"/>
      <c r="K925" s="400">
        <f t="shared" si="95"/>
        <v>10</v>
      </c>
      <c r="L925" s="287"/>
      <c r="M925" s="416"/>
      <c r="N925" s="287"/>
      <c r="O925" s="287"/>
      <c r="P925" s="400">
        <f t="shared" si="96"/>
        <v>10</v>
      </c>
      <c r="Q925" s="287"/>
      <c r="R925" s="287"/>
      <c r="S925" s="287"/>
      <c r="T925" s="287"/>
      <c r="U925" s="287"/>
      <c r="V925" s="3"/>
      <c r="W925" s="3"/>
      <c r="X925" s="3"/>
      <c r="Y925" s="3"/>
      <c r="Z925" s="3"/>
      <c r="AA925" s="3"/>
      <c r="AB925" s="3"/>
    </row>
    <row r="926" ht="15.75" customHeight="1">
      <c r="A926" s="401"/>
      <c r="B926" s="401"/>
      <c r="C926" s="421" t="s">
        <v>2138</v>
      </c>
      <c r="D926" s="404" t="s">
        <v>2139</v>
      </c>
      <c r="E926" s="405">
        <v>2.0</v>
      </c>
      <c r="F926" s="406" t="s">
        <v>120</v>
      </c>
      <c r="G926" s="397">
        <v>16800.0</v>
      </c>
      <c r="H926" s="420">
        <f t="shared" si="94"/>
        <v>33600</v>
      </c>
      <c r="I926" s="408"/>
      <c r="J926" s="287"/>
      <c r="K926" s="400">
        <f t="shared" si="95"/>
        <v>1</v>
      </c>
      <c r="L926" s="287"/>
      <c r="M926" s="416"/>
      <c r="N926" s="287"/>
      <c r="O926" s="287"/>
      <c r="P926" s="400">
        <f t="shared" si="96"/>
        <v>1</v>
      </c>
      <c r="Q926" s="287"/>
      <c r="R926" s="287"/>
      <c r="S926" s="287"/>
      <c r="T926" s="287"/>
      <c r="U926" s="287"/>
      <c r="V926" s="3"/>
      <c r="W926" s="3"/>
      <c r="X926" s="3"/>
      <c r="Y926" s="3"/>
      <c r="Z926" s="3"/>
      <c r="AA926" s="3"/>
      <c r="AB926" s="3"/>
    </row>
    <row r="927" ht="15.75" customHeight="1">
      <c r="A927" s="401"/>
      <c r="B927" s="401"/>
      <c r="C927" s="421" t="s">
        <v>2140</v>
      </c>
      <c r="D927" s="404" t="s">
        <v>2141</v>
      </c>
      <c r="E927" s="405">
        <v>50.0</v>
      </c>
      <c r="F927" s="406" t="s">
        <v>221</v>
      </c>
      <c r="G927" s="397">
        <v>168.0</v>
      </c>
      <c r="H927" s="420">
        <f t="shared" si="94"/>
        <v>8400</v>
      </c>
      <c r="I927" s="408"/>
      <c r="J927" s="287"/>
      <c r="K927" s="400">
        <f t="shared" si="95"/>
        <v>25</v>
      </c>
      <c r="L927" s="287"/>
      <c r="M927" s="416"/>
      <c r="N927" s="287"/>
      <c r="O927" s="287"/>
      <c r="P927" s="400">
        <f t="shared" si="96"/>
        <v>25</v>
      </c>
      <c r="Q927" s="287"/>
      <c r="R927" s="287"/>
      <c r="S927" s="287"/>
      <c r="T927" s="287"/>
      <c r="U927" s="287"/>
      <c r="V927" s="3"/>
      <c r="W927" s="3"/>
      <c r="X927" s="3"/>
      <c r="Y927" s="3"/>
      <c r="Z927" s="3"/>
      <c r="AA927" s="3"/>
      <c r="AB927" s="3"/>
    </row>
    <row r="928" ht="15.75" customHeight="1">
      <c r="A928" s="401"/>
      <c r="B928" s="401"/>
      <c r="C928" s="421" t="s">
        <v>2142</v>
      </c>
      <c r="D928" s="404" t="s">
        <v>1892</v>
      </c>
      <c r="E928" s="405">
        <v>3.0</v>
      </c>
      <c r="F928" s="406" t="s">
        <v>120</v>
      </c>
      <c r="G928" s="397">
        <v>840.0</v>
      </c>
      <c r="H928" s="420">
        <f t="shared" si="94"/>
        <v>2520</v>
      </c>
      <c r="I928" s="408"/>
      <c r="J928" s="287"/>
      <c r="K928" s="400">
        <f t="shared" si="95"/>
        <v>1.5</v>
      </c>
      <c r="L928" s="287"/>
      <c r="M928" s="416"/>
      <c r="N928" s="287"/>
      <c r="O928" s="287"/>
      <c r="P928" s="400">
        <f t="shared" si="96"/>
        <v>1.5</v>
      </c>
      <c r="Q928" s="287"/>
      <c r="R928" s="287"/>
      <c r="S928" s="287"/>
      <c r="T928" s="287"/>
      <c r="U928" s="287"/>
      <c r="V928" s="3"/>
      <c r="W928" s="3"/>
      <c r="X928" s="3"/>
      <c r="Y928" s="3"/>
      <c r="Z928" s="3"/>
      <c r="AA928" s="3"/>
      <c r="AB928" s="3"/>
    </row>
    <row r="929" ht="15.75" customHeight="1">
      <c r="A929" s="401"/>
      <c r="B929" s="401"/>
      <c r="C929" s="421" t="s">
        <v>2143</v>
      </c>
      <c r="D929" s="404" t="s">
        <v>2144</v>
      </c>
      <c r="E929" s="405">
        <v>2.0</v>
      </c>
      <c r="F929" s="406" t="s">
        <v>118</v>
      </c>
      <c r="G929" s="397">
        <v>924.0</v>
      </c>
      <c r="H929" s="420">
        <f t="shared" si="94"/>
        <v>1848</v>
      </c>
      <c r="I929" s="408"/>
      <c r="J929" s="287"/>
      <c r="K929" s="400">
        <f t="shared" si="95"/>
        <v>1</v>
      </c>
      <c r="L929" s="287"/>
      <c r="M929" s="416"/>
      <c r="N929" s="287"/>
      <c r="O929" s="287"/>
      <c r="P929" s="400">
        <f t="shared" si="96"/>
        <v>1</v>
      </c>
      <c r="Q929" s="287"/>
      <c r="R929" s="287"/>
      <c r="S929" s="287"/>
      <c r="T929" s="287"/>
      <c r="U929" s="287"/>
      <c r="V929" s="3"/>
      <c r="W929" s="3"/>
      <c r="X929" s="3"/>
      <c r="Y929" s="3"/>
      <c r="Z929" s="3"/>
      <c r="AA929" s="3"/>
      <c r="AB929" s="3"/>
    </row>
    <row r="930" ht="15.75" customHeight="1">
      <c r="A930" s="401"/>
      <c r="B930" s="401"/>
      <c r="C930" s="421" t="s">
        <v>2145</v>
      </c>
      <c r="D930" s="404" t="s">
        <v>2146</v>
      </c>
      <c r="E930" s="405">
        <v>5.0</v>
      </c>
      <c r="F930" s="406" t="s">
        <v>120</v>
      </c>
      <c r="G930" s="397">
        <v>2184.0</v>
      </c>
      <c r="H930" s="420">
        <f t="shared" si="94"/>
        <v>10920</v>
      </c>
      <c r="I930" s="408"/>
      <c r="J930" s="287"/>
      <c r="K930" s="400">
        <f t="shared" si="95"/>
        <v>2.5</v>
      </c>
      <c r="L930" s="287"/>
      <c r="M930" s="416"/>
      <c r="N930" s="287"/>
      <c r="O930" s="287"/>
      <c r="P930" s="400">
        <f t="shared" si="96"/>
        <v>2.5</v>
      </c>
      <c r="Q930" s="287"/>
      <c r="R930" s="287"/>
      <c r="S930" s="287"/>
      <c r="T930" s="287"/>
      <c r="U930" s="287"/>
      <c r="V930" s="3"/>
      <c r="W930" s="3"/>
      <c r="X930" s="3"/>
      <c r="Y930" s="3"/>
      <c r="Z930" s="3"/>
      <c r="AA930" s="3"/>
      <c r="AB930" s="3"/>
    </row>
    <row r="931" ht="15.75" customHeight="1">
      <c r="A931" s="401"/>
      <c r="B931" s="401"/>
      <c r="C931" s="421" t="s">
        <v>2147</v>
      </c>
      <c r="D931" s="404" t="s">
        <v>2148</v>
      </c>
      <c r="E931" s="405">
        <v>10.0</v>
      </c>
      <c r="F931" s="406" t="s">
        <v>120</v>
      </c>
      <c r="G931" s="397">
        <v>1596.0</v>
      </c>
      <c r="H931" s="420">
        <f t="shared" si="94"/>
        <v>15960</v>
      </c>
      <c r="I931" s="408"/>
      <c r="J931" s="287"/>
      <c r="K931" s="400">
        <f t="shared" si="95"/>
        <v>5</v>
      </c>
      <c r="L931" s="287"/>
      <c r="M931" s="416"/>
      <c r="N931" s="287"/>
      <c r="O931" s="287"/>
      <c r="P931" s="400">
        <f t="shared" si="96"/>
        <v>5</v>
      </c>
      <c r="Q931" s="287"/>
      <c r="R931" s="287"/>
      <c r="S931" s="287"/>
      <c r="T931" s="287"/>
      <c r="U931" s="287"/>
      <c r="V931" s="3"/>
      <c r="W931" s="3"/>
      <c r="X931" s="3"/>
      <c r="Y931" s="3"/>
      <c r="Z931" s="3"/>
      <c r="AA931" s="3"/>
      <c r="AB931" s="3"/>
    </row>
    <row r="932" ht="15.75" customHeight="1">
      <c r="A932" s="401"/>
      <c r="B932" s="401"/>
      <c r="C932" s="421" t="s">
        <v>2149</v>
      </c>
      <c r="D932" s="404" t="s">
        <v>2150</v>
      </c>
      <c r="E932" s="405">
        <v>10.0</v>
      </c>
      <c r="F932" s="406" t="s">
        <v>120</v>
      </c>
      <c r="G932" s="397">
        <v>184.8</v>
      </c>
      <c r="H932" s="420">
        <f t="shared" si="94"/>
        <v>1848</v>
      </c>
      <c r="I932" s="408"/>
      <c r="J932" s="287"/>
      <c r="K932" s="400">
        <f t="shared" si="95"/>
        <v>5</v>
      </c>
      <c r="L932" s="287"/>
      <c r="M932" s="416"/>
      <c r="N932" s="287"/>
      <c r="O932" s="287"/>
      <c r="P932" s="400">
        <f t="shared" si="96"/>
        <v>5</v>
      </c>
      <c r="Q932" s="287"/>
      <c r="R932" s="287"/>
      <c r="S932" s="287"/>
      <c r="T932" s="287"/>
      <c r="U932" s="287"/>
      <c r="V932" s="3"/>
      <c r="W932" s="3"/>
      <c r="X932" s="3"/>
      <c r="Y932" s="3"/>
      <c r="Z932" s="3"/>
      <c r="AA932" s="3"/>
      <c r="AB932" s="3"/>
    </row>
    <row r="933" ht="15.75" customHeight="1">
      <c r="A933" s="401"/>
      <c r="B933" s="401"/>
      <c r="C933" s="421" t="s">
        <v>2151</v>
      </c>
      <c r="D933" s="404" t="s">
        <v>2152</v>
      </c>
      <c r="E933" s="405">
        <v>40.0</v>
      </c>
      <c r="F933" s="406" t="s">
        <v>120</v>
      </c>
      <c r="G933" s="397">
        <v>302.4</v>
      </c>
      <c r="H933" s="420">
        <f t="shared" si="94"/>
        <v>12096</v>
      </c>
      <c r="I933" s="408"/>
      <c r="J933" s="287"/>
      <c r="K933" s="400">
        <f t="shared" si="95"/>
        <v>20</v>
      </c>
      <c r="L933" s="287"/>
      <c r="M933" s="416"/>
      <c r="N933" s="287"/>
      <c r="O933" s="287"/>
      <c r="P933" s="400">
        <f t="shared" si="96"/>
        <v>20</v>
      </c>
      <c r="Q933" s="287"/>
      <c r="R933" s="287"/>
      <c r="S933" s="287"/>
      <c r="T933" s="287"/>
      <c r="U933" s="287"/>
      <c r="V933" s="3"/>
      <c r="W933" s="3"/>
      <c r="X933" s="3"/>
      <c r="Y933" s="3"/>
      <c r="Z933" s="3"/>
      <c r="AA933" s="3"/>
      <c r="AB933" s="3"/>
    </row>
    <row r="934" ht="15.75" customHeight="1">
      <c r="A934" s="401"/>
      <c r="B934" s="401"/>
      <c r="C934" s="421" t="s">
        <v>2153</v>
      </c>
      <c r="D934" s="404" t="s">
        <v>2154</v>
      </c>
      <c r="E934" s="405"/>
      <c r="F934" s="406" t="s">
        <v>120</v>
      </c>
      <c r="G934" s="397">
        <v>1023.12</v>
      </c>
      <c r="H934" s="420">
        <f t="shared" si="94"/>
        <v>0</v>
      </c>
      <c r="I934" s="408"/>
      <c r="J934" s="287"/>
      <c r="K934" s="400">
        <f t="shared" si="95"/>
        <v>0</v>
      </c>
      <c r="L934" s="287"/>
      <c r="M934" s="416"/>
      <c r="N934" s="287"/>
      <c r="O934" s="287"/>
      <c r="P934" s="400">
        <f t="shared" si="96"/>
        <v>0</v>
      </c>
      <c r="Q934" s="287"/>
      <c r="R934" s="287"/>
      <c r="S934" s="287"/>
      <c r="T934" s="287"/>
      <c r="U934" s="287"/>
      <c r="V934" s="3"/>
      <c r="W934" s="3"/>
      <c r="X934" s="3"/>
      <c r="Y934" s="3"/>
      <c r="Z934" s="3"/>
      <c r="AA934" s="3"/>
      <c r="AB934" s="3"/>
    </row>
    <row r="935" ht="15.75" customHeight="1">
      <c r="A935" s="401"/>
      <c r="B935" s="401"/>
      <c r="C935" s="421" t="s">
        <v>2155</v>
      </c>
      <c r="D935" s="404" t="s">
        <v>2156</v>
      </c>
      <c r="E935" s="405">
        <v>5.0</v>
      </c>
      <c r="F935" s="406" t="s">
        <v>645</v>
      </c>
      <c r="G935" s="397">
        <v>1006.32</v>
      </c>
      <c r="H935" s="420">
        <f t="shared" si="94"/>
        <v>5031.6</v>
      </c>
      <c r="I935" s="408"/>
      <c r="J935" s="287"/>
      <c r="K935" s="400">
        <f t="shared" si="95"/>
        <v>2.5</v>
      </c>
      <c r="L935" s="287"/>
      <c r="M935" s="416"/>
      <c r="N935" s="287"/>
      <c r="O935" s="287"/>
      <c r="P935" s="400">
        <f t="shared" si="96"/>
        <v>2.5</v>
      </c>
      <c r="Q935" s="287"/>
      <c r="R935" s="287"/>
      <c r="S935" s="287"/>
      <c r="T935" s="287"/>
      <c r="U935" s="287"/>
      <c r="V935" s="3"/>
      <c r="W935" s="3"/>
      <c r="X935" s="3"/>
      <c r="Y935" s="3"/>
      <c r="Z935" s="3"/>
      <c r="AA935" s="3"/>
      <c r="AB935" s="3"/>
    </row>
    <row r="936" ht="15.75" customHeight="1">
      <c r="A936" s="401"/>
      <c r="B936" s="401"/>
      <c r="C936" s="421" t="s">
        <v>2157</v>
      </c>
      <c r="D936" s="404" t="s">
        <v>2158</v>
      </c>
      <c r="E936" s="405">
        <v>15.0</v>
      </c>
      <c r="F936" s="406" t="s">
        <v>221</v>
      </c>
      <c r="G936" s="397">
        <v>235.2</v>
      </c>
      <c r="H936" s="420">
        <f t="shared" si="94"/>
        <v>3528</v>
      </c>
      <c r="I936" s="408"/>
      <c r="J936" s="287"/>
      <c r="K936" s="400">
        <f t="shared" si="95"/>
        <v>7.5</v>
      </c>
      <c r="L936" s="287"/>
      <c r="M936" s="416"/>
      <c r="N936" s="287"/>
      <c r="O936" s="287"/>
      <c r="P936" s="400">
        <f t="shared" si="96"/>
        <v>7.5</v>
      </c>
      <c r="Q936" s="287"/>
      <c r="R936" s="287"/>
      <c r="S936" s="287"/>
      <c r="T936" s="287"/>
      <c r="U936" s="287"/>
      <c r="V936" s="3"/>
      <c r="W936" s="3"/>
      <c r="X936" s="3"/>
      <c r="Y936" s="3"/>
      <c r="Z936" s="3"/>
      <c r="AA936" s="3"/>
      <c r="AB936" s="3"/>
    </row>
    <row r="937" ht="15.75" customHeight="1">
      <c r="A937" s="401"/>
      <c r="B937" s="401"/>
      <c r="C937" s="421" t="s">
        <v>2157</v>
      </c>
      <c r="D937" s="404" t="s">
        <v>1164</v>
      </c>
      <c r="E937" s="405">
        <v>5.0</v>
      </c>
      <c r="F937" s="406" t="s">
        <v>560</v>
      </c>
      <c r="G937" s="397">
        <v>672.0</v>
      </c>
      <c r="H937" s="420">
        <f t="shared" si="94"/>
        <v>3360</v>
      </c>
      <c r="I937" s="408"/>
      <c r="J937" s="287"/>
      <c r="K937" s="400">
        <f t="shared" si="95"/>
        <v>2.5</v>
      </c>
      <c r="L937" s="287"/>
      <c r="M937" s="416"/>
      <c r="N937" s="287"/>
      <c r="O937" s="287"/>
      <c r="P937" s="400">
        <f t="shared" si="96"/>
        <v>2.5</v>
      </c>
      <c r="Q937" s="287"/>
      <c r="R937" s="287"/>
      <c r="S937" s="287"/>
      <c r="T937" s="287"/>
      <c r="U937" s="287"/>
      <c r="V937" s="3"/>
      <c r="W937" s="3"/>
      <c r="X937" s="3"/>
      <c r="Y937" s="3"/>
      <c r="Z937" s="3"/>
      <c r="AA937" s="3"/>
      <c r="AB937" s="3"/>
    </row>
    <row r="938" ht="15.75" customHeight="1">
      <c r="A938" s="401"/>
      <c r="B938" s="401"/>
      <c r="C938" s="421" t="s">
        <v>2159</v>
      </c>
      <c r="D938" s="404" t="s">
        <v>2160</v>
      </c>
      <c r="E938" s="405">
        <v>5.0</v>
      </c>
      <c r="F938" s="406" t="s">
        <v>120</v>
      </c>
      <c r="G938" s="397">
        <v>1008.0</v>
      </c>
      <c r="H938" s="420">
        <f t="shared" si="94"/>
        <v>5040</v>
      </c>
      <c r="I938" s="408"/>
      <c r="J938" s="287"/>
      <c r="K938" s="400">
        <f t="shared" si="95"/>
        <v>2.5</v>
      </c>
      <c r="L938" s="287"/>
      <c r="M938" s="416"/>
      <c r="N938" s="287"/>
      <c r="O938" s="287"/>
      <c r="P938" s="400">
        <f t="shared" si="96"/>
        <v>2.5</v>
      </c>
      <c r="Q938" s="287"/>
      <c r="R938" s="287"/>
      <c r="S938" s="287"/>
      <c r="T938" s="287"/>
      <c r="U938" s="287"/>
      <c r="V938" s="3"/>
      <c r="W938" s="3"/>
      <c r="X938" s="3"/>
      <c r="Y938" s="3"/>
      <c r="Z938" s="3"/>
      <c r="AA938" s="3"/>
      <c r="AB938" s="3"/>
    </row>
    <row r="939" ht="15.75" customHeight="1">
      <c r="A939" s="401"/>
      <c r="B939" s="401"/>
      <c r="C939" s="421" t="s">
        <v>2161</v>
      </c>
      <c r="D939" s="404" t="s">
        <v>2162</v>
      </c>
      <c r="E939" s="405">
        <v>5.0</v>
      </c>
      <c r="F939" s="406" t="s">
        <v>120</v>
      </c>
      <c r="G939" s="397">
        <v>554.4</v>
      </c>
      <c r="H939" s="420">
        <f t="shared" si="94"/>
        <v>2772</v>
      </c>
      <c r="I939" s="408"/>
      <c r="J939" s="287"/>
      <c r="K939" s="400">
        <f t="shared" si="95"/>
        <v>2.5</v>
      </c>
      <c r="L939" s="287"/>
      <c r="M939" s="416"/>
      <c r="N939" s="287"/>
      <c r="O939" s="287"/>
      <c r="P939" s="400">
        <f t="shared" si="96"/>
        <v>2.5</v>
      </c>
      <c r="Q939" s="287"/>
      <c r="R939" s="287"/>
      <c r="S939" s="287"/>
      <c r="T939" s="287"/>
      <c r="U939" s="287"/>
      <c r="V939" s="3"/>
      <c r="W939" s="3"/>
      <c r="X939" s="3"/>
      <c r="Y939" s="3"/>
      <c r="Z939" s="3"/>
      <c r="AA939" s="3"/>
      <c r="AB939" s="3"/>
    </row>
    <row r="940" ht="15.75" customHeight="1">
      <c r="A940" s="401"/>
      <c r="B940" s="401"/>
      <c r="C940" s="421" t="s">
        <v>2163</v>
      </c>
      <c r="D940" s="404" t="s">
        <v>2164</v>
      </c>
      <c r="E940" s="405">
        <v>10.0</v>
      </c>
      <c r="F940" s="406" t="s">
        <v>120</v>
      </c>
      <c r="G940" s="397">
        <v>470.4</v>
      </c>
      <c r="H940" s="420">
        <f t="shared" si="94"/>
        <v>4704</v>
      </c>
      <c r="I940" s="408"/>
      <c r="J940" s="287"/>
      <c r="K940" s="400">
        <f t="shared" si="95"/>
        <v>5</v>
      </c>
      <c r="L940" s="287"/>
      <c r="M940" s="416"/>
      <c r="N940" s="287"/>
      <c r="O940" s="287"/>
      <c r="P940" s="400">
        <f t="shared" si="96"/>
        <v>5</v>
      </c>
      <c r="Q940" s="287"/>
      <c r="R940" s="287"/>
      <c r="S940" s="287"/>
      <c r="T940" s="287"/>
      <c r="U940" s="287"/>
      <c r="V940" s="3"/>
      <c r="W940" s="3"/>
      <c r="X940" s="3"/>
      <c r="Y940" s="3"/>
      <c r="Z940" s="3"/>
      <c r="AA940" s="3"/>
      <c r="AB940" s="3"/>
    </row>
    <row r="941" ht="15.75" customHeight="1">
      <c r="A941" s="401"/>
      <c r="B941" s="401"/>
      <c r="C941" s="421" t="s">
        <v>2165</v>
      </c>
      <c r="D941" s="404" t="s">
        <v>2166</v>
      </c>
      <c r="E941" s="405">
        <v>10.0</v>
      </c>
      <c r="F941" s="406" t="s">
        <v>120</v>
      </c>
      <c r="G941" s="397">
        <v>630.0</v>
      </c>
      <c r="H941" s="420">
        <f t="shared" si="94"/>
        <v>6300</v>
      </c>
      <c r="I941" s="408"/>
      <c r="J941" s="287"/>
      <c r="K941" s="400">
        <f t="shared" si="95"/>
        <v>5</v>
      </c>
      <c r="L941" s="287"/>
      <c r="M941" s="416"/>
      <c r="N941" s="287"/>
      <c r="O941" s="287"/>
      <c r="P941" s="400">
        <f t="shared" si="96"/>
        <v>5</v>
      </c>
      <c r="Q941" s="287"/>
      <c r="R941" s="287"/>
      <c r="S941" s="287"/>
      <c r="T941" s="287"/>
      <c r="U941" s="287"/>
      <c r="V941" s="3"/>
      <c r="W941" s="3"/>
      <c r="X941" s="3"/>
      <c r="Y941" s="3"/>
      <c r="Z941" s="3"/>
      <c r="AA941" s="3"/>
      <c r="AB941" s="3"/>
    </row>
    <row r="942" ht="15.75" customHeight="1">
      <c r="A942" s="401"/>
      <c r="B942" s="401"/>
      <c r="C942" s="421" t="s">
        <v>2167</v>
      </c>
      <c r="D942" s="404" t="s">
        <v>2168</v>
      </c>
      <c r="E942" s="405">
        <v>2.0</v>
      </c>
      <c r="F942" s="406" t="s">
        <v>120</v>
      </c>
      <c r="G942" s="397">
        <v>840.0</v>
      </c>
      <c r="H942" s="420">
        <f t="shared" si="94"/>
        <v>1680</v>
      </c>
      <c r="I942" s="408"/>
      <c r="J942" s="287"/>
      <c r="K942" s="400">
        <f t="shared" si="95"/>
        <v>1</v>
      </c>
      <c r="L942" s="287"/>
      <c r="M942" s="416"/>
      <c r="N942" s="287"/>
      <c r="O942" s="287"/>
      <c r="P942" s="400">
        <f t="shared" si="96"/>
        <v>1</v>
      </c>
      <c r="Q942" s="287"/>
      <c r="R942" s="287"/>
      <c r="S942" s="287"/>
      <c r="T942" s="287"/>
      <c r="U942" s="287"/>
      <c r="V942" s="3"/>
      <c r="W942" s="3"/>
      <c r="X942" s="3"/>
      <c r="Y942" s="3"/>
      <c r="Z942" s="3"/>
      <c r="AA942" s="3"/>
      <c r="AB942" s="3"/>
    </row>
    <row r="943" ht="15.75" customHeight="1">
      <c r="A943" s="401"/>
      <c r="B943" s="401"/>
      <c r="C943" s="421" t="s">
        <v>2169</v>
      </c>
      <c r="D943" s="404" t="s">
        <v>2075</v>
      </c>
      <c r="E943" s="405">
        <v>20.0</v>
      </c>
      <c r="F943" s="406" t="s">
        <v>753</v>
      </c>
      <c r="G943" s="397">
        <v>127.68</v>
      </c>
      <c r="H943" s="420">
        <f t="shared" si="94"/>
        <v>2553.6</v>
      </c>
      <c r="I943" s="408"/>
      <c r="J943" s="287"/>
      <c r="K943" s="400">
        <f t="shared" si="95"/>
        <v>10</v>
      </c>
      <c r="L943" s="287"/>
      <c r="M943" s="416"/>
      <c r="N943" s="287"/>
      <c r="O943" s="287"/>
      <c r="P943" s="400">
        <f t="shared" si="96"/>
        <v>10</v>
      </c>
      <c r="Q943" s="287"/>
      <c r="R943" s="287"/>
      <c r="S943" s="287"/>
      <c r="T943" s="287"/>
      <c r="U943" s="287"/>
      <c r="V943" s="3"/>
      <c r="W943" s="3"/>
      <c r="X943" s="3"/>
      <c r="Y943" s="3"/>
      <c r="Z943" s="3"/>
      <c r="AA943" s="3"/>
      <c r="AB943" s="3"/>
    </row>
    <row r="944" ht="15.75" customHeight="1">
      <c r="A944" s="401"/>
      <c r="B944" s="401"/>
      <c r="C944" s="421" t="s">
        <v>2170</v>
      </c>
      <c r="D944" s="404" t="s">
        <v>2171</v>
      </c>
      <c r="E944" s="405">
        <v>2.0</v>
      </c>
      <c r="F944" s="406" t="s">
        <v>120</v>
      </c>
      <c r="G944" s="397">
        <v>267.12</v>
      </c>
      <c r="H944" s="420">
        <f t="shared" si="94"/>
        <v>534.24</v>
      </c>
      <c r="I944" s="408"/>
      <c r="J944" s="287"/>
      <c r="K944" s="400">
        <f t="shared" si="95"/>
        <v>1</v>
      </c>
      <c r="L944" s="287"/>
      <c r="M944" s="416"/>
      <c r="N944" s="287"/>
      <c r="O944" s="287"/>
      <c r="P944" s="400">
        <f t="shared" si="96"/>
        <v>1</v>
      </c>
      <c r="Q944" s="287"/>
      <c r="R944" s="287"/>
      <c r="S944" s="287"/>
      <c r="T944" s="287"/>
      <c r="U944" s="287"/>
      <c r="V944" s="3"/>
      <c r="W944" s="3"/>
      <c r="X944" s="3"/>
      <c r="Y944" s="3"/>
      <c r="Z944" s="3"/>
      <c r="AA944" s="3"/>
      <c r="AB944" s="3"/>
    </row>
    <row r="945" ht="15.75" customHeight="1">
      <c r="A945" s="401"/>
      <c r="B945" s="401"/>
      <c r="C945" s="421" t="s">
        <v>2172</v>
      </c>
      <c r="D945" s="404" t="s">
        <v>2173</v>
      </c>
      <c r="E945" s="405">
        <v>100.0</v>
      </c>
      <c r="F945" s="406" t="s">
        <v>120</v>
      </c>
      <c r="G945" s="397">
        <v>334.32</v>
      </c>
      <c r="H945" s="420">
        <f t="shared" si="94"/>
        <v>33432</v>
      </c>
      <c r="I945" s="408"/>
      <c r="J945" s="287"/>
      <c r="K945" s="400">
        <f t="shared" si="95"/>
        <v>50</v>
      </c>
      <c r="L945" s="287"/>
      <c r="M945" s="416"/>
      <c r="N945" s="287"/>
      <c r="O945" s="287"/>
      <c r="P945" s="400">
        <f t="shared" si="96"/>
        <v>50</v>
      </c>
      <c r="Q945" s="287"/>
      <c r="R945" s="287"/>
      <c r="S945" s="287"/>
      <c r="T945" s="287"/>
      <c r="U945" s="287"/>
      <c r="V945" s="3"/>
      <c r="W945" s="3"/>
      <c r="X945" s="3"/>
      <c r="Y945" s="3"/>
      <c r="Z945" s="3"/>
      <c r="AA945" s="3"/>
      <c r="AB945" s="3"/>
    </row>
    <row r="946" ht="15.75" customHeight="1">
      <c r="A946" s="401"/>
      <c r="B946" s="401"/>
      <c r="C946" s="421" t="s">
        <v>2174</v>
      </c>
      <c r="D946" s="404" t="s">
        <v>2175</v>
      </c>
      <c r="E946" s="405">
        <v>100.0</v>
      </c>
      <c r="F946" s="406" t="s">
        <v>120</v>
      </c>
      <c r="G946" s="397">
        <v>344.4</v>
      </c>
      <c r="H946" s="420">
        <f t="shared" si="94"/>
        <v>34440</v>
      </c>
      <c r="I946" s="408"/>
      <c r="J946" s="287"/>
      <c r="K946" s="400">
        <f t="shared" si="95"/>
        <v>50</v>
      </c>
      <c r="L946" s="287"/>
      <c r="M946" s="416"/>
      <c r="N946" s="287"/>
      <c r="O946" s="287"/>
      <c r="P946" s="400">
        <f t="shared" si="96"/>
        <v>50</v>
      </c>
      <c r="Q946" s="287"/>
      <c r="R946" s="287"/>
      <c r="S946" s="287"/>
      <c r="T946" s="287"/>
      <c r="U946" s="287"/>
      <c r="V946" s="3"/>
      <c r="W946" s="3"/>
      <c r="X946" s="3"/>
      <c r="Y946" s="3"/>
      <c r="Z946" s="3"/>
      <c r="AA946" s="3"/>
      <c r="AB946" s="3"/>
    </row>
    <row r="947" ht="15.75" customHeight="1">
      <c r="A947" s="401"/>
      <c r="B947" s="401"/>
      <c r="C947" s="421" t="s">
        <v>2176</v>
      </c>
      <c r="D947" s="404" t="s">
        <v>2177</v>
      </c>
      <c r="E947" s="405">
        <v>20.0</v>
      </c>
      <c r="F947" s="406" t="s">
        <v>120</v>
      </c>
      <c r="G947" s="397">
        <v>369.6</v>
      </c>
      <c r="H947" s="420">
        <f t="shared" si="94"/>
        <v>7392</v>
      </c>
      <c r="I947" s="408"/>
      <c r="J947" s="287"/>
      <c r="K947" s="400">
        <f t="shared" si="95"/>
        <v>10</v>
      </c>
      <c r="L947" s="287"/>
      <c r="M947" s="416"/>
      <c r="N947" s="287"/>
      <c r="O947" s="287"/>
      <c r="P947" s="400">
        <f t="shared" si="96"/>
        <v>10</v>
      </c>
      <c r="Q947" s="287"/>
      <c r="R947" s="287"/>
      <c r="S947" s="287"/>
      <c r="T947" s="287"/>
      <c r="U947" s="287"/>
      <c r="V947" s="3"/>
      <c r="W947" s="3"/>
      <c r="X947" s="3"/>
      <c r="Y947" s="3"/>
      <c r="Z947" s="3"/>
      <c r="AA947" s="3"/>
      <c r="AB947" s="3"/>
    </row>
    <row r="948" ht="15.75" customHeight="1">
      <c r="A948" s="401"/>
      <c r="B948" s="401"/>
      <c r="C948" s="421" t="s">
        <v>2178</v>
      </c>
      <c r="D948" s="404" t="s">
        <v>2099</v>
      </c>
      <c r="E948" s="405">
        <v>30.0</v>
      </c>
      <c r="F948" s="406" t="s">
        <v>120</v>
      </c>
      <c r="G948" s="397">
        <v>6720.0</v>
      </c>
      <c r="H948" s="420">
        <f t="shared" si="94"/>
        <v>201600</v>
      </c>
      <c r="I948" s="408"/>
      <c r="J948" s="287"/>
      <c r="K948" s="400">
        <f t="shared" si="95"/>
        <v>15</v>
      </c>
      <c r="L948" s="287"/>
      <c r="M948" s="416"/>
      <c r="N948" s="287"/>
      <c r="O948" s="287"/>
      <c r="P948" s="400">
        <f t="shared" si="96"/>
        <v>15</v>
      </c>
      <c r="Q948" s="287"/>
      <c r="R948" s="287"/>
      <c r="S948" s="287"/>
      <c r="T948" s="287"/>
      <c r="U948" s="287"/>
      <c r="V948" s="3"/>
      <c r="W948" s="3"/>
      <c r="X948" s="3"/>
      <c r="Y948" s="3"/>
      <c r="Z948" s="3"/>
      <c r="AA948" s="3"/>
      <c r="AB948" s="3"/>
    </row>
    <row r="949" ht="15.75" customHeight="1">
      <c r="A949" s="401"/>
      <c r="B949" s="401"/>
      <c r="C949" s="421" t="s">
        <v>2179</v>
      </c>
      <c r="D949" s="404"/>
      <c r="E949" s="405">
        <v>12.0</v>
      </c>
      <c r="F949" s="406" t="s">
        <v>120</v>
      </c>
      <c r="G949" s="397">
        <v>3500.0</v>
      </c>
      <c r="H949" s="420">
        <f t="shared" si="94"/>
        <v>42000</v>
      </c>
      <c r="I949" s="408"/>
      <c r="J949" s="287"/>
      <c r="K949" s="400">
        <f t="shared" si="95"/>
        <v>6</v>
      </c>
      <c r="L949" s="287"/>
      <c r="M949" s="416"/>
      <c r="N949" s="287"/>
      <c r="O949" s="287"/>
      <c r="P949" s="400">
        <f t="shared" si="96"/>
        <v>6</v>
      </c>
      <c r="Q949" s="287"/>
      <c r="R949" s="287"/>
      <c r="S949" s="287"/>
      <c r="T949" s="287"/>
      <c r="U949" s="287"/>
      <c r="V949" s="3"/>
      <c r="W949" s="3"/>
      <c r="X949" s="3"/>
      <c r="Y949" s="3"/>
      <c r="Z949" s="3"/>
      <c r="AA949" s="3"/>
      <c r="AB949" s="3"/>
    </row>
    <row r="950" ht="15.75" customHeight="1">
      <c r="A950" s="401"/>
      <c r="B950" s="401"/>
      <c r="C950" s="421" t="s">
        <v>2180</v>
      </c>
      <c r="D950" s="404" t="s">
        <v>2075</v>
      </c>
      <c r="E950" s="405">
        <v>60.0</v>
      </c>
      <c r="F950" s="406" t="s">
        <v>120</v>
      </c>
      <c r="G950" s="397">
        <v>109.2</v>
      </c>
      <c r="H950" s="420">
        <f t="shared" si="94"/>
        <v>6552</v>
      </c>
      <c r="I950" s="408"/>
      <c r="J950" s="287"/>
      <c r="K950" s="400">
        <f t="shared" si="95"/>
        <v>30</v>
      </c>
      <c r="L950" s="287"/>
      <c r="M950" s="416"/>
      <c r="N950" s="287"/>
      <c r="O950" s="287"/>
      <c r="P950" s="400">
        <f t="shared" si="96"/>
        <v>30</v>
      </c>
      <c r="Q950" s="287"/>
      <c r="R950" s="287"/>
      <c r="S950" s="287"/>
      <c r="T950" s="287"/>
      <c r="U950" s="287"/>
      <c r="V950" s="3"/>
      <c r="W950" s="3"/>
      <c r="X950" s="3"/>
      <c r="Y950" s="3"/>
      <c r="Z950" s="3"/>
      <c r="AA950" s="3"/>
      <c r="AB950" s="3"/>
    </row>
    <row r="951" ht="15.75" customHeight="1">
      <c r="A951" s="401"/>
      <c r="B951" s="401"/>
      <c r="C951" s="421" t="s">
        <v>2181</v>
      </c>
      <c r="D951" s="404" t="s">
        <v>2075</v>
      </c>
      <c r="E951" s="405">
        <v>10.0</v>
      </c>
      <c r="F951" s="406" t="s">
        <v>120</v>
      </c>
      <c r="G951" s="397">
        <v>114.24</v>
      </c>
      <c r="H951" s="420">
        <f t="shared" si="94"/>
        <v>1142.4</v>
      </c>
      <c r="I951" s="408"/>
      <c r="J951" s="287"/>
      <c r="K951" s="400">
        <f t="shared" si="95"/>
        <v>5</v>
      </c>
      <c r="L951" s="287"/>
      <c r="M951" s="416"/>
      <c r="N951" s="287"/>
      <c r="O951" s="287"/>
      <c r="P951" s="400">
        <f t="shared" si="96"/>
        <v>5</v>
      </c>
      <c r="Q951" s="287"/>
      <c r="R951" s="287"/>
      <c r="S951" s="287"/>
      <c r="T951" s="287"/>
      <c r="U951" s="287"/>
      <c r="V951" s="3"/>
      <c r="W951" s="3"/>
      <c r="X951" s="3"/>
      <c r="Y951" s="3"/>
      <c r="Z951" s="3"/>
      <c r="AA951" s="3"/>
      <c r="AB951" s="3"/>
    </row>
    <row r="952" ht="15.75" customHeight="1">
      <c r="A952" s="401"/>
      <c r="B952" s="401"/>
      <c r="C952" s="421" t="s">
        <v>2182</v>
      </c>
      <c r="D952" s="404" t="s">
        <v>2183</v>
      </c>
      <c r="E952" s="405">
        <v>2.0</v>
      </c>
      <c r="F952" s="406" t="s">
        <v>153</v>
      </c>
      <c r="G952" s="397">
        <v>7617.12</v>
      </c>
      <c r="H952" s="420">
        <f t="shared" si="94"/>
        <v>15234.24</v>
      </c>
      <c r="I952" s="408"/>
      <c r="J952" s="287"/>
      <c r="K952" s="400">
        <f t="shared" si="95"/>
        <v>1</v>
      </c>
      <c r="L952" s="287"/>
      <c r="M952" s="416"/>
      <c r="N952" s="287"/>
      <c r="O952" s="287"/>
      <c r="P952" s="400">
        <f t="shared" si="96"/>
        <v>1</v>
      </c>
      <c r="Q952" s="287"/>
      <c r="R952" s="287"/>
      <c r="S952" s="287"/>
      <c r="T952" s="287"/>
      <c r="U952" s="287"/>
      <c r="V952" s="3"/>
      <c r="W952" s="3"/>
      <c r="X952" s="3"/>
      <c r="Y952" s="3"/>
      <c r="Z952" s="3"/>
      <c r="AA952" s="3"/>
      <c r="AB952" s="3"/>
    </row>
    <row r="953" ht="15.75" customHeight="1">
      <c r="A953" s="401"/>
      <c r="B953" s="401"/>
      <c r="C953" s="421" t="s">
        <v>2184</v>
      </c>
      <c r="D953" s="404" t="s">
        <v>2185</v>
      </c>
      <c r="E953" s="405">
        <v>15.0</v>
      </c>
      <c r="F953" s="406" t="s">
        <v>120</v>
      </c>
      <c r="G953" s="397">
        <v>200.0</v>
      </c>
      <c r="H953" s="420">
        <f t="shared" si="94"/>
        <v>3000</v>
      </c>
      <c r="I953" s="408"/>
      <c r="J953" s="287"/>
      <c r="K953" s="400">
        <f t="shared" si="95"/>
        <v>7.5</v>
      </c>
      <c r="L953" s="287"/>
      <c r="M953" s="416"/>
      <c r="N953" s="287"/>
      <c r="O953" s="287"/>
      <c r="P953" s="400">
        <f t="shared" si="96"/>
        <v>7.5</v>
      </c>
      <c r="Q953" s="287"/>
      <c r="R953" s="287"/>
      <c r="S953" s="287"/>
      <c r="T953" s="287"/>
      <c r="U953" s="287"/>
      <c r="V953" s="3"/>
      <c r="W953" s="3"/>
      <c r="X953" s="3"/>
      <c r="Y953" s="3"/>
      <c r="Z953" s="3"/>
      <c r="AA953" s="3"/>
      <c r="AB953" s="3"/>
    </row>
    <row r="954" ht="15.75" customHeight="1">
      <c r="A954" s="401"/>
      <c r="B954" s="401"/>
      <c r="C954" s="421" t="s">
        <v>2184</v>
      </c>
      <c r="D954" s="404" t="s">
        <v>2186</v>
      </c>
      <c r="E954" s="405">
        <v>15.0</v>
      </c>
      <c r="F954" s="406" t="s">
        <v>120</v>
      </c>
      <c r="G954" s="397">
        <v>200.0</v>
      </c>
      <c r="H954" s="420">
        <f t="shared" si="94"/>
        <v>3000</v>
      </c>
      <c r="I954" s="408"/>
      <c r="J954" s="287"/>
      <c r="K954" s="400">
        <f t="shared" si="95"/>
        <v>7.5</v>
      </c>
      <c r="L954" s="287"/>
      <c r="M954" s="416"/>
      <c r="N954" s="287"/>
      <c r="O954" s="287"/>
      <c r="P954" s="400">
        <f t="shared" si="96"/>
        <v>7.5</v>
      </c>
      <c r="Q954" s="287"/>
      <c r="R954" s="287"/>
      <c r="S954" s="287"/>
      <c r="T954" s="287"/>
      <c r="U954" s="287"/>
      <c r="V954" s="3"/>
      <c r="W954" s="3"/>
      <c r="X954" s="3"/>
      <c r="Y954" s="3"/>
      <c r="Z954" s="3"/>
      <c r="AA954" s="3"/>
      <c r="AB954" s="3"/>
    </row>
    <row r="955" ht="15.75" customHeight="1">
      <c r="A955" s="401"/>
      <c r="B955" s="401"/>
      <c r="C955" s="421" t="s">
        <v>2184</v>
      </c>
      <c r="D955" s="404" t="s">
        <v>2187</v>
      </c>
      <c r="E955" s="405">
        <v>15.0</v>
      </c>
      <c r="F955" s="406" t="s">
        <v>120</v>
      </c>
      <c r="G955" s="397">
        <v>200.0</v>
      </c>
      <c r="H955" s="420">
        <f t="shared" si="94"/>
        <v>3000</v>
      </c>
      <c r="I955" s="408"/>
      <c r="J955" s="287"/>
      <c r="K955" s="400">
        <f t="shared" si="95"/>
        <v>7.5</v>
      </c>
      <c r="L955" s="287"/>
      <c r="M955" s="416"/>
      <c r="N955" s="287"/>
      <c r="O955" s="287"/>
      <c r="P955" s="400">
        <f t="shared" si="96"/>
        <v>7.5</v>
      </c>
      <c r="Q955" s="287"/>
      <c r="R955" s="287"/>
      <c r="S955" s="287"/>
      <c r="T955" s="287"/>
      <c r="U955" s="287"/>
      <c r="V955" s="3"/>
      <c r="W955" s="3"/>
      <c r="X955" s="3"/>
      <c r="Y955" s="3"/>
      <c r="Z955" s="3"/>
      <c r="AA955" s="3"/>
      <c r="AB955" s="3"/>
    </row>
    <row r="956" ht="15.75" customHeight="1">
      <c r="A956" s="401"/>
      <c r="B956" s="401"/>
      <c r="C956" s="421" t="s">
        <v>2184</v>
      </c>
      <c r="D956" s="404" t="s">
        <v>2188</v>
      </c>
      <c r="E956" s="405">
        <v>5.0</v>
      </c>
      <c r="F956" s="406" t="s">
        <v>120</v>
      </c>
      <c r="G956" s="397">
        <v>200.0</v>
      </c>
      <c r="H956" s="420">
        <f t="shared" si="94"/>
        <v>1000</v>
      </c>
      <c r="I956" s="408"/>
      <c r="J956" s="287"/>
      <c r="K956" s="400">
        <f t="shared" si="95"/>
        <v>2.5</v>
      </c>
      <c r="L956" s="287"/>
      <c r="M956" s="416"/>
      <c r="N956" s="287"/>
      <c r="O956" s="287"/>
      <c r="P956" s="400">
        <f t="shared" si="96"/>
        <v>2.5</v>
      </c>
      <c r="Q956" s="287"/>
      <c r="R956" s="287"/>
      <c r="S956" s="287"/>
      <c r="T956" s="287"/>
      <c r="U956" s="287"/>
      <c r="V956" s="3"/>
      <c r="W956" s="3"/>
      <c r="X956" s="3"/>
      <c r="Y956" s="3"/>
      <c r="Z956" s="3"/>
      <c r="AA956" s="3"/>
      <c r="AB956" s="3"/>
    </row>
    <row r="957" ht="15.75" customHeight="1">
      <c r="A957" s="401"/>
      <c r="B957" s="401"/>
      <c r="C957" s="421" t="s">
        <v>2184</v>
      </c>
      <c r="D957" s="404" t="s">
        <v>2189</v>
      </c>
      <c r="E957" s="405">
        <v>5.0</v>
      </c>
      <c r="F957" s="406" t="s">
        <v>120</v>
      </c>
      <c r="G957" s="397">
        <v>200.0</v>
      </c>
      <c r="H957" s="420">
        <f t="shared" si="94"/>
        <v>1000</v>
      </c>
      <c r="I957" s="408"/>
      <c r="J957" s="287"/>
      <c r="K957" s="400">
        <f t="shared" si="95"/>
        <v>2.5</v>
      </c>
      <c r="L957" s="287"/>
      <c r="M957" s="416"/>
      <c r="N957" s="287"/>
      <c r="O957" s="287"/>
      <c r="P957" s="400">
        <f t="shared" si="96"/>
        <v>2.5</v>
      </c>
      <c r="Q957" s="287"/>
      <c r="R957" s="287"/>
      <c r="S957" s="287"/>
      <c r="T957" s="287"/>
      <c r="U957" s="287"/>
      <c r="V957" s="3"/>
      <c r="W957" s="3"/>
      <c r="X957" s="3"/>
      <c r="Y957" s="3"/>
      <c r="Z957" s="3"/>
      <c r="AA957" s="3"/>
      <c r="AB957" s="3"/>
    </row>
    <row r="958" ht="15.75" customHeight="1">
      <c r="A958" s="401"/>
      <c r="B958" s="401"/>
      <c r="C958" s="421" t="s">
        <v>2190</v>
      </c>
      <c r="D958" s="404" t="s">
        <v>2191</v>
      </c>
      <c r="E958" s="405">
        <v>10.0</v>
      </c>
      <c r="F958" s="406" t="s">
        <v>762</v>
      </c>
      <c r="G958" s="397">
        <v>325.92</v>
      </c>
      <c r="H958" s="420">
        <f t="shared" si="94"/>
        <v>3259.2</v>
      </c>
      <c r="I958" s="408"/>
      <c r="J958" s="287"/>
      <c r="K958" s="400">
        <f t="shared" si="95"/>
        <v>5</v>
      </c>
      <c r="L958" s="287"/>
      <c r="M958" s="416"/>
      <c r="N958" s="287"/>
      <c r="O958" s="287"/>
      <c r="P958" s="400">
        <f t="shared" si="96"/>
        <v>5</v>
      </c>
      <c r="Q958" s="287"/>
      <c r="R958" s="287"/>
      <c r="S958" s="287"/>
      <c r="T958" s="287"/>
      <c r="U958" s="287"/>
      <c r="V958" s="3"/>
      <c r="W958" s="3"/>
      <c r="X958" s="3"/>
      <c r="Y958" s="3"/>
      <c r="Z958" s="3"/>
      <c r="AA958" s="3"/>
      <c r="AB958" s="3"/>
    </row>
    <row r="959" ht="15.75" customHeight="1">
      <c r="A959" s="401"/>
      <c r="B959" s="401"/>
      <c r="C959" s="421" t="s">
        <v>2190</v>
      </c>
      <c r="D959" s="404" t="s">
        <v>2192</v>
      </c>
      <c r="E959" s="405">
        <v>10.0</v>
      </c>
      <c r="F959" s="406" t="s">
        <v>762</v>
      </c>
      <c r="G959" s="397">
        <v>201.6</v>
      </c>
      <c r="H959" s="420">
        <f t="shared" si="94"/>
        <v>2016</v>
      </c>
      <c r="I959" s="408"/>
      <c r="J959" s="287"/>
      <c r="K959" s="400">
        <f t="shared" si="95"/>
        <v>5</v>
      </c>
      <c r="L959" s="287"/>
      <c r="M959" s="416"/>
      <c r="N959" s="287"/>
      <c r="O959" s="287"/>
      <c r="P959" s="400">
        <f t="shared" si="96"/>
        <v>5</v>
      </c>
      <c r="Q959" s="287"/>
      <c r="R959" s="287"/>
      <c r="S959" s="287"/>
      <c r="T959" s="287"/>
      <c r="U959" s="287"/>
      <c r="V959" s="3"/>
      <c r="W959" s="3"/>
      <c r="X959" s="3"/>
      <c r="Y959" s="3"/>
      <c r="Z959" s="3"/>
      <c r="AA959" s="3"/>
      <c r="AB959" s="3"/>
    </row>
    <row r="960" ht="15.75" customHeight="1">
      <c r="A960" s="401"/>
      <c r="B960" s="401"/>
      <c r="C960" s="421" t="s">
        <v>2193</v>
      </c>
      <c r="D960" s="404" t="s">
        <v>2194</v>
      </c>
      <c r="E960" s="405">
        <v>30.0</v>
      </c>
      <c r="F960" s="406" t="s">
        <v>120</v>
      </c>
      <c r="G960" s="397">
        <v>142.8</v>
      </c>
      <c r="H960" s="420">
        <f t="shared" si="94"/>
        <v>4284</v>
      </c>
      <c r="I960" s="408"/>
      <c r="J960" s="287"/>
      <c r="K960" s="400">
        <f t="shared" si="95"/>
        <v>15</v>
      </c>
      <c r="L960" s="287"/>
      <c r="M960" s="416"/>
      <c r="N960" s="287"/>
      <c r="O960" s="287"/>
      <c r="P960" s="400">
        <f t="shared" si="96"/>
        <v>15</v>
      </c>
      <c r="Q960" s="287"/>
      <c r="R960" s="287"/>
      <c r="S960" s="287"/>
      <c r="T960" s="287"/>
      <c r="U960" s="287"/>
      <c r="V960" s="3"/>
      <c r="W960" s="3"/>
      <c r="X960" s="3"/>
      <c r="Y960" s="3"/>
      <c r="Z960" s="3"/>
      <c r="AA960" s="3"/>
      <c r="AB960" s="3"/>
    </row>
    <row r="961" ht="15.75" customHeight="1">
      <c r="A961" s="401"/>
      <c r="B961" s="401"/>
      <c r="C961" s="421" t="s">
        <v>2193</v>
      </c>
      <c r="D961" s="404" t="s">
        <v>2195</v>
      </c>
      <c r="E961" s="405">
        <v>30.0</v>
      </c>
      <c r="F961" s="406" t="s">
        <v>120</v>
      </c>
      <c r="G961" s="397">
        <v>75.6</v>
      </c>
      <c r="H961" s="420">
        <f t="shared" si="94"/>
        <v>2268</v>
      </c>
      <c r="I961" s="408"/>
      <c r="J961" s="287"/>
      <c r="K961" s="400">
        <f t="shared" si="95"/>
        <v>15</v>
      </c>
      <c r="L961" s="287"/>
      <c r="M961" s="416"/>
      <c r="N961" s="287"/>
      <c r="O961" s="287"/>
      <c r="P961" s="400">
        <f t="shared" si="96"/>
        <v>15</v>
      </c>
      <c r="Q961" s="287"/>
      <c r="R961" s="287"/>
      <c r="S961" s="287"/>
      <c r="T961" s="287"/>
      <c r="U961" s="287"/>
      <c r="V961" s="3"/>
      <c r="W961" s="3"/>
      <c r="X961" s="3"/>
      <c r="Y961" s="3"/>
      <c r="Z961" s="3"/>
      <c r="AA961" s="3"/>
      <c r="AB961" s="3"/>
    </row>
    <row r="962" ht="15.75" customHeight="1">
      <c r="A962" s="401"/>
      <c r="B962" s="401"/>
      <c r="C962" s="421" t="s">
        <v>2196</v>
      </c>
      <c r="D962" s="404" t="s">
        <v>2197</v>
      </c>
      <c r="E962" s="405">
        <v>4.0</v>
      </c>
      <c r="F962" s="406" t="s">
        <v>120</v>
      </c>
      <c r="G962" s="397">
        <v>1200.0</v>
      </c>
      <c r="H962" s="420">
        <f t="shared" si="94"/>
        <v>4800</v>
      </c>
      <c r="I962" s="408"/>
      <c r="J962" s="287"/>
      <c r="K962" s="400">
        <f t="shared" si="95"/>
        <v>2</v>
      </c>
      <c r="L962" s="287"/>
      <c r="M962" s="416"/>
      <c r="N962" s="287"/>
      <c r="O962" s="287"/>
      <c r="P962" s="400">
        <f t="shared" si="96"/>
        <v>2</v>
      </c>
      <c r="Q962" s="287"/>
      <c r="R962" s="287"/>
      <c r="S962" s="287"/>
      <c r="T962" s="287"/>
      <c r="U962" s="287"/>
      <c r="V962" s="3"/>
      <c r="W962" s="3"/>
      <c r="X962" s="3"/>
      <c r="Y962" s="3"/>
      <c r="Z962" s="3"/>
      <c r="AA962" s="3"/>
      <c r="AB962" s="3"/>
    </row>
    <row r="963" ht="15.75" customHeight="1">
      <c r="A963" s="401"/>
      <c r="B963" s="401"/>
      <c r="C963" s="421" t="s">
        <v>2198</v>
      </c>
      <c r="D963" s="404" t="s">
        <v>1366</v>
      </c>
      <c r="E963" s="405">
        <v>2.0</v>
      </c>
      <c r="F963" s="406" t="s">
        <v>120</v>
      </c>
      <c r="G963" s="397">
        <v>2500.0</v>
      </c>
      <c r="H963" s="420">
        <f t="shared" si="94"/>
        <v>5000</v>
      </c>
      <c r="I963" s="408"/>
      <c r="J963" s="287"/>
      <c r="K963" s="400">
        <f t="shared" si="95"/>
        <v>1</v>
      </c>
      <c r="L963" s="287"/>
      <c r="M963" s="416"/>
      <c r="N963" s="287"/>
      <c r="O963" s="287"/>
      <c r="P963" s="400">
        <f t="shared" si="96"/>
        <v>1</v>
      </c>
      <c r="Q963" s="287"/>
      <c r="R963" s="287"/>
      <c r="S963" s="287"/>
      <c r="T963" s="287"/>
      <c r="U963" s="287"/>
      <c r="V963" s="3"/>
      <c r="W963" s="3"/>
      <c r="X963" s="3"/>
      <c r="Y963" s="3"/>
      <c r="Z963" s="3"/>
      <c r="AA963" s="3"/>
      <c r="AB963" s="3"/>
    </row>
    <row r="964" ht="15.75" customHeight="1">
      <c r="A964" s="401"/>
      <c r="B964" s="401"/>
      <c r="C964" s="421" t="s">
        <v>2199</v>
      </c>
      <c r="D964" s="404" t="s">
        <v>2075</v>
      </c>
      <c r="E964" s="405">
        <v>10.0</v>
      </c>
      <c r="F964" s="406" t="s">
        <v>157</v>
      </c>
      <c r="G964" s="397">
        <v>252.0</v>
      </c>
      <c r="H964" s="420">
        <f t="shared" si="94"/>
        <v>2520</v>
      </c>
      <c r="I964" s="408"/>
      <c r="J964" s="287"/>
      <c r="K964" s="400">
        <f t="shared" si="95"/>
        <v>5</v>
      </c>
      <c r="L964" s="287"/>
      <c r="M964" s="416"/>
      <c r="N964" s="287"/>
      <c r="O964" s="287"/>
      <c r="P964" s="400">
        <f t="shared" si="96"/>
        <v>5</v>
      </c>
      <c r="Q964" s="287"/>
      <c r="R964" s="287"/>
      <c r="S964" s="287"/>
      <c r="T964" s="287"/>
      <c r="U964" s="287"/>
      <c r="V964" s="3"/>
      <c r="W964" s="3"/>
      <c r="X964" s="3"/>
      <c r="Y964" s="3"/>
      <c r="Z964" s="3"/>
      <c r="AA964" s="3"/>
      <c r="AB964" s="3"/>
    </row>
    <row r="965" ht="15.75" customHeight="1">
      <c r="A965" s="401"/>
      <c r="B965" s="401"/>
      <c r="C965" s="421" t="s">
        <v>2200</v>
      </c>
      <c r="D965" s="404" t="s">
        <v>2201</v>
      </c>
      <c r="E965" s="405">
        <v>5.0</v>
      </c>
      <c r="F965" s="406" t="s">
        <v>157</v>
      </c>
      <c r="G965" s="397">
        <v>6500.0</v>
      </c>
      <c r="H965" s="420">
        <f t="shared" si="94"/>
        <v>32500</v>
      </c>
      <c r="I965" s="408"/>
      <c r="J965" s="287"/>
      <c r="K965" s="400">
        <f t="shared" si="95"/>
        <v>2.5</v>
      </c>
      <c r="L965" s="287"/>
      <c r="M965" s="416"/>
      <c r="N965" s="287"/>
      <c r="O965" s="287"/>
      <c r="P965" s="400">
        <f t="shared" si="96"/>
        <v>2.5</v>
      </c>
      <c r="Q965" s="287"/>
      <c r="R965" s="287"/>
      <c r="S965" s="287"/>
      <c r="T965" s="287"/>
      <c r="U965" s="287"/>
      <c r="V965" s="3"/>
      <c r="W965" s="3"/>
      <c r="X965" s="3"/>
      <c r="Y965" s="3"/>
      <c r="Z965" s="3"/>
      <c r="AA965" s="3"/>
      <c r="AB965" s="3"/>
    </row>
    <row r="966" ht="15.75" customHeight="1">
      <c r="A966" s="401"/>
      <c r="B966" s="401"/>
      <c r="C966" s="421" t="s">
        <v>2200</v>
      </c>
      <c r="D966" s="404" t="s">
        <v>2202</v>
      </c>
      <c r="E966" s="405">
        <v>4.0</v>
      </c>
      <c r="F966" s="406" t="s">
        <v>157</v>
      </c>
      <c r="G966" s="397">
        <v>6500.0</v>
      </c>
      <c r="H966" s="420">
        <f t="shared" si="94"/>
        <v>26000</v>
      </c>
      <c r="I966" s="408"/>
      <c r="J966" s="287"/>
      <c r="K966" s="400">
        <f t="shared" si="95"/>
        <v>2</v>
      </c>
      <c r="L966" s="287"/>
      <c r="M966" s="416"/>
      <c r="N966" s="287"/>
      <c r="O966" s="287"/>
      <c r="P966" s="400">
        <f t="shared" si="96"/>
        <v>2</v>
      </c>
      <c r="Q966" s="287"/>
      <c r="R966" s="287"/>
      <c r="S966" s="287"/>
      <c r="T966" s="287"/>
      <c r="U966" s="287"/>
      <c r="V966" s="3"/>
      <c r="W966" s="3"/>
      <c r="X966" s="3"/>
      <c r="Y966" s="3"/>
      <c r="Z966" s="3"/>
      <c r="AA966" s="3"/>
      <c r="AB966" s="3"/>
    </row>
    <row r="967" ht="15.75" customHeight="1">
      <c r="A967" s="401"/>
      <c r="B967" s="401"/>
      <c r="C967" s="421" t="s">
        <v>2200</v>
      </c>
      <c r="D967" s="404" t="s">
        <v>2203</v>
      </c>
      <c r="E967" s="405">
        <v>10.0</v>
      </c>
      <c r="F967" s="406" t="s">
        <v>157</v>
      </c>
      <c r="G967" s="397">
        <v>6500.0</v>
      </c>
      <c r="H967" s="420">
        <f t="shared" si="94"/>
        <v>65000</v>
      </c>
      <c r="I967" s="408"/>
      <c r="J967" s="287"/>
      <c r="K967" s="400">
        <f t="shared" si="95"/>
        <v>5</v>
      </c>
      <c r="L967" s="287"/>
      <c r="M967" s="416"/>
      <c r="N967" s="287"/>
      <c r="O967" s="287"/>
      <c r="P967" s="400">
        <f t="shared" si="96"/>
        <v>5</v>
      </c>
      <c r="Q967" s="287"/>
      <c r="R967" s="287"/>
      <c r="S967" s="287"/>
      <c r="T967" s="287"/>
      <c r="U967" s="287"/>
      <c r="V967" s="3"/>
      <c r="W967" s="3"/>
      <c r="X967" s="3"/>
      <c r="Y967" s="3"/>
      <c r="Z967" s="3"/>
      <c r="AA967" s="3"/>
      <c r="AB967" s="3"/>
    </row>
    <row r="968" ht="15.75" customHeight="1">
      <c r="A968" s="401"/>
      <c r="B968" s="401"/>
      <c r="C968" s="421" t="s">
        <v>2200</v>
      </c>
      <c r="D968" s="404" t="s">
        <v>2204</v>
      </c>
      <c r="E968" s="405">
        <v>1.0</v>
      </c>
      <c r="F968" s="406" t="s">
        <v>157</v>
      </c>
      <c r="G968" s="397">
        <v>6500.0</v>
      </c>
      <c r="H968" s="420">
        <f t="shared" si="94"/>
        <v>6500</v>
      </c>
      <c r="I968" s="408"/>
      <c r="J968" s="287"/>
      <c r="K968" s="400">
        <f t="shared" si="95"/>
        <v>0.5</v>
      </c>
      <c r="L968" s="287"/>
      <c r="M968" s="416"/>
      <c r="N968" s="287"/>
      <c r="O968" s="287"/>
      <c r="P968" s="400">
        <f t="shared" si="96"/>
        <v>0.5</v>
      </c>
      <c r="Q968" s="287"/>
      <c r="R968" s="287"/>
      <c r="S968" s="287"/>
      <c r="T968" s="287"/>
      <c r="U968" s="287"/>
      <c r="V968" s="3"/>
      <c r="W968" s="3"/>
      <c r="X968" s="3"/>
      <c r="Y968" s="3"/>
      <c r="Z968" s="3"/>
      <c r="AA968" s="3"/>
      <c r="AB968" s="3"/>
    </row>
    <row r="969" ht="15.75" customHeight="1">
      <c r="A969" s="401"/>
      <c r="B969" s="401"/>
      <c r="C969" s="421" t="s">
        <v>2205</v>
      </c>
      <c r="D969" s="404" t="s">
        <v>2206</v>
      </c>
      <c r="E969" s="405">
        <v>2.0</v>
      </c>
      <c r="F969" s="406" t="s">
        <v>157</v>
      </c>
      <c r="G969" s="397">
        <v>6500.0</v>
      </c>
      <c r="H969" s="420">
        <f t="shared" si="94"/>
        <v>13000</v>
      </c>
      <c r="I969" s="408"/>
      <c r="J969" s="287"/>
      <c r="K969" s="400">
        <f t="shared" si="95"/>
        <v>1</v>
      </c>
      <c r="L969" s="287"/>
      <c r="M969" s="416"/>
      <c r="N969" s="287"/>
      <c r="O969" s="287"/>
      <c r="P969" s="400">
        <f t="shared" si="96"/>
        <v>1</v>
      </c>
      <c r="Q969" s="287"/>
      <c r="R969" s="287"/>
      <c r="S969" s="287"/>
      <c r="T969" s="287"/>
      <c r="U969" s="287"/>
      <c r="V969" s="3"/>
      <c r="W969" s="3"/>
      <c r="X969" s="3"/>
      <c r="Y969" s="3"/>
      <c r="Z969" s="3"/>
      <c r="AA969" s="3"/>
      <c r="AB969" s="3"/>
    </row>
    <row r="970" ht="15.75" customHeight="1">
      <c r="A970" s="401"/>
      <c r="B970" s="401"/>
      <c r="C970" s="421" t="s">
        <v>2205</v>
      </c>
      <c r="D970" s="404" t="s">
        <v>2207</v>
      </c>
      <c r="E970" s="405">
        <v>3.0</v>
      </c>
      <c r="F970" s="406" t="s">
        <v>157</v>
      </c>
      <c r="G970" s="397">
        <v>6500.0</v>
      </c>
      <c r="H970" s="420">
        <f t="shared" si="94"/>
        <v>19500</v>
      </c>
      <c r="I970" s="408"/>
      <c r="J970" s="287"/>
      <c r="K970" s="400">
        <f t="shared" si="95"/>
        <v>1.5</v>
      </c>
      <c r="L970" s="287"/>
      <c r="M970" s="416"/>
      <c r="N970" s="287"/>
      <c r="O970" s="287"/>
      <c r="P970" s="400">
        <f t="shared" si="96"/>
        <v>1.5</v>
      </c>
      <c r="Q970" s="287"/>
      <c r="R970" s="287"/>
      <c r="S970" s="287"/>
      <c r="T970" s="287"/>
      <c r="U970" s="287"/>
      <c r="V970" s="3"/>
      <c r="W970" s="3"/>
      <c r="X970" s="3"/>
      <c r="Y970" s="3"/>
      <c r="Z970" s="3"/>
      <c r="AA970" s="3"/>
      <c r="AB970" s="3"/>
    </row>
    <row r="971" ht="15.75" customHeight="1">
      <c r="A971" s="401"/>
      <c r="B971" s="401"/>
      <c r="C971" s="421" t="s">
        <v>2205</v>
      </c>
      <c r="D971" s="404" t="s">
        <v>2208</v>
      </c>
      <c r="E971" s="405">
        <v>3.0</v>
      </c>
      <c r="F971" s="406" t="s">
        <v>157</v>
      </c>
      <c r="G971" s="397">
        <v>6500.0</v>
      </c>
      <c r="H971" s="420">
        <f t="shared" si="94"/>
        <v>19500</v>
      </c>
      <c r="I971" s="408"/>
      <c r="J971" s="287"/>
      <c r="K971" s="400">
        <f t="shared" si="95"/>
        <v>1.5</v>
      </c>
      <c r="L971" s="287"/>
      <c r="M971" s="416"/>
      <c r="N971" s="287"/>
      <c r="O971" s="287"/>
      <c r="P971" s="400">
        <f t="shared" si="96"/>
        <v>1.5</v>
      </c>
      <c r="Q971" s="287"/>
      <c r="R971" s="287"/>
      <c r="S971" s="287"/>
      <c r="T971" s="287"/>
      <c r="U971" s="287"/>
      <c r="V971" s="3"/>
      <c r="W971" s="3"/>
      <c r="X971" s="3"/>
      <c r="Y971" s="3"/>
      <c r="Z971" s="3"/>
      <c r="AA971" s="3"/>
      <c r="AB971" s="3"/>
    </row>
    <row r="972" ht="15.75" customHeight="1">
      <c r="A972" s="401"/>
      <c r="B972" s="401"/>
      <c r="C972" s="421" t="s">
        <v>2205</v>
      </c>
      <c r="D972" s="404" t="s">
        <v>2209</v>
      </c>
      <c r="E972" s="405">
        <v>3.0</v>
      </c>
      <c r="F972" s="406" t="s">
        <v>157</v>
      </c>
      <c r="G972" s="397">
        <v>6500.0</v>
      </c>
      <c r="H972" s="420">
        <f t="shared" si="94"/>
        <v>19500</v>
      </c>
      <c r="I972" s="408"/>
      <c r="J972" s="287"/>
      <c r="K972" s="400">
        <f t="shared" si="95"/>
        <v>1.5</v>
      </c>
      <c r="L972" s="287"/>
      <c r="M972" s="416"/>
      <c r="N972" s="287"/>
      <c r="O972" s="287"/>
      <c r="P972" s="400">
        <f t="shared" si="96"/>
        <v>1.5</v>
      </c>
      <c r="Q972" s="287"/>
      <c r="R972" s="287"/>
      <c r="S972" s="287"/>
      <c r="T972" s="287"/>
      <c r="U972" s="287"/>
      <c r="V972" s="3"/>
      <c r="W972" s="3"/>
      <c r="X972" s="3"/>
      <c r="Y972" s="3"/>
      <c r="Z972" s="3"/>
      <c r="AA972" s="3"/>
      <c r="AB972" s="3"/>
    </row>
    <row r="973" ht="15.75" customHeight="1">
      <c r="A973" s="401"/>
      <c r="B973" s="401"/>
      <c r="C973" s="421" t="s">
        <v>2210</v>
      </c>
      <c r="D973" s="404" t="s">
        <v>2211</v>
      </c>
      <c r="E973" s="405">
        <v>1.0</v>
      </c>
      <c r="F973" s="406" t="s">
        <v>120</v>
      </c>
      <c r="G973" s="397">
        <v>9912.0</v>
      </c>
      <c r="H973" s="420">
        <f t="shared" si="94"/>
        <v>9912</v>
      </c>
      <c r="I973" s="408"/>
      <c r="J973" s="287"/>
      <c r="K973" s="400">
        <f t="shared" si="95"/>
        <v>0.5</v>
      </c>
      <c r="L973" s="287"/>
      <c r="M973" s="416"/>
      <c r="N973" s="287"/>
      <c r="O973" s="287"/>
      <c r="P973" s="400">
        <f t="shared" si="96"/>
        <v>0.5</v>
      </c>
      <c r="Q973" s="287"/>
      <c r="R973" s="287"/>
      <c r="S973" s="287"/>
      <c r="T973" s="287"/>
      <c r="U973" s="287"/>
      <c r="V973" s="3"/>
      <c r="W973" s="3"/>
      <c r="X973" s="3"/>
      <c r="Y973" s="3"/>
      <c r="Z973" s="3"/>
      <c r="AA973" s="3"/>
      <c r="AB973" s="3"/>
    </row>
    <row r="974" ht="15.75" customHeight="1">
      <c r="A974" s="401"/>
      <c r="B974" s="401"/>
      <c r="C974" s="421" t="s">
        <v>2212</v>
      </c>
      <c r="D974" s="404" t="s">
        <v>2213</v>
      </c>
      <c r="E974" s="405">
        <v>1.0</v>
      </c>
      <c r="F974" s="406" t="s">
        <v>118</v>
      </c>
      <c r="G974" s="397">
        <v>418.32</v>
      </c>
      <c r="H974" s="420">
        <f t="shared" si="94"/>
        <v>418.32</v>
      </c>
      <c r="I974" s="408"/>
      <c r="J974" s="287"/>
      <c r="K974" s="400">
        <f t="shared" si="95"/>
        <v>0.5</v>
      </c>
      <c r="L974" s="287"/>
      <c r="M974" s="416"/>
      <c r="N974" s="287"/>
      <c r="O974" s="287"/>
      <c r="P974" s="400">
        <f t="shared" si="96"/>
        <v>0.5</v>
      </c>
      <c r="Q974" s="287"/>
      <c r="R974" s="287"/>
      <c r="S974" s="287"/>
      <c r="T974" s="287"/>
      <c r="U974" s="287"/>
      <c r="V974" s="3"/>
      <c r="W974" s="3"/>
      <c r="X974" s="3"/>
      <c r="Y974" s="3"/>
      <c r="Z974" s="3"/>
      <c r="AA974" s="3"/>
      <c r="AB974" s="3"/>
    </row>
    <row r="975" ht="15.75" customHeight="1">
      <c r="A975" s="401"/>
      <c r="B975" s="401"/>
      <c r="C975" s="421" t="s">
        <v>2214</v>
      </c>
      <c r="D975" s="404" t="s">
        <v>2215</v>
      </c>
      <c r="E975" s="405">
        <v>1.0</v>
      </c>
      <c r="F975" s="406" t="s">
        <v>118</v>
      </c>
      <c r="G975" s="397">
        <v>418.32</v>
      </c>
      <c r="H975" s="420">
        <f t="shared" si="94"/>
        <v>418.32</v>
      </c>
      <c r="I975" s="408"/>
      <c r="J975" s="287"/>
      <c r="K975" s="400">
        <f t="shared" si="95"/>
        <v>0.5</v>
      </c>
      <c r="L975" s="287"/>
      <c r="M975" s="416"/>
      <c r="N975" s="287"/>
      <c r="O975" s="287"/>
      <c r="P975" s="400">
        <f t="shared" si="96"/>
        <v>0.5</v>
      </c>
      <c r="Q975" s="287"/>
      <c r="R975" s="287"/>
      <c r="S975" s="287"/>
      <c r="T975" s="287"/>
      <c r="U975" s="287"/>
      <c r="V975" s="3"/>
      <c r="W975" s="3"/>
      <c r="X975" s="3"/>
      <c r="Y975" s="3"/>
      <c r="Z975" s="3"/>
      <c r="AA975" s="3"/>
      <c r="AB975" s="3"/>
    </row>
    <row r="976" ht="15.75" customHeight="1">
      <c r="A976" s="401"/>
      <c r="B976" s="401"/>
      <c r="C976" s="421" t="s">
        <v>2216</v>
      </c>
      <c r="D976" s="404" t="s">
        <v>2217</v>
      </c>
      <c r="E976" s="405">
        <v>12.0</v>
      </c>
      <c r="F976" s="406" t="s">
        <v>131</v>
      </c>
      <c r="G976" s="397">
        <v>1512.0</v>
      </c>
      <c r="H976" s="420">
        <f t="shared" si="94"/>
        <v>18144</v>
      </c>
      <c r="I976" s="408"/>
      <c r="J976" s="287"/>
      <c r="K976" s="400">
        <f t="shared" si="95"/>
        <v>6</v>
      </c>
      <c r="L976" s="287"/>
      <c r="M976" s="416"/>
      <c r="N976" s="287"/>
      <c r="O976" s="287"/>
      <c r="P976" s="400">
        <f t="shared" si="96"/>
        <v>6</v>
      </c>
      <c r="Q976" s="287"/>
      <c r="R976" s="287"/>
      <c r="S976" s="287"/>
      <c r="T976" s="287"/>
      <c r="U976" s="287"/>
      <c r="V976" s="3"/>
      <c r="W976" s="3"/>
      <c r="X976" s="3"/>
      <c r="Y976" s="3"/>
      <c r="Z976" s="3"/>
      <c r="AA976" s="3"/>
      <c r="AB976" s="3"/>
    </row>
    <row r="977" ht="15.75" customHeight="1">
      <c r="A977" s="401"/>
      <c r="B977" s="401"/>
      <c r="C977" s="421" t="s">
        <v>2216</v>
      </c>
      <c r="D977" s="404" t="s">
        <v>2218</v>
      </c>
      <c r="E977" s="405">
        <v>10.0</v>
      </c>
      <c r="F977" s="406" t="s">
        <v>131</v>
      </c>
      <c r="G977" s="397">
        <v>1512.0</v>
      </c>
      <c r="H977" s="420">
        <f t="shared" si="94"/>
        <v>15120</v>
      </c>
      <c r="I977" s="408"/>
      <c r="J977" s="287"/>
      <c r="K977" s="400">
        <f t="shared" si="95"/>
        <v>5</v>
      </c>
      <c r="L977" s="287"/>
      <c r="M977" s="416"/>
      <c r="N977" s="287"/>
      <c r="O977" s="287"/>
      <c r="P977" s="400">
        <f t="shared" si="96"/>
        <v>5</v>
      </c>
      <c r="Q977" s="287"/>
      <c r="R977" s="287"/>
      <c r="S977" s="287"/>
      <c r="T977" s="287"/>
      <c r="U977" s="287"/>
      <c r="V977" s="3"/>
      <c r="W977" s="3"/>
      <c r="X977" s="3"/>
      <c r="Y977" s="3"/>
      <c r="Z977" s="3"/>
      <c r="AA977" s="3"/>
      <c r="AB977" s="3"/>
    </row>
    <row r="978" ht="15.75" customHeight="1">
      <c r="A978" s="401"/>
      <c r="B978" s="401"/>
      <c r="C978" s="421" t="s">
        <v>2216</v>
      </c>
      <c r="D978" s="404" t="s">
        <v>2219</v>
      </c>
      <c r="E978" s="405">
        <v>10.0</v>
      </c>
      <c r="F978" s="406" t="s">
        <v>131</v>
      </c>
      <c r="G978" s="397">
        <v>1512.0</v>
      </c>
      <c r="H978" s="420">
        <f t="shared" si="94"/>
        <v>15120</v>
      </c>
      <c r="I978" s="408"/>
      <c r="J978" s="287"/>
      <c r="K978" s="400">
        <f t="shared" si="95"/>
        <v>5</v>
      </c>
      <c r="L978" s="287"/>
      <c r="M978" s="416"/>
      <c r="N978" s="287"/>
      <c r="O978" s="287"/>
      <c r="P978" s="400">
        <f t="shared" si="96"/>
        <v>5</v>
      </c>
      <c r="Q978" s="287"/>
      <c r="R978" s="287"/>
      <c r="S978" s="287"/>
      <c r="T978" s="287"/>
      <c r="U978" s="287"/>
      <c r="V978" s="3"/>
      <c r="W978" s="3"/>
      <c r="X978" s="3"/>
      <c r="Y978" s="3"/>
      <c r="Z978" s="3"/>
      <c r="AA978" s="3"/>
      <c r="AB978" s="3"/>
    </row>
    <row r="979" ht="15.75" customHeight="1">
      <c r="A979" s="401"/>
      <c r="B979" s="401"/>
      <c r="C979" s="421" t="s">
        <v>2216</v>
      </c>
      <c r="D979" s="404" t="s">
        <v>2220</v>
      </c>
      <c r="E979" s="405">
        <v>10.0</v>
      </c>
      <c r="F979" s="406" t="s">
        <v>131</v>
      </c>
      <c r="G979" s="397">
        <v>1512.0</v>
      </c>
      <c r="H979" s="420">
        <f t="shared" si="94"/>
        <v>15120</v>
      </c>
      <c r="I979" s="408"/>
      <c r="J979" s="287"/>
      <c r="K979" s="400">
        <f t="shared" si="95"/>
        <v>5</v>
      </c>
      <c r="L979" s="287"/>
      <c r="M979" s="416"/>
      <c r="N979" s="287"/>
      <c r="O979" s="287"/>
      <c r="P979" s="400">
        <f t="shared" si="96"/>
        <v>5</v>
      </c>
      <c r="Q979" s="287"/>
      <c r="R979" s="287"/>
      <c r="S979" s="287"/>
      <c r="T979" s="287"/>
      <c r="U979" s="287"/>
      <c r="V979" s="3"/>
      <c r="W979" s="3"/>
      <c r="X979" s="3"/>
      <c r="Y979" s="3"/>
      <c r="Z979" s="3"/>
      <c r="AA979" s="3"/>
      <c r="AB979" s="3"/>
    </row>
    <row r="980" ht="15.75" customHeight="1">
      <c r="A980" s="401"/>
      <c r="B980" s="401"/>
      <c r="C980" s="421" t="s">
        <v>2221</v>
      </c>
      <c r="D980" s="404" t="s">
        <v>1162</v>
      </c>
      <c r="E980" s="405">
        <v>5.0</v>
      </c>
      <c r="F980" s="406" t="s">
        <v>131</v>
      </c>
      <c r="G980" s="397">
        <v>157.92</v>
      </c>
      <c r="H980" s="420">
        <f t="shared" si="94"/>
        <v>789.6</v>
      </c>
      <c r="I980" s="408"/>
      <c r="J980" s="287"/>
      <c r="K980" s="400">
        <f t="shared" si="95"/>
        <v>2.5</v>
      </c>
      <c r="L980" s="287"/>
      <c r="M980" s="416"/>
      <c r="N980" s="287"/>
      <c r="O980" s="287"/>
      <c r="P980" s="400">
        <f t="shared" si="96"/>
        <v>2.5</v>
      </c>
      <c r="Q980" s="287"/>
      <c r="R980" s="287"/>
      <c r="S980" s="287"/>
      <c r="T980" s="287"/>
      <c r="U980" s="287"/>
      <c r="V980" s="3"/>
      <c r="W980" s="3"/>
      <c r="X980" s="3"/>
      <c r="Y980" s="3"/>
      <c r="Z980" s="3"/>
      <c r="AA980" s="3"/>
      <c r="AB980" s="3"/>
    </row>
    <row r="981" ht="15.75" customHeight="1">
      <c r="A981" s="401"/>
      <c r="B981" s="401"/>
      <c r="C981" s="421" t="s">
        <v>2222</v>
      </c>
      <c r="D981" s="404" t="s">
        <v>2223</v>
      </c>
      <c r="E981" s="405">
        <v>50.0</v>
      </c>
      <c r="F981" s="406" t="s">
        <v>221</v>
      </c>
      <c r="G981" s="397">
        <v>252.0</v>
      </c>
      <c r="H981" s="420">
        <f t="shared" si="94"/>
        <v>12600</v>
      </c>
      <c r="I981" s="408"/>
      <c r="J981" s="287"/>
      <c r="K981" s="400">
        <f t="shared" si="95"/>
        <v>25</v>
      </c>
      <c r="L981" s="287"/>
      <c r="M981" s="416"/>
      <c r="N981" s="287"/>
      <c r="O981" s="287"/>
      <c r="P981" s="400">
        <f t="shared" si="96"/>
        <v>25</v>
      </c>
      <c r="Q981" s="287"/>
      <c r="R981" s="287"/>
      <c r="S981" s="287"/>
      <c r="T981" s="287"/>
      <c r="U981" s="287"/>
      <c r="V981" s="3"/>
      <c r="W981" s="3"/>
      <c r="X981" s="3"/>
      <c r="Y981" s="3"/>
      <c r="Z981" s="3"/>
      <c r="AA981" s="3"/>
      <c r="AB981" s="3"/>
    </row>
    <row r="982" ht="15.75" customHeight="1">
      <c r="A982" s="401"/>
      <c r="B982" s="401"/>
      <c r="C982" s="421" t="s">
        <v>2224</v>
      </c>
      <c r="D982" s="404" t="s">
        <v>2225</v>
      </c>
      <c r="E982" s="405">
        <v>10.0</v>
      </c>
      <c r="F982" s="406" t="s">
        <v>120</v>
      </c>
      <c r="G982" s="397">
        <v>638.4</v>
      </c>
      <c r="H982" s="420">
        <f t="shared" si="94"/>
        <v>6384</v>
      </c>
      <c r="I982" s="408"/>
      <c r="J982" s="287"/>
      <c r="K982" s="400">
        <f t="shared" si="95"/>
        <v>5</v>
      </c>
      <c r="L982" s="287"/>
      <c r="M982" s="416"/>
      <c r="N982" s="287"/>
      <c r="O982" s="287"/>
      <c r="P982" s="400">
        <f t="shared" si="96"/>
        <v>5</v>
      </c>
      <c r="Q982" s="287"/>
      <c r="R982" s="287"/>
      <c r="S982" s="287"/>
      <c r="T982" s="287"/>
      <c r="U982" s="287"/>
      <c r="V982" s="3"/>
      <c r="W982" s="3"/>
      <c r="X982" s="3"/>
      <c r="Y982" s="3"/>
      <c r="Z982" s="3"/>
      <c r="AA982" s="3"/>
      <c r="AB982" s="3"/>
    </row>
    <row r="983" ht="15.75" customHeight="1">
      <c r="A983" s="401"/>
      <c r="B983" s="401"/>
      <c r="C983" s="421" t="s">
        <v>2226</v>
      </c>
      <c r="D983" s="404" t="s">
        <v>2118</v>
      </c>
      <c r="E983" s="405">
        <v>5.0</v>
      </c>
      <c r="F983" s="406" t="s">
        <v>698</v>
      </c>
      <c r="G983" s="397">
        <v>334.32</v>
      </c>
      <c r="H983" s="420">
        <f t="shared" si="94"/>
        <v>1671.6</v>
      </c>
      <c r="I983" s="408"/>
      <c r="J983" s="287"/>
      <c r="K983" s="400">
        <f t="shared" si="95"/>
        <v>2.5</v>
      </c>
      <c r="L983" s="287"/>
      <c r="M983" s="416"/>
      <c r="N983" s="287"/>
      <c r="O983" s="287"/>
      <c r="P983" s="400">
        <f t="shared" si="96"/>
        <v>2.5</v>
      </c>
      <c r="Q983" s="287"/>
      <c r="R983" s="287"/>
      <c r="S983" s="287"/>
      <c r="T983" s="287"/>
      <c r="U983" s="287"/>
      <c r="V983" s="3"/>
      <c r="W983" s="3"/>
      <c r="X983" s="3"/>
      <c r="Y983" s="3"/>
      <c r="Z983" s="3"/>
      <c r="AA983" s="3"/>
      <c r="AB983" s="3"/>
    </row>
    <row r="984" ht="15.75" customHeight="1">
      <c r="A984" s="401"/>
      <c r="B984" s="401"/>
      <c r="C984" s="421" t="s">
        <v>2227</v>
      </c>
      <c r="D984" s="404" t="s">
        <v>2228</v>
      </c>
      <c r="E984" s="405">
        <v>100.0</v>
      </c>
      <c r="F984" s="406" t="s">
        <v>783</v>
      </c>
      <c r="G984" s="397">
        <v>420.0</v>
      </c>
      <c r="H984" s="420">
        <f t="shared" si="94"/>
        <v>42000</v>
      </c>
      <c r="I984" s="408"/>
      <c r="J984" s="287"/>
      <c r="K984" s="400">
        <f t="shared" si="95"/>
        <v>50</v>
      </c>
      <c r="L984" s="287"/>
      <c r="M984" s="416"/>
      <c r="N984" s="287"/>
      <c r="O984" s="287"/>
      <c r="P984" s="400">
        <f t="shared" si="96"/>
        <v>50</v>
      </c>
      <c r="Q984" s="287"/>
      <c r="R984" s="287"/>
      <c r="S984" s="287"/>
      <c r="T984" s="287"/>
      <c r="U984" s="287"/>
      <c r="V984" s="3"/>
      <c r="W984" s="3"/>
      <c r="X984" s="3"/>
      <c r="Y984" s="3"/>
      <c r="Z984" s="3"/>
      <c r="AA984" s="3"/>
      <c r="AB984" s="3"/>
    </row>
    <row r="985" ht="15.75" customHeight="1">
      <c r="A985" s="401"/>
      <c r="B985" s="401"/>
      <c r="C985" s="421" t="s">
        <v>2229</v>
      </c>
      <c r="D985" s="404" t="s">
        <v>2075</v>
      </c>
      <c r="E985" s="405">
        <v>10.0</v>
      </c>
      <c r="F985" s="406" t="s">
        <v>120</v>
      </c>
      <c r="G985" s="397">
        <v>304.08</v>
      </c>
      <c r="H985" s="420">
        <f t="shared" si="94"/>
        <v>3040.8</v>
      </c>
      <c r="I985" s="408"/>
      <c r="J985" s="287"/>
      <c r="K985" s="400">
        <f t="shared" si="95"/>
        <v>5</v>
      </c>
      <c r="L985" s="287"/>
      <c r="M985" s="416"/>
      <c r="N985" s="287"/>
      <c r="O985" s="287"/>
      <c r="P985" s="400">
        <f t="shared" si="96"/>
        <v>5</v>
      </c>
      <c r="Q985" s="287"/>
      <c r="R985" s="287"/>
      <c r="S985" s="287"/>
      <c r="T985" s="287"/>
      <c r="U985" s="287"/>
      <c r="V985" s="3"/>
      <c r="W985" s="3"/>
      <c r="X985" s="3"/>
      <c r="Y985" s="3"/>
      <c r="Z985" s="3"/>
      <c r="AA985" s="3"/>
      <c r="AB985" s="3"/>
    </row>
    <row r="986" ht="15.75" customHeight="1">
      <c r="A986" s="401"/>
      <c r="B986" s="401"/>
      <c r="C986" s="421" t="s">
        <v>1908</v>
      </c>
      <c r="D986" s="404" t="s">
        <v>2230</v>
      </c>
      <c r="E986" s="405">
        <v>5.0</v>
      </c>
      <c r="F986" s="406" t="s">
        <v>783</v>
      </c>
      <c r="G986" s="397">
        <v>283.92</v>
      </c>
      <c r="H986" s="420">
        <f t="shared" si="94"/>
        <v>1419.6</v>
      </c>
      <c r="I986" s="408"/>
      <c r="J986" s="287"/>
      <c r="K986" s="400">
        <f t="shared" si="95"/>
        <v>2.5</v>
      </c>
      <c r="L986" s="287"/>
      <c r="M986" s="416"/>
      <c r="N986" s="287"/>
      <c r="O986" s="287"/>
      <c r="P986" s="400">
        <f t="shared" si="96"/>
        <v>2.5</v>
      </c>
      <c r="Q986" s="287"/>
      <c r="R986" s="287"/>
      <c r="S986" s="287"/>
      <c r="T986" s="287"/>
      <c r="U986" s="287"/>
      <c r="V986" s="3"/>
      <c r="W986" s="3"/>
      <c r="X986" s="3"/>
      <c r="Y986" s="3"/>
      <c r="Z986" s="3"/>
      <c r="AA986" s="3"/>
      <c r="AB986" s="3"/>
    </row>
    <row r="987" ht="15.75" customHeight="1">
      <c r="A987" s="401"/>
      <c r="B987" s="401"/>
      <c r="C987" s="421" t="s">
        <v>1908</v>
      </c>
      <c r="D987" s="404" t="s">
        <v>2231</v>
      </c>
      <c r="E987" s="405">
        <v>5.0</v>
      </c>
      <c r="F987" s="406" t="s">
        <v>783</v>
      </c>
      <c r="G987" s="397">
        <v>283.92</v>
      </c>
      <c r="H987" s="420">
        <f t="shared" si="94"/>
        <v>1419.6</v>
      </c>
      <c r="I987" s="408"/>
      <c r="J987" s="287"/>
      <c r="K987" s="400">
        <f t="shared" si="95"/>
        <v>2.5</v>
      </c>
      <c r="L987" s="287"/>
      <c r="M987" s="416"/>
      <c r="N987" s="287"/>
      <c r="O987" s="287"/>
      <c r="P987" s="400">
        <f t="shared" si="96"/>
        <v>2.5</v>
      </c>
      <c r="Q987" s="287"/>
      <c r="R987" s="287"/>
      <c r="S987" s="287"/>
      <c r="T987" s="287"/>
      <c r="U987" s="287"/>
      <c r="V987" s="3"/>
      <c r="W987" s="3"/>
      <c r="X987" s="3"/>
      <c r="Y987" s="3"/>
      <c r="Z987" s="3"/>
      <c r="AA987" s="3"/>
      <c r="AB987" s="3"/>
    </row>
    <row r="988" ht="15.75" customHeight="1">
      <c r="A988" s="401"/>
      <c r="B988" s="401"/>
      <c r="C988" s="421" t="s">
        <v>1908</v>
      </c>
      <c r="D988" s="404" t="s">
        <v>2232</v>
      </c>
      <c r="E988" s="405">
        <v>5.0</v>
      </c>
      <c r="F988" s="406" t="s">
        <v>783</v>
      </c>
      <c r="G988" s="397">
        <v>283.92</v>
      </c>
      <c r="H988" s="420">
        <f t="shared" si="94"/>
        <v>1419.6</v>
      </c>
      <c r="I988" s="408"/>
      <c r="J988" s="287"/>
      <c r="K988" s="400">
        <f t="shared" si="95"/>
        <v>2.5</v>
      </c>
      <c r="L988" s="287"/>
      <c r="M988" s="416"/>
      <c r="N988" s="287"/>
      <c r="O988" s="287"/>
      <c r="P988" s="400">
        <f t="shared" si="96"/>
        <v>2.5</v>
      </c>
      <c r="Q988" s="287"/>
      <c r="R988" s="287"/>
      <c r="S988" s="287"/>
      <c r="T988" s="287"/>
      <c r="U988" s="287"/>
      <c r="V988" s="3"/>
      <c r="W988" s="3"/>
      <c r="X988" s="3"/>
      <c r="Y988" s="3"/>
      <c r="Z988" s="3"/>
      <c r="AA988" s="3"/>
      <c r="AB988" s="3"/>
    </row>
    <row r="989" ht="15.75" customHeight="1">
      <c r="A989" s="401"/>
      <c r="B989" s="401"/>
      <c r="C989" s="421" t="s">
        <v>1908</v>
      </c>
      <c r="D989" s="404" t="s">
        <v>2233</v>
      </c>
      <c r="E989" s="405">
        <v>5.0</v>
      </c>
      <c r="F989" s="406" t="s">
        <v>783</v>
      </c>
      <c r="G989" s="397">
        <v>504.0</v>
      </c>
      <c r="H989" s="420">
        <f t="shared" si="94"/>
        <v>2520</v>
      </c>
      <c r="I989" s="408"/>
      <c r="J989" s="287"/>
      <c r="K989" s="400">
        <f t="shared" si="95"/>
        <v>2.5</v>
      </c>
      <c r="L989" s="287"/>
      <c r="M989" s="416"/>
      <c r="N989" s="287"/>
      <c r="O989" s="287"/>
      <c r="P989" s="400">
        <f t="shared" si="96"/>
        <v>2.5</v>
      </c>
      <c r="Q989" s="287"/>
      <c r="R989" s="287"/>
      <c r="S989" s="287"/>
      <c r="T989" s="287"/>
      <c r="U989" s="287"/>
      <c r="V989" s="3"/>
      <c r="W989" s="3"/>
      <c r="X989" s="3"/>
      <c r="Y989" s="3"/>
      <c r="Z989" s="3"/>
      <c r="AA989" s="3"/>
      <c r="AB989" s="3"/>
    </row>
    <row r="990" ht="15.75" customHeight="1">
      <c r="A990" s="401"/>
      <c r="B990" s="401"/>
      <c r="C990" s="421" t="s">
        <v>1908</v>
      </c>
      <c r="D990" s="404" t="s">
        <v>2234</v>
      </c>
      <c r="E990" s="405">
        <v>5.0</v>
      </c>
      <c r="F990" s="406" t="s">
        <v>783</v>
      </c>
      <c r="G990" s="397">
        <v>504.0</v>
      </c>
      <c r="H990" s="420">
        <f t="shared" si="94"/>
        <v>2520</v>
      </c>
      <c r="I990" s="408"/>
      <c r="J990" s="287"/>
      <c r="K990" s="400">
        <f t="shared" si="95"/>
        <v>2.5</v>
      </c>
      <c r="L990" s="287"/>
      <c r="M990" s="416"/>
      <c r="N990" s="287"/>
      <c r="O990" s="287"/>
      <c r="P990" s="400">
        <f t="shared" si="96"/>
        <v>2.5</v>
      </c>
      <c r="Q990" s="287"/>
      <c r="R990" s="287"/>
      <c r="S990" s="287"/>
      <c r="T990" s="287"/>
      <c r="U990" s="287"/>
      <c r="V990" s="3"/>
      <c r="W990" s="3"/>
      <c r="X990" s="3"/>
      <c r="Y990" s="3"/>
      <c r="Z990" s="3"/>
      <c r="AA990" s="3"/>
      <c r="AB990" s="3"/>
    </row>
    <row r="991" ht="15.75" customHeight="1">
      <c r="A991" s="401"/>
      <c r="B991" s="401"/>
      <c r="C991" s="421" t="s">
        <v>1908</v>
      </c>
      <c r="D991" s="404" t="s">
        <v>2235</v>
      </c>
      <c r="E991" s="405">
        <v>5.0</v>
      </c>
      <c r="F991" s="406" t="s">
        <v>783</v>
      </c>
      <c r="G991" s="397">
        <v>504.0</v>
      </c>
      <c r="H991" s="420">
        <f t="shared" si="94"/>
        <v>2520</v>
      </c>
      <c r="I991" s="408"/>
      <c r="J991" s="287"/>
      <c r="K991" s="400">
        <f t="shared" si="95"/>
        <v>2.5</v>
      </c>
      <c r="L991" s="287"/>
      <c r="M991" s="416"/>
      <c r="N991" s="287"/>
      <c r="O991" s="287"/>
      <c r="P991" s="400">
        <f t="shared" si="96"/>
        <v>2.5</v>
      </c>
      <c r="Q991" s="287"/>
      <c r="R991" s="287"/>
      <c r="S991" s="287"/>
      <c r="T991" s="287"/>
      <c r="U991" s="287"/>
      <c r="V991" s="3"/>
      <c r="W991" s="3"/>
      <c r="X991" s="3"/>
      <c r="Y991" s="3"/>
      <c r="Z991" s="3"/>
      <c r="AA991" s="3"/>
      <c r="AB991" s="3"/>
    </row>
    <row r="992" ht="15.75" customHeight="1">
      <c r="A992" s="401"/>
      <c r="B992" s="401"/>
      <c r="C992" s="421" t="s">
        <v>1908</v>
      </c>
      <c r="D992" s="404" t="s">
        <v>2236</v>
      </c>
      <c r="E992" s="405">
        <v>5.0</v>
      </c>
      <c r="F992" s="406" t="s">
        <v>783</v>
      </c>
      <c r="G992" s="397">
        <v>619.92</v>
      </c>
      <c r="H992" s="420">
        <f t="shared" si="94"/>
        <v>3099.6</v>
      </c>
      <c r="I992" s="408"/>
      <c r="J992" s="287"/>
      <c r="K992" s="400">
        <f t="shared" si="95"/>
        <v>2.5</v>
      </c>
      <c r="L992" s="287"/>
      <c r="M992" s="416"/>
      <c r="N992" s="287"/>
      <c r="O992" s="287"/>
      <c r="P992" s="400">
        <f t="shared" si="96"/>
        <v>2.5</v>
      </c>
      <c r="Q992" s="287"/>
      <c r="R992" s="287"/>
      <c r="S992" s="287"/>
      <c r="T992" s="287"/>
      <c r="U992" s="287"/>
      <c r="V992" s="3"/>
      <c r="W992" s="3"/>
      <c r="X992" s="3"/>
      <c r="Y992" s="3"/>
      <c r="Z992" s="3"/>
      <c r="AA992" s="3"/>
      <c r="AB992" s="3"/>
    </row>
    <row r="993" ht="15.75" customHeight="1">
      <c r="A993" s="401"/>
      <c r="B993" s="401"/>
      <c r="C993" s="421" t="s">
        <v>1908</v>
      </c>
      <c r="D993" s="404" t="s">
        <v>2237</v>
      </c>
      <c r="E993" s="405">
        <v>5.0</v>
      </c>
      <c r="F993" s="406" t="s">
        <v>783</v>
      </c>
      <c r="G993" s="397">
        <v>619.92</v>
      </c>
      <c r="H993" s="420">
        <f t="shared" si="94"/>
        <v>3099.6</v>
      </c>
      <c r="I993" s="408"/>
      <c r="J993" s="287"/>
      <c r="K993" s="400">
        <f t="shared" si="95"/>
        <v>2.5</v>
      </c>
      <c r="L993" s="287"/>
      <c r="M993" s="416"/>
      <c r="N993" s="287"/>
      <c r="O993" s="287"/>
      <c r="P993" s="400">
        <f t="shared" si="96"/>
        <v>2.5</v>
      </c>
      <c r="Q993" s="287"/>
      <c r="R993" s="287"/>
      <c r="S993" s="287"/>
      <c r="T993" s="287"/>
      <c r="U993" s="287"/>
      <c r="V993" s="3"/>
      <c r="W993" s="3"/>
      <c r="X993" s="3"/>
      <c r="Y993" s="3"/>
      <c r="Z993" s="3"/>
      <c r="AA993" s="3"/>
      <c r="AB993" s="3"/>
    </row>
    <row r="994" ht="15.75" customHeight="1">
      <c r="A994" s="401"/>
      <c r="B994" s="401"/>
      <c r="C994" s="421" t="s">
        <v>1908</v>
      </c>
      <c r="D994" s="404" t="s">
        <v>2238</v>
      </c>
      <c r="E994" s="405">
        <v>5.0</v>
      </c>
      <c r="F994" s="406" t="s">
        <v>783</v>
      </c>
      <c r="G994" s="397">
        <v>619.92</v>
      </c>
      <c r="H994" s="420">
        <f t="shared" si="94"/>
        <v>3099.6</v>
      </c>
      <c r="I994" s="408"/>
      <c r="J994" s="287"/>
      <c r="K994" s="400">
        <f t="shared" si="95"/>
        <v>2.5</v>
      </c>
      <c r="L994" s="287"/>
      <c r="M994" s="416"/>
      <c r="N994" s="287"/>
      <c r="O994" s="287"/>
      <c r="P994" s="400">
        <f t="shared" si="96"/>
        <v>2.5</v>
      </c>
      <c r="Q994" s="287"/>
      <c r="R994" s="287"/>
      <c r="S994" s="287"/>
      <c r="T994" s="287"/>
      <c r="U994" s="287"/>
      <c r="V994" s="3"/>
      <c r="W994" s="3"/>
      <c r="X994" s="3"/>
      <c r="Y994" s="3"/>
      <c r="Z994" s="3"/>
      <c r="AA994" s="3"/>
      <c r="AB994" s="3"/>
    </row>
    <row r="995" ht="15.75" customHeight="1">
      <c r="A995" s="401"/>
      <c r="B995" s="401"/>
      <c r="C995" s="421" t="s">
        <v>2239</v>
      </c>
      <c r="D995" s="404" t="s">
        <v>2240</v>
      </c>
      <c r="E995" s="405">
        <v>10.0</v>
      </c>
      <c r="F995" s="406" t="s">
        <v>783</v>
      </c>
      <c r="G995" s="397">
        <v>754.32</v>
      </c>
      <c r="H995" s="420">
        <f t="shared" si="94"/>
        <v>7543.2</v>
      </c>
      <c r="I995" s="408"/>
      <c r="J995" s="287"/>
      <c r="K995" s="400">
        <f t="shared" si="95"/>
        <v>5</v>
      </c>
      <c r="L995" s="287"/>
      <c r="M995" s="416"/>
      <c r="N995" s="287"/>
      <c r="O995" s="287"/>
      <c r="P995" s="400">
        <f t="shared" si="96"/>
        <v>5</v>
      </c>
      <c r="Q995" s="287"/>
      <c r="R995" s="287"/>
      <c r="S995" s="287"/>
      <c r="T995" s="287"/>
      <c r="U995" s="287"/>
      <c r="V995" s="3"/>
      <c r="W995" s="3"/>
      <c r="X995" s="3"/>
      <c r="Y995" s="3"/>
      <c r="Z995" s="3"/>
      <c r="AA995" s="3"/>
      <c r="AB995" s="3"/>
    </row>
    <row r="996" ht="15.75" customHeight="1">
      <c r="A996" s="401"/>
      <c r="B996" s="401"/>
      <c r="C996" s="421" t="s">
        <v>2241</v>
      </c>
      <c r="D996" s="404" t="s">
        <v>2242</v>
      </c>
      <c r="E996" s="405">
        <v>5.0</v>
      </c>
      <c r="F996" s="406" t="s">
        <v>120</v>
      </c>
      <c r="G996" s="397">
        <v>1276.8</v>
      </c>
      <c r="H996" s="420">
        <f t="shared" si="94"/>
        <v>6384</v>
      </c>
      <c r="I996" s="408"/>
      <c r="J996" s="287"/>
      <c r="K996" s="400">
        <f t="shared" si="95"/>
        <v>2.5</v>
      </c>
      <c r="L996" s="287"/>
      <c r="M996" s="416"/>
      <c r="N996" s="287"/>
      <c r="O996" s="287"/>
      <c r="P996" s="400">
        <f t="shared" si="96"/>
        <v>2.5</v>
      </c>
      <c r="Q996" s="287"/>
      <c r="R996" s="287"/>
      <c r="S996" s="287"/>
      <c r="T996" s="287"/>
      <c r="U996" s="287"/>
      <c r="V996" s="3"/>
      <c r="W996" s="3"/>
      <c r="X996" s="3"/>
      <c r="Y996" s="3"/>
      <c r="Z996" s="3"/>
      <c r="AA996" s="3"/>
      <c r="AB996" s="3"/>
    </row>
    <row r="997" ht="15.75" customHeight="1">
      <c r="A997" s="401"/>
      <c r="B997" s="401"/>
      <c r="C997" s="421" t="s">
        <v>2241</v>
      </c>
      <c r="D997" s="404" t="s">
        <v>2243</v>
      </c>
      <c r="E997" s="405">
        <v>10.0</v>
      </c>
      <c r="F997" s="406" t="s">
        <v>120</v>
      </c>
      <c r="G997" s="397">
        <v>688.8</v>
      </c>
      <c r="H997" s="420">
        <f t="shared" si="94"/>
        <v>6888</v>
      </c>
      <c r="I997" s="408"/>
      <c r="J997" s="287"/>
      <c r="K997" s="400">
        <f t="shared" si="95"/>
        <v>5</v>
      </c>
      <c r="L997" s="287"/>
      <c r="M997" s="416"/>
      <c r="N997" s="287"/>
      <c r="O997" s="287"/>
      <c r="P997" s="400">
        <f t="shared" si="96"/>
        <v>5</v>
      </c>
      <c r="Q997" s="287"/>
      <c r="R997" s="287"/>
      <c r="S997" s="287"/>
      <c r="T997" s="287"/>
      <c r="U997" s="287"/>
      <c r="V997" s="3"/>
      <c r="W997" s="3"/>
      <c r="X997" s="3"/>
      <c r="Y997" s="3"/>
      <c r="Z997" s="3"/>
      <c r="AA997" s="3"/>
      <c r="AB997" s="3"/>
    </row>
    <row r="998" ht="15.75" customHeight="1">
      <c r="A998" s="401"/>
      <c r="B998" s="401"/>
      <c r="C998" s="421" t="s">
        <v>2241</v>
      </c>
      <c r="D998" s="404" t="s">
        <v>2244</v>
      </c>
      <c r="E998" s="405">
        <v>10.0</v>
      </c>
      <c r="F998" s="406" t="s">
        <v>120</v>
      </c>
      <c r="G998" s="397">
        <v>504.0</v>
      </c>
      <c r="H998" s="420">
        <f t="shared" si="94"/>
        <v>5040</v>
      </c>
      <c r="I998" s="408"/>
      <c r="J998" s="287"/>
      <c r="K998" s="400">
        <f t="shared" si="95"/>
        <v>5</v>
      </c>
      <c r="L998" s="287"/>
      <c r="M998" s="416"/>
      <c r="N998" s="287"/>
      <c r="O998" s="287"/>
      <c r="P998" s="400">
        <f t="shared" si="96"/>
        <v>5</v>
      </c>
      <c r="Q998" s="287"/>
      <c r="R998" s="287"/>
      <c r="S998" s="287"/>
      <c r="T998" s="287"/>
      <c r="U998" s="287"/>
      <c r="V998" s="3"/>
      <c r="W998" s="3"/>
      <c r="X998" s="3"/>
      <c r="Y998" s="3"/>
      <c r="Z998" s="3"/>
      <c r="AA998" s="3"/>
      <c r="AB998" s="3"/>
    </row>
    <row r="999" ht="15.75" customHeight="1">
      <c r="A999" s="401"/>
      <c r="B999" s="401"/>
      <c r="C999" s="421" t="s">
        <v>2245</v>
      </c>
      <c r="D999" s="404" t="s">
        <v>2246</v>
      </c>
      <c r="E999" s="405">
        <v>5.0</v>
      </c>
      <c r="F999" s="406" t="s">
        <v>118</v>
      </c>
      <c r="G999" s="397">
        <v>184.8</v>
      </c>
      <c r="H999" s="420">
        <f t="shared" si="94"/>
        <v>924</v>
      </c>
      <c r="I999" s="408"/>
      <c r="J999" s="287"/>
      <c r="K999" s="400">
        <f t="shared" si="95"/>
        <v>2.5</v>
      </c>
      <c r="L999" s="287"/>
      <c r="M999" s="416"/>
      <c r="N999" s="287"/>
      <c r="O999" s="287"/>
      <c r="P999" s="400">
        <f t="shared" si="96"/>
        <v>2.5</v>
      </c>
      <c r="Q999" s="287"/>
      <c r="R999" s="287"/>
      <c r="S999" s="287"/>
      <c r="T999" s="287"/>
      <c r="U999" s="287"/>
      <c r="V999" s="3"/>
      <c r="W999" s="3"/>
      <c r="X999" s="3"/>
      <c r="Y999" s="3"/>
      <c r="Z999" s="3"/>
      <c r="AA999" s="3"/>
      <c r="AB999" s="3"/>
    </row>
    <row r="1000" ht="15.75" customHeight="1">
      <c r="A1000" s="401"/>
      <c r="B1000" s="401"/>
      <c r="C1000" s="421" t="s">
        <v>2247</v>
      </c>
      <c r="D1000" s="404" t="s">
        <v>2248</v>
      </c>
      <c r="E1000" s="405">
        <v>10.0</v>
      </c>
      <c r="F1000" s="406" t="s">
        <v>120</v>
      </c>
      <c r="G1000" s="397">
        <v>4032.0</v>
      </c>
      <c r="H1000" s="420">
        <f t="shared" si="94"/>
        <v>40320</v>
      </c>
      <c r="I1000" s="408"/>
      <c r="J1000" s="287"/>
      <c r="K1000" s="400">
        <f t="shared" si="95"/>
        <v>5</v>
      </c>
      <c r="L1000" s="287"/>
      <c r="M1000" s="416"/>
      <c r="N1000" s="287"/>
      <c r="O1000" s="287"/>
      <c r="P1000" s="400">
        <f t="shared" si="96"/>
        <v>5</v>
      </c>
      <c r="Q1000" s="287"/>
      <c r="R1000" s="287"/>
      <c r="S1000" s="287"/>
      <c r="T1000" s="287"/>
      <c r="U1000" s="287"/>
      <c r="V1000" s="3"/>
      <c r="W1000" s="3"/>
      <c r="X1000" s="3"/>
      <c r="Y1000" s="3"/>
      <c r="Z1000" s="3"/>
      <c r="AA1000" s="3"/>
      <c r="AB1000" s="3"/>
    </row>
    <row r="1001" ht="15.75" customHeight="1">
      <c r="A1001" s="401"/>
      <c r="B1001" s="401"/>
      <c r="C1001" s="421" t="s">
        <v>2249</v>
      </c>
      <c r="D1001" s="404" t="s">
        <v>2250</v>
      </c>
      <c r="E1001" s="405">
        <v>3.0</v>
      </c>
      <c r="F1001" s="406" t="s">
        <v>120</v>
      </c>
      <c r="G1001" s="397">
        <v>19320.0</v>
      </c>
      <c r="H1001" s="420">
        <f t="shared" si="94"/>
        <v>57960</v>
      </c>
      <c r="I1001" s="408"/>
      <c r="J1001" s="287"/>
      <c r="K1001" s="400">
        <f t="shared" si="95"/>
        <v>1.5</v>
      </c>
      <c r="L1001" s="287"/>
      <c r="M1001" s="416"/>
      <c r="N1001" s="287"/>
      <c r="O1001" s="287"/>
      <c r="P1001" s="400">
        <f t="shared" si="96"/>
        <v>1.5</v>
      </c>
      <c r="Q1001" s="287"/>
      <c r="R1001" s="287"/>
      <c r="S1001" s="287"/>
      <c r="T1001" s="287"/>
      <c r="U1001" s="287"/>
      <c r="V1001" s="3"/>
      <c r="W1001" s="3"/>
      <c r="X1001" s="3"/>
      <c r="Y1001" s="3"/>
      <c r="Z1001" s="3"/>
      <c r="AA1001" s="3"/>
      <c r="AB1001" s="3"/>
    </row>
    <row r="1002" ht="15.75" customHeight="1">
      <c r="A1002" s="401"/>
      <c r="B1002" s="401"/>
      <c r="C1002" s="421" t="s">
        <v>2251</v>
      </c>
      <c r="D1002" s="404" t="s">
        <v>2252</v>
      </c>
      <c r="E1002" s="405">
        <v>3.0</v>
      </c>
      <c r="F1002" s="406" t="s">
        <v>120</v>
      </c>
      <c r="G1002" s="397">
        <v>5241.6</v>
      </c>
      <c r="H1002" s="420">
        <f t="shared" si="94"/>
        <v>15724.8</v>
      </c>
      <c r="I1002" s="408"/>
      <c r="J1002" s="287"/>
      <c r="K1002" s="400">
        <f t="shared" si="95"/>
        <v>1.5</v>
      </c>
      <c r="L1002" s="287"/>
      <c r="M1002" s="416"/>
      <c r="N1002" s="287"/>
      <c r="O1002" s="287"/>
      <c r="P1002" s="400">
        <f t="shared" si="96"/>
        <v>1.5</v>
      </c>
      <c r="Q1002" s="287"/>
      <c r="R1002" s="287"/>
      <c r="S1002" s="287"/>
      <c r="T1002" s="287"/>
      <c r="U1002" s="287"/>
      <c r="V1002" s="3"/>
      <c r="W1002" s="3"/>
      <c r="X1002" s="3"/>
      <c r="Y1002" s="3"/>
      <c r="Z1002" s="3"/>
      <c r="AA1002" s="3"/>
      <c r="AB1002" s="3"/>
    </row>
    <row r="1003" ht="15.75" customHeight="1">
      <c r="A1003" s="401"/>
      <c r="B1003" s="401"/>
      <c r="C1003" s="421" t="s">
        <v>2249</v>
      </c>
      <c r="D1003" s="404" t="s">
        <v>2253</v>
      </c>
      <c r="E1003" s="405">
        <v>3.0</v>
      </c>
      <c r="F1003" s="406" t="s">
        <v>120</v>
      </c>
      <c r="G1003" s="397">
        <v>1579.2</v>
      </c>
      <c r="H1003" s="420">
        <f t="shared" si="94"/>
        <v>4737.6</v>
      </c>
      <c r="I1003" s="408"/>
      <c r="J1003" s="287"/>
      <c r="K1003" s="400">
        <f t="shared" si="95"/>
        <v>1.5</v>
      </c>
      <c r="L1003" s="287"/>
      <c r="M1003" s="416"/>
      <c r="N1003" s="287"/>
      <c r="O1003" s="287"/>
      <c r="P1003" s="400">
        <f t="shared" si="96"/>
        <v>1.5</v>
      </c>
      <c r="Q1003" s="287"/>
      <c r="R1003" s="287"/>
      <c r="S1003" s="287"/>
      <c r="T1003" s="287"/>
      <c r="U1003" s="287"/>
      <c r="V1003" s="3"/>
      <c r="W1003" s="3"/>
      <c r="X1003" s="3"/>
      <c r="Y1003" s="3"/>
      <c r="Z1003" s="3"/>
      <c r="AA1003" s="3"/>
      <c r="AB1003" s="3"/>
    </row>
    <row r="1004" ht="15.75" customHeight="1">
      <c r="A1004" s="401"/>
      <c r="B1004" s="401"/>
      <c r="C1004" s="421" t="s">
        <v>2254</v>
      </c>
      <c r="D1004" s="404" t="s">
        <v>2255</v>
      </c>
      <c r="E1004" s="405">
        <v>3.0</v>
      </c>
      <c r="F1004" s="406" t="s">
        <v>120</v>
      </c>
      <c r="G1004" s="397">
        <v>1579.2</v>
      </c>
      <c r="H1004" s="420">
        <f t="shared" si="94"/>
        <v>4737.6</v>
      </c>
      <c r="I1004" s="408"/>
      <c r="J1004" s="287"/>
      <c r="K1004" s="400">
        <f t="shared" si="95"/>
        <v>1.5</v>
      </c>
      <c r="L1004" s="287"/>
      <c r="M1004" s="416"/>
      <c r="N1004" s="287"/>
      <c r="O1004" s="287"/>
      <c r="P1004" s="400">
        <f t="shared" si="96"/>
        <v>1.5</v>
      </c>
      <c r="Q1004" s="287"/>
      <c r="R1004" s="287"/>
      <c r="S1004" s="287"/>
      <c r="T1004" s="287"/>
      <c r="U1004" s="287"/>
      <c r="V1004" s="3"/>
      <c r="W1004" s="3"/>
      <c r="X1004" s="3"/>
      <c r="Y1004" s="3"/>
      <c r="Z1004" s="3"/>
      <c r="AA1004" s="3"/>
      <c r="AB1004" s="3"/>
    </row>
    <row r="1005" ht="15.75" customHeight="1">
      <c r="A1005" s="401"/>
      <c r="B1005" s="401"/>
      <c r="C1005" s="421" t="s">
        <v>2254</v>
      </c>
      <c r="D1005" s="404" t="s">
        <v>2256</v>
      </c>
      <c r="E1005" s="405">
        <v>3.0</v>
      </c>
      <c r="F1005" s="406" t="s">
        <v>120</v>
      </c>
      <c r="G1005" s="397">
        <v>1579.2</v>
      </c>
      <c r="H1005" s="420">
        <f t="shared" si="94"/>
        <v>4737.6</v>
      </c>
      <c r="I1005" s="408"/>
      <c r="J1005" s="287"/>
      <c r="K1005" s="400">
        <f t="shared" si="95"/>
        <v>1.5</v>
      </c>
      <c r="L1005" s="287"/>
      <c r="M1005" s="416"/>
      <c r="N1005" s="287"/>
      <c r="O1005" s="287"/>
      <c r="P1005" s="400">
        <f t="shared" si="96"/>
        <v>1.5</v>
      </c>
      <c r="Q1005" s="287"/>
      <c r="R1005" s="287"/>
      <c r="S1005" s="287"/>
      <c r="T1005" s="287"/>
      <c r="U1005" s="287"/>
      <c r="V1005" s="3"/>
      <c r="W1005" s="3"/>
      <c r="X1005" s="3"/>
      <c r="Y1005" s="3"/>
      <c r="Z1005" s="3"/>
      <c r="AA1005" s="3"/>
      <c r="AB1005" s="3"/>
    </row>
    <row r="1006" ht="15.75" customHeight="1">
      <c r="A1006" s="401"/>
      <c r="B1006" s="401"/>
      <c r="C1006" s="421" t="s">
        <v>2257</v>
      </c>
      <c r="D1006" s="404" t="s">
        <v>2075</v>
      </c>
      <c r="E1006" s="405">
        <v>2.0</v>
      </c>
      <c r="F1006" s="406" t="s">
        <v>153</v>
      </c>
      <c r="G1006" s="397">
        <v>10836.0</v>
      </c>
      <c r="H1006" s="420">
        <f t="shared" si="94"/>
        <v>21672</v>
      </c>
      <c r="I1006" s="408"/>
      <c r="J1006" s="287"/>
      <c r="K1006" s="400">
        <f t="shared" si="95"/>
        <v>1</v>
      </c>
      <c r="L1006" s="287"/>
      <c r="M1006" s="416"/>
      <c r="N1006" s="287"/>
      <c r="O1006" s="287"/>
      <c r="P1006" s="400">
        <f t="shared" si="96"/>
        <v>1</v>
      </c>
      <c r="Q1006" s="287"/>
      <c r="R1006" s="287"/>
      <c r="S1006" s="287"/>
      <c r="T1006" s="287"/>
      <c r="U1006" s="287"/>
      <c r="V1006" s="3"/>
      <c r="W1006" s="3"/>
      <c r="X1006" s="3"/>
      <c r="Y1006" s="3"/>
      <c r="Z1006" s="3"/>
      <c r="AA1006" s="3"/>
      <c r="AB1006" s="3"/>
    </row>
    <row r="1007" ht="15.75" customHeight="1">
      <c r="A1007" s="401"/>
      <c r="B1007" s="401"/>
      <c r="C1007" s="421" t="s">
        <v>2258</v>
      </c>
      <c r="D1007" s="404" t="s">
        <v>2075</v>
      </c>
      <c r="E1007" s="405">
        <v>5.0</v>
      </c>
      <c r="F1007" s="406" t="s">
        <v>120</v>
      </c>
      <c r="G1007" s="397">
        <v>6216.0</v>
      </c>
      <c r="H1007" s="420">
        <f t="shared" si="94"/>
        <v>31080</v>
      </c>
      <c r="I1007" s="408"/>
      <c r="J1007" s="287"/>
      <c r="K1007" s="400">
        <f t="shared" si="95"/>
        <v>2.5</v>
      </c>
      <c r="L1007" s="287"/>
      <c r="M1007" s="416"/>
      <c r="N1007" s="287"/>
      <c r="O1007" s="287"/>
      <c r="P1007" s="400">
        <f t="shared" si="96"/>
        <v>2.5</v>
      </c>
      <c r="Q1007" s="287"/>
      <c r="R1007" s="287"/>
      <c r="S1007" s="287"/>
      <c r="T1007" s="287"/>
      <c r="U1007" s="287"/>
      <c r="V1007" s="3"/>
      <c r="W1007" s="3"/>
      <c r="X1007" s="3"/>
      <c r="Y1007" s="3"/>
      <c r="Z1007" s="3"/>
      <c r="AA1007" s="3"/>
      <c r="AB1007" s="3"/>
    </row>
    <row r="1008" ht="15.75" customHeight="1">
      <c r="A1008" s="401"/>
      <c r="B1008" s="401"/>
      <c r="C1008" s="421" t="s">
        <v>2259</v>
      </c>
      <c r="D1008" s="404" t="s">
        <v>1366</v>
      </c>
      <c r="E1008" s="405">
        <v>5.0</v>
      </c>
      <c r="F1008" s="406" t="s">
        <v>120</v>
      </c>
      <c r="G1008" s="397">
        <v>1050.0</v>
      </c>
      <c r="H1008" s="420">
        <f t="shared" si="94"/>
        <v>5250</v>
      </c>
      <c r="I1008" s="408"/>
      <c r="J1008" s="287"/>
      <c r="K1008" s="400">
        <f t="shared" si="95"/>
        <v>2.5</v>
      </c>
      <c r="L1008" s="287"/>
      <c r="M1008" s="416"/>
      <c r="N1008" s="287"/>
      <c r="O1008" s="287"/>
      <c r="P1008" s="400">
        <f t="shared" si="96"/>
        <v>2.5</v>
      </c>
      <c r="Q1008" s="287"/>
      <c r="R1008" s="287"/>
      <c r="S1008" s="287"/>
      <c r="T1008" s="287"/>
      <c r="U1008" s="287"/>
      <c r="V1008" s="3"/>
      <c r="W1008" s="3"/>
      <c r="X1008" s="3"/>
      <c r="Y1008" s="3"/>
      <c r="Z1008" s="3"/>
      <c r="AA1008" s="3"/>
      <c r="AB1008" s="3"/>
    </row>
    <row r="1009" ht="15.75" customHeight="1">
      <c r="A1009" s="401"/>
      <c r="B1009" s="401"/>
      <c r="C1009" s="421" t="s">
        <v>2260</v>
      </c>
      <c r="D1009" s="404" t="s">
        <v>2261</v>
      </c>
      <c r="E1009" s="405">
        <v>40.0</v>
      </c>
      <c r="F1009" s="406" t="s">
        <v>120</v>
      </c>
      <c r="G1009" s="397">
        <v>504.0</v>
      </c>
      <c r="H1009" s="420">
        <f t="shared" si="94"/>
        <v>20160</v>
      </c>
      <c r="I1009" s="408"/>
      <c r="J1009" s="287"/>
      <c r="K1009" s="400">
        <f t="shared" si="95"/>
        <v>20</v>
      </c>
      <c r="L1009" s="287"/>
      <c r="M1009" s="416"/>
      <c r="N1009" s="287"/>
      <c r="O1009" s="287"/>
      <c r="P1009" s="400">
        <f t="shared" si="96"/>
        <v>20</v>
      </c>
      <c r="Q1009" s="287"/>
      <c r="R1009" s="287"/>
      <c r="S1009" s="287"/>
      <c r="T1009" s="287"/>
      <c r="U1009" s="287"/>
      <c r="V1009" s="3"/>
      <c r="W1009" s="3"/>
      <c r="X1009" s="3"/>
      <c r="Y1009" s="3"/>
      <c r="Z1009" s="3"/>
      <c r="AA1009" s="3"/>
      <c r="AB1009" s="3"/>
    </row>
    <row r="1010" ht="15.75" customHeight="1">
      <c r="A1010" s="401"/>
      <c r="B1010" s="401"/>
      <c r="C1010" s="421" t="s">
        <v>2260</v>
      </c>
      <c r="D1010" s="404" t="s">
        <v>2262</v>
      </c>
      <c r="E1010" s="405">
        <v>10.0</v>
      </c>
      <c r="F1010" s="406" t="s">
        <v>120</v>
      </c>
      <c r="G1010" s="397">
        <v>109.2</v>
      </c>
      <c r="H1010" s="420">
        <f t="shared" si="94"/>
        <v>1092</v>
      </c>
      <c r="I1010" s="408"/>
      <c r="J1010" s="287"/>
      <c r="K1010" s="400">
        <f t="shared" si="95"/>
        <v>5</v>
      </c>
      <c r="L1010" s="287"/>
      <c r="M1010" s="416"/>
      <c r="N1010" s="287"/>
      <c r="O1010" s="287"/>
      <c r="P1010" s="400">
        <f t="shared" si="96"/>
        <v>5</v>
      </c>
      <c r="Q1010" s="287"/>
      <c r="R1010" s="287"/>
      <c r="S1010" s="287"/>
      <c r="T1010" s="287"/>
      <c r="U1010" s="287"/>
      <c r="V1010" s="3"/>
      <c r="W1010" s="3"/>
      <c r="X1010" s="3"/>
      <c r="Y1010" s="3"/>
      <c r="Z1010" s="3"/>
      <c r="AA1010" s="3"/>
      <c r="AB1010" s="3"/>
    </row>
    <row r="1011" ht="15.75" customHeight="1">
      <c r="A1011" s="401"/>
      <c r="B1011" s="401"/>
      <c r="C1011" s="421" t="s">
        <v>2263</v>
      </c>
      <c r="D1011" s="404" t="s">
        <v>2264</v>
      </c>
      <c r="E1011" s="405">
        <v>1.0</v>
      </c>
      <c r="F1011" s="406" t="s">
        <v>153</v>
      </c>
      <c r="G1011" s="397">
        <v>8504.16</v>
      </c>
      <c r="H1011" s="420">
        <f t="shared" si="94"/>
        <v>8504.16</v>
      </c>
      <c r="I1011" s="408"/>
      <c r="J1011" s="287"/>
      <c r="K1011" s="400">
        <f t="shared" si="95"/>
        <v>0.5</v>
      </c>
      <c r="L1011" s="287"/>
      <c r="M1011" s="416"/>
      <c r="N1011" s="287"/>
      <c r="O1011" s="287"/>
      <c r="P1011" s="400">
        <f t="shared" si="96"/>
        <v>0.5</v>
      </c>
      <c r="Q1011" s="287"/>
      <c r="R1011" s="287"/>
      <c r="S1011" s="287"/>
      <c r="T1011" s="287"/>
      <c r="U1011" s="287"/>
      <c r="V1011" s="3"/>
      <c r="W1011" s="3"/>
      <c r="X1011" s="3"/>
      <c r="Y1011" s="3"/>
      <c r="Z1011" s="3"/>
      <c r="AA1011" s="3"/>
      <c r="AB1011" s="3"/>
    </row>
    <row r="1012" ht="15.75" customHeight="1">
      <c r="A1012" s="401"/>
      <c r="B1012" s="401"/>
      <c r="C1012" s="421" t="s">
        <v>2265</v>
      </c>
      <c r="D1012" s="404" t="s">
        <v>2266</v>
      </c>
      <c r="E1012" s="405">
        <v>3.0</v>
      </c>
      <c r="F1012" s="406" t="s">
        <v>118</v>
      </c>
      <c r="G1012" s="397">
        <v>619.92</v>
      </c>
      <c r="H1012" s="420">
        <f t="shared" si="94"/>
        <v>1859.76</v>
      </c>
      <c r="I1012" s="408"/>
      <c r="J1012" s="287"/>
      <c r="K1012" s="400">
        <f t="shared" si="95"/>
        <v>1.5</v>
      </c>
      <c r="L1012" s="287"/>
      <c r="M1012" s="416"/>
      <c r="N1012" s="287"/>
      <c r="O1012" s="287"/>
      <c r="P1012" s="400">
        <f t="shared" si="96"/>
        <v>1.5</v>
      </c>
      <c r="Q1012" s="287"/>
      <c r="R1012" s="287"/>
      <c r="S1012" s="287"/>
      <c r="T1012" s="287"/>
      <c r="U1012" s="287"/>
      <c r="V1012" s="3"/>
      <c r="W1012" s="3"/>
      <c r="X1012" s="3"/>
      <c r="Y1012" s="3"/>
      <c r="Z1012" s="3"/>
      <c r="AA1012" s="3"/>
      <c r="AB1012" s="3"/>
    </row>
    <row r="1013" ht="15.75" customHeight="1">
      <c r="A1013" s="401"/>
      <c r="B1013" s="401"/>
      <c r="C1013" s="421" t="s">
        <v>2265</v>
      </c>
      <c r="D1013" s="404" t="s">
        <v>2267</v>
      </c>
      <c r="E1013" s="405">
        <v>5.0</v>
      </c>
      <c r="F1013" s="406" t="s">
        <v>118</v>
      </c>
      <c r="G1013" s="397">
        <v>468.72</v>
      </c>
      <c r="H1013" s="420">
        <f t="shared" si="94"/>
        <v>2343.6</v>
      </c>
      <c r="I1013" s="408"/>
      <c r="J1013" s="287"/>
      <c r="K1013" s="400">
        <f t="shared" si="95"/>
        <v>2.5</v>
      </c>
      <c r="L1013" s="287"/>
      <c r="M1013" s="416"/>
      <c r="N1013" s="287"/>
      <c r="O1013" s="287"/>
      <c r="P1013" s="400">
        <f t="shared" si="96"/>
        <v>2.5</v>
      </c>
      <c r="Q1013" s="287"/>
      <c r="R1013" s="287"/>
      <c r="S1013" s="287"/>
      <c r="T1013" s="287"/>
      <c r="U1013" s="287"/>
      <c r="V1013" s="3"/>
      <c r="W1013" s="3"/>
      <c r="X1013" s="3"/>
      <c r="Y1013" s="3"/>
      <c r="Z1013" s="3"/>
      <c r="AA1013" s="3"/>
      <c r="AB1013" s="3"/>
    </row>
    <row r="1014" ht="15.75" customHeight="1">
      <c r="A1014" s="401"/>
      <c r="B1014" s="401"/>
      <c r="C1014" s="421"/>
      <c r="D1014" s="404"/>
      <c r="E1014" s="405"/>
      <c r="F1014" s="406"/>
      <c r="G1014" s="397"/>
      <c r="H1014" s="420"/>
      <c r="I1014" s="408"/>
      <c r="J1014" s="287"/>
      <c r="K1014" s="400"/>
      <c r="L1014" s="287"/>
      <c r="M1014" s="416"/>
      <c r="N1014" s="287"/>
      <c r="O1014" s="287"/>
      <c r="P1014" s="400"/>
      <c r="Q1014" s="287"/>
      <c r="R1014" s="287"/>
      <c r="S1014" s="287"/>
      <c r="T1014" s="287"/>
      <c r="U1014" s="287"/>
      <c r="V1014" s="3"/>
      <c r="W1014" s="3"/>
      <c r="X1014" s="3"/>
      <c r="Y1014" s="3"/>
      <c r="Z1014" s="3"/>
      <c r="AA1014" s="3"/>
      <c r="AB1014" s="3"/>
    </row>
    <row r="1015" ht="15.75" customHeight="1">
      <c r="A1015" s="401"/>
      <c r="B1015" s="401"/>
      <c r="C1015" s="402" t="s">
        <v>1522</v>
      </c>
      <c r="D1015" s="404"/>
      <c r="E1015" s="405"/>
      <c r="F1015" s="406"/>
      <c r="G1015" s="397"/>
      <c r="H1015" s="420"/>
      <c r="I1015" s="407"/>
      <c r="J1015" s="287"/>
      <c r="K1015" s="400"/>
      <c r="L1015" s="287"/>
      <c r="M1015" s="287"/>
      <c r="N1015" s="287"/>
      <c r="O1015" s="416"/>
      <c r="P1015" s="400"/>
      <c r="Q1015" s="416"/>
      <c r="R1015" s="287"/>
      <c r="S1015" s="287"/>
      <c r="T1015" s="287"/>
      <c r="U1015" s="287"/>
      <c r="V1015" s="3"/>
      <c r="W1015" s="3"/>
      <c r="X1015" s="3"/>
      <c r="Y1015" s="3"/>
      <c r="Z1015" s="3"/>
      <c r="AA1015" s="3"/>
      <c r="AB1015" s="3"/>
    </row>
    <row r="1016" ht="15.75" customHeight="1">
      <c r="A1016" s="401"/>
      <c r="B1016" s="401"/>
      <c r="C1016" s="402" t="s">
        <v>1523</v>
      </c>
      <c r="D1016" s="404"/>
      <c r="E1016" s="405"/>
      <c r="F1016" s="406"/>
      <c r="G1016" s="397"/>
      <c r="H1016" s="420"/>
      <c r="I1016" s="407" t="s">
        <v>902</v>
      </c>
      <c r="J1016" s="287"/>
      <c r="K1016" s="400"/>
      <c r="L1016" s="287"/>
      <c r="M1016" s="287"/>
      <c r="N1016" s="287"/>
      <c r="O1016" s="287"/>
      <c r="P1016" s="400"/>
      <c r="Q1016" s="287"/>
      <c r="R1016" s="287"/>
      <c r="S1016" s="287"/>
      <c r="T1016" s="287"/>
      <c r="U1016" s="287"/>
      <c r="V1016" s="3"/>
      <c r="W1016" s="3"/>
      <c r="X1016" s="3"/>
      <c r="Y1016" s="3"/>
      <c r="Z1016" s="3"/>
      <c r="AA1016" s="3"/>
      <c r="AB1016" s="3"/>
    </row>
    <row r="1017" ht="15.75" customHeight="1">
      <c r="A1017" s="401"/>
      <c r="B1017" s="401"/>
      <c r="C1017" s="421" t="s">
        <v>2058</v>
      </c>
      <c r="D1017" s="404" t="s">
        <v>2059</v>
      </c>
      <c r="E1017" s="405">
        <v>20.0</v>
      </c>
      <c r="F1017" s="406" t="s">
        <v>120</v>
      </c>
      <c r="G1017" s="397">
        <v>65.52</v>
      </c>
      <c r="H1017" s="420">
        <f>E1017*G1017</f>
        <v>1310.4</v>
      </c>
      <c r="I1017" s="408"/>
      <c r="J1017" s="287"/>
      <c r="K1017" s="400">
        <f>E1017/2</f>
        <v>10</v>
      </c>
      <c r="L1017" s="287"/>
      <c r="M1017" s="416"/>
      <c r="N1017" s="287"/>
      <c r="O1017" s="287"/>
      <c r="P1017" s="400">
        <f>E1017/2</f>
        <v>10</v>
      </c>
      <c r="Q1017" s="287"/>
      <c r="R1017" s="287"/>
      <c r="S1017" s="287"/>
      <c r="T1017" s="287"/>
      <c r="U1017" s="287"/>
      <c r="V1017" s="3"/>
      <c r="W1017" s="3"/>
      <c r="X1017" s="3"/>
      <c r="Y1017" s="3"/>
      <c r="Z1017" s="3"/>
      <c r="AA1017" s="3"/>
      <c r="AB1017" s="3"/>
    </row>
    <row r="1018" ht="15.75" customHeight="1">
      <c r="A1018" s="401"/>
      <c r="B1018" s="401"/>
      <c r="C1018" s="421"/>
      <c r="D1018" s="404"/>
      <c r="E1018" s="405"/>
      <c r="F1018" s="406"/>
      <c r="G1018" s="397"/>
      <c r="H1018" s="420"/>
      <c r="I1018" s="408"/>
      <c r="J1018" s="287"/>
      <c r="K1018" s="400"/>
      <c r="L1018" s="287"/>
      <c r="M1018" s="416"/>
      <c r="N1018" s="287"/>
      <c r="O1018" s="287"/>
      <c r="P1018" s="400"/>
      <c r="Q1018" s="287"/>
      <c r="R1018" s="287"/>
      <c r="S1018" s="287"/>
      <c r="T1018" s="287"/>
      <c r="U1018" s="287"/>
      <c r="V1018" s="3"/>
      <c r="W1018" s="3"/>
      <c r="X1018" s="3"/>
      <c r="Y1018" s="3"/>
      <c r="Z1018" s="3"/>
      <c r="AA1018" s="3"/>
      <c r="AB1018" s="3"/>
    </row>
    <row r="1019" ht="15.75" customHeight="1">
      <c r="A1019" s="401"/>
      <c r="B1019" s="401"/>
      <c r="C1019" s="402" t="s">
        <v>1181</v>
      </c>
      <c r="D1019" s="404"/>
      <c r="E1019" s="405"/>
      <c r="F1019" s="406"/>
      <c r="G1019" s="397"/>
      <c r="H1019" s="420"/>
      <c r="I1019" s="407" t="s">
        <v>902</v>
      </c>
      <c r="J1019" s="287"/>
      <c r="K1019" s="400"/>
      <c r="L1019" s="287"/>
      <c r="M1019" s="287"/>
      <c r="N1019" s="287"/>
      <c r="O1019" s="416"/>
      <c r="P1019" s="400"/>
      <c r="Q1019" s="287"/>
      <c r="R1019" s="287"/>
      <c r="S1019" s="287"/>
      <c r="T1019" s="287"/>
      <c r="U1019" s="287"/>
      <c r="V1019" s="3"/>
      <c r="W1019" s="3"/>
      <c r="X1019" s="3"/>
      <c r="Y1019" s="3"/>
      <c r="Z1019" s="3"/>
      <c r="AA1019" s="3"/>
      <c r="AB1019" s="3"/>
    </row>
    <row r="1020" ht="15.75" customHeight="1">
      <c r="A1020" s="401"/>
      <c r="B1020" s="401"/>
      <c r="C1020" s="421" t="s">
        <v>2268</v>
      </c>
      <c r="D1020" s="404"/>
      <c r="E1020" s="405">
        <v>3.0</v>
      </c>
      <c r="F1020" s="406" t="s">
        <v>762</v>
      </c>
      <c r="G1020" s="397">
        <v>13440.0</v>
      </c>
      <c r="H1020" s="420">
        <f>E1020*G1020</f>
        <v>40320</v>
      </c>
      <c r="I1020" s="408"/>
      <c r="J1020" s="287"/>
      <c r="K1020" s="400">
        <v>3.0</v>
      </c>
      <c r="L1020" s="287"/>
      <c r="M1020" s="416"/>
      <c r="N1020" s="287"/>
      <c r="O1020" s="287"/>
      <c r="P1020" s="400"/>
      <c r="Q1020" s="287"/>
      <c r="R1020" s="287"/>
      <c r="S1020" s="287"/>
      <c r="T1020" s="287"/>
      <c r="U1020" s="287"/>
      <c r="V1020" s="3"/>
      <c r="W1020" s="3"/>
      <c r="X1020" s="3"/>
      <c r="Y1020" s="3"/>
      <c r="Z1020" s="3"/>
      <c r="AA1020" s="3"/>
      <c r="AB1020" s="3"/>
    </row>
    <row r="1021" ht="15.75" customHeight="1">
      <c r="A1021" s="401"/>
      <c r="B1021" s="401"/>
      <c r="C1021" s="421"/>
      <c r="D1021" s="404"/>
      <c r="E1021" s="405"/>
      <c r="F1021" s="406"/>
      <c r="G1021" s="397"/>
      <c r="H1021" s="420"/>
      <c r="I1021" s="408"/>
      <c r="J1021" s="287"/>
      <c r="K1021" s="400"/>
      <c r="L1021" s="287"/>
      <c r="M1021" s="416"/>
      <c r="N1021" s="287"/>
      <c r="O1021" s="287"/>
      <c r="P1021" s="400"/>
      <c r="Q1021" s="287"/>
      <c r="R1021" s="287"/>
      <c r="S1021" s="287"/>
      <c r="T1021" s="287"/>
      <c r="U1021" s="287"/>
      <c r="V1021" s="3"/>
      <c r="W1021" s="3"/>
      <c r="X1021" s="3"/>
      <c r="Y1021" s="3"/>
      <c r="Z1021" s="3"/>
      <c r="AA1021" s="3"/>
      <c r="AB1021" s="3"/>
    </row>
    <row r="1022" ht="15.75" customHeight="1">
      <c r="A1022" s="401"/>
      <c r="B1022" s="401"/>
      <c r="C1022" s="402" t="s">
        <v>2269</v>
      </c>
      <c r="D1022" s="404"/>
      <c r="E1022" s="405"/>
      <c r="F1022" s="406"/>
      <c r="G1022" s="397"/>
      <c r="H1022" s="420"/>
      <c r="I1022" s="407" t="s">
        <v>902</v>
      </c>
      <c r="J1022" s="287"/>
      <c r="K1022" s="400"/>
      <c r="L1022" s="287"/>
      <c r="M1022" s="416"/>
      <c r="N1022" s="287"/>
      <c r="O1022" s="287"/>
      <c r="P1022" s="400"/>
      <c r="Q1022" s="287"/>
      <c r="R1022" s="287"/>
      <c r="S1022" s="287"/>
      <c r="T1022" s="287"/>
      <c r="U1022" s="287"/>
      <c r="V1022" s="3"/>
      <c r="W1022" s="3"/>
      <c r="X1022" s="3"/>
      <c r="Y1022" s="3"/>
      <c r="Z1022" s="3"/>
      <c r="AA1022" s="3"/>
      <c r="AB1022" s="3"/>
    </row>
    <row r="1023" ht="15.75" customHeight="1">
      <c r="A1023" s="401"/>
      <c r="B1023" s="401"/>
      <c r="C1023" s="421" t="s">
        <v>1075</v>
      </c>
      <c r="D1023" s="404"/>
      <c r="E1023" s="405">
        <v>1.0</v>
      </c>
      <c r="F1023" s="406" t="s">
        <v>120</v>
      </c>
      <c r="G1023" s="397">
        <v>3000.0</v>
      </c>
      <c r="H1023" s="420">
        <f t="shared" ref="H1023:H1025" si="97">E1023*G1023</f>
        <v>3000</v>
      </c>
      <c r="I1023" s="408"/>
      <c r="J1023" s="287"/>
      <c r="K1023" s="400">
        <f t="shared" ref="K1023:K1025" si="98">E1023/2</f>
        <v>0.5</v>
      </c>
      <c r="L1023" s="287"/>
      <c r="M1023" s="416"/>
      <c r="N1023" s="287"/>
      <c r="O1023" s="287"/>
      <c r="P1023" s="400">
        <f t="shared" ref="P1023:P1025" si="99">E1023/2</f>
        <v>0.5</v>
      </c>
      <c r="Q1023" s="287"/>
      <c r="R1023" s="287"/>
      <c r="S1023" s="287"/>
      <c r="T1023" s="287"/>
      <c r="U1023" s="287"/>
      <c r="V1023" s="3"/>
      <c r="W1023" s="3"/>
      <c r="X1023" s="3"/>
      <c r="Y1023" s="3"/>
      <c r="Z1023" s="3"/>
      <c r="AA1023" s="3"/>
      <c r="AB1023" s="3"/>
    </row>
    <row r="1024" ht="15.75" customHeight="1">
      <c r="A1024" s="401"/>
      <c r="B1024" s="401"/>
      <c r="C1024" s="421" t="s">
        <v>1076</v>
      </c>
      <c r="D1024" s="404"/>
      <c r="E1024" s="405">
        <v>17.0</v>
      </c>
      <c r="F1024" s="406" t="s">
        <v>120</v>
      </c>
      <c r="G1024" s="397">
        <v>2170.0</v>
      </c>
      <c r="H1024" s="420">
        <f t="shared" si="97"/>
        <v>36890</v>
      </c>
      <c r="I1024" s="408"/>
      <c r="J1024" s="287"/>
      <c r="K1024" s="400">
        <f t="shared" si="98"/>
        <v>8.5</v>
      </c>
      <c r="L1024" s="287"/>
      <c r="M1024" s="416"/>
      <c r="N1024" s="287"/>
      <c r="O1024" s="287"/>
      <c r="P1024" s="400">
        <f t="shared" si="99"/>
        <v>8.5</v>
      </c>
      <c r="Q1024" s="287"/>
      <c r="R1024" s="287"/>
      <c r="S1024" s="287"/>
      <c r="T1024" s="287"/>
      <c r="U1024" s="287"/>
      <c r="V1024" s="3"/>
      <c r="W1024" s="3"/>
      <c r="X1024" s="3"/>
      <c r="Y1024" s="3"/>
      <c r="Z1024" s="3"/>
      <c r="AA1024" s="3"/>
      <c r="AB1024" s="3"/>
    </row>
    <row r="1025" ht="15.75" customHeight="1">
      <c r="A1025" s="401"/>
      <c r="B1025" s="401"/>
      <c r="C1025" s="421" t="s">
        <v>1077</v>
      </c>
      <c r="D1025" s="404"/>
      <c r="E1025" s="405">
        <v>132.0</v>
      </c>
      <c r="F1025" s="406" t="s">
        <v>120</v>
      </c>
      <c r="G1025" s="397">
        <v>1757.0</v>
      </c>
      <c r="H1025" s="420">
        <f t="shared" si="97"/>
        <v>231924</v>
      </c>
      <c r="I1025" s="408"/>
      <c r="J1025" s="287"/>
      <c r="K1025" s="400">
        <f t="shared" si="98"/>
        <v>66</v>
      </c>
      <c r="L1025" s="287"/>
      <c r="M1025" s="416"/>
      <c r="N1025" s="287"/>
      <c r="O1025" s="287"/>
      <c r="P1025" s="400">
        <f t="shared" si="99"/>
        <v>66</v>
      </c>
      <c r="Q1025" s="287"/>
      <c r="R1025" s="287"/>
      <c r="S1025" s="287"/>
      <c r="T1025" s="287"/>
      <c r="U1025" s="287"/>
      <c r="V1025" s="3"/>
      <c r="W1025" s="3"/>
      <c r="X1025" s="3"/>
      <c r="Y1025" s="3"/>
      <c r="Z1025" s="3"/>
      <c r="AA1025" s="3"/>
      <c r="AB1025" s="3"/>
    </row>
    <row r="1026" ht="15.75" customHeight="1">
      <c r="A1026" s="401"/>
      <c r="B1026" s="401"/>
      <c r="C1026" s="421"/>
      <c r="D1026" s="404"/>
      <c r="E1026" s="405"/>
      <c r="F1026" s="406"/>
      <c r="G1026" s="397"/>
      <c r="H1026" s="420"/>
      <c r="I1026" s="408"/>
      <c r="J1026" s="287"/>
      <c r="K1026" s="400"/>
      <c r="L1026" s="287"/>
      <c r="M1026" s="416"/>
      <c r="N1026" s="287"/>
      <c r="O1026" s="287"/>
      <c r="P1026" s="400"/>
      <c r="Q1026" s="287"/>
      <c r="R1026" s="287"/>
      <c r="S1026" s="287"/>
      <c r="T1026" s="287"/>
      <c r="U1026" s="287"/>
      <c r="V1026" s="3"/>
      <c r="W1026" s="3"/>
      <c r="X1026" s="3"/>
      <c r="Y1026" s="3"/>
      <c r="Z1026" s="3"/>
      <c r="AA1026" s="3"/>
      <c r="AB1026" s="3"/>
    </row>
    <row r="1027" ht="15.75" customHeight="1">
      <c r="A1027" s="401"/>
      <c r="B1027" s="401"/>
      <c r="C1027" s="402" t="s">
        <v>1153</v>
      </c>
      <c r="D1027" s="404"/>
      <c r="E1027" s="405"/>
      <c r="F1027" s="406"/>
      <c r="G1027" s="397"/>
      <c r="H1027" s="420"/>
      <c r="I1027" s="407" t="s">
        <v>902</v>
      </c>
      <c r="J1027" s="287"/>
      <c r="K1027" s="400"/>
      <c r="L1027" s="287"/>
      <c r="M1027" s="416"/>
      <c r="N1027" s="287"/>
      <c r="O1027" s="287"/>
      <c r="P1027" s="400"/>
      <c r="Q1027" s="287"/>
      <c r="R1027" s="287"/>
      <c r="S1027" s="287"/>
      <c r="T1027" s="287"/>
      <c r="U1027" s="287"/>
      <c r="V1027" s="3"/>
      <c r="W1027" s="3"/>
      <c r="X1027" s="3"/>
      <c r="Y1027" s="3"/>
      <c r="Z1027" s="3"/>
      <c r="AA1027" s="3"/>
      <c r="AB1027" s="3"/>
    </row>
    <row r="1028" ht="15.75" customHeight="1">
      <c r="A1028" s="401"/>
      <c r="B1028" s="401"/>
      <c r="C1028" s="421" t="s">
        <v>1075</v>
      </c>
      <c r="D1028" s="404"/>
      <c r="E1028" s="405">
        <v>10.0</v>
      </c>
      <c r="F1028" s="406" t="s">
        <v>120</v>
      </c>
      <c r="G1028" s="397">
        <v>3000.0</v>
      </c>
      <c r="H1028" s="420">
        <f t="shared" ref="H1028:H1029" si="100">E1028*G1028</f>
        <v>30000</v>
      </c>
      <c r="I1028" s="408"/>
      <c r="J1028" s="287"/>
      <c r="K1028" s="400"/>
      <c r="L1028" s="287"/>
      <c r="M1028" s="416"/>
      <c r="N1028" s="287"/>
      <c r="O1028" s="400">
        <f t="shared" ref="O1028:O1029" si="101">E1028</f>
        <v>10</v>
      </c>
      <c r="P1028" s="400"/>
      <c r="Q1028" s="287"/>
      <c r="R1028" s="287"/>
      <c r="S1028" s="287"/>
      <c r="T1028" s="287"/>
      <c r="U1028" s="287"/>
      <c r="V1028" s="3"/>
      <c r="W1028" s="3"/>
      <c r="X1028" s="3"/>
      <c r="Y1028" s="3"/>
      <c r="Z1028" s="3"/>
      <c r="AA1028" s="3"/>
      <c r="AB1028" s="3"/>
    </row>
    <row r="1029" ht="15.75" customHeight="1">
      <c r="A1029" s="401"/>
      <c r="B1029" s="401"/>
      <c r="C1029" s="421" t="s">
        <v>1076</v>
      </c>
      <c r="D1029" s="404"/>
      <c r="E1029" s="405">
        <v>10.0</v>
      </c>
      <c r="F1029" s="406" t="s">
        <v>120</v>
      </c>
      <c r="G1029" s="397">
        <v>2170.0</v>
      </c>
      <c r="H1029" s="420">
        <f t="shared" si="100"/>
        <v>21700</v>
      </c>
      <c r="I1029" s="408"/>
      <c r="J1029" s="287"/>
      <c r="K1029" s="400"/>
      <c r="L1029" s="287"/>
      <c r="M1029" s="416"/>
      <c r="N1029" s="287"/>
      <c r="O1029" s="400">
        <f t="shared" si="101"/>
        <v>10</v>
      </c>
      <c r="P1029" s="400"/>
      <c r="Q1029" s="287"/>
      <c r="R1029" s="287"/>
      <c r="S1029" s="287"/>
      <c r="T1029" s="287"/>
      <c r="U1029" s="287"/>
      <c r="V1029" s="3"/>
      <c r="W1029" s="3"/>
      <c r="X1029" s="3"/>
      <c r="Y1029" s="3"/>
      <c r="Z1029" s="3"/>
      <c r="AA1029" s="3"/>
      <c r="AB1029" s="3"/>
    </row>
    <row r="1030" ht="15.75" customHeight="1">
      <c r="A1030" s="401"/>
      <c r="B1030" s="401"/>
      <c r="C1030" s="402" t="s">
        <v>299</v>
      </c>
      <c r="D1030" s="404"/>
      <c r="E1030" s="405"/>
      <c r="F1030" s="406"/>
      <c r="G1030" s="397"/>
      <c r="H1030" s="479">
        <f>SUM(H873:H1029)</f>
        <v>2161649.24</v>
      </c>
      <c r="I1030" s="408"/>
      <c r="J1030" s="287"/>
      <c r="K1030" s="400"/>
      <c r="L1030" s="287"/>
      <c r="M1030" s="416"/>
      <c r="N1030" s="287"/>
      <c r="O1030" s="287"/>
      <c r="P1030" s="400"/>
      <c r="Q1030" s="287"/>
      <c r="R1030" s="287"/>
      <c r="S1030" s="287"/>
      <c r="T1030" s="287"/>
      <c r="U1030" s="287"/>
      <c r="V1030" s="3"/>
      <c r="W1030" s="3"/>
      <c r="X1030" s="3"/>
      <c r="Y1030" s="3"/>
      <c r="Z1030" s="3"/>
      <c r="AA1030" s="3"/>
      <c r="AB1030" s="3"/>
    </row>
    <row r="1031" ht="15.75" customHeight="1">
      <c r="A1031" s="287"/>
      <c r="B1031" s="2"/>
      <c r="C1031" s="480"/>
      <c r="D1031" s="419"/>
      <c r="E1031" s="405"/>
      <c r="F1031" s="406"/>
      <c r="G1031" s="397"/>
      <c r="H1031" s="479"/>
      <c r="I1031" s="408"/>
      <c r="J1031" s="287"/>
      <c r="K1031" s="400"/>
      <c r="L1031" s="287"/>
      <c r="M1031" s="416"/>
      <c r="N1031" s="287"/>
      <c r="O1031" s="287"/>
      <c r="P1031" s="400"/>
      <c r="Q1031" s="287"/>
      <c r="R1031" s="287"/>
      <c r="S1031" s="287"/>
      <c r="T1031" s="287"/>
      <c r="U1031" s="287"/>
      <c r="V1031" s="3"/>
      <c r="W1031" s="3"/>
      <c r="X1031" s="3"/>
      <c r="Y1031" s="3"/>
      <c r="Z1031" s="3"/>
      <c r="AA1031" s="3"/>
      <c r="AB1031" s="3"/>
    </row>
    <row r="1032" ht="15.75" customHeight="1">
      <c r="A1032" s="401"/>
      <c r="B1032" s="401"/>
      <c r="C1032" s="402" t="s">
        <v>2270</v>
      </c>
      <c r="D1032" s="404"/>
      <c r="E1032" s="405"/>
      <c r="F1032" s="406"/>
      <c r="G1032" s="397"/>
      <c r="H1032" s="420"/>
      <c r="I1032" s="407" t="s">
        <v>902</v>
      </c>
      <c r="J1032" s="287"/>
      <c r="K1032" s="400"/>
      <c r="L1032" s="287"/>
      <c r="M1032" s="416"/>
      <c r="N1032" s="287"/>
      <c r="O1032" s="287"/>
      <c r="P1032" s="400"/>
      <c r="Q1032" s="287"/>
      <c r="R1032" s="287"/>
      <c r="S1032" s="287"/>
      <c r="T1032" s="287"/>
      <c r="U1032" s="287"/>
      <c r="V1032" s="3"/>
      <c r="W1032" s="3"/>
      <c r="X1032" s="3"/>
      <c r="Y1032" s="3"/>
      <c r="Z1032" s="3"/>
      <c r="AA1032" s="3"/>
      <c r="AB1032" s="3"/>
    </row>
    <row r="1033" ht="15.75" customHeight="1">
      <c r="A1033" s="401"/>
      <c r="B1033" s="401"/>
      <c r="C1033" s="421" t="s">
        <v>1076</v>
      </c>
      <c r="D1033" s="404"/>
      <c r="E1033" s="405">
        <v>10.0</v>
      </c>
      <c r="F1033" s="406" t="s">
        <v>120</v>
      </c>
      <c r="G1033" s="397">
        <v>2170.0</v>
      </c>
      <c r="H1033" s="420">
        <f t="shared" ref="H1033:H1034" si="102">E1033*G1033</f>
        <v>21700</v>
      </c>
      <c r="I1033" s="408"/>
      <c r="J1033" s="287"/>
      <c r="K1033" s="400"/>
      <c r="L1033" s="287"/>
      <c r="M1033" s="416"/>
      <c r="N1033" s="287"/>
      <c r="O1033" s="400">
        <f t="shared" ref="O1033:O1034" si="103">E1033</f>
        <v>10</v>
      </c>
      <c r="P1033" s="400"/>
      <c r="Q1033" s="287"/>
      <c r="R1033" s="287"/>
      <c r="S1033" s="287"/>
      <c r="T1033" s="287"/>
      <c r="U1033" s="287"/>
      <c r="V1033" s="3"/>
      <c r="W1033" s="3"/>
      <c r="X1033" s="3"/>
      <c r="Y1033" s="3"/>
      <c r="Z1033" s="3"/>
      <c r="AA1033" s="3"/>
      <c r="AB1033" s="3"/>
    </row>
    <row r="1034" ht="15.75" customHeight="1">
      <c r="A1034" s="401"/>
      <c r="B1034" s="401"/>
      <c r="C1034" s="421" t="s">
        <v>1077</v>
      </c>
      <c r="D1034" s="404"/>
      <c r="E1034" s="405">
        <v>10.0</v>
      </c>
      <c r="F1034" s="406" t="s">
        <v>120</v>
      </c>
      <c r="G1034" s="397">
        <v>1757.0</v>
      </c>
      <c r="H1034" s="420">
        <f t="shared" si="102"/>
        <v>17570</v>
      </c>
      <c r="I1034" s="408"/>
      <c r="J1034" s="287"/>
      <c r="K1034" s="400"/>
      <c r="L1034" s="287"/>
      <c r="M1034" s="416"/>
      <c r="N1034" s="287"/>
      <c r="O1034" s="400">
        <f t="shared" si="103"/>
        <v>10</v>
      </c>
      <c r="P1034" s="400"/>
      <c r="Q1034" s="287"/>
      <c r="R1034" s="287"/>
      <c r="S1034" s="287"/>
      <c r="T1034" s="287"/>
      <c r="U1034" s="287"/>
      <c r="V1034" s="3"/>
      <c r="W1034" s="3"/>
      <c r="X1034" s="3"/>
      <c r="Y1034" s="3"/>
      <c r="Z1034" s="3"/>
      <c r="AA1034" s="3"/>
      <c r="AB1034" s="3"/>
    </row>
    <row r="1035" ht="15.75" customHeight="1">
      <c r="A1035" s="401"/>
      <c r="B1035" s="401"/>
      <c r="C1035" s="402" t="s">
        <v>299</v>
      </c>
      <c r="D1035" s="404"/>
      <c r="E1035" s="405"/>
      <c r="F1035" s="406"/>
      <c r="G1035" s="397"/>
      <c r="H1035" s="479">
        <f>SUM(H878:H1034)</f>
        <v>4299462.08</v>
      </c>
      <c r="I1035" s="408"/>
      <c r="J1035" s="287"/>
      <c r="K1035" s="400"/>
      <c r="L1035" s="287"/>
      <c r="M1035" s="416"/>
      <c r="N1035" s="287"/>
      <c r="O1035" s="287"/>
      <c r="P1035" s="400"/>
      <c r="Q1035" s="287"/>
      <c r="R1035" s="287"/>
      <c r="S1035" s="287"/>
      <c r="T1035" s="287"/>
      <c r="U1035" s="287"/>
      <c r="V1035" s="3"/>
      <c r="W1035" s="3"/>
      <c r="X1035" s="3"/>
      <c r="Y1035" s="3"/>
      <c r="Z1035" s="3"/>
      <c r="AA1035" s="3"/>
      <c r="AB1035" s="3"/>
    </row>
    <row r="1036" ht="15.75" customHeight="1">
      <c r="A1036" s="287"/>
      <c r="B1036" s="448"/>
      <c r="C1036" s="402"/>
      <c r="D1036" s="437"/>
      <c r="E1036" s="405"/>
      <c r="F1036" s="406"/>
      <c r="G1036" s="397"/>
      <c r="H1036" s="479"/>
      <c r="I1036" s="408"/>
      <c r="J1036" s="287"/>
      <c r="K1036" s="400"/>
      <c r="L1036" s="287"/>
      <c r="M1036" s="416"/>
      <c r="N1036" s="287"/>
      <c r="O1036" s="287"/>
      <c r="P1036" s="400"/>
      <c r="Q1036" s="287"/>
      <c r="R1036" s="287"/>
      <c r="S1036" s="287"/>
      <c r="T1036" s="287"/>
      <c r="U1036" s="287"/>
      <c r="V1036" s="3"/>
      <c r="W1036" s="3"/>
      <c r="X1036" s="3"/>
      <c r="Y1036" s="3"/>
      <c r="Z1036" s="3"/>
      <c r="AA1036" s="3"/>
      <c r="AB1036" s="3"/>
    </row>
    <row r="1037" ht="15.75" customHeight="1">
      <c r="A1037" s="383">
        <v>5.029903E7</v>
      </c>
      <c r="B1037" s="481"/>
      <c r="C1037" s="482" t="s">
        <v>42</v>
      </c>
      <c r="D1037" s="404"/>
      <c r="E1037" s="405"/>
      <c r="F1037" s="406"/>
      <c r="G1037" s="397"/>
      <c r="H1037" s="398">
        <f>3000000</f>
        <v>3000000</v>
      </c>
      <c r="I1037" s="407" t="s">
        <v>902</v>
      </c>
      <c r="J1037" s="287"/>
      <c r="K1037" s="400"/>
      <c r="L1037" s="287"/>
      <c r="M1037" s="416"/>
      <c r="N1037" s="287"/>
      <c r="O1037" s="287"/>
      <c r="P1037" s="400"/>
      <c r="Q1037" s="287"/>
      <c r="R1037" s="287"/>
      <c r="S1037" s="287"/>
      <c r="T1037" s="287"/>
      <c r="U1037" s="287"/>
      <c r="V1037" s="3"/>
      <c r="W1037" s="3"/>
      <c r="X1037" s="3"/>
      <c r="Y1037" s="3"/>
      <c r="Z1037" s="3"/>
      <c r="AA1037" s="3"/>
      <c r="AB1037" s="3"/>
    </row>
    <row r="1038" ht="15.75" customHeight="1">
      <c r="A1038" s="394"/>
      <c r="B1038" s="394"/>
      <c r="C1038" s="445" t="s">
        <v>805</v>
      </c>
      <c r="D1038" s="446"/>
      <c r="E1038" s="405" t="str">
        <f t="shared" ref="E1038:F1038" si="104">#REF!</f>
        <v>#REF!</v>
      </c>
      <c r="F1038" s="408" t="str">
        <f t="shared" si="104"/>
        <v>#REF!</v>
      </c>
      <c r="G1038" s="397" t="str">
        <f t="shared" ref="G1038:G1042" si="106">H1038/E1038</f>
        <v>#REF!</v>
      </c>
      <c r="H1038" s="420" t="str">
        <f t="shared" ref="H1038:H1042" si="107">#REF!</f>
        <v>#REF!</v>
      </c>
      <c r="I1038" s="408"/>
      <c r="J1038" s="287"/>
      <c r="K1038" s="400" t="str">
        <f t="shared" ref="K1038:K1039" si="108">E1038/2</f>
        <v>#REF!</v>
      </c>
      <c r="L1038" s="287"/>
      <c r="M1038" s="416"/>
      <c r="N1038" s="287"/>
      <c r="O1038" s="287"/>
      <c r="P1038" s="400" t="str">
        <f>E1038/2</f>
        <v>#REF!</v>
      </c>
      <c r="Q1038" s="287"/>
      <c r="R1038" s="287"/>
      <c r="S1038" s="287"/>
      <c r="T1038" s="287"/>
      <c r="U1038" s="287"/>
      <c r="V1038" s="3"/>
      <c r="W1038" s="3"/>
      <c r="X1038" s="3"/>
      <c r="Y1038" s="3"/>
      <c r="Z1038" s="3"/>
      <c r="AA1038" s="3"/>
      <c r="AB1038" s="3"/>
    </row>
    <row r="1039" ht="15.75" customHeight="1">
      <c r="A1039" s="394"/>
      <c r="B1039" s="394"/>
      <c r="C1039" s="445" t="s">
        <v>2271</v>
      </c>
      <c r="D1039" s="446"/>
      <c r="E1039" s="405" t="str">
        <f t="shared" ref="E1039:F1039" si="105">#REF!</f>
        <v>#REF!</v>
      </c>
      <c r="F1039" s="408" t="str">
        <f t="shared" si="105"/>
        <v>#REF!</v>
      </c>
      <c r="G1039" s="397" t="str">
        <f t="shared" si="106"/>
        <v>#REF!</v>
      </c>
      <c r="H1039" s="420" t="str">
        <f t="shared" si="107"/>
        <v>#REF!</v>
      </c>
      <c r="I1039" s="408"/>
      <c r="J1039" s="287"/>
      <c r="K1039" s="400" t="str">
        <f t="shared" si="108"/>
        <v>#REF!</v>
      </c>
      <c r="L1039" s="287"/>
      <c r="M1039" s="416"/>
      <c r="N1039" s="287"/>
      <c r="O1039" s="287"/>
      <c r="P1039" s="400">
        <v>567.0</v>
      </c>
      <c r="Q1039" s="287"/>
      <c r="R1039" s="287"/>
      <c r="S1039" s="287"/>
      <c r="T1039" s="287"/>
      <c r="U1039" s="287"/>
      <c r="V1039" s="3"/>
      <c r="W1039" s="3"/>
      <c r="X1039" s="3"/>
      <c r="Y1039" s="3"/>
      <c r="Z1039" s="3"/>
      <c r="AA1039" s="3"/>
      <c r="AB1039" s="3"/>
    </row>
    <row r="1040" ht="15.75" customHeight="1">
      <c r="A1040" s="394"/>
      <c r="B1040" s="394"/>
      <c r="C1040" s="445" t="s">
        <v>807</v>
      </c>
      <c r="D1040" s="446"/>
      <c r="E1040" s="405" t="str">
        <f t="shared" ref="E1040:F1040" si="109">#REF!</f>
        <v>#REF!</v>
      </c>
      <c r="F1040" s="408" t="str">
        <f t="shared" si="109"/>
        <v>#REF!</v>
      </c>
      <c r="G1040" s="397" t="str">
        <f t="shared" si="106"/>
        <v>#REF!</v>
      </c>
      <c r="H1040" s="420" t="str">
        <f t="shared" si="107"/>
        <v>#REF!</v>
      </c>
      <c r="I1040" s="408"/>
      <c r="J1040" s="287"/>
      <c r="K1040" s="400">
        <v>15.0</v>
      </c>
      <c r="L1040" s="287"/>
      <c r="M1040" s="416"/>
      <c r="N1040" s="287"/>
      <c r="O1040" s="287"/>
      <c r="P1040" s="400">
        <v>13.0</v>
      </c>
      <c r="Q1040" s="287"/>
      <c r="R1040" s="287"/>
      <c r="S1040" s="287"/>
      <c r="T1040" s="287"/>
      <c r="U1040" s="287"/>
      <c r="V1040" s="3"/>
      <c r="W1040" s="3"/>
      <c r="X1040" s="3"/>
      <c r="Y1040" s="3"/>
      <c r="Z1040" s="3"/>
      <c r="AA1040" s="3"/>
      <c r="AB1040" s="3"/>
    </row>
    <row r="1041" ht="15.75" customHeight="1">
      <c r="A1041" s="394"/>
      <c r="B1041" s="394"/>
      <c r="C1041" s="445" t="s">
        <v>2272</v>
      </c>
      <c r="D1041" s="446"/>
      <c r="E1041" s="405" t="str">
        <f t="shared" ref="E1041:F1041" si="110">#REF!</f>
        <v>#REF!</v>
      </c>
      <c r="F1041" s="408" t="str">
        <f t="shared" si="110"/>
        <v>#REF!</v>
      </c>
      <c r="G1041" s="397" t="str">
        <f t="shared" si="106"/>
        <v>#REF!</v>
      </c>
      <c r="H1041" s="420" t="str">
        <f t="shared" si="107"/>
        <v>#REF!</v>
      </c>
      <c r="I1041" s="408"/>
      <c r="J1041" s="287"/>
      <c r="K1041" s="400">
        <v>5.0</v>
      </c>
      <c r="L1041" s="287"/>
      <c r="M1041" s="416"/>
      <c r="N1041" s="287"/>
      <c r="O1041" s="287"/>
      <c r="P1041" s="400">
        <v>5.0</v>
      </c>
      <c r="Q1041" s="287"/>
      <c r="R1041" s="287"/>
      <c r="S1041" s="287"/>
      <c r="T1041" s="287"/>
      <c r="U1041" s="287"/>
      <c r="V1041" s="3"/>
      <c r="W1041" s="3"/>
      <c r="X1041" s="3"/>
      <c r="Y1041" s="3"/>
      <c r="Z1041" s="3"/>
      <c r="AA1041" s="3"/>
      <c r="AB1041" s="3"/>
    </row>
    <row r="1042" ht="15.75" customHeight="1">
      <c r="A1042" s="394"/>
      <c r="B1042" s="394"/>
      <c r="C1042" s="445" t="s">
        <v>2273</v>
      </c>
      <c r="D1042" s="446"/>
      <c r="E1042" s="405" t="str">
        <f t="shared" ref="E1042:F1042" si="111">#REF!</f>
        <v>#REF!</v>
      </c>
      <c r="F1042" s="408" t="str">
        <f t="shared" si="111"/>
        <v>#REF!</v>
      </c>
      <c r="G1042" s="397" t="str">
        <f t="shared" si="106"/>
        <v>#REF!</v>
      </c>
      <c r="H1042" s="420" t="str">
        <f t="shared" si="107"/>
        <v>#REF!</v>
      </c>
      <c r="I1042" s="408"/>
      <c r="J1042" s="287"/>
      <c r="K1042" s="400"/>
      <c r="L1042" s="287"/>
      <c r="M1042" s="416"/>
      <c r="N1042" s="287"/>
      <c r="O1042" s="287"/>
      <c r="P1042" s="400"/>
      <c r="Q1042" s="287"/>
      <c r="R1042" s="287"/>
      <c r="S1042" s="287"/>
      <c r="T1042" s="287"/>
      <c r="U1042" s="287">
        <v>150.0</v>
      </c>
      <c r="V1042" s="3"/>
      <c r="W1042" s="3"/>
      <c r="X1042" s="3"/>
      <c r="Y1042" s="3"/>
      <c r="Z1042" s="3"/>
      <c r="AA1042" s="3"/>
      <c r="AB1042" s="3"/>
    </row>
    <row r="1043" ht="15.75" customHeight="1">
      <c r="A1043" s="401"/>
      <c r="B1043" s="401"/>
      <c r="C1043" s="402" t="s">
        <v>299</v>
      </c>
      <c r="D1043" s="404"/>
      <c r="E1043" s="405"/>
      <c r="F1043" s="406"/>
      <c r="G1043" s="397"/>
      <c r="H1043" s="479" t="str">
        <f>SUM(H1038:H1042)</f>
        <v>#REF!</v>
      </c>
      <c r="I1043" s="408"/>
      <c r="J1043" s="287"/>
      <c r="K1043" s="400"/>
      <c r="L1043" s="287"/>
      <c r="M1043" s="416"/>
      <c r="N1043" s="287"/>
      <c r="O1043" s="287"/>
      <c r="P1043" s="400"/>
      <c r="Q1043" s="287"/>
      <c r="R1043" s="287"/>
      <c r="S1043" s="287"/>
      <c r="T1043" s="287"/>
      <c r="U1043" s="287"/>
      <c r="V1043" s="3"/>
      <c r="W1043" s="3"/>
      <c r="X1043" s="3"/>
      <c r="Y1043" s="3"/>
      <c r="Z1043" s="3"/>
      <c r="AA1043" s="3"/>
      <c r="AB1043" s="3"/>
    </row>
    <row r="1044" ht="15.75" customHeight="1">
      <c r="A1044" s="401"/>
      <c r="B1044" s="401"/>
      <c r="C1044" s="421"/>
      <c r="D1044" s="404"/>
      <c r="E1044" s="405"/>
      <c r="F1044" s="406"/>
      <c r="G1044" s="397"/>
      <c r="H1044" s="420"/>
      <c r="I1044" s="408"/>
      <c r="J1044" s="287"/>
      <c r="K1044" s="400"/>
      <c r="L1044" s="287"/>
      <c r="M1044" s="416"/>
      <c r="N1044" s="287"/>
      <c r="O1044" s="287"/>
      <c r="P1044" s="400"/>
      <c r="Q1044" s="287"/>
      <c r="R1044" s="287"/>
      <c r="S1044" s="287"/>
      <c r="T1044" s="287"/>
      <c r="U1044" s="287"/>
      <c r="V1044" s="3"/>
      <c r="W1044" s="3"/>
      <c r="X1044" s="3"/>
      <c r="Y1044" s="3"/>
      <c r="Z1044" s="3"/>
      <c r="AA1044" s="3"/>
      <c r="AB1044" s="3"/>
    </row>
    <row r="1045" ht="15.75" customHeight="1">
      <c r="A1045" s="383" t="s">
        <v>46</v>
      </c>
      <c r="B1045" s="383"/>
      <c r="C1045" s="402" t="s">
        <v>47</v>
      </c>
      <c r="D1045" s="404"/>
      <c r="E1045" s="405"/>
      <c r="F1045" s="406"/>
      <c r="G1045" s="397"/>
      <c r="H1045" s="398">
        <v>1000000.0</v>
      </c>
      <c r="I1045" s="407" t="s">
        <v>902</v>
      </c>
      <c r="J1045" s="287"/>
      <c r="K1045" s="400"/>
      <c r="L1045" s="287"/>
      <c r="M1045" s="416"/>
      <c r="N1045" s="287"/>
      <c r="O1045" s="287"/>
      <c r="P1045" s="400"/>
      <c r="Q1045" s="287"/>
      <c r="R1045" s="287"/>
      <c r="S1045" s="287"/>
      <c r="T1045" s="287"/>
      <c r="U1045" s="287"/>
      <c r="V1045" s="3"/>
      <c r="W1045" s="3"/>
      <c r="X1045" s="3"/>
      <c r="Y1045" s="3"/>
      <c r="Z1045" s="3"/>
      <c r="AA1045" s="3"/>
      <c r="AB1045" s="3"/>
    </row>
    <row r="1046" ht="15.75" customHeight="1">
      <c r="A1046" s="314"/>
      <c r="B1046" s="314"/>
      <c r="C1046" s="314"/>
      <c r="D1046" s="314"/>
      <c r="E1046" s="317"/>
      <c r="F1046" s="314"/>
      <c r="G1046" s="477"/>
      <c r="H1046" s="314"/>
      <c r="I1046" s="314"/>
      <c r="J1046" s="314"/>
      <c r="K1046" s="317"/>
      <c r="L1046" s="314"/>
      <c r="M1046" s="314"/>
      <c r="N1046" s="314"/>
      <c r="O1046" s="314"/>
      <c r="P1046" s="317"/>
      <c r="Q1046" s="314"/>
      <c r="R1046" s="314"/>
      <c r="S1046" s="314"/>
      <c r="T1046" s="314"/>
      <c r="U1046" s="314"/>
      <c r="V1046" s="314"/>
      <c r="W1046" s="314"/>
      <c r="X1046" s="314"/>
      <c r="Y1046" s="314"/>
      <c r="Z1046" s="314"/>
      <c r="AA1046" s="314"/>
      <c r="AB1046" s="314"/>
    </row>
    <row r="1047" ht="15.75" customHeight="1">
      <c r="A1047" s="401"/>
      <c r="B1047" s="401"/>
      <c r="C1047" s="421" t="s">
        <v>116</v>
      </c>
      <c r="D1047" s="404"/>
      <c r="E1047" s="405">
        <v>30.0</v>
      </c>
      <c r="F1047" s="406" t="s">
        <v>645</v>
      </c>
      <c r="G1047" s="397" t="str">
        <f>H1047/E1047</f>
        <v>#REF!</v>
      </c>
      <c r="H1047" s="420" t="str">
        <f>#REF!</f>
        <v>#REF!</v>
      </c>
      <c r="I1047" s="408"/>
      <c r="J1047" s="287"/>
      <c r="K1047" s="400"/>
      <c r="L1047" s="287"/>
      <c r="M1047" s="416"/>
      <c r="N1047" s="287"/>
      <c r="O1047" s="287"/>
      <c r="P1047" s="400"/>
      <c r="Q1047" s="287"/>
      <c r="R1047" s="287"/>
      <c r="S1047" s="287"/>
      <c r="T1047" s="287"/>
      <c r="U1047" s="287"/>
      <c r="V1047" s="3"/>
      <c r="W1047" s="3"/>
      <c r="X1047" s="3"/>
      <c r="Y1047" s="3"/>
      <c r="Z1047" s="3"/>
      <c r="AA1047" s="3"/>
      <c r="AB1047" s="3"/>
    </row>
    <row r="1048" ht="15.75" customHeight="1">
      <c r="A1048" s="401"/>
      <c r="B1048" s="401"/>
      <c r="C1048" s="421" t="s">
        <v>1261</v>
      </c>
      <c r="D1048" s="404"/>
      <c r="E1048" s="405"/>
      <c r="F1048" s="406"/>
      <c r="G1048" s="397"/>
      <c r="H1048" s="420">
        <v>1000000.0</v>
      </c>
      <c r="I1048" s="408"/>
      <c r="J1048" s="287"/>
      <c r="K1048" s="400"/>
      <c r="L1048" s="287"/>
      <c r="M1048" s="416"/>
      <c r="N1048" s="287"/>
      <c r="O1048" s="287"/>
      <c r="P1048" s="400"/>
      <c r="Q1048" s="287"/>
      <c r="R1048" s="287"/>
      <c r="S1048" s="287"/>
      <c r="T1048" s="287"/>
      <c r="U1048" s="287"/>
      <c r="V1048" s="3"/>
      <c r="W1048" s="3"/>
      <c r="X1048" s="3"/>
      <c r="Y1048" s="3"/>
      <c r="Z1048" s="3"/>
      <c r="AA1048" s="3"/>
      <c r="AB1048" s="3"/>
    </row>
    <row r="1049" ht="15.75" customHeight="1">
      <c r="A1049" s="401"/>
      <c r="B1049" s="401"/>
      <c r="C1049" s="421" t="s">
        <v>812</v>
      </c>
      <c r="D1049" s="404"/>
      <c r="E1049" s="405"/>
      <c r="F1049" s="406"/>
      <c r="G1049" s="397"/>
      <c r="H1049" s="420"/>
      <c r="I1049" s="408"/>
      <c r="J1049" s="287"/>
      <c r="K1049" s="400"/>
      <c r="L1049" s="287"/>
      <c r="M1049" s="416"/>
      <c r="N1049" s="287"/>
      <c r="O1049" s="287"/>
      <c r="P1049" s="400"/>
      <c r="Q1049" s="287"/>
      <c r="R1049" s="287"/>
      <c r="S1049" s="287"/>
      <c r="T1049" s="287"/>
      <c r="U1049" s="287"/>
      <c r="V1049" s="3"/>
      <c r="W1049" s="3"/>
      <c r="X1049" s="3"/>
      <c r="Y1049" s="3"/>
      <c r="Z1049" s="3"/>
      <c r="AA1049" s="3"/>
      <c r="AB1049" s="3"/>
    </row>
    <row r="1050" ht="15.75" customHeight="1">
      <c r="A1050" s="401"/>
      <c r="B1050" s="401"/>
      <c r="C1050" s="421" t="s">
        <v>811</v>
      </c>
      <c r="D1050" s="404"/>
      <c r="E1050" s="405"/>
      <c r="F1050" s="406"/>
      <c r="G1050" s="397"/>
      <c r="H1050" s="420"/>
      <c r="I1050" s="408"/>
      <c r="J1050" s="287"/>
      <c r="K1050" s="400"/>
      <c r="L1050" s="287"/>
      <c r="M1050" s="416"/>
      <c r="N1050" s="287"/>
      <c r="O1050" s="287"/>
      <c r="P1050" s="400"/>
      <c r="Q1050" s="287"/>
      <c r="R1050" s="287"/>
      <c r="S1050" s="287"/>
      <c r="T1050" s="287"/>
      <c r="U1050" s="287"/>
      <c r="V1050" s="3"/>
      <c r="W1050" s="3"/>
      <c r="X1050" s="3"/>
      <c r="Y1050" s="3"/>
      <c r="Z1050" s="3"/>
      <c r="AA1050" s="3"/>
      <c r="AB1050" s="3"/>
    </row>
    <row r="1051" ht="15.75" customHeight="1">
      <c r="A1051" s="401"/>
      <c r="B1051" s="401"/>
      <c r="C1051" s="421" t="s">
        <v>813</v>
      </c>
      <c r="D1051" s="404"/>
      <c r="E1051" s="405"/>
      <c r="F1051" s="406"/>
      <c r="G1051" s="397"/>
      <c r="H1051" s="420"/>
      <c r="I1051" s="408"/>
      <c r="J1051" s="287"/>
      <c r="K1051" s="400"/>
      <c r="L1051" s="287"/>
      <c r="M1051" s="416"/>
      <c r="N1051" s="287"/>
      <c r="O1051" s="287"/>
      <c r="P1051" s="400"/>
      <c r="Q1051" s="287"/>
      <c r="R1051" s="287"/>
      <c r="S1051" s="287"/>
      <c r="T1051" s="287"/>
      <c r="U1051" s="287"/>
      <c r="V1051" s="3"/>
      <c r="W1051" s="3"/>
      <c r="X1051" s="3"/>
      <c r="Y1051" s="3"/>
      <c r="Z1051" s="3"/>
      <c r="AA1051" s="3"/>
      <c r="AB1051" s="3"/>
    </row>
    <row r="1052" ht="15.75" customHeight="1">
      <c r="A1052" s="401"/>
      <c r="B1052" s="401"/>
      <c r="C1052" s="421" t="s">
        <v>814</v>
      </c>
      <c r="D1052" s="404"/>
      <c r="E1052" s="405"/>
      <c r="F1052" s="406"/>
      <c r="G1052" s="397"/>
      <c r="H1052" s="420"/>
      <c r="I1052" s="408"/>
      <c r="J1052" s="287"/>
      <c r="K1052" s="400"/>
      <c r="L1052" s="287"/>
      <c r="M1052" s="416"/>
      <c r="N1052" s="287"/>
      <c r="O1052" s="287"/>
      <c r="P1052" s="400"/>
      <c r="Q1052" s="287"/>
      <c r="R1052" s="287"/>
      <c r="S1052" s="287"/>
      <c r="T1052" s="287"/>
      <c r="U1052" s="287"/>
      <c r="V1052" s="3"/>
      <c r="W1052" s="3"/>
      <c r="X1052" s="3"/>
      <c r="Y1052" s="3"/>
      <c r="Z1052" s="3"/>
      <c r="AA1052" s="3"/>
      <c r="AB1052" s="3"/>
    </row>
    <row r="1053" ht="15.75" customHeight="1">
      <c r="A1053" s="401"/>
      <c r="B1053" s="401"/>
      <c r="C1053" s="421" t="s">
        <v>2274</v>
      </c>
      <c r="D1053" s="404"/>
      <c r="E1053" s="405"/>
      <c r="F1053" s="406"/>
      <c r="G1053" s="397"/>
      <c r="H1053" s="420"/>
      <c r="I1053" s="408"/>
      <c r="J1053" s="287"/>
      <c r="K1053" s="400"/>
      <c r="L1053" s="287"/>
      <c r="M1053" s="416"/>
      <c r="N1053" s="287"/>
      <c r="O1053" s="287"/>
      <c r="P1053" s="400"/>
      <c r="Q1053" s="287"/>
      <c r="R1053" s="287"/>
      <c r="S1053" s="287"/>
      <c r="T1053" s="287"/>
      <c r="U1053" s="287"/>
      <c r="V1053" s="3"/>
      <c r="W1053" s="3"/>
      <c r="X1053" s="3"/>
      <c r="Y1053" s="3"/>
      <c r="Z1053" s="3"/>
      <c r="AA1053" s="3"/>
      <c r="AB1053" s="3"/>
    </row>
    <row r="1054" ht="15.75" customHeight="1">
      <c r="A1054" s="401"/>
      <c r="B1054" s="401"/>
      <c r="C1054" s="402" t="s">
        <v>299</v>
      </c>
      <c r="D1054" s="404"/>
      <c r="E1054" s="405"/>
      <c r="F1054" s="406"/>
      <c r="G1054" s="397"/>
      <c r="H1054" s="479" t="str">
        <f>SUM(H1047:H1048)</f>
        <v>#REF!</v>
      </c>
      <c r="I1054" s="408"/>
      <c r="J1054" s="287"/>
      <c r="K1054" s="400"/>
      <c r="L1054" s="287"/>
      <c r="M1054" s="416"/>
      <c r="N1054" s="287"/>
      <c r="O1054" s="287"/>
      <c r="P1054" s="400"/>
      <c r="Q1054" s="287"/>
      <c r="R1054" s="287"/>
      <c r="S1054" s="287"/>
      <c r="T1054" s="287"/>
      <c r="U1054" s="287"/>
      <c r="V1054" s="3"/>
      <c r="W1054" s="3"/>
      <c r="X1054" s="3"/>
      <c r="Y1054" s="3"/>
      <c r="Z1054" s="3"/>
      <c r="AA1054" s="3"/>
      <c r="AB1054" s="3"/>
    </row>
    <row r="1055" ht="15.75" customHeight="1">
      <c r="A1055" s="401"/>
      <c r="B1055" s="401"/>
      <c r="C1055" s="421"/>
      <c r="D1055" s="404"/>
      <c r="E1055" s="405"/>
      <c r="F1055" s="406"/>
      <c r="G1055" s="397"/>
      <c r="H1055" s="420"/>
      <c r="I1055" s="408"/>
      <c r="J1055" s="287"/>
      <c r="K1055" s="400"/>
      <c r="L1055" s="287"/>
      <c r="M1055" s="416"/>
      <c r="N1055" s="287"/>
      <c r="O1055" s="287"/>
      <c r="P1055" s="400"/>
      <c r="Q1055" s="287"/>
      <c r="R1055" s="287"/>
      <c r="S1055" s="287"/>
      <c r="T1055" s="287"/>
      <c r="U1055" s="287"/>
      <c r="V1055" s="3"/>
      <c r="W1055" s="3"/>
      <c r="X1055" s="3"/>
      <c r="Y1055" s="3"/>
      <c r="Z1055" s="3"/>
      <c r="AA1055" s="3"/>
      <c r="AB1055" s="3"/>
    </row>
    <row r="1056" ht="15.75" customHeight="1">
      <c r="A1056" s="401"/>
      <c r="B1056" s="401"/>
      <c r="C1056" s="402" t="s">
        <v>900</v>
      </c>
      <c r="D1056" s="404"/>
      <c r="E1056" s="405"/>
      <c r="F1056" s="406"/>
      <c r="G1056" s="397"/>
      <c r="H1056" s="420"/>
      <c r="I1056" s="408"/>
      <c r="J1056" s="287"/>
      <c r="K1056" s="400"/>
      <c r="L1056" s="287"/>
      <c r="M1056" s="416"/>
      <c r="N1056" s="287"/>
      <c r="O1056" s="287"/>
      <c r="P1056" s="400"/>
      <c r="Q1056" s="287"/>
      <c r="R1056" s="287"/>
      <c r="S1056" s="287"/>
      <c r="T1056" s="287"/>
      <c r="U1056" s="287"/>
      <c r="V1056" s="3"/>
      <c r="W1056" s="3"/>
      <c r="X1056" s="3"/>
      <c r="Y1056" s="3"/>
      <c r="Z1056" s="3"/>
      <c r="AA1056" s="3"/>
      <c r="AB1056" s="3"/>
    </row>
    <row r="1057" ht="15.75" customHeight="1">
      <c r="A1057" s="401"/>
      <c r="B1057" s="401"/>
      <c r="C1057" s="421"/>
      <c r="D1057" s="404"/>
      <c r="E1057" s="405"/>
      <c r="F1057" s="406"/>
      <c r="G1057" s="397"/>
      <c r="H1057" s="420"/>
      <c r="I1057" s="408"/>
      <c r="J1057" s="287"/>
      <c r="K1057" s="400"/>
      <c r="L1057" s="287"/>
      <c r="M1057" s="416"/>
      <c r="N1057" s="287"/>
      <c r="O1057" s="287"/>
      <c r="P1057" s="400"/>
      <c r="Q1057" s="287"/>
      <c r="R1057" s="287"/>
      <c r="S1057" s="287"/>
      <c r="T1057" s="287"/>
      <c r="U1057" s="287"/>
      <c r="V1057" s="3"/>
      <c r="W1057" s="3"/>
      <c r="X1057" s="3"/>
      <c r="Y1057" s="3"/>
      <c r="Z1057" s="3"/>
      <c r="AA1057" s="3"/>
      <c r="AB1057" s="3"/>
    </row>
    <row r="1058" ht="15.75" customHeight="1">
      <c r="A1058" s="383" t="s">
        <v>50</v>
      </c>
      <c r="B1058" s="383"/>
      <c r="C1058" s="402" t="s">
        <v>901</v>
      </c>
      <c r="D1058" s="403"/>
      <c r="E1058" s="405"/>
      <c r="F1058" s="406"/>
      <c r="G1058" s="397"/>
      <c r="H1058" s="398">
        <v>4000000.0</v>
      </c>
      <c r="I1058" s="407" t="s">
        <v>902</v>
      </c>
      <c r="J1058" s="287"/>
      <c r="K1058" s="400"/>
      <c r="L1058" s="287"/>
      <c r="M1058" s="416"/>
      <c r="N1058" s="287"/>
      <c r="O1058" s="287"/>
      <c r="P1058" s="400"/>
      <c r="Q1058" s="287"/>
      <c r="R1058" s="287"/>
      <c r="S1058" s="287"/>
      <c r="T1058" s="287"/>
      <c r="U1058" s="287"/>
      <c r="V1058" s="3"/>
      <c r="W1058" s="3"/>
      <c r="X1058" s="3"/>
      <c r="Y1058" s="3"/>
      <c r="Z1058" s="3"/>
      <c r="AA1058" s="3"/>
      <c r="AB1058" s="3"/>
    </row>
    <row r="1059" ht="15.75" customHeight="1">
      <c r="A1059" s="383"/>
      <c r="B1059" s="383"/>
      <c r="C1059" s="402"/>
      <c r="D1059" s="403"/>
      <c r="E1059" s="405"/>
      <c r="F1059" s="406"/>
      <c r="G1059" s="397"/>
      <c r="H1059" s="398"/>
      <c r="I1059" s="408"/>
      <c r="J1059" s="287"/>
      <c r="K1059" s="400"/>
      <c r="L1059" s="287"/>
      <c r="M1059" s="416"/>
      <c r="N1059" s="287"/>
      <c r="O1059" s="287"/>
      <c r="P1059" s="400"/>
      <c r="Q1059" s="287"/>
      <c r="R1059" s="287"/>
      <c r="S1059" s="287"/>
      <c r="T1059" s="287"/>
      <c r="U1059" s="287"/>
      <c r="V1059" s="3"/>
      <c r="W1059" s="3"/>
      <c r="X1059" s="3"/>
      <c r="Y1059" s="3"/>
      <c r="Z1059" s="3"/>
      <c r="AA1059" s="3"/>
      <c r="AB1059" s="3"/>
    </row>
    <row r="1060" ht="15.75" customHeight="1">
      <c r="A1060" s="383" t="s">
        <v>52</v>
      </c>
      <c r="B1060" s="383"/>
      <c r="C1060" s="402" t="s">
        <v>964</v>
      </c>
      <c r="D1060" s="403"/>
      <c r="E1060" s="405"/>
      <c r="F1060" s="406"/>
      <c r="G1060" s="397"/>
      <c r="H1060" s="398">
        <v>6000000.0</v>
      </c>
      <c r="I1060" s="407" t="s">
        <v>902</v>
      </c>
      <c r="J1060" s="287"/>
      <c r="K1060" s="400"/>
      <c r="L1060" s="287"/>
      <c r="M1060" s="416"/>
      <c r="N1060" s="287"/>
      <c r="O1060" s="287"/>
      <c r="P1060" s="400"/>
      <c r="Q1060" s="287"/>
      <c r="R1060" s="287"/>
      <c r="S1060" s="287"/>
      <c r="T1060" s="287"/>
      <c r="U1060" s="287"/>
      <c r="V1060" s="3"/>
      <c r="W1060" s="3"/>
      <c r="X1060" s="3"/>
      <c r="Y1060" s="3"/>
      <c r="Z1060" s="3"/>
      <c r="AA1060" s="3"/>
      <c r="AB1060" s="3"/>
    </row>
    <row r="1061" ht="15.75" customHeight="1">
      <c r="A1061" s="383"/>
      <c r="B1061" s="383"/>
      <c r="C1061" s="402"/>
      <c r="D1061" s="403"/>
      <c r="E1061" s="405"/>
      <c r="F1061" s="406"/>
      <c r="G1061" s="397"/>
      <c r="H1061" s="398"/>
      <c r="I1061" s="408"/>
      <c r="J1061" s="287"/>
      <c r="K1061" s="400"/>
      <c r="L1061" s="287"/>
      <c r="M1061" s="416"/>
      <c r="N1061" s="287"/>
      <c r="O1061" s="287"/>
      <c r="P1061" s="400"/>
      <c r="Q1061" s="287"/>
      <c r="R1061" s="287"/>
      <c r="S1061" s="287"/>
      <c r="T1061" s="287"/>
      <c r="U1061" s="287"/>
      <c r="V1061" s="3"/>
      <c r="W1061" s="3"/>
      <c r="X1061" s="3"/>
      <c r="Y1061" s="3"/>
      <c r="Z1061" s="3"/>
      <c r="AA1061" s="3"/>
      <c r="AB1061" s="3"/>
    </row>
    <row r="1062" ht="33.0" customHeight="1">
      <c r="A1062" s="383" t="s">
        <v>54</v>
      </c>
      <c r="B1062" s="383"/>
      <c r="C1062" s="410" t="s">
        <v>1004</v>
      </c>
      <c r="D1062" s="38"/>
      <c r="E1062" s="405"/>
      <c r="F1062" s="406"/>
      <c r="G1062" s="397"/>
      <c r="H1062" s="398">
        <v>4000000.0</v>
      </c>
      <c r="I1062" s="407" t="s">
        <v>902</v>
      </c>
      <c r="J1062" s="287"/>
      <c r="K1062" s="400"/>
      <c r="L1062" s="287"/>
      <c r="M1062" s="416"/>
      <c r="N1062" s="287"/>
      <c r="O1062" s="287"/>
      <c r="P1062" s="400"/>
      <c r="Q1062" s="287"/>
      <c r="R1062" s="287"/>
      <c r="S1062" s="287"/>
      <c r="T1062" s="287"/>
      <c r="U1062" s="287"/>
      <c r="V1062" s="3"/>
      <c r="W1062" s="3"/>
      <c r="X1062" s="3"/>
      <c r="Y1062" s="3"/>
      <c r="Z1062" s="3"/>
      <c r="AA1062" s="3"/>
      <c r="AB1062" s="3"/>
    </row>
    <row r="1063" ht="15.75" customHeight="1">
      <c r="A1063" s="383"/>
      <c r="B1063" s="383"/>
      <c r="C1063" s="402"/>
      <c r="D1063" s="403"/>
      <c r="E1063" s="405"/>
      <c r="F1063" s="406"/>
      <c r="G1063" s="397"/>
      <c r="H1063" s="398"/>
      <c r="I1063" s="408"/>
      <c r="J1063" s="287"/>
      <c r="K1063" s="400"/>
      <c r="L1063" s="287"/>
      <c r="M1063" s="416"/>
      <c r="N1063" s="287"/>
      <c r="O1063" s="287"/>
      <c r="P1063" s="400"/>
      <c r="Q1063" s="287"/>
      <c r="R1063" s="287"/>
      <c r="S1063" s="287"/>
      <c r="T1063" s="287"/>
      <c r="U1063" s="287"/>
      <c r="V1063" s="3"/>
      <c r="W1063" s="3"/>
      <c r="X1063" s="3"/>
      <c r="Y1063" s="3"/>
      <c r="Z1063" s="3"/>
      <c r="AA1063" s="3"/>
      <c r="AB1063" s="3"/>
    </row>
    <row r="1064" ht="15.75" customHeight="1">
      <c r="A1064" s="383" t="s">
        <v>58</v>
      </c>
      <c r="B1064" s="383"/>
      <c r="C1064" s="402" t="s">
        <v>2275</v>
      </c>
      <c r="D1064" s="403"/>
      <c r="E1064" s="405"/>
      <c r="F1064" s="406"/>
      <c r="G1064" s="397"/>
      <c r="H1064" s="398">
        <v>2500000.0</v>
      </c>
      <c r="I1064" s="407" t="s">
        <v>902</v>
      </c>
      <c r="J1064" s="287"/>
      <c r="K1064" s="400"/>
      <c r="L1064" s="287"/>
      <c r="M1064" s="416"/>
      <c r="N1064" s="287"/>
      <c r="O1064" s="287"/>
      <c r="P1064" s="400"/>
      <c r="Q1064" s="287"/>
      <c r="R1064" s="287"/>
      <c r="S1064" s="287"/>
      <c r="T1064" s="287"/>
      <c r="U1064" s="287"/>
      <c r="V1064" s="3"/>
      <c r="W1064" s="3"/>
      <c r="X1064" s="3"/>
      <c r="Y1064" s="3"/>
      <c r="Z1064" s="3"/>
      <c r="AA1064" s="3"/>
      <c r="AB1064" s="3"/>
    </row>
    <row r="1065" ht="15.0" customHeight="1">
      <c r="A1065" s="483"/>
      <c r="B1065" s="448"/>
      <c r="C1065" s="484"/>
      <c r="D1065" s="484"/>
      <c r="E1065" s="485" t="s">
        <v>876</v>
      </c>
      <c r="F1065" s="486"/>
      <c r="G1065" s="487"/>
      <c r="H1065" s="488" t="str">
        <f>SUM(#REF!,#REF!,H1058,H1033,H1029,H1025,H1010,H1006,H976)</f>
        <v>#REF!</v>
      </c>
      <c r="I1065" s="314"/>
      <c r="J1065" s="314"/>
      <c r="K1065" s="317"/>
      <c r="L1065" s="314"/>
      <c r="M1065" s="314"/>
      <c r="N1065" s="314"/>
      <c r="O1065" s="314"/>
      <c r="P1065" s="317"/>
      <c r="Q1065" s="314"/>
      <c r="R1065" s="314"/>
      <c r="S1065" s="314"/>
      <c r="T1065" s="314"/>
      <c r="U1065" s="314"/>
      <c r="V1065" s="3"/>
      <c r="W1065" s="3"/>
      <c r="X1065" s="3"/>
      <c r="Y1065" s="3"/>
      <c r="Z1065" s="3"/>
      <c r="AA1065" s="3"/>
      <c r="AB1065" s="3"/>
    </row>
  </sheetData>
  <mergeCells count="26">
    <mergeCell ref="H6:H7"/>
    <mergeCell ref="I6:I7"/>
    <mergeCell ref="A1:U1"/>
    <mergeCell ref="A2:U2"/>
    <mergeCell ref="A6:A7"/>
    <mergeCell ref="E6:E7"/>
    <mergeCell ref="F6:F7"/>
    <mergeCell ref="G6:G7"/>
    <mergeCell ref="J6:U6"/>
    <mergeCell ref="B6:D6"/>
    <mergeCell ref="B7:D7"/>
    <mergeCell ref="C26:D26"/>
    <mergeCell ref="C29:D29"/>
    <mergeCell ref="C31:D31"/>
    <mergeCell ref="C89:D89"/>
    <mergeCell ref="C615:D615"/>
    <mergeCell ref="C728:D728"/>
    <mergeCell ref="C729:D729"/>
    <mergeCell ref="C1062:D1062"/>
    <mergeCell ref="C721:D721"/>
    <mergeCell ref="C722:D722"/>
    <mergeCell ref="C723:D723"/>
    <mergeCell ref="C724:D724"/>
    <mergeCell ref="C725:D725"/>
    <mergeCell ref="C726:D726"/>
    <mergeCell ref="C727:D727"/>
  </mergeCells>
  <printOptions horizontalCentered="1"/>
  <pageMargins bottom="0.7480314960629921" footer="0.0" header="0.0" left="0.7086614173228347" right="0.7086614173228347" top="0.7480314960629921"/>
  <pageSetup fitToHeight="0" paperSize="14" orientation="landscape"/>
  <headerFooter>
    <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2024-01-17T06:53:15Z</dcterms:created>
  <dc:creator>Angelica Verano</dc:creator>
</cp:coreProperties>
</file>