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ysis skills\"/>
    </mc:Choice>
  </mc:AlternateContent>
  <xr:revisionPtr revIDLastSave="0" documentId="13_ncr:1_{4275BA29-D285-4F0B-992F-E93673E77C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per secondary" sheetId="3" r:id="rId1"/>
  </sheets>
  <definedNames>
    <definedName name="_xlnm._FilterDatabase" localSheetId="0" hidden="1">'Upper secondary'!$A$1:$T$205</definedName>
  </definedNames>
  <calcPr calcId="181029"/>
</workbook>
</file>

<file path=xl/calcChain.xml><?xml version="1.0" encoding="utf-8"?>
<calcChain xmlns="http://schemas.openxmlformats.org/spreadsheetml/2006/main">
  <c r="S4" i="3" l="1"/>
  <c r="R4" i="3" s="1"/>
  <c r="S5" i="3"/>
  <c r="R5" i="3" s="1"/>
  <c r="S6" i="3"/>
  <c r="R6" i="3" s="1"/>
  <c r="S8" i="3"/>
  <c r="R8" i="3" s="1"/>
  <c r="S9" i="3"/>
  <c r="R9" i="3" s="1"/>
  <c r="S10" i="3"/>
  <c r="R10" i="3" s="1"/>
  <c r="S12" i="3"/>
  <c r="R12" i="3" s="1"/>
  <c r="S13" i="3"/>
  <c r="R13" i="3" s="1"/>
  <c r="S14" i="3"/>
  <c r="R14" i="3" s="1"/>
  <c r="S15" i="3"/>
  <c r="R15" i="3" s="1"/>
  <c r="S16" i="3"/>
  <c r="R16" i="3" s="1"/>
  <c r="S17" i="3"/>
  <c r="R17" i="3" s="1"/>
  <c r="S18" i="3"/>
  <c r="R18" i="3" s="1"/>
  <c r="S19" i="3"/>
  <c r="R19" i="3" s="1"/>
  <c r="S20" i="3"/>
  <c r="R20" i="3" s="1"/>
  <c r="S21" i="3"/>
  <c r="R21" i="3" s="1"/>
  <c r="S22" i="3"/>
  <c r="R22" i="3" s="1"/>
  <c r="S24" i="3"/>
  <c r="R24" i="3" s="1"/>
  <c r="S25" i="3"/>
  <c r="R25" i="3" s="1"/>
  <c r="S26" i="3"/>
  <c r="R26" i="3" s="1"/>
  <c r="S27" i="3"/>
  <c r="R27" i="3" s="1"/>
  <c r="S28" i="3"/>
  <c r="R28" i="3" s="1"/>
  <c r="S30" i="3"/>
  <c r="R30" i="3" s="1"/>
  <c r="S31" i="3"/>
  <c r="R31" i="3" s="1"/>
  <c r="S32" i="3"/>
  <c r="R32" i="3" s="1"/>
  <c r="S34" i="3"/>
  <c r="R34" i="3" s="1"/>
  <c r="S35" i="3"/>
  <c r="R35" i="3" s="1"/>
  <c r="S36" i="3"/>
  <c r="R36" i="3" s="1"/>
  <c r="S37" i="3"/>
  <c r="R37" i="3" s="1"/>
  <c r="S38" i="3"/>
  <c r="R38" i="3" s="1"/>
  <c r="S40" i="3"/>
  <c r="R40" i="3" s="1"/>
  <c r="S41" i="3"/>
  <c r="R41" i="3" s="1"/>
  <c r="S42" i="3"/>
  <c r="R42" i="3" s="1"/>
  <c r="S44" i="3"/>
  <c r="R44" i="3" s="1"/>
  <c r="S45" i="3"/>
  <c r="R45" i="3" s="1"/>
  <c r="S46" i="3"/>
  <c r="R46" i="3" s="1"/>
  <c r="S47" i="3"/>
  <c r="R47" i="3" s="1"/>
  <c r="S48" i="3"/>
  <c r="R48" i="3" s="1"/>
  <c r="S49" i="3"/>
  <c r="R49" i="3" s="1"/>
  <c r="S50" i="3"/>
  <c r="R50" i="3" s="1"/>
  <c r="S52" i="3"/>
  <c r="R52" i="3" s="1"/>
  <c r="S53" i="3"/>
  <c r="R53" i="3" s="1"/>
  <c r="S54" i="3"/>
  <c r="R54" i="3" s="1"/>
  <c r="S55" i="3"/>
  <c r="R55" i="3" s="1"/>
  <c r="S56" i="3"/>
  <c r="R56" i="3" s="1"/>
  <c r="S57" i="3"/>
  <c r="R57" i="3" s="1"/>
  <c r="S58" i="3"/>
  <c r="R58" i="3" s="1"/>
  <c r="S59" i="3"/>
  <c r="R59" i="3" s="1"/>
  <c r="S60" i="3"/>
  <c r="R60" i="3" s="1"/>
  <c r="S61" i="3"/>
  <c r="R61" i="3" s="1"/>
  <c r="S62" i="3"/>
  <c r="R62" i="3" s="1"/>
  <c r="S63" i="3"/>
  <c r="R63" i="3" s="1"/>
  <c r="S64" i="3"/>
  <c r="R64" i="3" s="1"/>
  <c r="S65" i="3"/>
  <c r="R65" i="3" s="1"/>
  <c r="S66" i="3"/>
  <c r="R66" i="3" s="1"/>
  <c r="S68" i="3"/>
  <c r="R68" i="3" s="1"/>
  <c r="S69" i="3"/>
  <c r="R69" i="3" s="1"/>
  <c r="S70" i="3"/>
  <c r="R70" i="3" s="1"/>
  <c r="S71" i="3"/>
  <c r="R71" i="3" s="1"/>
  <c r="S72" i="3"/>
  <c r="R72" i="3" s="1"/>
  <c r="S73" i="3"/>
  <c r="R73" i="3" s="1"/>
  <c r="S74" i="3"/>
  <c r="R74" i="3" s="1"/>
  <c r="S75" i="3"/>
  <c r="R75" i="3" s="1"/>
  <c r="S76" i="3"/>
  <c r="R76" i="3" s="1"/>
  <c r="S77" i="3"/>
  <c r="R77" i="3" s="1"/>
  <c r="S78" i="3"/>
  <c r="R78" i="3" s="1"/>
  <c r="S79" i="3"/>
  <c r="R79" i="3" s="1"/>
  <c r="S80" i="3"/>
  <c r="R80" i="3" s="1"/>
  <c r="S81" i="3"/>
  <c r="R81" i="3" s="1"/>
  <c r="S82" i="3"/>
  <c r="R82" i="3" s="1"/>
  <c r="S83" i="3"/>
  <c r="R83" i="3" s="1"/>
  <c r="S84" i="3"/>
  <c r="R84" i="3" s="1"/>
  <c r="S85" i="3"/>
  <c r="R85" i="3" s="1"/>
  <c r="S86" i="3"/>
  <c r="R86" i="3" s="1"/>
  <c r="S88" i="3"/>
  <c r="R88" i="3" s="1"/>
  <c r="S89" i="3"/>
  <c r="R89" i="3" s="1"/>
  <c r="S90" i="3"/>
  <c r="R90" i="3" s="1"/>
  <c r="S91" i="3"/>
  <c r="R91" i="3" s="1"/>
  <c r="S92" i="3"/>
  <c r="R92" i="3" s="1"/>
  <c r="S93" i="3"/>
  <c r="R93" i="3" s="1"/>
  <c r="S94" i="3"/>
  <c r="R94" i="3" s="1"/>
  <c r="S95" i="3"/>
  <c r="R95" i="3" s="1"/>
  <c r="S96" i="3"/>
  <c r="R96" i="3" s="1"/>
  <c r="S98" i="3"/>
  <c r="S99" i="3"/>
  <c r="R99" i="3" s="1"/>
  <c r="S100" i="3"/>
  <c r="R100" i="3" s="1"/>
  <c r="S101" i="3"/>
  <c r="R101" i="3" s="1"/>
  <c r="S102" i="3"/>
  <c r="R102" i="3" s="1"/>
  <c r="S103" i="3"/>
  <c r="R103" i="3" s="1"/>
  <c r="S104" i="3"/>
  <c r="S105" i="3"/>
  <c r="R105" i="3" s="1"/>
  <c r="S107" i="3"/>
  <c r="R107" i="3" s="1"/>
  <c r="S108" i="3"/>
  <c r="R108" i="3" s="1"/>
  <c r="S109" i="3"/>
  <c r="R109" i="3" s="1"/>
  <c r="S110" i="3"/>
  <c r="R110" i="3" s="1"/>
  <c r="S111" i="3"/>
  <c r="R111" i="3" s="1"/>
  <c r="S113" i="3"/>
  <c r="R113" i="3" s="1"/>
  <c r="S114" i="3"/>
  <c r="S115" i="3"/>
  <c r="R115" i="3" s="1"/>
  <c r="S116" i="3"/>
  <c r="R116" i="3" s="1"/>
  <c r="S117" i="3"/>
  <c r="R117" i="3" s="1"/>
  <c r="S118" i="3"/>
  <c r="R118" i="3" s="1"/>
  <c r="S119" i="3"/>
  <c r="R119" i="3" s="1"/>
  <c r="S120" i="3"/>
  <c r="S121" i="3"/>
  <c r="R121" i="3" s="1"/>
  <c r="S123" i="3"/>
  <c r="R123" i="3" s="1"/>
  <c r="S124" i="3"/>
  <c r="R124" i="3" s="1"/>
  <c r="S125" i="3"/>
  <c r="R125" i="3" s="1"/>
  <c r="S126" i="3"/>
  <c r="R126" i="3" s="1"/>
  <c r="S127" i="3"/>
  <c r="R127" i="3" s="1"/>
  <c r="S129" i="3"/>
  <c r="R129" i="3" s="1"/>
  <c r="S130" i="3"/>
  <c r="S131" i="3"/>
  <c r="R131" i="3" s="1"/>
  <c r="S132" i="3"/>
  <c r="R132" i="3" s="1"/>
  <c r="S133" i="3"/>
  <c r="R133" i="3" s="1"/>
  <c r="S134" i="3"/>
  <c r="R134" i="3" s="1"/>
  <c r="S135" i="3"/>
  <c r="R135" i="3" s="1"/>
  <c r="S136" i="3"/>
  <c r="S137" i="3"/>
  <c r="R137" i="3" s="1"/>
  <c r="S139" i="3"/>
  <c r="R139" i="3" s="1"/>
  <c r="S140" i="3"/>
  <c r="R140" i="3" s="1"/>
  <c r="S141" i="3"/>
  <c r="R141" i="3" s="1"/>
  <c r="S142" i="3"/>
  <c r="R142" i="3" s="1"/>
  <c r="S143" i="3"/>
  <c r="R143" i="3" s="1"/>
  <c r="S145" i="3"/>
  <c r="R145" i="3" s="1"/>
  <c r="S146" i="3"/>
  <c r="S147" i="3"/>
  <c r="R147" i="3" s="1"/>
  <c r="S148" i="3"/>
  <c r="R148" i="3" s="1"/>
  <c r="S149" i="3"/>
  <c r="R149" i="3" s="1"/>
  <c r="S150" i="3"/>
  <c r="R150" i="3" s="1"/>
  <c r="S151" i="3"/>
  <c r="R151" i="3" s="1"/>
  <c r="S152" i="3"/>
  <c r="S153" i="3"/>
  <c r="R153" i="3" s="1"/>
  <c r="S155" i="3"/>
  <c r="R155" i="3" s="1"/>
  <c r="S156" i="3"/>
  <c r="R156" i="3" s="1"/>
  <c r="S157" i="3"/>
  <c r="R157" i="3" s="1"/>
  <c r="S158" i="3"/>
  <c r="R158" i="3" s="1"/>
  <c r="S159" i="3"/>
  <c r="R159" i="3" s="1"/>
  <c r="S161" i="3"/>
  <c r="R161" i="3" s="1"/>
  <c r="S162" i="3"/>
  <c r="S163" i="3"/>
  <c r="R163" i="3" s="1"/>
  <c r="S164" i="3"/>
  <c r="R164" i="3" s="1"/>
  <c r="S165" i="3"/>
  <c r="R165" i="3" s="1"/>
  <c r="S166" i="3"/>
  <c r="R166" i="3" s="1"/>
  <c r="S167" i="3"/>
  <c r="R167" i="3" s="1"/>
  <c r="S168" i="3"/>
  <c r="S169" i="3"/>
  <c r="R169" i="3" s="1"/>
  <c r="S171" i="3"/>
  <c r="R171" i="3" s="1"/>
  <c r="S172" i="3"/>
  <c r="R172" i="3" s="1"/>
  <c r="S173" i="3"/>
  <c r="R173" i="3" s="1"/>
  <c r="S174" i="3"/>
  <c r="R174" i="3" s="1"/>
  <c r="S175" i="3"/>
  <c r="R175" i="3" s="1"/>
  <c r="S177" i="3"/>
  <c r="R177" i="3" s="1"/>
  <c r="S178" i="3"/>
  <c r="S179" i="3"/>
  <c r="R179" i="3" s="1"/>
  <c r="S180" i="3"/>
  <c r="R180" i="3" s="1"/>
  <c r="S181" i="3"/>
  <c r="R181" i="3" s="1"/>
  <c r="S182" i="3"/>
  <c r="R182" i="3" s="1"/>
  <c r="S183" i="3"/>
  <c r="R183" i="3" s="1"/>
  <c r="S185" i="3"/>
  <c r="R185" i="3" s="1"/>
  <c r="S187" i="3"/>
  <c r="R187" i="3" s="1"/>
  <c r="S188" i="3"/>
  <c r="R188" i="3" s="1"/>
  <c r="S189" i="3"/>
  <c r="R189" i="3" s="1"/>
  <c r="S190" i="3"/>
  <c r="R190" i="3" s="1"/>
  <c r="S191" i="3"/>
  <c r="R191" i="3" s="1"/>
  <c r="S193" i="3"/>
  <c r="R193" i="3" s="1"/>
  <c r="S194" i="3"/>
  <c r="S195" i="3"/>
  <c r="R195" i="3" s="1"/>
  <c r="S196" i="3"/>
  <c r="R196" i="3" s="1"/>
  <c r="S197" i="3"/>
  <c r="R197" i="3" s="1"/>
  <c r="S198" i="3"/>
  <c r="R198" i="3" s="1"/>
  <c r="S199" i="3"/>
  <c r="R199" i="3" s="1"/>
  <c r="S201" i="3"/>
  <c r="R201" i="3" s="1"/>
  <c r="S203" i="3"/>
  <c r="R203" i="3" s="1"/>
  <c r="S204" i="3"/>
  <c r="R204" i="3" s="1"/>
  <c r="S205" i="3"/>
  <c r="R205" i="3" s="1"/>
  <c r="F215" i="3"/>
  <c r="F209" i="3" l="1"/>
  <c r="R168" i="3"/>
  <c r="F217" i="3"/>
  <c r="R136" i="3"/>
  <c r="F211" i="3"/>
  <c r="F213" i="3"/>
  <c r="R104" i="3"/>
  <c r="F219" i="3"/>
  <c r="R152" i="3"/>
  <c r="R120" i="3"/>
  <c r="S200" i="3"/>
  <c r="R200" i="3" s="1"/>
  <c r="R194" i="3"/>
  <c r="S184" i="3"/>
  <c r="R184" i="3" s="1"/>
  <c r="R178" i="3"/>
  <c r="R162" i="3"/>
  <c r="R146" i="3"/>
  <c r="R130" i="3"/>
  <c r="R114" i="3"/>
  <c r="R98" i="3"/>
  <c r="S33" i="3"/>
  <c r="R33" i="3" s="1"/>
  <c r="S29" i="3"/>
  <c r="R29" i="3" s="1"/>
  <c r="S202" i="3"/>
  <c r="R202" i="3" s="1"/>
  <c r="S186" i="3"/>
  <c r="R186" i="3" s="1"/>
  <c r="S170" i="3"/>
  <c r="R170" i="3" s="1"/>
  <c r="S154" i="3"/>
  <c r="R154" i="3" s="1"/>
  <c r="S138" i="3"/>
  <c r="R138" i="3" s="1"/>
  <c r="S122" i="3"/>
  <c r="R122" i="3" s="1"/>
  <c r="S106" i="3"/>
  <c r="R106" i="3" s="1"/>
  <c r="F221" i="3"/>
  <c r="F214" i="3"/>
  <c r="F212" i="3"/>
  <c r="G210" i="3" a="1"/>
  <c r="G210" i="3" s="1"/>
  <c r="G209" i="3" a="1"/>
  <c r="G209" i="3" s="1"/>
  <c r="G212" i="3" a="1"/>
  <c r="G212" i="3" s="1"/>
  <c r="F216" i="3"/>
  <c r="F210" i="3"/>
  <c r="G220" i="3" a="1"/>
  <c r="G220" i="3" s="1"/>
  <c r="S3" i="3"/>
  <c r="R3" i="3" s="1"/>
  <c r="S192" i="3"/>
  <c r="R192" i="3" s="1"/>
  <c r="S176" i="3"/>
  <c r="R176" i="3" s="1"/>
  <c r="S160" i="3"/>
  <c r="R160" i="3" s="1"/>
  <c r="S144" i="3"/>
  <c r="R144" i="3" s="1"/>
  <c r="S128" i="3"/>
  <c r="R128" i="3" s="1"/>
  <c r="S112" i="3"/>
  <c r="R112" i="3" s="1"/>
  <c r="S87" i="3"/>
  <c r="R87" i="3" s="1"/>
  <c r="S67" i="3"/>
  <c r="R67" i="3" s="1"/>
  <c r="S51" i="3"/>
  <c r="R51" i="3" s="1"/>
  <c r="S43" i="3"/>
  <c r="R43" i="3" s="1"/>
  <c r="S39" i="3"/>
  <c r="R39" i="3" s="1"/>
  <c r="S23" i="3"/>
  <c r="R23" i="3" s="1"/>
  <c r="S11" i="3"/>
  <c r="R11" i="3" s="1"/>
  <c r="S7" i="3"/>
  <c r="R7" i="3" s="1"/>
  <c r="G239" i="3"/>
  <c r="F239" i="3"/>
  <c r="G211" i="3" a="1"/>
  <c r="G211" i="3" s="1"/>
  <c r="G215" i="3" a="1"/>
  <c r="G215" i="3" s="1"/>
  <c r="E215" i="3" s="1"/>
  <c r="G219" i="3" a="1"/>
  <c r="G219" i="3" s="1"/>
  <c r="K239" i="3"/>
  <c r="G213" i="3" a="1"/>
  <c r="G213" i="3" s="1"/>
  <c r="G217" i="3" a="1"/>
  <c r="G217" i="3" s="1"/>
  <c r="E217" i="3" s="1"/>
  <c r="K235" i="3" s="1" a="1"/>
  <c r="K235" i="3" s="1"/>
  <c r="F218" i="3"/>
  <c r="F220" i="3"/>
  <c r="N239" i="3"/>
  <c r="G214" i="3" a="1"/>
  <c r="G214" i="3" s="1"/>
  <c r="G216" i="3" a="1"/>
  <c r="G216" i="3" s="1"/>
  <c r="E216" i="3" s="1"/>
  <c r="G218" i="3" a="1"/>
  <c r="G218" i="3" s="1"/>
  <c r="G221" i="3"/>
  <c r="L239" i="3"/>
  <c r="E239" i="3"/>
  <c r="M239" i="3"/>
  <c r="J239" i="3"/>
  <c r="E209" i="3" l="1"/>
  <c r="L227" i="3" s="1" a="1"/>
  <c r="L227" i="3" s="1"/>
  <c r="E211" i="3"/>
  <c r="N229" i="3" s="1" a="1"/>
  <c r="N229" i="3" s="1"/>
  <c r="E221" i="3"/>
  <c r="E213" i="3"/>
  <c r="J231" i="3" s="1" a="1"/>
  <c r="J231" i="3" s="1"/>
  <c r="E212" i="3"/>
  <c r="K230" i="3" s="1" a="1"/>
  <c r="K230" i="3" s="1"/>
  <c r="E219" i="3"/>
  <c r="K237" i="3" s="1" a="1"/>
  <c r="K237" i="3" s="1"/>
  <c r="E229" i="3" a="1"/>
  <c r="E229" i="3" s="1"/>
  <c r="E218" i="3"/>
  <c r="G236" i="3" s="1" a="1"/>
  <c r="G236" i="3" s="1"/>
  <c r="E220" i="3"/>
  <c r="G238" i="3" s="1" a="1"/>
  <c r="G238" i="3" s="1"/>
  <c r="J235" i="3" a="1"/>
  <c r="J235" i="3" s="1"/>
  <c r="I227" i="3" a="1"/>
  <c r="I227" i="3" s="1"/>
  <c r="M235" i="3" a="1"/>
  <c r="M235" i="3" s="1"/>
  <c r="N227" i="3" a="1"/>
  <c r="N227" i="3" s="1"/>
  <c r="E227" i="3" a="1"/>
  <c r="E227" i="3" s="1"/>
  <c r="F235" i="3" a="1"/>
  <c r="F235" i="3" s="1"/>
  <c r="G235" i="3" a="1"/>
  <c r="G235" i="3" s="1"/>
  <c r="L235" i="3" a="1"/>
  <c r="L235" i="3" s="1"/>
  <c r="G231" i="3" a="1"/>
  <c r="G231" i="3" s="1"/>
  <c r="N235" i="3" a="1"/>
  <c r="N235" i="3" s="1"/>
  <c r="E235" i="3" a="1"/>
  <c r="E235" i="3" s="1"/>
  <c r="K227" i="3" a="1"/>
  <c r="K227" i="3" s="1"/>
  <c r="F227" i="3" a="1"/>
  <c r="F227" i="3" s="1"/>
  <c r="I239" i="3"/>
  <c r="G227" i="3" a="1"/>
  <c r="G227" i="3" s="1"/>
  <c r="J227" i="3" a="1"/>
  <c r="J227" i="3" s="1"/>
  <c r="M227" i="3" a="1"/>
  <c r="M227" i="3" s="1"/>
  <c r="H235" i="3" a="1"/>
  <c r="H235" i="3" s="1"/>
  <c r="H227" i="3" a="1"/>
  <c r="H227" i="3" s="1"/>
  <c r="H239" i="3"/>
  <c r="H229" i="3" a="1"/>
  <c r="H229" i="3" s="1"/>
  <c r="N230" i="3" a="1"/>
  <c r="N230" i="3" s="1"/>
  <c r="J230" i="3" a="1"/>
  <c r="J230" i="3" s="1"/>
  <c r="G230" i="3" a="1"/>
  <c r="G230" i="3" s="1"/>
  <c r="I229" i="3" a="1"/>
  <c r="I229" i="3" s="1"/>
  <c r="J229" i="3" a="1"/>
  <c r="J229" i="3" s="1"/>
  <c r="H237" i="3" a="1"/>
  <c r="H237" i="3" s="1"/>
  <c r="I231" i="3" a="1"/>
  <c r="I231" i="3" s="1"/>
  <c r="E231" i="3" a="1"/>
  <c r="E231" i="3" s="1"/>
  <c r="F231" i="3" a="1"/>
  <c r="F231" i="3" s="1"/>
  <c r="N231" i="3" a="1"/>
  <c r="N231" i="3" s="1"/>
  <c r="G229" i="3" a="1"/>
  <c r="G229" i="3" s="1"/>
  <c r="M229" i="3" a="1"/>
  <c r="M229" i="3" s="1"/>
  <c r="L229" i="3" a="1"/>
  <c r="L229" i="3" s="1"/>
  <c r="J237" i="3" a="1"/>
  <c r="J237" i="3" s="1"/>
  <c r="E210" i="3"/>
  <c r="L231" i="3" a="1"/>
  <c r="L231" i="3" s="1"/>
  <c r="H231" i="3" a="1"/>
  <c r="H231" i="3" s="1"/>
  <c r="I235" i="3" a="1"/>
  <c r="I235" i="3" s="1"/>
  <c r="K229" i="3" a="1"/>
  <c r="K229" i="3" s="1"/>
  <c r="F229" i="3" a="1"/>
  <c r="F229" i="3" s="1"/>
  <c r="I237" i="3" a="1"/>
  <c r="I237" i="3" s="1"/>
  <c r="E214" i="3"/>
  <c r="I232" i="3" s="1" a="1"/>
  <c r="I232" i="3" s="1"/>
  <c r="J234" i="3" a="1"/>
  <c r="J234" i="3" s="1"/>
  <c r="L234" i="3" a="1"/>
  <c r="L234" i="3" s="1"/>
  <c r="K234" i="3" a="1"/>
  <c r="K234" i="3" s="1"/>
  <c r="E234" i="3" a="1"/>
  <c r="E234" i="3" s="1"/>
  <c r="N233" i="3" a="1"/>
  <c r="N233" i="3" s="1"/>
  <c r="H233" i="3" a="1"/>
  <c r="H233" i="3" s="1"/>
  <c r="E233" i="3" a="1"/>
  <c r="E233" i="3" s="1"/>
  <c r="G237" i="3" a="1"/>
  <c r="G237" i="3" s="1"/>
  <c r="F237" i="3" a="1"/>
  <c r="F237" i="3" s="1"/>
  <c r="I234" i="3" a="1"/>
  <c r="I234" i="3" s="1"/>
  <c r="F234" i="3" a="1"/>
  <c r="F234" i="3" s="1"/>
  <c r="N234" i="3" a="1"/>
  <c r="N234" i="3" s="1"/>
  <c r="I233" i="3" a="1"/>
  <c r="I233" i="3" s="1"/>
  <c r="J233" i="3" a="1"/>
  <c r="J233" i="3" s="1"/>
  <c r="M234" i="3" a="1"/>
  <c r="M234" i="3" s="1"/>
  <c r="H234" i="3" a="1"/>
  <c r="H234" i="3" s="1"/>
  <c r="G233" i="3" a="1"/>
  <c r="G233" i="3" s="1"/>
  <c r="M233" i="3" a="1"/>
  <c r="M233" i="3" s="1"/>
  <c r="L233" i="3" a="1"/>
  <c r="L233" i="3" s="1"/>
  <c r="G234" i="3" a="1"/>
  <c r="G234" i="3" s="1"/>
  <c r="K233" i="3" a="1"/>
  <c r="K233" i="3" s="1"/>
  <c r="F233" i="3" a="1"/>
  <c r="F233" i="3" s="1"/>
  <c r="L237" i="3" l="1" a="1"/>
  <c r="L237" i="3" s="1"/>
  <c r="M237" i="3" a="1"/>
  <c r="M237" i="3" s="1"/>
  <c r="K236" i="3" a="1"/>
  <c r="K236" i="3" s="1"/>
  <c r="H230" i="3" a="1"/>
  <c r="H230" i="3" s="1"/>
  <c r="E237" i="3" a="1"/>
  <c r="E237" i="3" s="1"/>
  <c r="F238" i="3" a="1"/>
  <c r="F238" i="3" s="1"/>
  <c r="I230" i="3" a="1"/>
  <c r="I230" i="3" s="1"/>
  <c r="E238" i="3" a="1"/>
  <c r="E238" i="3" s="1"/>
  <c r="F230" i="3" a="1"/>
  <c r="F230" i="3" s="1"/>
  <c r="F236" i="3" a="1"/>
  <c r="F236" i="3" s="1"/>
  <c r="L230" i="3" a="1"/>
  <c r="L230" i="3" s="1"/>
  <c r="E230" i="3" a="1"/>
  <c r="E230" i="3" s="1"/>
  <c r="N237" i="3" a="1"/>
  <c r="N237" i="3" s="1"/>
  <c r="H236" i="3" a="1"/>
  <c r="H236" i="3" s="1"/>
  <c r="M230" i="3" a="1"/>
  <c r="M230" i="3" s="1"/>
  <c r="I236" i="3" a="1"/>
  <c r="I236" i="3" s="1"/>
  <c r="H232" i="3" a="1"/>
  <c r="H232" i="3" s="1"/>
  <c r="K231" i="3" a="1"/>
  <c r="K231" i="3" s="1"/>
  <c r="M231" i="3" a="1"/>
  <c r="M231" i="3" s="1"/>
  <c r="N232" i="3" a="1"/>
  <c r="N232" i="3" s="1"/>
  <c r="M236" i="3" a="1"/>
  <c r="M236" i="3" s="1"/>
  <c r="M232" i="3" a="1"/>
  <c r="M232" i="3" s="1"/>
  <c r="F232" i="3" a="1"/>
  <c r="F232" i="3" s="1"/>
  <c r="G232" i="3" a="1"/>
  <c r="G232" i="3" s="1"/>
  <c r="J236" i="3" a="1"/>
  <c r="J236" i="3" s="1"/>
  <c r="N236" i="3" a="1"/>
  <c r="N236" i="3" s="1"/>
  <c r="L236" i="3" a="1"/>
  <c r="L236" i="3" s="1"/>
  <c r="E236" i="3" a="1"/>
  <c r="E236" i="3" s="1"/>
  <c r="J232" i="3" a="1"/>
  <c r="J232" i="3" s="1"/>
  <c r="L232" i="3" a="1"/>
  <c r="L232" i="3" s="1"/>
  <c r="K232" i="3" a="1"/>
  <c r="K232" i="3" s="1"/>
  <c r="E232" i="3" a="1"/>
  <c r="E232" i="3" s="1"/>
  <c r="H228" i="3" a="1"/>
  <c r="H228" i="3" s="1"/>
  <c r="M228" i="3" a="1"/>
  <c r="M228" i="3" s="1"/>
  <c r="J228" i="3" a="1"/>
  <c r="J228" i="3" s="1"/>
  <c r="G228" i="3" a="1"/>
  <c r="G228" i="3" s="1"/>
  <c r="N228" i="3" a="1"/>
  <c r="N228" i="3" s="1"/>
  <c r="F228" i="3" a="1"/>
  <c r="F228" i="3" s="1"/>
  <c r="I228" i="3" a="1"/>
  <c r="I228" i="3" s="1"/>
  <c r="L228" i="3" a="1"/>
  <c r="L228" i="3" s="1"/>
  <c r="K228" i="3" a="1"/>
  <c r="K228" i="3" s="1"/>
  <c r="E228" i="3" a="1"/>
  <c r="E228" i="3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<sst xmlns="http://schemas.openxmlformats.org/spreadsheetml/2006/main" count="897" uniqueCount="259">
  <si>
    <t>Country</t>
  </si>
  <si>
    <t>Afghanistan</t>
  </si>
  <si>
    <t>Angola</t>
  </si>
  <si>
    <t>Albania</t>
  </si>
  <si>
    <t>Argentina</t>
  </si>
  <si>
    <t>Armenia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</si>
  <si>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</si>
  <si>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</si>
  <si>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</si>
  <si>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</si>
  <si>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</si>
  <si>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</si>
  <si>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</si>
  <si>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</si>
  <si>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</si>
  <si>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</si>
  <si>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</si>
  <si>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</si>
  <si>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</si>
  <si>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</si>
  <si>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</si>
  <si>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</si>
  <si>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</si>
  <si>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</si>
  <si>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</si>
  <si>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</si>
  <si>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</si>
  <si>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</si>
  <si>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Dominican Republic</t>
  </si>
  <si>
    <t>Algeria</t>
  </si>
  <si>
    <t>Ecuador</t>
  </si>
  <si>
    <t>Egypt</t>
  </si>
  <si>
    <t>Ethiopia</t>
  </si>
  <si>
    <t>Gabon</t>
  </si>
  <si>
    <t>Georgia</t>
  </si>
  <si>
    <t>Ghana</t>
  </si>
  <si>
    <t>Guinea</t>
  </si>
  <si>
    <t>Gambia</t>
  </si>
  <si>
    <t>Guinea-Bissau</t>
  </si>
  <si>
    <t>Guatemala</t>
  </si>
  <si>
    <t>Guyana</t>
  </si>
  <si>
    <t>Honduras</t>
  </si>
  <si>
    <t>Haiti</t>
  </si>
  <si>
    <t>Indonesia</t>
  </si>
  <si>
    <t>India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</si>
  <si>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</si>
  <si>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</si>
  <si>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</si>
  <si>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</si>
  <si>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</si>
  <si>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</si>
  <si>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</si>
  <si>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</si>
  <si>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</si>
  <si>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Liberia</t>
  </si>
  <si>
    <t>Saint Lucia</t>
  </si>
  <si>
    <t>Sri Lanka</t>
  </si>
  <si>
    <t>Lesotho</t>
  </si>
  <si>
    <t>Republic of Moldova</t>
  </si>
  <si>
    <t>Madagascar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</si>
  <si>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</si>
  <si>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</si>
  <si>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</si>
  <si>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</si>
  <si>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</si>
  <si>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</si>
  <si>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</si>
  <si>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</si>
  <si>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</si>
  <si>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</si>
  <si>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</si>
  <si>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</si>
  <si>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Nepal</t>
  </si>
  <si>
    <t>Pakistan</t>
  </si>
  <si>
    <t>Panama</t>
  </si>
  <si>
    <t>Peru</t>
  </si>
  <si>
    <t>Philippines</t>
  </si>
  <si>
    <t>Democratic People's Republic of Korea</t>
  </si>
  <si>
    <t>Paraguay</t>
  </si>
  <si>
    <t>State of Palestine</t>
  </si>
  <si>
    <t>Rwanda</t>
  </si>
  <si>
    <t>Sudan</t>
  </si>
  <si>
    <t>Senegal</t>
  </si>
  <si>
    <t>Sierra Leone</t>
  </si>
  <si>
    <t>El Salvador</t>
  </si>
  <si>
    <t>Serbia</t>
  </si>
  <si>
    <t>South Sudan</t>
  </si>
  <si>
    <t>Sao Tome and Principe</t>
  </si>
  <si>
    <t>Suriname</t>
  </si>
  <si>
    <t>Eswatini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</si>
  <si>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</si>
  <si>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</si>
  <si>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</si>
  <si>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</si>
  <si>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</si>
  <si>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</si>
  <si>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</si>
  <si>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</si>
  <si>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Turkey</t>
  </si>
  <si>
    <t>United Republic of Tanzania</t>
  </si>
  <si>
    <t>Uganda</t>
  </si>
  <si>
    <t>Ukraine</t>
  </si>
  <si>
    <t>Uruguay</t>
  </si>
  <si>
    <t>Viet Nam</t>
  </si>
  <si>
    <t>Yemen</t>
  </si>
  <si>
    <t>South Africa</t>
  </si>
  <si>
    <t>Zambia</t>
  </si>
  <si>
    <t>Zimbabwe</t>
  </si>
  <si>
    <t>Anguilla</t>
  </si>
  <si>
    <t>Andorra</t>
  </si>
  <si>
    <t>United Arab Emirates</t>
  </si>
  <si>
    <t>Antigua and Barbuda</t>
  </si>
  <si>
    <t>Australia</t>
  </si>
  <si>
    <t>Austria</t>
  </si>
  <si>
    <t>Azerbaijan</t>
  </si>
  <si>
    <t>Belgium</t>
  </si>
  <si>
    <t>Bulgaria</t>
  </si>
  <si>
    <t>Bahrain</t>
  </si>
  <si>
    <t>Bahamas</t>
  </si>
  <si>
    <t>Bolivia (Plurinational State of)</t>
  </si>
  <si>
    <t>Brunei Darussalam</t>
  </si>
  <si>
    <t>Canada</t>
  </si>
  <si>
    <t>Switzerland</t>
  </si>
  <si>
    <t>Cook Islands</t>
  </si>
  <si>
    <t>Cabo Verde</t>
  </si>
  <si>
    <t>Cyprus</t>
  </si>
  <si>
    <t>Czechia</t>
  </si>
  <si>
    <t>Germany</t>
  </si>
  <si>
    <t>Djibouti</t>
  </si>
  <si>
    <t>Dominica</t>
  </si>
  <si>
    <t>Denmark</t>
  </si>
  <si>
    <t>Eritrea</t>
  </si>
  <si>
    <t>Spain</t>
  </si>
  <si>
    <t>Estonia</t>
  </si>
  <si>
    <t>Finland</t>
  </si>
  <si>
    <t>Fiji</t>
  </si>
  <si>
    <t>France</t>
  </si>
  <si>
    <t>Micronesia (Federated States of)</t>
  </si>
  <si>
    <t>United Kingdom</t>
  </si>
  <si>
    <t>Equatorial Guinea</t>
  </si>
  <si>
    <t>Greece</t>
  </si>
  <si>
    <t>Grenada</t>
  </si>
  <si>
    <t>Croatia</t>
  </si>
  <si>
    <t>Hungary</t>
  </si>
  <si>
    <t>Ireland</t>
  </si>
  <si>
    <t>Iran (Islamic Republic of)</t>
  </si>
  <si>
    <t>Iceland</t>
  </si>
  <si>
    <t>Israel</t>
  </si>
  <si>
    <t>Italy</t>
  </si>
  <si>
    <t>Japan</t>
  </si>
  <si>
    <t>Saint Kitts and Nevis</t>
  </si>
  <si>
    <t>Republic of Korea</t>
  </si>
  <si>
    <t>Kuwait</t>
  </si>
  <si>
    <t>Lebanon</t>
  </si>
  <si>
    <t>Libya</t>
  </si>
  <si>
    <t>Liechtenstein</t>
  </si>
  <si>
    <t>Lithuania</t>
  </si>
  <si>
    <t>Luxembourg</t>
  </si>
  <si>
    <t>Latvia</t>
  </si>
  <si>
    <t>Morocco</t>
  </si>
  <si>
    <t>Monaco</t>
  </si>
  <si>
    <t>Maldives</t>
  </si>
  <si>
    <t>Marshall Islands</t>
  </si>
  <si>
    <t>Malta</t>
  </si>
  <si>
    <t>Montserrat</t>
  </si>
  <si>
    <t>Mauritius</t>
  </si>
  <si>
    <t>Malaysia</t>
  </si>
  <si>
    <t>Nicaragua</t>
  </si>
  <si>
    <t>Niue</t>
  </si>
  <si>
    <t>Netherlands</t>
  </si>
  <si>
    <t>Norway</t>
  </si>
  <si>
    <t>Nauru</t>
  </si>
  <si>
    <t>New Zealand</t>
  </si>
  <si>
    <t>Oman</t>
  </si>
  <si>
    <t>Palau</t>
  </si>
  <si>
    <t>Papua New Guinea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</si>
  <si>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</si>
  <si>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</si>
  <si>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</si>
  <si>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</si>
  <si>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</si>
  <si>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</si>
  <si>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</si>
  <si>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Solomon Islands</t>
  </si>
  <si>
    <t>San Marino</t>
  </si>
  <si>
    <t>Somalia</t>
  </si>
  <si>
    <t>Slovakia</t>
  </si>
  <si>
    <t>Slovenia</t>
  </si>
  <si>
    <t>Sweden</t>
  </si>
  <si>
    <t>Seychelles</t>
  </si>
  <si>
    <t>Syrian Arab Republic</t>
  </si>
  <si>
    <t>Turks and Caicos Islands</t>
  </si>
  <si>
    <t>Tokelau</t>
  </si>
  <si>
    <t>Trinidad and Tobago</t>
  </si>
  <si>
    <t>Tuvalu</t>
  </si>
  <si>
    <t>United States</t>
  </si>
  <si>
    <t>Uzbekistan</t>
  </si>
  <si>
    <t>Holy See</t>
  </si>
  <si>
    <t>Saint Vincent and the Grenadines</t>
  </si>
  <si>
    <t>Venezuela (Bolivarian Republic of)</t>
  </si>
  <si>
    <t>British Virgin Islands</t>
  </si>
  <si>
    <t>Vanuatu</t>
  </si>
  <si>
    <t>Samoa</t>
  </si>
  <si>
    <t>SA</t>
  </si>
  <si>
    <t>SSA</t>
  </si>
  <si>
    <t>ECA</t>
  </si>
  <si>
    <t>LAC</t>
  </si>
  <si>
    <t>EAP</t>
  </si>
  <si>
    <t>MENA</t>
  </si>
  <si>
    <t>NA</t>
  </si>
  <si>
    <t>UNICEF Sub-region 1</t>
  </si>
  <si>
    <t>ESA</t>
  </si>
  <si>
    <t>EECA</t>
  </si>
  <si>
    <t>WCA</t>
  </si>
  <si>
    <t>WE</t>
  </si>
  <si>
    <t>Development Regions</t>
  </si>
  <si>
    <t>Least Developed</t>
  </si>
  <si>
    <t>More Developed</t>
  </si>
  <si>
    <t>Less Developed</t>
  </si>
  <si>
    <t>Not Classified</t>
  </si>
  <si>
    <t>Region</t>
    <phoneticPr fontId="3" type="noConversion"/>
  </si>
  <si>
    <t>Sub-region</t>
    <phoneticPr fontId="3" type="noConversion"/>
  </si>
  <si>
    <t>Total</t>
    <phoneticPr fontId="3" type="noConversion"/>
  </si>
  <si>
    <t>Gender</t>
  </si>
  <si>
    <t>Residence</t>
  </si>
  <si>
    <t>Wealth quintile</t>
  </si>
  <si>
    <t>Poorest</t>
  </si>
  <si>
    <t>Second</t>
  </si>
  <si>
    <t>Middle</t>
  </si>
  <si>
    <t>Fourth</t>
  </si>
  <si>
    <t>Richest</t>
  </si>
  <si>
    <t>Female</t>
    <phoneticPr fontId="3" type="noConversion"/>
  </si>
  <si>
    <t>Male</t>
    <phoneticPr fontId="3" type="noConversion"/>
  </si>
  <si>
    <t>Regional aggregates (unit in %, based on &gt;50% population coverage)</t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</si>
  <si>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</si>
  <si>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</si>
  <si>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</si>
  <si>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</si>
  <si>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</si>
  <si>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</si>
  <si>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</si>
  <si>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</si>
  <si>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</si>
  <si>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</si>
  <si>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</si>
  <si>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</si>
  <si>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LDC</t>
  </si>
  <si>
    <t>World</t>
  </si>
  <si>
    <t>Rural</t>
    <phoneticPr fontId="3" type="noConversion"/>
  </si>
  <si>
    <t>Urban</t>
    <phoneticPr fontId="3" type="noConversion"/>
  </si>
  <si>
    <t>Population coverage</t>
    <phoneticPr fontId="3" type="noConversion"/>
  </si>
  <si>
    <t>Population data</t>
    <phoneticPr fontId="3" type="noConversion"/>
  </si>
  <si>
    <t>Pop, total</t>
    <phoneticPr fontId="3" type="noConversion"/>
  </si>
  <si>
    <t>Pop, female</t>
    <phoneticPr fontId="3" type="noConversion"/>
  </si>
  <si>
    <t>Pop, male</t>
    <phoneticPr fontId="3" type="noConversion"/>
  </si>
  <si>
    <t>Pop, rural</t>
    <phoneticPr fontId="3" type="noConversion"/>
  </si>
  <si>
    <t>Pop, urban</t>
    <phoneticPr fontId="3" type="noConversion"/>
  </si>
  <si>
    <t>Urban percentage</t>
    <phoneticPr fontId="3" type="noConversion"/>
  </si>
  <si>
    <t>Kosovo under UNSC res. 1244*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</si>
</sst>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"/>
    <numFmt numFmtId="178" formatCode="_(* #,##0_);_(* \(#,##0\);_(* &quot;-&quot;??_);_(@_)"/>
  </numFmts>
  <fonts count="12">
    <font>
      <sz val="11"/>
      <name val="Calibri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等线"/>
      <family val="2"/>
      <scheme val="minor"/>
    </font>
    <font>
      <b/>
      <sz val="11"/>
      <color theme="0"/>
      <name val="Calibri (Body)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CABE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1"/>
    <xf numFmtId="0" fontId="1" fillId="0" borderId="1"/>
    <xf numFmtId="176" fontId="1" fillId="0" borderId="1" applyFont="0" applyFill="0" applyBorder="0" applyAlignment="0" applyProtection="0"/>
    <xf numFmtId="0" fontId="5" fillId="0" borderId="1"/>
    <xf numFmtId="176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1"/>
    <xf numFmtId="0" fontId="8" fillId="0" borderId="1" applyNumberFormat="0" applyFill="0" applyBorder="0" applyAlignment="0" applyProtection="0"/>
    <xf numFmtId="0" fontId="5" fillId="0" borderId="1"/>
    <xf numFmtId="0" fontId="4" fillId="0" borderId="1"/>
  </cellStyleXfs>
  <cellXfs count="41">
    <xf numFmtId="0" fontId="0" fillId="0" borderId="0" xfId="0"/>
    <xf numFmtId="0" fontId="0" fillId="0" borderId="8" xfId="0" applyBorder="1"/>
    <xf numFmtId="1" fontId="0" fillId="0" borderId="8" xfId="0" applyNumberFormat="1" applyBorder="1"/>
    <xf numFmtId="0" fontId="0" fillId="0" borderId="6" xfId="0" applyBorder="1"/>
    <xf numFmtId="1" fontId="0" fillId="0" borderId="6" xfId="0" applyNumberFormat="1" applyBorder="1"/>
    <xf numFmtId="0" fontId="7" fillId="0" borderId="8" xfId="4" applyFont="1" applyBorder="1" applyAlignment="1">
      <alignment horizontal="left" vertical="center" wrapText="1"/>
    </xf>
    <xf numFmtId="9" fontId="7" fillId="0" borderId="8" xfId="6" applyFont="1" applyBorder="1" applyAlignment="1">
      <alignment horizontal="left" vertical="center" wrapText="1"/>
    </xf>
    <xf numFmtId="178" fontId="4" fillId="0" borderId="8" xfId="7" applyNumberFormat="1" applyFont="1" applyBorder="1" applyAlignment="1"/>
    <xf numFmtId="178" fontId="4" fillId="0" borderId="10" xfId="7" applyNumberFormat="1" applyFont="1" applyBorder="1" applyAlignment="1"/>
    <xf numFmtId="0" fontId="7" fillId="0" borderId="6" xfId="4" applyFont="1" applyBorder="1" applyAlignment="1">
      <alignment horizontal="left" vertical="center" wrapText="1"/>
    </xf>
    <xf numFmtId="9" fontId="7" fillId="0" borderId="6" xfId="6" applyFont="1" applyBorder="1" applyAlignment="1">
      <alignment horizontal="left" vertical="center" wrapText="1"/>
    </xf>
    <xf numFmtId="178" fontId="4" fillId="0" borderId="6" xfId="7" applyNumberFormat="1" applyFont="1" applyBorder="1" applyAlignment="1"/>
    <xf numFmtId="178" fontId="4" fillId="0" borderId="7" xfId="7" applyNumberFormat="1" applyFont="1" applyBorder="1" applyAlignment="1"/>
    <xf numFmtId="9" fontId="0" fillId="0" borderId="4" xfId="8" applyFont="1" applyBorder="1" applyAlignment="1"/>
    <xf numFmtId="9" fontId="0" fillId="0" borderId="10" xfId="8" applyFont="1" applyBorder="1" applyAlignment="1"/>
    <xf numFmtId="9" fontId="0" fillId="0" borderId="7" xfId="8" applyFont="1" applyBorder="1" applyAlignment="1"/>
    <xf numFmtId="1" fontId="9" fillId="2" borderId="9" xfId="1" applyNumberFormat="1" applyFont="1" applyFill="1" applyBorder="1" applyAlignment="1">
      <alignment horizontal="center" vertical="center" wrapText="1"/>
    </xf>
    <xf numFmtId="1" fontId="9" fillId="2" borderId="8" xfId="1" applyNumberFormat="1" applyFont="1" applyFill="1" applyBorder="1" applyAlignment="1">
      <alignment horizontal="center" vertical="center" wrapText="1"/>
    </xf>
    <xf numFmtId="1" fontId="9" fillId="2" borderId="10" xfId="1" applyNumberFormat="1" applyFont="1" applyFill="1" applyBorder="1" applyAlignment="1">
      <alignment horizontal="center" vertical="center" wrapText="1"/>
    </xf>
    <xf numFmtId="0" fontId="11" fillId="0" borderId="9" xfId="4" applyFont="1" applyBorder="1" applyAlignment="1">
      <alignment horizontal="left" vertical="center" wrapText="1"/>
    </xf>
    <xf numFmtId="0" fontId="11" fillId="0" borderId="5" xfId="4" applyFont="1" applyBorder="1" applyAlignment="1">
      <alignment horizontal="left" vertical="center" wrapText="1"/>
    </xf>
    <xf numFmtId="1" fontId="11" fillId="0" borderId="8" xfId="4" applyNumberFormat="1" applyFont="1" applyBorder="1" applyAlignment="1">
      <alignment horizontal="right" vertical="center" wrapText="1"/>
    </xf>
    <xf numFmtId="1" fontId="11" fillId="0" borderId="10" xfId="4" applyNumberFormat="1" applyFont="1" applyBorder="1" applyAlignment="1">
      <alignment horizontal="right" vertical="center" wrapText="1"/>
    </xf>
    <xf numFmtId="0" fontId="11" fillId="0" borderId="8" xfId="4" applyFont="1" applyBorder="1" applyAlignment="1">
      <alignment horizontal="right"/>
    </xf>
    <xf numFmtId="0" fontId="11" fillId="0" borderId="10" xfId="4" applyFont="1" applyBorder="1" applyAlignment="1">
      <alignment horizontal="right"/>
    </xf>
    <xf numFmtId="1" fontId="11" fillId="0" borderId="6" xfId="4" applyNumberFormat="1" applyFont="1" applyBorder="1" applyAlignment="1">
      <alignment horizontal="right" vertical="center" wrapText="1"/>
    </xf>
    <xf numFmtId="1" fontId="11" fillId="0" borderId="7" xfId="4" applyNumberFormat="1" applyFont="1" applyBorder="1" applyAlignment="1">
      <alignment horizontal="right" vertical="center" wrapText="1"/>
    </xf>
    <xf numFmtId="1" fontId="9" fillId="2" borderId="13" xfId="1" applyNumberFormat="1" applyFont="1" applyFill="1" applyBorder="1" applyAlignment="1">
      <alignment horizontal="center" vertical="center" wrapText="1"/>
    </xf>
    <xf numFmtId="1" fontId="9" fillId="2" borderId="11" xfId="1" applyNumberFormat="1" applyFont="1" applyFill="1" applyBorder="1" applyAlignment="1">
      <alignment horizontal="center" vertical="center" wrapText="1"/>
    </xf>
    <xf numFmtId="0" fontId="4" fillId="0" borderId="9" xfId="12" applyBorder="1"/>
    <xf numFmtId="0" fontId="4" fillId="0" borderId="8" xfId="0" applyFont="1" applyBorder="1"/>
    <xf numFmtId="0" fontId="9" fillId="2" borderId="2" xfId="4" applyFont="1" applyFill="1" applyBorder="1" applyAlignment="1">
      <alignment horizontal="center" vertical="center" wrapText="1"/>
    </xf>
    <xf numFmtId="0" fontId="9" fillId="2" borderId="3" xfId="4" applyFont="1" applyFill="1" applyBorder="1" applyAlignment="1">
      <alignment horizontal="center" vertical="center" wrapText="1"/>
    </xf>
    <xf numFmtId="0" fontId="9" fillId="2" borderId="4" xfId="4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2" xfId="4" applyFont="1" applyFill="1" applyBorder="1" applyAlignment="1">
      <alignment horizontal="center" vertical="center" wrapText="1"/>
    </xf>
    <xf numFmtId="0" fontId="10" fillId="2" borderId="3" xfId="4" applyFont="1" applyFill="1" applyBorder="1" applyAlignment="1">
      <alignment horizontal="center" vertical="center" wrapText="1"/>
    </xf>
    <xf numFmtId="0" fontId="10" fillId="2" borderId="4" xfId="4" applyFont="1" applyFill="1" applyBorder="1" applyAlignment="1">
      <alignment horizontal="center" vertical="center" wrapText="1"/>
    </xf>
    <xf numFmtId="177" fontId="9" fillId="2" borderId="3" xfId="1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</cellXfs>
  <cellStyles count="13">
    <cellStyle name="Comma 2" xfId="5" xr:uid="{5578AEE5-315D-41BA-BB8A-6F5096A0BE4A}"/>
    <cellStyle name="Comma 3" xfId="3" xr:uid="{B8C6411C-B859-4D2C-A0C7-C899043B58D8}"/>
    <cellStyle name="Hyperlink 2" xfId="10" xr:uid="{8C51D47D-8B52-F648-9ABF-1213AF816D08}"/>
    <cellStyle name="Normal 2" xfId="4" xr:uid="{9790A678-90E2-4F3F-96CF-69B9B9007765}"/>
    <cellStyle name="Normal 2 2" xfId="11" xr:uid="{F5D31305-2A73-5840-A24C-5C565C6E7DE6}"/>
    <cellStyle name="Normal 3" xfId="1" xr:uid="{630C2441-FDD4-4BFA-931D-F73FB0D12413}"/>
    <cellStyle name="Normal 4" xfId="2" xr:uid="{ACC7C945-58FA-4EE0-B4C5-A8C2CB067AF4}"/>
    <cellStyle name="Normal 4 2" xfId="9" xr:uid="{977B8454-B626-0642-9078-2B4198DAF7EF}"/>
    <cellStyle name="Normal 5" xfId="12" xr:uid="{855B04F8-B0CD-B34C-ACA6-3FE43843ACDE}"/>
    <cellStyle name="Percent 2" xfId="6" xr:uid="{35655A87-0DB0-4B28-BDAE-3720150E6568}"/>
    <cellStyle name="百分比" xfId="8" builtinId="5"/>
    <cellStyle name="常规" xfId="0" builtinId="0"/>
    <cellStyle name="千位分隔" xfId="7" builtinId="3"/>
  </cellStyles>
  <dxfs count="0"/>
  <tableStyles count="0" defaultTableStyle="TableStyleMedium2" defaultPivotStyle="PivotStyleLight16"/>
  <colors>
    <mruColors>
      <color rgb="FF1CA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9"/>
  <sheetViews>
    <sheetView tabSelected="1" zoomScaleNormal="100" workbookViewId="0">
      <selection activeCell="C8" sqref="C8"/>
    </sheetView>
  </sheetViews>
  <sheetFormatPr defaultColWidth="8.85546875" defaultRowHeight="15"/>
  <cols>
    <col min="1" max="1" width="37.140625" bestFit="1" customWidth="1"/>
    <col min="2" max="2" width="11.5703125" customWidth="1"/>
    <col min="3" max="3" width="20" bestFit="1" customWidth="1"/>
    <col min="4" max="4" width="27.42578125" customWidth="1"/>
    <col min="5" max="5" width="5.85546875" bestFit="1" customWidth="1"/>
    <col min="6" max="6" width="23.42578125" bestFit="1" customWidth="1"/>
    <col min="7" max="7" width="12.140625" bestFit="1" customWidth="1"/>
    <col min="8" max="8" width="6.42578125" bestFit="1" customWidth="1"/>
    <col min="9" max="9" width="7.42578125" bestFit="1" customWidth="1"/>
    <col min="11" max="11" width="8.42578125" bestFit="1" customWidth="1"/>
    <col min="12" max="12" width="8.140625" bestFit="1" customWidth="1"/>
    <col min="13" max="13" width="7.85546875" bestFit="1" customWidth="1"/>
    <col min="14" max="14" width="8.140625" bestFit="1" customWidth="1"/>
    <col min="15" max="17" width="0" hidden="1" customWidth="1"/>
    <col min="18" max="18" width="11.28515625" hidden="1" customWidth="1"/>
    <col min="19" max="19" width="10.28515625" hidden="1" customWidth="1"/>
    <col min="20" max="20" width="14.28515625" hidden="1" customWidth="1"/>
  </cols>
  <sheetData>
    <row r="1" spans="1:20">
      <c r="A1" s="34" t="s">
        <v>0</v>
      </c>
      <c r="B1" s="34" t="s">
        <v>220</v>
      </c>
      <c r="C1" s="34" t="s">
        <v>221</v>
      </c>
      <c r="D1" s="34" t="s">
        <v>215</v>
      </c>
      <c r="E1" s="34" t="s">
        <v>222</v>
      </c>
      <c r="F1" s="39" t="s">
        <v>223</v>
      </c>
      <c r="G1" s="39"/>
      <c r="H1" s="39" t="s">
        <v>224</v>
      </c>
      <c r="I1" s="39"/>
      <c r="J1" s="39" t="s">
        <v>225</v>
      </c>
      <c r="K1" s="39"/>
      <c r="L1" s="39"/>
      <c r="M1" s="39"/>
      <c r="N1" s="39"/>
      <c r="O1" s="40" t="s">
        <v>251</v>
      </c>
      <c r="P1" s="40"/>
      <c r="Q1" s="40"/>
      <c r="R1" s="40"/>
      <c r="S1" s="40"/>
      <c r="T1" s="40"/>
    </row>
    <row r="2" spans="1:20" ht="30.75" thickBot="1">
      <c r="A2" s="35"/>
      <c r="B2" s="35"/>
      <c r="C2" s="35" t="s">
        <v>210</v>
      </c>
      <c r="D2" s="35"/>
      <c r="E2" s="35"/>
      <c r="F2" s="17" t="s">
        <v>231</v>
      </c>
      <c r="G2" s="17" t="s">
        <v>232</v>
      </c>
      <c r="H2" s="17" t="s">
        <v>248</v>
      </c>
      <c r="I2" s="17" t="s">
        <v>249</v>
      </c>
      <c r="J2" s="17" t="s">
        <v>226</v>
      </c>
      <c r="K2" s="17" t="s">
        <v>227</v>
      </c>
      <c r="L2" s="17" t="s">
        <v>228</v>
      </c>
      <c r="M2" s="17" t="s">
        <v>229</v>
      </c>
      <c r="N2" s="17" t="s">
        <v>230</v>
      </c>
      <c r="O2" s="27" t="s">
        <v>252</v>
      </c>
      <c r="P2" s="28" t="s">
        <v>253</v>
      </c>
      <c r="Q2" s="28" t="s">
        <v>254</v>
      </c>
      <c r="R2" s="28" t="s">
        <v>255</v>
      </c>
      <c r="S2" s="28" t="s">
        <v>256</v>
      </c>
      <c r="T2" s="28" t="s">
        <v>257</v>
      </c>
    </row>
    <row r="3" spans="1:20">
      <c r="A3" s="1" t="s">
        <v>1</v>
      </c>
      <c r="B3" s="1" t="s">
        <v>203</v>
      </c>
      <c r="C3" s="1" t="s">
        <v>203</v>
      </c>
      <c r="D3" s="1" t="s">
        <v>216</v>
      </c>
      <c r="E3" s="2">
        <v>57.790981292724609</v>
      </c>
      <c r="F3" s="2">
        <v>72.725257873535156</v>
      </c>
      <c r="G3" s="2">
        <v>42.885768890380859</v>
      </c>
      <c r="H3" s="2">
        <v>62.708980560302734</v>
      </c>
      <c r="I3" s="2">
        <v>44.534229278564453</v>
      </c>
      <c r="J3" s="2">
        <v>69.791000366210938</v>
      </c>
      <c r="K3" s="2">
        <v>64.022758483886719</v>
      </c>
      <c r="L3" s="2">
        <v>63.875</v>
      </c>
      <c r="M3" s="2">
        <v>54.083179473876953</v>
      </c>
      <c r="N3" s="2">
        <v>39.933971405029297</v>
      </c>
      <c r="O3">
        <v>2838749</v>
      </c>
      <c r="P3">
        <v>1380667</v>
      </c>
      <c r="Q3">
        <v>1458082</v>
      </c>
      <c r="R3">
        <f>O3-S3</f>
        <v>2115013.0034733838</v>
      </c>
      <c r="S3">
        <f>T3*O3</f>
        <v>723735.99652661628</v>
      </c>
      <c r="T3" s="13">
        <v>0.25494892169988126</v>
      </c>
    </row>
    <row r="4" spans="1:20">
      <c r="A4" s="1" t="s">
        <v>3</v>
      </c>
      <c r="B4" s="1" t="s">
        <v>205</v>
      </c>
      <c r="C4" s="1" t="s">
        <v>212</v>
      </c>
      <c r="D4" s="1" t="s">
        <v>217</v>
      </c>
      <c r="E4" s="2">
        <v>12.199999809265137</v>
      </c>
      <c r="F4" s="2">
        <v>12</v>
      </c>
      <c r="G4" s="2">
        <v>12.399999618530273</v>
      </c>
      <c r="H4" s="2">
        <v>16</v>
      </c>
      <c r="I4" s="2">
        <v>9.3000001907348633</v>
      </c>
      <c r="J4" s="2">
        <v>26.600000381469727</v>
      </c>
      <c r="K4" s="2">
        <v>11.399999618530273</v>
      </c>
      <c r="L4" s="2">
        <v>10.5</v>
      </c>
      <c r="M4" s="2">
        <v>5.4000000953674316</v>
      </c>
      <c r="N4" s="2">
        <v>4.6999998092651367</v>
      </c>
      <c r="O4">
        <v>115351</v>
      </c>
      <c r="P4">
        <v>53510</v>
      </c>
      <c r="Q4">
        <v>61841</v>
      </c>
      <c r="R4">
        <f t="shared" ref="R4:R62" si="0">O4-S4</f>
        <v>45772.564671787375</v>
      </c>
      <c r="S4">
        <f t="shared" ref="S4:S62" si="1">T4*O4</f>
        <v>69578.435328212625</v>
      </c>
      <c r="T4" s="14">
        <v>0.60318883519182864</v>
      </c>
    </row>
    <row r="5" spans="1:20">
      <c r="A5" s="1" t="s">
        <v>29</v>
      </c>
      <c r="B5" s="1" t="s">
        <v>208</v>
      </c>
      <c r="C5" s="1" t="s">
        <v>208</v>
      </c>
      <c r="D5" s="1" t="s">
        <v>218</v>
      </c>
      <c r="E5" s="2">
        <v>22.671539306640625</v>
      </c>
      <c r="F5" s="2">
        <v>17.50255012512207</v>
      </c>
      <c r="G5" s="2">
        <v>27.437799453735352</v>
      </c>
      <c r="H5" s="2">
        <v>27.218990325927734</v>
      </c>
      <c r="I5" s="2">
        <v>20.201120376586914</v>
      </c>
      <c r="J5" s="2">
        <v>37.523429870605469</v>
      </c>
      <c r="K5" s="2">
        <v>27.081289291381836</v>
      </c>
      <c r="L5" s="2">
        <v>22.439180374145508</v>
      </c>
      <c r="M5" s="2">
        <v>17.447309494018555</v>
      </c>
      <c r="N5" s="2">
        <v>9.7969179153442383</v>
      </c>
      <c r="O5">
        <v>1792844</v>
      </c>
      <c r="P5">
        <v>878622</v>
      </c>
      <c r="Q5">
        <v>914222</v>
      </c>
      <c r="R5">
        <f t="shared" si="0"/>
        <v>490719.90909343236</v>
      </c>
      <c r="S5">
        <f t="shared" si="1"/>
        <v>1302124.0909065676</v>
      </c>
      <c r="T5" s="14">
        <v>0.72628967768894992</v>
      </c>
    </row>
    <row r="6" spans="1:20">
      <c r="A6" s="1" t="s">
        <v>109</v>
      </c>
      <c r="B6" s="1" t="s">
        <v>205</v>
      </c>
      <c r="C6" s="1" t="s">
        <v>214</v>
      </c>
      <c r="D6" s="1" t="s">
        <v>217</v>
      </c>
      <c r="E6" s="2"/>
      <c r="F6" s="2"/>
      <c r="G6" s="2"/>
      <c r="H6" s="2"/>
      <c r="I6" s="2"/>
      <c r="J6" s="2"/>
      <c r="K6" s="2"/>
      <c r="L6" s="2"/>
      <c r="M6" s="2"/>
      <c r="N6" s="2"/>
      <c r="O6">
        <v>1378</v>
      </c>
      <c r="P6">
        <v>665</v>
      </c>
      <c r="Q6">
        <v>713</v>
      </c>
      <c r="R6">
        <f t="shared" si="0"/>
        <v>164.51192286200671</v>
      </c>
      <c r="S6">
        <f t="shared" si="1"/>
        <v>1213.4880771379933</v>
      </c>
      <c r="T6" s="14">
        <v>0.88061544059360908</v>
      </c>
    </row>
    <row r="7" spans="1:20">
      <c r="A7" s="1" t="s">
        <v>2</v>
      </c>
      <c r="B7" s="1" t="s">
        <v>204</v>
      </c>
      <c r="C7" s="1" t="s">
        <v>211</v>
      </c>
      <c r="D7" s="1" t="s">
        <v>216</v>
      </c>
      <c r="E7" s="2">
        <v>28.510440826416016</v>
      </c>
      <c r="F7" s="2">
        <v>35.406719207763672</v>
      </c>
      <c r="G7" s="2">
        <v>21.075099945068359</v>
      </c>
      <c r="H7" s="2">
        <v>52.517490386962891</v>
      </c>
      <c r="I7" s="2">
        <v>19.263460159301758</v>
      </c>
      <c r="J7" s="2">
        <v>58.480491638183594</v>
      </c>
      <c r="K7" s="2">
        <v>50.302078247070313</v>
      </c>
      <c r="L7" s="2">
        <v>27.247579574584961</v>
      </c>
      <c r="M7" s="2">
        <v>16.990280151367188</v>
      </c>
      <c r="N7" s="2">
        <v>9.2689476013183594</v>
      </c>
      <c r="O7">
        <v>2304438</v>
      </c>
      <c r="P7">
        <v>1160585</v>
      </c>
      <c r="Q7">
        <v>1143853</v>
      </c>
      <c r="R7">
        <f t="shared" si="0"/>
        <v>794699.10323096905</v>
      </c>
      <c r="S7">
        <f t="shared" si="1"/>
        <v>1509738.896769031</v>
      </c>
      <c r="T7" s="14">
        <v>0.65514407277133557</v>
      </c>
    </row>
    <row r="8" spans="1:20">
      <c r="A8" s="1" t="s">
        <v>108</v>
      </c>
      <c r="B8" s="1" t="s">
        <v>206</v>
      </c>
      <c r="C8" s="1" t="s">
        <v>206</v>
      </c>
      <c r="D8" s="1" t="s">
        <v>219</v>
      </c>
      <c r="E8" s="2"/>
      <c r="F8" s="2"/>
      <c r="G8" s="2"/>
      <c r="H8" s="2"/>
      <c r="I8" s="2"/>
      <c r="J8" s="2"/>
      <c r="K8" s="2"/>
      <c r="L8" s="2"/>
      <c r="M8" s="2"/>
      <c r="N8" s="2"/>
      <c r="O8">
        <v>404</v>
      </c>
      <c r="P8">
        <v>200</v>
      </c>
      <c r="Q8">
        <v>204</v>
      </c>
      <c r="R8">
        <f t="shared" si="0"/>
        <v>0</v>
      </c>
      <c r="S8">
        <f t="shared" si="1"/>
        <v>404</v>
      </c>
      <c r="T8" s="14">
        <v>1</v>
      </c>
    </row>
    <row r="9" spans="1:20">
      <c r="A9" s="1" t="s">
        <v>111</v>
      </c>
      <c r="B9" s="1" t="s">
        <v>206</v>
      </c>
      <c r="C9" s="1" t="s">
        <v>206</v>
      </c>
      <c r="D9" s="1" t="s">
        <v>218</v>
      </c>
      <c r="E9" s="2"/>
      <c r="F9" s="2"/>
      <c r="G9" s="2"/>
      <c r="H9" s="2"/>
      <c r="I9" s="2"/>
      <c r="J9" s="2"/>
      <c r="K9" s="2"/>
      <c r="L9" s="2"/>
      <c r="M9" s="2"/>
      <c r="N9" s="2"/>
      <c r="O9">
        <v>2762</v>
      </c>
      <c r="P9">
        <v>1367</v>
      </c>
      <c r="Q9">
        <v>1395</v>
      </c>
      <c r="R9">
        <f t="shared" si="0"/>
        <v>2082.5560407569142</v>
      </c>
      <c r="S9">
        <f t="shared" si="1"/>
        <v>679.44395924308594</v>
      </c>
      <c r="T9" s="14">
        <v>0.24599708879184864</v>
      </c>
    </row>
    <row r="10" spans="1:20">
      <c r="A10" s="1" t="s">
        <v>4</v>
      </c>
      <c r="B10" s="1" t="s">
        <v>206</v>
      </c>
      <c r="C10" s="1" t="s">
        <v>206</v>
      </c>
      <c r="D10" s="1" t="s">
        <v>218</v>
      </c>
      <c r="E10" s="2">
        <v>6.8578038215637207</v>
      </c>
      <c r="F10" s="2">
        <v>5.8911499977111816</v>
      </c>
      <c r="G10" s="2">
        <v>7.7867188453674316</v>
      </c>
      <c r="H10" s="2"/>
      <c r="I10" s="2"/>
      <c r="J10" s="2">
        <v>13.998970031738281</v>
      </c>
      <c r="K10" s="2">
        <v>6.9496569633483887</v>
      </c>
      <c r="L10" s="2">
        <v>7.213831901550293</v>
      </c>
      <c r="M10" s="2">
        <v>1.8714439868927002</v>
      </c>
      <c r="N10" s="2">
        <v>0.47939509153366089</v>
      </c>
      <c r="O10">
        <v>2136201</v>
      </c>
      <c r="P10">
        <v>1049660</v>
      </c>
      <c r="Q10">
        <v>1086541</v>
      </c>
      <c r="R10">
        <f t="shared" si="0"/>
        <v>173663.21561445389</v>
      </c>
      <c r="S10">
        <f t="shared" si="1"/>
        <v>1962537.7843855461</v>
      </c>
      <c r="T10" s="14">
        <v>0.91870464641929583</v>
      </c>
    </row>
    <row r="11" spans="1:20">
      <c r="A11" s="1" t="s">
        <v>5</v>
      </c>
      <c r="B11" s="1" t="s">
        <v>205</v>
      </c>
      <c r="C11" s="1" t="s">
        <v>212</v>
      </c>
      <c r="D11" s="1" t="s">
        <v>218</v>
      </c>
      <c r="E11" s="2">
        <v>6.5999999046325684</v>
      </c>
      <c r="F11" s="2">
        <v>4.4000000953674316</v>
      </c>
      <c r="G11" s="2">
        <v>8.6999998092651367</v>
      </c>
      <c r="H11" s="2">
        <v>8.8999996185302734</v>
      </c>
      <c r="I11" s="2">
        <v>4.8000001907348633</v>
      </c>
      <c r="J11" s="2">
        <v>11.600000381469727</v>
      </c>
      <c r="K11" s="2">
        <v>6.3000001907348633</v>
      </c>
      <c r="L11" s="2">
        <v>9.5</v>
      </c>
      <c r="M11" s="2">
        <v>4.5999999046325684</v>
      </c>
      <c r="N11" s="2">
        <v>1.5</v>
      </c>
      <c r="O11">
        <v>104069</v>
      </c>
      <c r="P11">
        <v>48428</v>
      </c>
      <c r="Q11">
        <v>55641</v>
      </c>
      <c r="R11">
        <f t="shared" si="0"/>
        <v>38350.844801155501</v>
      </c>
      <c r="S11">
        <f t="shared" si="1"/>
        <v>65718.155198844499</v>
      </c>
      <c r="T11" s="14">
        <v>0.63148637153085452</v>
      </c>
    </row>
    <row r="12" spans="1:20">
      <c r="A12" s="1" t="s">
        <v>112</v>
      </c>
      <c r="B12" s="1" t="s">
        <v>207</v>
      </c>
      <c r="C12" s="1" t="s">
        <v>207</v>
      </c>
      <c r="D12" s="1" t="s">
        <v>217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>
        <v>619671</v>
      </c>
      <c r="P12">
        <v>302624</v>
      </c>
      <c r="Q12">
        <v>317047</v>
      </c>
      <c r="R12">
        <f t="shared" si="0"/>
        <v>86681.207679585903</v>
      </c>
      <c r="S12">
        <f t="shared" si="1"/>
        <v>532989.7923204141</v>
      </c>
      <c r="T12" s="14">
        <v>0.86011737247735343</v>
      </c>
    </row>
    <row r="13" spans="1:20">
      <c r="A13" s="1" t="s">
        <v>113</v>
      </c>
      <c r="B13" s="1" t="s">
        <v>205</v>
      </c>
      <c r="C13" s="1" t="s">
        <v>214</v>
      </c>
      <c r="D13" s="1" t="s">
        <v>217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>
        <v>352476</v>
      </c>
      <c r="P13">
        <v>170623</v>
      </c>
      <c r="Q13">
        <v>181853</v>
      </c>
      <c r="R13">
        <f t="shared" si="0"/>
        <v>146992.12004451643</v>
      </c>
      <c r="S13">
        <f t="shared" si="1"/>
        <v>205483.87995548357</v>
      </c>
      <c r="T13" s="14">
        <v>0.58297268453875883</v>
      </c>
    </row>
    <row r="14" spans="1:20">
      <c r="A14" s="1" t="s">
        <v>114</v>
      </c>
      <c r="B14" s="1" t="s">
        <v>205</v>
      </c>
      <c r="C14" s="1" t="s">
        <v>212</v>
      </c>
      <c r="D14" s="1" t="s">
        <v>218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>
        <v>380032</v>
      </c>
      <c r="P14">
        <v>177396</v>
      </c>
      <c r="Q14">
        <v>202636</v>
      </c>
      <c r="R14">
        <f t="shared" si="0"/>
        <v>168429.77323019932</v>
      </c>
      <c r="S14">
        <f t="shared" si="1"/>
        <v>211602.22676980068</v>
      </c>
      <c r="T14" s="14">
        <v>0.55680107667196621</v>
      </c>
    </row>
    <row r="15" spans="1:20">
      <c r="A15" s="1" t="s">
        <v>118</v>
      </c>
      <c r="B15" s="1" t="s">
        <v>206</v>
      </c>
      <c r="C15" s="1" t="s">
        <v>206</v>
      </c>
      <c r="D15" s="1" t="s">
        <v>218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>
        <v>19345</v>
      </c>
      <c r="P15">
        <v>9713</v>
      </c>
      <c r="Q15">
        <v>9632</v>
      </c>
      <c r="R15">
        <f t="shared" si="0"/>
        <v>3283.8317367294057</v>
      </c>
      <c r="S15">
        <f t="shared" si="1"/>
        <v>16061.168263270594</v>
      </c>
      <c r="T15" s="14">
        <v>0.83024907021300565</v>
      </c>
    </row>
    <row r="16" spans="1:20">
      <c r="A16" s="1" t="s">
        <v>117</v>
      </c>
      <c r="B16" s="1" t="s">
        <v>208</v>
      </c>
      <c r="C16" s="1" t="s">
        <v>208</v>
      </c>
      <c r="D16" s="1" t="s">
        <v>218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>
        <v>54977</v>
      </c>
      <c r="P16">
        <v>25107</v>
      </c>
      <c r="Q16">
        <v>29870</v>
      </c>
      <c r="R16">
        <f t="shared" si="0"/>
        <v>5889.5119882475483</v>
      </c>
      <c r="S16">
        <f t="shared" si="1"/>
        <v>49087.488011752452</v>
      </c>
      <c r="T16" s="14">
        <v>0.89287316535555694</v>
      </c>
    </row>
    <row r="17" spans="1:20">
      <c r="A17" s="1" t="s">
        <v>9</v>
      </c>
      <c r="B17" s="1" t="s">
        <v>203</v>
      </c>
      <c r="C17" s="1" t="s">
        <v>203</v>
      </c>
      <c r="D17" s="1" t="s">
        <v>216</v>
      </c>
      <c r="E17" s="2">
        <v>31.399999618530273</v>
      </c>
      <c r="F17" s="2">
        <v>26.100000381469727</v>
      </c>
      <c r="G17" s="2">
        <v>36.5</v>
      </c>
      <c r="H17" s="2">
        <v>31.700000762939453</v>
      </c>
      <c r="I17" s="2">
        <v>30.299999237060547</v>
      </c>
      <c r="J17" s="2">
        <v>45.099998474121094</v>
      </c>
      <c r="K17" s="2">
        <v>35.299999237060547</v>
      </c>
      <c r="L17" s="2">
        <v>29</v>
      </c>
      <c r="M17" s="2">
        <v>28.200000762939453</v>
      </c>
      <c r="N17" s="2">
        <v>18.799999237060547</v>
      </c>
      <c r="O17">
        <v>12300000</v>
      </c>
      <c r="P17">
        <v>5992118</v>
      </c>
      <c r="Q17">
        <v>6273930</v>
      </c>
      <c r="R17">
        <f t="shared" si="0"/>
        <v>7794244.433169717</v>
      </c>
      <c r="S17">
        <f t="shared" si="1"/>
        <v>4505755.566830283</v>
      </c>
      <c r="T17" s="14">
        <v>0.36632159079921001</v>
      </c>
    </row>
    <row r="18" spans="1:20">
      <c r="A18" s="1" t="s">
        <v>14</v>
      </c>
      <c r="B18" s="1" t="s">
        <v>206</v>
      </c>
      <c r="C18" s="1" t="s">
        <v>206</v>
      </c>
      <c r="D18" s="1" t="s">
        <v>218</v>
      </c>
      <c r="E18" s="2">
        <v>0.62935549020767212</v>
      </c>
      <c r="F18" s="2">
        <v>1.279013991355896</v>
      </c>
      <c r="G18" s="2">
        <v>0</v>
      </c>
      <c r="H18" s="2">
        <v>1.1895250082015991</v>
      </c>
      <c r="I18" s="2">
        <v>0.34474369883537292</v>
      </c>
      <c r="J18" s="2">
        <v>0</v>
      </c>
      <c r="K18" s="2">
        <v>0.91304522752761841</v>
      </c>
      <c r="L18" s="2">
        <v>0</v>
      </c>
      <c r="M18" s="2">
        <v>1.0394929647445679</v>
      </c>
      <c r="N18" s="2">
        <v>0.7465280294418335</v>
      </c>
      <c r="O18">
        <v>7381</v>
      </c>
      <c r="P18">
        <v>3604</v>
      </c>
      <c r="Q18">
        <v>3777</v>
      </c>
      <c r="R18">
        <f t="shared" si="0"/>
        <v>5082.0468979147172</v>
      </c>
      <c r="S18">
        <f t="shared" si="1"/>
        <v>2298.9531020852828</v>
      </c>
      <c r="T18" s="14">
        <v>0.31146905596603208</v>
      </c>
    </row>
    <row r="19" spans="1:20">
      <c r="A19" s="1" t="s">
        <v>11</v>
      </c>
      <c r="B19" s="1" t="s">
        <v>205</v>
      </c>
      <c r="C19" s="1" t="s">
        <v>212</v>
      </c>
      <c r="D19" s="1" t="s">
        <v>217</v>
      </c>
      <c r="E19" s="2">
        <v>0.7500641942024231</v>
      </c>
      <c r="F19" s="2">
        <v>0.76605880260467529</v>
      </c>
      <c r="G19" s="2">
        <v>0.72732079029083252</v>
      </c>
      <c r="H19" s="2">
        <v>0</v>
      </c>
      <c r="I19" s="2">
        <v>1.0002620220184326</v>
      </c>
      <c r="J19" s="2">
        <v>1.6396969556808472</v>
      </c>
      <c r="K19" s="2">
        <v>0</v>
      </c>
      <c r="L19" s="2">
        <v>0</v>
      </c>
      <c r="M19" s="2">
        <v>1.8755970001220703</v>
      </c>
      <c r="N19" s="2">
        <v>0</v>
      </c>
      <c r="O19">
        <v>182250</v>
      </c>
      <c r="P19">
        <v>88657</v>
      </c>
      <c r="Q19">
        <v>93593</v>
      </c>
      <c r="R19">
        <f t="shared" si="0"/>
        <v>39010.944378257002</v>
      </c>
      <c r="S19">
        <f t="shared" si="1"/>
        <v>143239.055621743</v>
      </c>
      <c r="T19" s="14">
        <v>0.78594817899447467</v>
      </c>
    </row>
    <row r="20" spans="1:20">
      <c r="A20" s="1" t="s">
        <v>115</v>
      </c>
      <c r="B20" s="1" t="s">
        <v>205</v>
      </c>
      <c r="C20" s="1" t="s">
        <v>214</v>
      </c>
      <c r="D20" s="1" t="s">
        <v>217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>
        <v>517706</v>
      </c>
      <c r="P20">
        <v>251648</v>
      </c>
      <c r="Q20">
        <v>266058</v>
      </c>
      <c r="R20">
        <f t="shared" si="0"/>
        <v>10348.4299033641</v>
      </c>
      <c r="S20">
        <f t="shared" si="1"/>
        <v>507357.5700966359</v>
      </c>
      <c r="T20" s="14">
        <v>0.98001099098066446</v>
      </c>
    </row>
    <row r="21" spans="1:20">
      <c r="A21" s="1" t="s">
        <v>12</v>
      </c>
      <c r="B21" s="1" t="s">
        <v>206</v>
      </c>
      <c r="C21" s="1" t="s">
        <v>206</v>
      </c>
      <c r="D21" s="1" t="s">
        <v>218</v>
      </c>
      <c r="E21" s="2">
        <v>32.700000762939453</v>
      </c>
      <c r="F21" s="2">
        <v>35.099998474121094</v>
      </c>
      <c r="G21" s="2">
        <v>30.399999618530273</v>
      </c>
      <c r="H21" s="2">
        <v>38.400001525878906</v>
      </c>
      <c r="I21" s="2">
        <v>24.100000381469727</v>
      </c>
      <c r="J21" s="2">
        <v>54.400001525878906</v>
      </c>
      <c r="K21" s="2">
        <v>42.799999237060547</v>
      </c>
      <c r="L21" s="2">
        <v>39.900001525878906</v>
      </c>
      <c r="M21" s="2">
        <v>13.300000190734863</v>
      </c>
      <c r="N21" s="2">
        <v>7.4000000953674316</v>
      </c>
      <c r="O21">
        <v>15780</v>
      </c>
      <c r="P21">
        <v>7811</v>
      </c>
      <c r="Q21">
        <v>7969</v>
      </c>
      <c r="R21">
        <f t="shared" si="0"/>
        <v>8564.6576753720801</v>
      </c>
      <c r="S21">
        <f t="shared" si="1"/>
        <v>7215.3423246279199</v>
      </c>
      <c r="T21" s="14">
        <v>0.45724602817667426</v>
      </c>
    </row>
    <row r="22" spans="1:20">
      <c r="A22" s="1" t="s">
        <v>7</v>
      </c>
      <c r="B22" s="1" t="s">
        <v>204</v>
      </c>
      <c r="C22" s="1" t="s">
        <v>213</v>
      </c>
      <c r="D22" s="1" t="s">
        <v>216</v>
      </c>
      <c r="E22" s="2">
        <v>58.400001525878906</v>
      </c>
      <c r="F22" s="2">
        <v>66.099998474121094</v>
      </c>
      <c r="G22" s="2">
        <v>49.900001525878906</v>
      </c>
      <c r="H22" s="2">
        <v>64.699996948242188</v>
      </c>
      <c r="I22" s="2">
        <v>49.5</v>
      </c>
      <c r="J22" s="2">
        <v>82.300003051757813</v>
      </c>
      <c r="K22" s="2">
        <v>72.699996948242188</v>
      </c>
      <c r="L22" s="2">
        <v>60.799999237060547</v>
      </c>
      <c r="M22" s="2">
        <v>47.700000762939453</v>
      </c>
      <c r="N22" s="2">
        <v>36.099998474121094</v>
      </c>
      <c r="O22">
        <v>774147</v>
      </c>
      <c r="P22">
        <v>382195</v>
      </c>
      <c r="Q22">
        <v>391952</v>
      </c>
      <c r="R22">
        <f t="shared" si="0"/>
        <v>407880.82451774273</v>
      </c>
      <c r="S22">
        <f t="shared" si="1"/>
        <v>366266.17548225727</v>
      </c>
      <c r="T22" s="14">
        <v>0.47312225647358608</v>
      </c>
    </row>
    <row r="23" spans="1:20">
      <c r="A23" s="1" t="s">
        <v>15</v>
      </c>
      <c r="B23" s="1" t="s">
        <v>203</v>
      </c>
      <c r="C23" s="1" t="s">
        <v>203</v>
      </c>
      <c r="D23" s="1" t="s">
        <v>216</v>
      </c>
      <c r="E23" s="2">
        <v>39.377960205078125</v>
      </c>
      <c r="F23" s="2">
        <v>40.069839477539063</v>
      </c>
      <c r="G23" s="2">
        <v>38.692710876464844</v>
      </c>
      <c r="H23" s="2">
        <v>44.484809875488281</v>
      </c>
      <c r="I23" s="2">
        <v>27.10736083984375</v>
      </c>
      <c r="J23" s="2">
        <v>54.904640197753906</v>
      </c>
      <c r="K23" s="2">
        <v>53.202449798583984</v>
      </c>
      <c r="L23" s="2">
        <v>41.555980682373047</v>
      </c>
      <c r="M23" s="2">
        <v>26.699579238891602</v>
      </c>
      <c r="N23" s="2">
        <v>24.161979675292969</v>
      </c>
      <c r="O23">
        <v>27614</v>
      </c>
      <c r="P23">
        <v>13485</v>
      </c>
      <c r="Q23">
        <v>14129</v>
      </c>
      <c r="R23">
        <f t="shared" si="0"/>
        <v>16321.127396720412</v>
      </c>
      <c r="S23">
        <f t="shared" si="1"/>
        <v>11292.872603279588</v>
      </c>
      <c r="T23" s="14">
        <v>0.40895461009921008</v>
      </c>
    </row>
    <row r="24" spans="1:20">
      <c r="A24" s="1" t="s">
        <v>119</v>
      </c>
      <c r="B24" s="1" t="s">
        <v>206</v>
      </c>
      <c r="C24" s="1" t="s">
        <v>206</v>
      </c>
      <c r="D24" s="1" t="s">
        <v>218</v>
      </c>
      <c r="E24" s="2">
        <v>10.839520454406738</v>
      </c>
      <c r="F24" s="2">
        <v>11.579500198364258</v>
      </c>
      <c r="G24" s="2">
        <v>10.169090270996094</v>
      </c>
      <c r="H24" s="2">
        <v>16.693960189819336</v>
      </c>
      <c r="I24" s="2">
        <v>8.1271190643310547</v>
      </c>
      <c r="J24" s="2"/>
      <c r="K24" s="2"/>
      <c r="L24" s="2"/>
      <c r="M24" s="2"/>
      <c r="N24" s="2"/>
      <c r="O24">
        <v>919737</v>
      </c>
      <c r="P24">
        <v>450520</v>
      </c>
      <c r="Q24">
        <v>469217</v>
      </c>
      <c r="R24">
        <f t="shared" si="0"/>
        <v>281209.06902982388</v>
      </c>
      <c r="S24">
        <f t="shared" si="1"/>
        <v>638527.93097017612</v>
      </c>
      <c r="T24" s="14">
        <v>0.69425056398750529</v>
      </c>
    </row>
    <row r="25" spans="1:20">
      <c r="A25" s="1" t="s">
        <v>10</v>
      </c>
      <c r="B25" s="1" t="s">
        <v>205</v>
      </c>
      <c r="C25" s="1" t="s">
        <v>212</v>
      </c>
      <c r="D25" s="1" t="s">
        <v>217</v>
      </c>
      <c r="E25" s="2">
        <v>6.6999998092651367</v>
      </c>
      <c r="F25" s="2">
        <v>5.6999998092651367</v>
      </c>
      <c r="G25" s="2">
        <v>7.8000001907348633</v>
      </c>
      <c r="H25" s="2">
        <v>6.6999998092651367</v>
      </c>
      <c r="I25" s="2">
        <v>6.8000001907348633</v>
      </c>
      <c r="J25" s="2">
        <v>15</v>
      </c>
      <c r="K25" s="2">
        <v>8.3999996185302734</v>
      </c>
      <c r="L25" s="2">
        <v>7.9000000953674316</v>
      </c>
      <c r="M25" s="2">
        <v>3</v>
      </c>
      <c r="N25" s="2">
        <v>2.7999999523162842</v>
      </c>
      <c r="O25">
        <v>128368</v>
      </c>
      <c r="P25">
        <v>63014</v>
      </c>
      <c r="Q25">
        <v>65354</v>
      </c>
      <c r="R25">
        <f t="shared" si="0"/>
        <v>66436.661547674157</v>
      </c>
      <c r="S25">
        <f t="shared" si="1"/>
        <v>61931.338452325843</v>
      </c>
      <c r="T25" s="14">
        <v>0.48245153349998321</v>
      </c>
    </row>
    <row r="26" spans="1:20">
      <c r="A26" s="1" t="s">
        <v>16</v>
      </c>
      <c r="B26" s="1" t="s">
        <v>204</v>
      </c>
      <c r="C26" s="1" t="s">
        <v>211</v>
      </c>
      <c r="D26" s="1" t="s">
        <v>218</v>
      </c>
      <c r="E26" s="2">
        <v>32.299999237060547</v>
      </c>
      <c r="F26" s="2">
        <v>28</v>
      </c>
      <c r="G26" s="2">
        <v>36.299999237060547</v>
      </c>
      <c r="H26" s="2">
        <v>46.099998474121094</v>
      </c>
      <c r="I26" s="2">
        <v>25.799999237060547</v>
      </c>
      <c r="J26" s="2"/>
      <c r="K26" s="2"/>
      <c r="L26" s="2"/>
      <c r="M26" s="2"/>
      <c r="N26" s="2"/>
      <c r="O26">
        <v>93082</v>
      </c>
      <c r="P26">
        <v>45976</v>
      </c>
      <c r="Q26">
        <v>47106</v>
      </c>
      <c r="R26">
        <f t="shared" si="0"/>
        <v>28439.82612299583</v>
      </c>
      <c r="S26">
        <f t="shared" si="1"/>
        <v>64642.17387700417</v>
      </c>
      <c r="T26" s="14">
        <v>0.694464814647345</v>
      </c>
    </row>
    <row r="27" spans="1:20">
      <c r="A27" s="1" t="s">
        <v>13</v>
      </c>
      <c r="B27" s="1" t="s">
        <v>206</v>
      </c>
      <c r="C27" s="1" t="s">
        <v>206</v>
      </c>
      <c r="D27" s="1" t="s">
        <v>218</v>
      </c>
      <c r="E27" s="2">
        <v>7.6559438705444336</v>
      </c>
      <c r="F27" s="2">
        <v>7.2619600296020508</v>
      </c>
      <c r="G27" s="2">
        <v>8.0348052978515625</v>
      </c>
      <c r="H27" s="2">
        <v>12.231769561767578</v>
      </c>
      <c r="I27" s="2">
        <v>6.7518229484558105</v>
      </c>
      <c r="J27" s="2">
        <v>11.512579917907715</v>
      </c>
      <c r="K27" s="2">
        <v>8.1486892700195313</v>
      </c>
      <c r="L27" s="2">
        <v>7.1040101051330566</v>
      </c>
      <c r="M27" s="2">
        <v>3.5564680099487305</v>
      </c>
      <c r="N27" s="2">
        <v>0.91689860820770264</v>
      </c>
      <c r="O27">
        <v>9524937</v>
      </c>
      <c r="P27">
        <v>4626941</v>
      </c>
      <c r="Q27">
        <v>4897996</v>
      </c>
      <c r="R27">
        <f t="shared" si="0"/>
        <v>1279286.1622815151</v>
      </c>
      <c r="S27">
        <f t="shared" si="1"/>
        <v>8245650.8377184849</v>
      </c>
      <c r="T27" s="14">
        <v>0.86569085314879091</v>
      </c>
    </row>
    <row r="28" spans="1:20">
      <c r="A28" s="1" t="s">
        <v>200</v>
      </c>
      <c r="B28" s="1" t="s">
        <v>206</v>
      </c>
      <c r="C28" s="1" t="s">
        <v>206</v>
      </c>
      <c r="D28" s="1" t="s">
        <v>219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>
        <v>871</v>
      </c>
      <c r="P28">
        <v>424</v>
      </c>
      <c r="Q28">
        <v>447</v>
      </c>
      <c r="R28">
        <f t="shared" si="0"/>
        <v>455.33976480973547</v>
      </c>
      <c r="S28">
        <f t="shared" si="1"/>
        <v>415.66023519026453</v>
      </c>
      <c r="T28" s="14">
        <v>0.47722185440902931</v>
      </c>
    </row>
    <row r="29" spans="1:20">
      <c r="A29" s="1" t="s">
        <v>120</v>
      </c>
      <c r="B29" s="1" t="s">
        <v>207</v>
      </c>
      <c r="C29" s="1" t="s">
        <v>207</v>
      </c>
      <c r="D29" s="1" t="s">
        <v>218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>
        <v>32505</v>
      </c>
      <c r="P29">
        <v>15819</v>
      </c>
      <c r="Q29">
        <v>16686</v>
      </c>
      <c r="R29">
        <f t="shared" si="0"/>
        <v>7271.6080363807232</v>
      </c>
      <c r="S29">
        <f t="shared" si="1"/>
        <v>25233.391963619277</v>
      </c>
      <c r="T29" s="14">
        <v>0.77629263078354949</v>
      </c>
    </row>
    <row r="30" spans="1:20">
      <c r="A30" s="1" t="s">
        <v>116</v>
      </c>
      <c r="B30" s="1" t="s">
        <v>205</v>
      </c>
      <c r="C30" s="1" t="s">
        <v>212</v>
      </c>
      <c r="D30" s="1" t="s">
        <v>217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>
        <v>255811</v>
      </c>
      <c r="P30">
        <v>123782</v>
      </c>
      <c r="Q30">
        <v>132029</v>
      </c>
      <c r="R30">
        <f t="shared" si="0"/>
        <v>63932.065105427901</v>
      </c>
      <c r="S30">
        <f t="shared" si="1"/>
        <v>191878.9348945721</v>
      </c>
      <c r="T30" s="14">
        <v>0.75008086006689356</v>
      </c>
    </row>
    <row r="31" spans="1:20">
      <c r="A31" s="1" t="s">
        <v>8</v>
      </c>
      <c r="B31" s="1" t="s">
        <v>204</v>
      </c>
      <c r="C31" s="1" t="s">
        <v>213</v>
      </c>
      <c r="D31" s="1" t="s">
        <v>216</v>
      </c>
      <c r="E31" s="2">
        <v>74.199310302734375</v>
      </c>
      <c r="F31" s="2">
        <v>79.244873046875</v>
      </c>
      <c r="G31" s="2">
        <v>68.9677734375</v>
      </c>
      <c r="H31" s="2">
        <v>83.183151245117188</v>
      </c>
      <c r="I31" s="2">
        <v>54.234039306640625</v>
      </c>
      <c r="J31" s="2">
        <v>89.874420166015625</v>
      </c>
      <c r="K31" s="2">
        <v>86.849418640136719</v>
      </c>
      <c r="L31" s="2">
        <v>80.941352844238281</v>
      </c>
      <c r="M31" s="2">
        <v>74.238990783691406</v>
      </c>
      <c r="N31" s="2">
        <v>53.117790222167969</v>
      </c>
      <c r="O31">
        <v>1382986</v>
      </c>
      <c r="P31">
        <v>677809</v>
      </c>
      <c r="Q31">
        <v>705177</v>
      </c>
      <c r="R31">
        <f t="shared" si="0"/>
        <v>976963.34765463392</v>
      </c>
      <c r="S31">
        <f t="shared" si="1"/>
        <v>406022.65234536602</v>
      </c>
      <c r="T31" s="14">
        <v>0.29358406545356641</v>
      </c>
    </row>
    <row r="32" spans="1:20">
      <c r="A32" s="1" t="s">
        <v>6</v>
      </c>
      <c r="B32" s="1" t="s">
        <v>204</v>
      </c>
      <c r="C32" s="1" t="s">
        <v>211</v>
      </c>
      <c r="D32" s="1" t="s">
        <v>216</v>
      </c>
      <c r="E32" s="2">
        <v>53.513481140136719</v>
      </c>
      <c r="F32" s="2">
        <v>54.298900604248047</v>
      </c>
      <c r="G32" s="2">
        <v>52.620830535888672</v>
      </c>
      <c r="H32" s="2">
        <v>55.193210601806641</v>
      </c>
      <c r="I32" s="2">
        <v>43.661991119384766</v>
      </c>
      <c r="J32" s="2">
        <v>75.949737548828125</v>
      </c>
      <c r="K32" s="2">
        <v>65.2969970703125</v>
      </c>
      <c r="L32" s="2">
        <v>53.709339141845703</v>
      </c>
      <c r="M32" s="2">
        <v>46.065219879150391</v>
      </c>
      <c r="N32" s="2">
        <v>39.329860687255859</v>
      </c>
      <c r="O32">
        <v>727191</v>
      </c>
      <c r="P32">
        <v>363251</v>
      </c>
      <c r="Q32">
        <v>363940</v>
      </c>
      <c r="R32">
        <f t="shared" si="0"/>
        <v>632425.00956060074</v>
      </c>
      <c r="S32">
        <f t="shared" si="1"/>
        <v>94765.990439399262</v>
      </c>
      <c r="T32" s="14">
        <v>0.13031788132608801</v>
      </c>
    </row>
    <row r="33" spans="1:20">
      <c r="A33" s="1" t="s">
        <v>124</v>
      </c>
      <c r="B33" s="1" t="s">
        <v>204</v>
      </c>
      <c r="C33" s="1" t="s">
        <v>213</v>
      </c>
      <c r="D33" s="1" t="s">
        <v>218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>
        <v>29772</v>
      </c>
      <c r="P33">
        <v>14862</v>
      </c>
      <c r="Q33">
        <v>14910</v>
      </c>
      <c r="R33">
        <f t="shared" si="0"/>
        <v>10202.439101087046</v>
      </c>
      <c r="S33">
        <f t="shared" si="1"/>
        <v>19569.560898912954</v>
      </c>
      <c r="T33" s="14">
        <v>0.65731428519793611</v>
      </c>
    </row>
    <row r="34" spans="1:20">
      <c r="A34" s="1" t="s">
        <v>51</v>
      </c>
      <c r="B34" s="1" t="s">
        <v>207</v>
      </c>
      <c r="C34" s="1" t="s">
        <v>207</v>
      </c>
      <c r="D34" s="1" t="s">
        <v>216</v>
      </c>
      <c r="E34" s="2">
        <v>59.970939636230469</v>
      </c>
      <c r="F34" s="2">
        <v>61.921058654785156</v>
      </c>
      <c r="G34" s="2">
        <v>58.068149566650391</v>
      </c>
      <c r="H34" s="2">
        <v>64.65997314453125</v>
      </c>
      <c r="I34" s="2">
        <v>38.681259155273438</v>
      </c>
      <c r="J34" s="2">
        <v>79.159393310546875</v>
      </c>
      <c r="K34" s="2">
        <v>73.931312561035156</v>
      </c>
      <c r="L34" s="2">
        <v>65.480873107910156</v>
      </c>
      <c r="M34" s="2">
        <v>53.284000396728516</v>
      </c>
      <c r="N34" s="2">
        <v>35.383468627929688</v>
      </c>
      <c r="O34">
        <v>880748</v>
      </c>
      <c r="P34">
        <v>438251</v>
      </c>
      <c r="Q34">
        <v>442497</v>
      </c>
      <c r="R34">
        <f t="shared" si="0"/>
        <v>674760.28952495754</v>
      </c>
      <c r="S34">
        <f t="shared" si="1"/>
        <v>205987.71047504243</v>
      </c>
      <c r="T34" s="14">
        <v>0.23387814729643716</v>
      </c>
    </row>
    <row r="35" spans="1:20">
      <c r="A35" s="1" t="s">
        <v>21</v>
      </c>
      <c r="B35" s="1" t="s">
        <v>204</v>
      </c>
      <c r="C35" s="1" t="s">
        <v>213</v>
      </c>
      <c r="D35" s="1" t="s">
        <v>218</v>
      </c>
      <c r="E35" s="2">
        <v>41.614780426025391</v>
      </c>
      <c r="F35" s="2">
        <v>48.626708984375</v>
      </c>
      <c r="G35" s="2">
        <v>33.939640045166016</v>
      </c>
      <c r="H35" s="2">
        <v>54.892230987548828</v>
      </c>
      <c r="I35" s="2">
        <v>31.117120742797852</v>
      </c>
      <c r="J35" s="2">
        <v>61.350620269775391</v>
      </c>
      <c r="K35" s="2">
        <v>62.663280487060547</v>
      </c>
      <c r="L35" s="2">
        <v>42.754261016845703</v>
      </c>
      <c r="M35" s="2">
        <v>35.299869537353516</v>
      </c>
      <c r="N35" s="2">
        <v>16.944530487060547</v>
      </c>
      <c r="O35">
        <v>1661269</v>
      </c>
      <c r="P35">
        <v>826270</v>
      </c>
      <c r="Q35">
        <v>834999</v>
      </c>
      <c r="R35">
        <f t="shared" si="0"/>
        <v>724743.57376779884</v>
      </c>
      <c r="S35">
        <f t="shared" si="1"/>
        <v>936525.42623220116</v>
      </c>
      <c r="T35" s="14">
        <v>0.56374098730079303</v>
      </c>
    </row>
    <row r="36" spans="1:20">
      <c r="A36" s="1" t="s">
        <v>121</v>
      </c>
      <c r="B36" s="1" t="s">
        <v>209</v>
      </c>
      <c r="C36" s="1" t="s">
        <v>209</v>
      </c>
      <c r="D36" s="1" t="s">
        <v>217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>
        <v>1166235</v>
      </c>
      <c r="P36">
        <v>569607</v>
      </c>
      <c r="Q36">
        <v>596628</v>
      </c>
      <c r="R36">
        <f t="shared" si="0"/>
        <v>216789.32937455748</v>
      </c>
      <c r="S36">
        <f t="shared" si="1"/>
        <v>949445.67062544252</v>
      </c>
      <c r="T36" s="14">
        <v>0.81411179618639684</v>
      </c>
    </row>
    <row r="37" spans="1:20">
      <c r="A37" s="1" t="s">
        <v>17</v>
      </c>
      <c r="B37" s="1" t="s">
        <v>204</v>
      </c>
      <c r="C37" s="1" t="s">
        <v>213</v>
      </c>
      <c r="D37" s="1" t="s">
        <v>216</v>
      </c>
      <c r="E37" s="2">
        <v>48.839790344238281</v>
      </c>
      <c r="F37" s="2">
        <v>63.468070983886719</v>
      </c>
      <c r="G37" s="2">
        <v>32.752521514892578</v>
      </c>
      <c r="H37" s="2">
        <v>65.387420654296875</v>
      </c>
      <c r="I37" s="2">
        <v>29.322809219360352</v>
      </c>
      <c r="J37" s="2">
        <v>70.804229736328125</v>
      </c>
      <c r="K37" s="2">
        <v>66.300872802734375</v>
      </c>
      <c r="L37" s="2">
        <v>62.839729309082031</v>
      </c>
      <c r="M37" s="2">
        <v>41.246959686279297</v>
      </c>
      <c r="N37" s="2">
        <v>21.458959579467773</v>
      </c>
      <c r="O37">
        <v>359485</v>
      </c>
      <c r="P37">
        <v>179542</v>
      </c>
      <c r="Q37">
        <v>179943</v>
      </c>
      <c r="R37">
        <f t="shared" si="0"/>
        <v>210787.67390203491</v>
      </c>
      <c r="S37">
        <f t="shared" si="1"/>
        <v>148697.32609796509</v>
      </c>
      <c r="T37" s="14">
        <v>0.41363986285370763</v>
      </c>
    </row>
    <row r="38" spans="1:20">
      <c r="A38" s="1" t="s">
        <v>90</v>
      </c>
      <c r="B38" s="1" t="s">
        <v>204</v>
      </c>
      <c r="C38" s="1" t="s">
        <v>213</v>
      </c>
      <c r="D38" s="1" t="s">
        <v>216</v>
      </c>
      <c r="E38" s="2">
        <v>63.620231628417969</v>
      </c>
      <c r="F38" s="2">
        <v>73.705436706542969</v>
      </c>
      <c r="G38" s="2">
        <v>53.932308197021484</v>
      </c>
      <c r="H38" s="2">
        <v>69.784759521484375</v>
      </c>
      <c r="I38" s="2">
        <v>42.465011596679688</v>
      </c>
      <c r="J38" s="2">
        <v>85.848007202148438</v>
      </c>
      <c r="K38" s="2">
        <v>81.048820495605469</v>
      </c>
      <c r="L38" s="2">
        <v>70.3311767578125</v>
      </c>
      <c r="M38" s="2">
        <v>53.903350830078125</v>
      </c>
      <c r="N38" s="2">
        <v>38.285018920898438</v>
      </c>
      <c r="O38">
        <v>1112971</v>
      </c>
      <c r="P38">
        <v>555666</v>
      </c>
      <c r="Q38">
        <v>557305</v>
      </c>
      <c r="R38">
        <f t="shared" si="0"/>
        <v>856331.86515285692</v>
      </c>
      <c r="S38">
        <f t="shared" si="1"/>
        <v>256639.13484714311</v>
      </c>
      <c r="T38" s="14">
        <v>0.23058923803687886</v>
      </c>
    </row>
    <row r="39" spans="1:20">
      <c r="A39" s="1" t="s">
        <v>18</v>
      </c>
      <c r="B39" s="1" t="s">
        <v>206</v>
      </c>
      <c r="C39" s="1" t="s">
        <v>206</v>
      </c>
      <c r="D39" s="1" t="s">
        <v>218</v>
      </c>
      <c r="E39" s="2">
        <v>2.5</v>
      </c>
      <c r="F39" s="2">
        <v>2.5999999046325684</v>
      </c>
      <c r="G39" s="2">
        <v>2.5</v>
      </c>
      <c r="H39" s="2">
        <v>1.8999999761581421</v>
      </c>
      <c r="I39" s="2">
        <v>2.5999999046325684</v>
      </c>
      <c r="J39" s="2"/>
      <c r="K39" s="2"/>
      <c r="L39" s="2"/>
      <c r="M39" s="2"/>
      <c r="N39" s="2"/>
      <c r="O39">
        <v>987531</v>
      </c>
      <c r="P39">
        <v>485327</v>
      </c>
      <c r="Q39">
        <v>502204</v>
      </c>
      <c r="R39">
        <f t="shared" si="0"/>
        <v>122808.81729417958</v>
      </c>
      <c r="S39">
        <f t="shared" si="1"/>
        <v>864722.18270582042</v>
      </c>
      <c r="T39" s="14">
        <v>0.87564054465715047</v>
      </c>
    </row>
    <row r="40" spans="1:20">
      <c r="A40" s="1" t="s">
        <v>19</v>
      </c>
      <c r="B40" s="1" t="s">
        <v>207</v>
      </c>
      <c r="C40" s="1" t="s">
        <v>207</v>
      </c>
      <c r="D40" s="1" t="s">
        <v>218</v>
      </c>
      <c r="E40" s="2">
        <v>14.399999618530273</v>
      </c>
      <c r="F40" s="2">
        <v>12.699999809265137</v>
      </c>
      <c r="G40" s="2">
        <v>15.800000190734863</v>
      </c>
      <c r="H40" s="2">
        <v>18.5</v>
      </c>
      <c r="I40" s="2">
        <v>10.199999809265137</v>
      </c>
      <c r="J40" s="2"/>
      <c r="K40" s="2"/>
      <c r="L40" s="2"/>
      <c r="M40" s="2"/>
      <c r="N40" s="2"/>
      <c r="O40">
        <v>49200000</v>
      </c>
      <c r="P40">
        <v>22800000</v>
      </c>
      <c r="Q40">
        <v>26400000</v>
      </c>
      <c r="R40">
        <f t="shared" si="0"/>
        <v>20097420.176173959</v>
      </c>
      <c r="S40">
        <f t="shared" si="1"/>
        <v>29102579.823826041</v>
      </c>
      <c r="T40" s="14">
        <v>0.59151585007776508</v>
      </c>
    </row>
    <row r="41" spans="1:20">
      <c r="A41" s="1" t="s">
        <v>24</v>
      </c>
      <c r="B41" s="1" t="s">
        <v>206</v>
      </c>
      <c r="C41" s="1" t="s">
        <v>206</v>
      </c>
      <c r="D41" s="1" t="s">
        <v>218</v>
      </c>
      <c r="E41" s="2">
        <v>16.427339553833008</v>
      </c>
      <c r="F41" s="2">
        <v>15.626609802246094</v>
      </c>
      <c r="G41" s="2">
        <v>17.111970901489258</v>
      </c>
      <c r="H41" s="2">
        <v>26.362089157104492</v>
      </c>
      <c r="I41" s="2">
        <v>13.175419807434082</v>
      </c>
      <c r="J41" s="2">
        <v>28.670709609985352</v>
      </c>
      <c r="K41" s="2">
        <v>21.009170532226563</v>
      </c>
      <c r="L41" s="2">
        <v>14.287179946899414</v>
      </c>
      <c r="M41" s="2">
        <v>10.336609840393066</v>
      </c>
      <c r="N41" s="2">
        <v>5.0200471878051758</v>
      </c>
      <c r="O41">
        <v>1621154</v>
      </c>
      <c r="P41">
        <v>793451</v>
      </c>
      <c r="Q41">
        <v>827703</v>
      </c>
      <c r="R41">
        <f t="shared" si="0"/>
        <v>311623.74867701065</v>
      </c>
      <c r="S41">
        <f t="shared" si="1"/>
        <v>1309530.2513229894</v>
      </c>
      <c r="T41" s="14">
        <v>0.80777659082541786</v>
      </c>
    </row>
    <row r="42" spans="1:20">
      <c r="A42" s="1" t="s">
        <v>25</v>
      </c>
      <c r="B42" s="1" t="s">
        <v>204</v>
      </c>
      <c r="C42" s="1" t="s">
        <v>211</v>
      </c>
      <c r="D42" s="1" t="s">
        <v>216</v>
      </c>
      <c r="E42" s="2">
        <v>27.260929107666016</v>
      </c>
      <c r="F42" s="2">
        <v>29.391450881958008</v>
      </c>
      <c r="G42" s="2">
        <v>24.615219116210938</v>
      </c>
      <c r="H42" s="2">
        <v>30.487459182739258</v>
      </c>
      <c r="I42" s="2">
        <v>20.782449722290039</v>
      </c>
      <c r="J42" s="2">
        <v>44.632820129394531</v>
      </c>
      <c r="K42" s="2">
        <v>36.207981109619141</v>
      </c>
      <c r="L42" s="2">
        <v>24.322490692138672</v>
      </c>
      <c r="M42" s="2">
        <v>19.991329193115234</v>
      </c>
      <c r="N42" s="2">
        <v>16.798179626464844</v>
      </c>
      <c r="O42">
        <v>53700</v>
      </c>
      <c r="P42">
        <v>26416</v>
      </c>
      <c r="Q42">
        <v>27284</v>
      </c>
      <c r="R42">
        <f t="shared" si="0"/>
        <v>38145.621357438664</v>
      </c>
      <c r="S42">
        <f t="shared" si="1"/>
        <v>15554.378642561336</v>
      </c>
      <c r="T42" s="14">
        <v>0.2896532335672502</v>
      </c>
    </row>
    <row r="43" spans="1:20">
      <c r="A43" s="1" t="s">
        <v>23</v>
      </c>
      <c r="B43" s="1" t="s">
        <v>204</v>
      </c>
      <c r="C43" s="1" t="s">
        <v>213</v>
      </c>
      <c r="D43" s="1" t="s">
        <v>218</v>
      </c>
      <c r="E43" s="2">
        <v>25.172500610351563</v>
      </c>
      <c r="F43" s="2">
        <v>30.803329467773438</v>
      </c>
      <c r="G43" s="2">
        <v>19.988189697265625</v>
      </c>
      <c r="H43" s="2">
        <v>41.241298675537109</v>
      </c>
      <c r="I43" s="2">
        <v>19.376319885253906</v>
      </c>
      <c r="J43" s="2">
        <v>51.657150268554688</v>
      </c>
      <c r="K43" s="2">
        <v>38.629928588867188</v>
      </c>
      <c r="L43" s="2">
        <v>21.390899658203125</v>
      </c>
      <c r="M43" s="2">
        <v>14.447690010070801</v>
      </c>
      <c r="N43" s="2">
        <v>11.182140350341797</v>
      </c>
      <c r="O43">
        <v>343099</v>
      </c>
      <c r="P43">
        <v>170670</v>
      </c>
      <c r="Q43">
        <v>172429</v>
      </c>
      <c r="R43">
        <f t="shared" si="0"/>
        <v>113510.47529720486</v>
      </c>
      <c r="S43">
        <f t="shared" si="1"/>
        <v>229588.52470279514</v>
      </c>
      <c r="T43" s="14">
        <v>0.66916115961514067</v>
      </c>
    </row>
    <row r="44" spans="1:20">
      <c r="A44" s="1" t="s">
        <v>123</v>
      </c>
      <c r="B44" s="1" t="s">
        <v>207</v>
      </c>
      <c r="C44" s="1" t="s">
        <v>207</v>
      </c>
      <c r="D44" s="1" t="s">
        <v>218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>
        <v>785</v>
      </c>
      <c r="P44">
        <v>390</v>
      </c>
      <c r="Q44">
        <v>395</v>
      </c>
      <c r="R44">
        <f t="shared" si="0"/>
        <v>195.85549365343752</v>
      </c>
      <c r="S44">
        <f t="shared" si="1"/>
        <v>589.14450634656248</v>
      </c>
      <c r="T44" s="14">
        <v>0.75050255585549364</v>
      </c>
    </row>
    <row r="45" spans="1:20">
      <c r="A45" s="1" t="s">
        <v>26</v>
      </c>
      <c r="B45" s="1" t="s">
        <v>206</v>
      </c>
      <c r="C45" s="1" t="s">
        <v>206</v>
      </c>
      <c r="D45" s="1" t="s">
        <v>218</v>
      </c>
      <c r="E45" s="2">
        <v>9.3995876312255859</v>
      </c>
      <c r="F45" s="2">
        <v>7.7773160934448242</v>
      </c>
      <c r="G45" s="2">
        <v>10.94264030456543</v>
      </c>
      <c r="H45" s="2">
        <v>11.101829528808594</v>
      </c>
      <c r="I45" s="2">
        <v>8.5883550643920898</v>
      </c>
      <c r="J45" s="2">
        <v>20.22368049621582</v>
      </c>
      <c r="K45" s="2">
        <v>10.423219680786133</v>
      </c>
      <c r="L45" s="2">
        <v>3.2991759777069092</v>
      </c>
      <c r="M45" s="2">
        <v>3.7005410194396973</v>
      </c>
      <c r="N45" s="2">
        <v>8.5881681442260742</v>
      </c>
      <c r="O45">
        <v>142606</v>
      </c>
      <c r="P45">
        <v>69693</v>
      </c>
      <c r="Q45">
        <v>72913</v>
      </c>
      <c r="R45">
        <f t="shared" si="0"/>
        <v>29463.064279064914</v>
      </c>
      <c r="S45">
        <f t="shared" si="1"/>
        <v>113142.93572093509</v>
      </c>
      <c r="T45" s="14">
        <v>0.79339533905260007</v>
      </c>
    </row>
    <row r="46" spans="1:20">
      <c r="A46" s="1" t="s">
        <v>142</v>
      </c>
      <c r="B46" s="1" t="s">
        <v>205</v>
      </c>
      <c r="C46" s="1" t="s">
        <v>212</v>
      </c>
      <c r="D46" s="1" t="s">
        <v>217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>
        <v>155042</v>
      </c>
      <c r="P46">
        <v>75350</v>
      </c>
      <c r="Q46">
        <v>79692</v>
      </c>
      <c r="R46">
        <f t="shared" si="0"/>
        <v>66750.715279523574</v>
      </c>
      <c r="S46">
        <f t="shared" si="1"/>
        <v>88291.284720476426</v>
      </c>
      <c r="T46" s="14">
        <v>0.56946688458918504</v>
      </c>
    </row>
    <row r="47" spans="1:20">
      <c r="A47" s="1" t="s">
        <v>27</v>
      </c>
      <c r="B47" s="1" t="s">
        <v>206</v>
      </c>
      <c r="C47" s="1" t="s">
        <v>206</v>
      </c>
      <c r="D47" s="1" t="s">
        <v>218</v>
      </c>
      <c r="E47" s="2">
        <v>21.09303092956543</v>
      </c>
      <c r="F47" s="2">
        <v>17.590660095214844</v>
      </c>
      <c r="G47" s="2">
        <v>24.285060882568359</v>
      </c>
      <c r="H47" s="2">
        <v>26.329029083251953</v>
      </c>
      <c r="I47" s="2">
        <v>18.247299194335938</v>
      </c>
      <c r="J47" s="2">
        <v>34.111968994140625</v>
      </c>
      <c r="K47" s="2">
        <v>28.36237907409668</v>
      </c>
      <c r="L47" s="2">
        <v>22.509469985961914</v>
      </c>
      <c r="M47" s="2">
        <v>15.958820343017578</v>
      </c>
      <c r="N47" s="2">
        <v>4.892362117767334</v>
      </c>
      <c r="O47">
        <v>378574</v>
      </c>
      <c r="P47">
        <v>183798</v>
      </c>
      <c r="Q47">
        <v>194776</v>
      </c>
      <c r="R47">
        <f t="shared" si="0"/>
        <v>86932.840596837981</v>
      </c>
      <c r="S47">
        <f t="shared" si="1"/>
        <v>291641.15940316202</v>
      </c>
      <c r="T47" s="14">
        <v>0.77036764120928014</v>
      </c>
    </row>
    <row r="48" spans="1:20">
      <c r="A48" s="1" t="s">
        <v>125</v>
      </c>
      <c r="B48" s="1" t="s">
        <v>205</v>
      </c>
      <c r="C48" s="1" t="s">
        <v>214</v>
      </c>
      <c r="D48" s="1" t="s">
        <v>217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>
        <v>28169</v>
      </c>
      <c r="P48">
        <v>13993</v>
      </c>
      <c r="Q48">
        <v>14176</v>
      </c>
      <c r="R48">
        <f t="shared" si="0"/>
        <v>9349.1652724573942</v>
      </c>
      <c r="S48">
        <f t="shared" si="1"/>
        <v>18819.834727542606</v>
      </c>
      <c r="T48" s="14">
        <v>0.66810446687999592</v>
      </c>
    </row>
    <row r="49" spans="1:20">
      <c r="A49" s="1" t="s">
        <v>126</v>
      </c>
      <c r="B49" s="1" t="s">
        <v>205</v>
      </c>
      <c r="C49" s="1" t="s">
        <v>214</v>
      </c>
      <c r="D49" s="1" t="s">
        <v>217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>
        <v>395385</v>
      </c>
      <c r="P49">
        <v>192725</v>
      </c>
      <c r="Q49">
        <v>202660</v>
      </c>
      <c r="R49">
        <f t="shared" si="0"/>
        <v>103622.66750899982</v>
      </c>
      <c r="S49">
        <f t="shared" si="1"/>
        <v>291762.33249100018</v>
      </c>
      <c r="T49" s="14">
        <v>0.73791957836286204</v>
      </c>
    </row>
    <row r="50" spans="1:20">
      <c r="A50" s="1" t="s">
        <v>20</v>
      </c>
      <c r="B50" s="1" t="s">
        <v>204</v>
      </c>
      <c r="C50" s="1" t="s">
        <v>213</v>
      </c>
      <c r="D50" s="1" t="s">
        <v>218</v>
      </c>
      <c r="E50" s="2">
        <v>56.286880493164063</v>
      </c>
      <c r="F50" s="2">
        <v>66.147743225097656</v>
      </c>
      <c r="G50" s="2">
        <v>45.904380798339844</v>
      </c>
      <c r="H50" s="2">
        <v>69.759109497070313</v>
      </c>
      <c r="I50" s="2">
        <v>46.906761169433594</v>
      </c>
      <c r="J50" s="2">
        <v>85.832771301269531</v>
      </c>
      <c r="K50" s="2">
        <v>61.956069946289063</v>
      </c>
      <c r="L50" s="2">
        <v>53.580600738525391</v>
      </c>
      <c r="M50" s="2">
        <v>50.120838165283203</v>
      </c>
      <c r="N50" s="2">
        <v>43.507198333740234</v>
      </c>
      <c r="O50">
        <v>1711088</v>
      </c>
      <c r="P50">
        <v>855946</v>
      </c>
      <c r="Q50">
        <v>855142</v>
      </c>
      <c r="R50">
        <f t="shared" si="0"/>
        <v>842222.73251397279</v>
      </c>
      <c r="S50">
        <f t="shared" si="1"/>
        <v>868865.26748602721</v>
      </c>
      <c r="T50" s="14">
        <v>0.50778526147458647</v>
      </c>
    </row>
    <row r="51" spans="1:20">
      <c r="A51" s="1" t="s">
        <v>77</v>
      </c>
      <c r="B51" s="1" t="s">
        <v>207</v>
      </c>
      <c r="C51" s="1" t="s">
        <v>207</v>
      </c>
      <c r="D51" s="1" t="s">
        <v>218</v>
      </c>
      <c r="E51" s="2">
        <v>0.60000002384185791</v>
      </c>
      <c r="F51" s="2">
        <v>0.5</v>
      </c>
      <c r="G51" s="2">
        <v>0.69999998807907104</v>
      </c>
      <c r="H51" s="2">
        <v>0.60000002384185791</v>
      </c>
      <c r="I51" s="2">
        <v>0.60000002384185791</v>
      </c>
      <c r="J51" s="2"/>
      <c r="K51" s="2"/>
      <c r="L51" s="2"/>
      <c r="M51" s="2"/>
      <c r="N51" s="2"/>
      <c r="O51">
        <v>1133843</v>
      </c>
      <c r="P51">
        <v>555440</v>
      </c>
      <c r="Q51">
        <v>578403</v>
      </c>
      <c r="R51">
        <f t="shared" si="0"/>
        <v>432002.59331766062</v>
      </c>
      <c r="S51">
        <f t="shared" si="1"/>
        <v>701840.40668233938</v>
      </c>
      <c r="T51" s="14">
        <v>0.61899258246718403</v>
      </c>
    </row>
    <row r="52" spans="1:20">
      <c r="A52" s="1" t="s">
        <v>22</v>
      </c>
      <c r="B52" s="1" t="s">
        <v>204</v>
      </c>
      <c r="C52" s="1" t="s">
        <v>213</v>
      </c>
      <c r="D52" s="1" t="s">
        <v>216</v>
      </c>
      <c r="E52" s="2">
        <v>28.769290924072266</v>
      </c>
      <c r="F52" s="2">
        <v>33.280990600585938</v>
      </c>
      <c r="G52" s="2">
        <v>23.850879669189453</v>
      </c>
      <c r="H52" s="2">
        <v>35.780860900878906</v>
      </c>
      <c r="I52" s="2">
        <v>21.099390029907227</v>
      </c>
      <c r="J52" s="2">
        <v>44.340339660644531</v>
      </c>
      <c r="K52" s="2">
        <v>34.153141021728516</v>
      </c>
      <c r="L52" s="2">
        <v>28.876670837402344</v>
      </c>
      <c r="M52" s="2">
        <v>25.596559524536133</v>
      </c>
      <c r="N52" s="2">
        <v>14.353839874267578</v>
      </c>
      <c r="O52">
        <v>8049578</v>
      </c>
      <c r="P52">
        <v>4000573</v>
      </c>
      <c r="Q52">
        <v>4049005</v>
      </c>
      <c r="R52">
        <f t="shared" si="0"/>
        <v>4470704.8726225067</v>
      </c>
      <c r="S52">
        <f t="shared" si="1"/>
        <v>3578873.1273774938</v>
      </c>
      <c r="T52" s="14">
        <v>0.44460381989931569</v>
      </c>
    </row>
    <row r="53" spans="1:20">
      <c r="A53" s="1" t="s">
        <v>130</v>
      </c>
      <c r="B53" s="1" t="s">
        <v>205</v>
      </c>
      <c r="C53" s="1" t="s">
        <v>214</v>
      </c>
      <c r="D53" s="1" t="s">
        <v>217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>
        <v>201566</v>
      </c>
      <c r="P53">
        <v>98981</v>
      </c>
      <c r="Q53">
        <v>102585</v>
      </c>
      <c r="R53">
        <f t="shared" si="0"/>
        <v>24441.745740791812</v>
      </c>
      <c r="S53">
        <f t="shared" si="1"/>
        <v>177124.25425920819</v>
      </c>
      <c r="T53" s="14">
        <v>0.87874073136941833</v>
      </c>
    </row>
    <row r="54" spans="1:20">
      <c r="A54" s="1" t="s">
        <v>128</v>
      </c>
      <c r="B54" s="1" t="s">
        <v>204</v>
      </c>
      <c r="C54" s="1" t="s">
        <v>211</v>
      </c>
      <c r="D54" s="1" t="s">
        <v>216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>
        <v>54266</v>
      </c>
      <c r="P54">
        <v>24426</v>
      </c>
      <c r="Q54">
        <v>29840</v>
      </c>
      <c r="R54">
        <f t="shared" si="0"/>
        <v>12059.477325696316</v>
      </c>
      <c r="S54">
        <f t="shared" si="1"/>
        <v>42206.522674303684</v>
      </c>
      <c r="T54" s="14">
        <v>0.777771029268855</v>
      </c>
    </row>
    <row r="55" spans="1:20">
      <c r="A55" s="1" t="s">
        <v>129</v>
      </c>
      <c r="B55" s="1" t="s">
        <v>206</v>
      </c>
      <c r="C55" s="1" t="s">
        <v>206</v>
      </c>
      <c r="D55" s="1" t="s">
        <v>218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>
        <v>1873</v>
      </c>
      <c r="P55">
        <v>919</v>
      </c>
      <c r="Q55">
        <v>954</v>
      </c>
      <c r="R55">
        <f t="shared" si="0"/>
        <v>552.8409996231901</v>
      </c>
      <c r="S55">
        <f t="shared" si="1"/>
        <v>1320.1590003768099</v>
      </c>
      <c r="T55" s="14">
        <v>0.70483662593529628</v>
      </c>
    </row>
    <row r="56" spans="1:20">
      <c r="A56" s="1" t="s">
        <v>28</v>
      </c>
      <c r="B56" s="1" t="s">
        <v>206</v>
      </c>
      <c r="C56" s="1" t="s">
        <v>206</v>
      </c>
      <c r="D56" s="1" t="s">
        <v>218</v>
      </c>
      <c r="E56" s="2">
        <v>16.444780349731445</v>
      </c>
      <c r="F56" s="2">
        <v>15.728890419006348</v>
      </c>
      <c r="G56" s="2">
        <v>17.113580703735352</v>
      </c>
      <c r="H56" s="2">
        <v>19.820470809936523</v>
      </c>
      <c r="I56" s="2">
        <v>15.137280464172363</v>
      </c>
      <c r="J56" s="2">
        <v>27.76007080078125</v>
      </c>
      <c r="K56" s="2">
        <v>20.967100143432617</v>
      </c>
      <c r="L56" s="2">
        <v>11.964870452880859</v>
      </c>
      <c r="M56" s="2">
        <v>11.339349746704102</v>
      </c>
      <c r="N56" s="2">
        <v>9.9189529418945313</v>
      </c>
      <c r="O56">
        <v>765762</v>
      </c>
      <c r="P56">
        <v>378191</v>
      </c>
      <c r="Q56">
        <v>387571</v>
      </c>
      <c r="R56">
        <f t="shared" si="0"/>
        <v>144926.51022439043</v>
      </c>
      <c r="S56">
        <f t="shared" si="1"/>
        <v>620835.48977560957</v>
      </c>
      <c r="T56" s="14">
        <v>0.81074209712105016</v>
      </c>
    </row>
    <row r="57" spans="1:20">
      <c r="A57" s="1" t="s">
        <v>30</v>
      </c>
      <c r="B57" s="1" t="s">
        <v>206</v>
      </c>
      <c r="C57" s="1" t="s">
        <v>206</v>
      </c>
      <c r="D57" s="1" t="s">
        <v>218</v>
      </c>
      <c r="E57" s="2">
        <v>14.800000190734863</v>
      </c>
      <c r="F57" s="2">
        <v>15.100000381469727</v>
      </c>
      <c r="G57" s="2">
        <v>14.5</v>
      </c>
      <c r="H57" s="2">
        <v>19.5</v>
      </c>
      <c r="I57" s="2">
        <v>12.100000381469727</v>
      </c>
      <c r="J57" s="2"/>
      <c r="K57" s="2"/>
      <c r="L57" s="2"/>
      <c r="M57" s="2"/>
      <c r="N57" s="2"/>
      <c r="O57">
        <v>933909</v>
      </c>
      <c r="P57">
        <v>457786</v>
      </c>
      <c r="Q57">
        <v>476123</v>
      </c>
      <c r="R57">
        <f t="shared" si="0"/>
        <v>337880.9568041485</v>
      </c>
      <c r="S57">
        <f t="shared" si="1"/>
        <v>596028.0431958515</v>
      </c>
      <c r="T57" s="14">
        <v>0.6382078373758594</v>
      </c>
    </row>
    <row r="58" spans="1:20">
      <c r="A58" s="1" t="s">
        <v>31</v>
      </c>
      <c r="B58" s="1" t="s">
        <v>208</v>
      </c>
      <c r="C58" s="1" t="s">
        <v>208</v>
      </c>
      <c r="D58" s="1" t="s">
        <v>218</v>
      </c>
      <c r="E58" s="2">
        <v>23.904270172119141</v>
      </c>
      <c r="F58" s="2">
        <v>26.984769821166992</v>
      </c>
      <c r="G58" s="2">
        <v>20.813699722290039</v>
      </c>
      <c r="H58" s="2">
        <v>27.109710693359375</v>
      </c>
      <c r="I58" s="2">
        <v>18.220659255981445</v>
      </c>
      <c r="J58" s="2">
        <v>32.805118560791016</v>
      </c>
      <c r="K58" s="2">
        <v>28.132169723510742</v>
      </c>
      <c r="L58" s="2">
        <v>23.110649108886719</v>
      </c>
      <c r="M58" s="2">
        <v>25.231620788574219</v>
      </c>
      <c r="N58" s="2">
        <v>6.5197310447692871</v>
      </c>
      <c r="O58">
        <v>5275602</v>
      </c>
      <c r="P58">
        <v>2560866</v>
      </c>
      <c r="Q58">
        <v>2714736</v>
      </c>
      <c r="R58">
        <f t="shared" si="0"/>
        <v>3022702.9462212911</v>
      </c>
      <c r="S58">
        <f t="shared" si="1"/>
        <v>2252899.0537787089</v>
      </c>
      <c r="T58" s="14">
        <v>0.42704113270461053</v>
      </c>
    </row>
    <row r="59" spans="1:20">
      <c r="A59" s="1" t="s">
        <v>84</v>
      </c>
      <c r="B59" s="1" t="s">
        <v>206</v>
      </c>
      <c r="C59" s="1" t="s">
        <v>206</v>
      </c>
      <c r="D59" s="1" t="s">
        <v>218</v>
      </c>
      <c r="E59" s="2">
        <v>34.900001525878906</v>
      </c>
      <c r="F59" s="2">
        <v>35</v>
      </c>
      <c r="G59" s="2">
        <v>34.700000762939453</v>
      </c>
      <c r="H59" s="2">
        <v>49.299999237060547</v>
      </c>
      <c r="I59" s="2">
        <v>24.799999237060547</v>
      </c>
      <c r="J59" s="2">
        <v>60.900001525878906</v>
      </c>
      <c r="K59" s="2">
        <v>46.099998474121094</v>
      </c>
      <c r="L59" s="2">
        <v>32.5</v>
      </c>
      <c r="M59" s="2">
        <v>19.899999618530273</v>
      </c>
      <c r="N59" s="2">
        <v>8.1999998092651367</v>
      </c>
      <c r="O59">
        <v>343332</v>
      </c>
      <c r="P59">
        <v>170440</v>
      </c>
      <c r="Q59">
        <v>172892</v>
      </c>
      <c r="R59">
        <f t="shared" si="0"/>
        <v>96053.427003545832</v>
      </c>
      <c r="S59">
        <f t="shared" si="1"/>
        <v>247278.57299645417</v>
      </c>
      <c r="T59" s="14">
        <v>0.72023165040384862</v>
      </c>
    </row>
    <row r="60" spans="1:20">
      <c r="A60" s="1" t="s">
        <v>139</v>
      </c>
      <c r="B60" s="1" t="s">
        <v>204</v>
      </c>
      <c r="C60" s="1" t="s">
        <v>213</v>
      </c>
      <c r="D60" s="1" t="s">
        <v>218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>
        <v>47074</v>
      </c>
      <c r="P60">
        <v>23407</v>
      </c>
      <c r="Q60">
        <v>23667</v>
      </c>
      <c r="R60">
        <f t="shared" si="0"/>
        <v>13113.459656562853</v>
      </c>
      <c r="S60">
        <f t="shared" si="1"/>
        <v>33960.540343437147</v>
      </c>
      <c r="T60" s="14">
        <v>0.72142882150310461</v>
      </c>
    </row>
    <row r="61" spans="1:20">
      <c r="A61" s="1" t="s">
        <v>131</v>
      </c>
      <c r="B61" s="1" t="s">
        <v>204</v>
      </c>
      <c r="C61" s="1" t="s">
        <v>211</v>
      </c>
      <c r="D61" s="1" t="s">
        <v>216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>
        <v>329089</v>
      </c>
      <c r="P61">
        <v>161181</v>
      </c>
      <c r="Q61">
        <v>167908</v>
      </c>
      <c r="R61">
        <f t="shared" si="0"/>
        <v>197191.11572166879</v>
      </c>
      <c r="S61">
        <f t="shared" si="1"/>
        <v>131897.88427833121</v>
      </c>
      <c r="T61" s="14">
        <v>0.40079700104935512</v>
      </c>
    </row>
    <row r="62" spans="1:20">
      <c r="A62" s="1" t="s">
        <v>133</v>
      </c>
      <c r="B62" s="1" t="s">
        <v>205</v>
      </c>
      <c r="C62" s="1" t="s">
        <v>214</v>
      </c>
      <c r="D62" s="1" t="s">
        <v>217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>
        <v>37272</v>
      </c>
      <c r="P62">
        <v>18122</v>
      </c>
      <c r="Q62">
        <v>19150</v>
      </c>
      <c r="R62">
        <f t="shared" si="0"/>
        <v>11599.005739262993</v>
      </c>
      <c r="S62">
        <f t="shared" si="1"/>
        <v>25672.994260737007</v>
      </c>
      <c r="T62" s="14">
        <v>0.68880109091910835</v>
      </c>
    </row>
    <row r="63" spans="1:20">
      <c r="A63" s="1" t="s">
        <v>89</v>
      </c>
      <c r="B63" s="1" t="s">
        <v>204</v>
      </c>
      <c r="C63" s="1" t="s">
        <v>211</v>
      </c>
      <c r="D63" s="1" t="s">
        <v>218</v>
      </c>
      <c r="E63" s="2">
        <v>17.5</v>
      </c>
      <c r="F63" s="2">
        <v>23.799999237060547</v>
      </c>
      <c r="G63" s="2">
        <v>11.600000381469727</v>
      </c>
      <c r="H63" s="2">
        <v>16.299999237060547</v>
      </c>
      <c r="I63" s="2">
        <v>21.600000381469727</v>
      </c>
      <c r="J63" s="2">
        <v>22</v>
      </c>
      <c r="K63" s="2">
        <v>20.600000381469727</v>
      </c>
      <c r="L63" s="2">
        <v>14.899999618530273</v>
      </c>
      <c r="M63" s="2">
        <v>12.100000381469727</v>
      </c>
      <c r="N63" s="2">
        <v>17.200000762939453</v>
      </c>
      <c r="O63">
        <v>53174</v>
      </c>
      <c r="P63">
        <v>26446</v>
      </c>
      <c r="Q63">
        <v>26728</v>
      </c>
      <c r="R63">
        <f>O63-S63</f>
        <v>53174</v>
      </c>
      <c r="S63">
        <f>T63*O63</f>
        <v>0</v>
      </c>
      <c r="T63" s="14">
        <v>0</v>
      </c>
    </row>
    <row r="64" spans="1:20">
      <c r="A64" s="1" t="s">
        <v>32</v>
      </c>
      <c r="B64" s="1" t="s">
        <v>204</v>
      </c>
      <c r="C64" s="1" t="s">
        <v>211</v>
      </c>
      <c r="D64" s="1" t="s">
        <v>216</v>
      </c>
      <c r="E64" s="2">
        <v>54.148368835449219</v>
      </c>
      <c r="F64" s="2">
        <v>59.444908142089844</v>
      </c>
      <c r="G64" s="2">
        <v>47.962921142578125</v>
      </c>
      <c r="H64" s="2">
        <v>58.300868988037109</v>
      </c>
      <c r="I64" s="2">
        <v>40.539928436279297</v>
      </c>
      <c r="J64" s="2">
        <v>68.263496398925781</v>
      </c>
      <c r="K64" s="2">
        <v>67.165657043457031</v>
      </c>
      <c r="L64" s="2">
        <v>56.072410583496094</v>
      </c>
      <c r="M64" s="2">
        <v>47.882099151611328</v>
      </c>
      <c r="N64" s="2">
        <v>43.180488586425781</v>
      </c>
      <c r="O64">
        <v>5161231</v>
      </c>
      <c r="P64">
        <v>2559341</v>
      </c>
      <c r="Q64">
        <v>2601890</v>
      </c>
      <c r="R64">
        <f t="shared" ref="R64:R65" si="2">O64-S64</f>
        <v>4089590.1390964743</v>
      </c>
      <c r="S64">
        <f t="shared" ref="S64:S65" si="3">T64*O64</f>
        <v>1071640.8609035255</v>
      </c>
      <c r="T64" s="14">
        <v>0.20763280327959074</v>
      </c>
    </row>
    <row r="65" spans="1:20">
      <c r="A65" s="1" t="s">
        <v>135</v>
      </c>
      <c r="B65" s="1" t="s">
        <v>207</v>
      </c>
      <c r="C65" s="1" t="s">
        <v>207</v>
      </c>
      <c r="D65" s="1" t="s">
        <v>218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>
        <v>45300</v>
      </c>
      <c r="P65">
        <v>22006</v>
      </c>
      <c r="Q65">
        <v>23294</v>
      </c>
      <c r="R65">
        <f t="shared" si="2"/>
        <v>19819.721433261602</v>
      </c>
      <c r="S65">
        <f t="shared" si="3"/>
        <v>25480.278566738398</v>
      </c>
      <c r="T65" s="14">
        <v>0.56247855555713899</v>
      </c>
    </row>
    <row r="66" spans="1:20">
      <c r="A66" s="1" t="s">
        <v>134</v>
      </c>
      <c r="B66" s="1" t="s">
        <v>205</v>
      </c>
      <c r="C66" s="1" t="s">
        <v>214</v>
      </c>
      <c r="D66" s="1" t="s">
        <v>217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>
        <v>176689</v>
      </c>
      <c r="P66">
        <v>86121</v>
      </c>
      <c r="Q66">
        <v>90568</v>
      </c>
      <c r="R66">
        <f t="shared" ref="R66:R130" si="4">O66-S66</f>
        <v>25828.776260496816</v>
      </c>
      <c r="S66">
        <f t="shared" ref="S66:S130" si="5">T66*O66</f>
        <v>150860.22373950318</v>
      </c>
      <c r="T66" s="14">
        <v>0.85381785928667431</v>
      </c>
    </row>
    <row r="67" spans="1:20">
      <c r="A67" s="1" t="s">
        <v>136</v>
      </c>
      <c r="B67" s="1" t="s">
        <v>205</v>
      </c>
      <c r="C67" s="1" t="s">
        <v>214</v>
      </c>
      <c r="D67" s="1" t="s">
        <v>217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>
        <v>2501397</v>
      </c>
      <c r="P67">
        <v>1218775</v>
      </c>
      <c r="Q67">
        <v>1282622</v>
      </c>
      <c r="R67">
        <f t="shared" si="4"/>
        <v>489168.88435169845</v>
      </c>
      <c r="S67">
        <f t="shared" si="5"/>
        <v>2012228.1156483016</v>
      </c>
      <c r="T67" s="14">
        <v>0.80444172422382432</v>
      </c>
    </row>
    <row r="68" spans="1:20">
      <c r="A68" s="1" t="s">
        <v>33</v>
      </c>
      <c r="B68" s="1" t="s">
        <v>204</v>
      </c>
      <c r="C68" s="1" t="s">
        <v>213</v>
      </c>
      <c r="D68" s="1" t="s">
        <v>218</v>
      </c>
      <c r="E68" s="2">
        <v>17.980930328369141</v>
      </c>
      <c r="F68" s="2">
        <v>18.252799987792969</v>
      </c>
      <c r="G68" s="2">
        <v>17.67494010925293</v>
      </c>
      <c r="H68" s="2">
        <v>31.142049789428711</v>
      </c>
      <c r="I68" s="2">
        <v>16.443840026855469</v>
      </c>
      <c r="J68" s="2">
        <v>29.471729278564453</v>
      </c>
      <c r="K68" s="2">
        <v>22.795299530029297</v>
      </c>
      <c r="L68" s="2">
        <v>18.927749633789063</v>
      </c>
      <c r="M68" s="2">
        <v>12.949159622192383</v>
      </c>
      <c r="N68" s="2">
        <v>9.9205827713012695</v>
      </c>
      <c r="O68">
        <v>119011</v>
      </c>
      <c r="P68">
        <v>59147</v>
      </c>
      <c r="Q68">
        <v>59864</v>
      </c>
      <c r="R68">
        <f t="shared" si="4"/>
        <v>12651.057277149273</v>
      </c>
      <c r="S68">
        <f t="shared" si="5"/>
        <v>106359.94272285073</v>
      </c>
      <c r="T68" s="14">
        <v>0.89369842050609383</v>
      </c>
    </row>
    <row r="69" spans="1:20">
      <c r="A69" s="1" t="s">
        <v>37</v>
      </c>
      <c r="B69" s="1" t="s">
        <v>204</v>
      </c>
      <c r="C69" s="1" t="s">
        <v>213</v>
      </c>
      <c r="D69" s="1" t="s">
        <v>216</v>
      </c>
      <c r="E69" s="2">
        <v>49.916919708251953</v>
      </c>
      <c r="F69" s="2">
        <v>54.952720642089844</v>
      </c>
      <c r="G69" s="2">
        <v>44.462711334228516</v>
      </c>
      <c r="H69" s="2">
        <v>62.946208953857422</v>
      </c>
      <c r="I69" s="2">
        <v>40.213848114013672</v>
      </c>
      <c r="J69" s="2">
        <v>63.800910949707031</v>
      </c>
      <c r="K69" s="2">
        <v>58.977771759033203</v>
      </c>
      <c r="L69" s="2">
        <v>59.1473388671875</v>
      </c>
      <c r="M69" s="2">
        <v>45.446170806884766</v>
      </c>
      <c r="N69" s="2">
        <v>29.24601936340332</v>
      </c>
      <c r="O69">
        <v>153821</v>
      </c>
      <c r="P69">
        <v>76774</v>
      </c>
      <c r="Q69">
        <v>77047</v>
      </c>
      <c r="R69">
        <f t="shared" si="4"/>
        <v>59575.499989601449</v>
      </c>
      <c r="S69">
        <f t="shared" si="5"/>
        <v>94245.500010398551</v>
      </c>
      <c r="T69" s="14">
        <v>0.61269592585146726</v>
      </c>
    </row>
    <row r="70" spans="1:20">
      <c r="A70" s="1" t="s">
        <v>34</v>
      </c>
      <c r="B70" s="1" t="s">
        <v>205</v>
      </c>
      <c r="C70" s="1" t="s">
        <v>212</v>
      </c>
      <c r="D70" s="1" t="s">
        <v>218</v>
      </c>
      <c r="E70" s="2">
        <v>11.300000190734863</v>
      </c>
      <c r="F70" s="2">
        <v>8.2262191772460938</v>
      </c>
      <c r="G70" s="2">
        <v>13.63955020904541</v>
      </c>
      <c r="H70" s="2">
        <v>12.66178035736084</v>
      </c>
      <c r="I70" s="2">
        <v>10.39132022857666</v>
      </c>
      <c r="J70" s="2">
        <v>19.799310684204102</v>
      </c>
      <c r="K70" s="2">
        <v>6.5968332290649414</v>
      </c>
      <c r="L70" s="2">
        <v>13.634519577026367</v>
      </c>
      <c r="M70" s="2">
        <v>13.75376033782959</v>
      </c>
      <c r="N70" s="2">
        <v>4.1131291389465332</v>
      </c>
      <c r="O70">
        <v>131517</v>
      </c>
      <c r="P70">
        <v>61848</v>
      </c>
      <c r="Q70">
        <v>69669</v>
      </c>
      <c r="R70">
        <f t="shared" si="4"/>
        <v>54405.718547701632</v>
      </c>
      <c r="S70">
        <f t="shared" si="5"/>
        <v>77111.281452298368</v>
      </c>
      <c r="T70" s="14">
        <v>0.58632177933117668</v>
      </c>
    </row>
    <row r="71" spans="1:20">
      <c r="A71" s="1" t="s">
        <v>127</v>
      </c>
      <c r="B71" s="1" t="s">
        <v>205</v>
      </c>
      <c r="C71" s="1" t="s">
        <v>214</v>
      </c>
      <c r="D71" s="1" t="s">
        <v>217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>
        <v>2468224</v>
      </c>
      <c r="P71">
        <v>1179678</v>
      </c>
      <c r="Q71">
        <v>1288546</v>
      </c>
      <c r="R71">
        <f t="shared" si="4"/>
        <v>560001.80277836672</v>
      </c>
      <c r="S71">
        <f t="shared" si="5"/>
        <v>1908222.1972216333</v>
      </c>
      <c r="T71" s="14">
        <v>0.77311548596141733</v>
      </c>
    </row>
    <row r="72" spans="1:20">
      <c r="A72" s="1" t="s">
        <v>35</v>
      </c>
      <c r="B72" s="1" t="s">
        <v>204</v>
      </c>
      <c r="C72" s="1" t="s">
        <v>213</v>
      </c>
      <c r="D72" s="1" t="s">
        <v>218</v>
      </c>
      <c r="E72" s="2">
        <v>24.885349273681641</v>
      </c>
      <c r="F72" s="2">
        <v>29.027229309082031</v>
      </c>
      <c r="G72" s="2">
        <v>21.296550750732422</v>
      </c>
      <c r="H72" s="2">
        <v>26.489849090576172</v>
      </c>
      <c r="I72" s="2">
        <v>22.893819808959961</v>
      </c>
      <c r="J72" s="2">
        <v>31.404619216918945</v>
      </c>
      <c r="K72" s="2">
        <v>25.737720489501953</v>
      </c>
      <c r="L72" s="2">
        <v>23.448459625244141</v>
      </c>
      <c r="M72" s="2">
        <v>23.026079177856445</v>
      </c>
      <c r="N72" s="2">
        <v>19.753269195556641</v>
      </c>
      <c r="O72">
        <v>2532295</v>
      </c>
      <c r="P72">
        <v>1238383</v>
      </c>
      <c r="Q72">
        <v>1293912</v>
      </c>
      <c r="R72">
        <f t="shared" si="4"/>
        <v>1112698.8685949321</v>
      </c>
      <c r="S72">
        <f t="shared" si="5"/>
        <v>1419596.1314050679</v>
      </c>
      <c r="T72" s="14">
        <v>0.56059666484555226</v>
      </c>
    </row>
    <row r="73" spans="1:20">
      <c r="A73" s="1" t="s">
        <v>140</v>
      </c>
      <c r="B73" s="1" t="s">
        <v>205</v>
      </c>
      <c r="C73" s="1" t="s">
        <v>214</v>
      </c>
      <c r="D73" s="1" t="s">
        <v>217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>
        <v>317175</v>
      </c>
      <c r="P73">
        <v>154692</v>
      </c>
      <c r="Q73">
        <v>162483</v>
      </c>
      <c r="R73">
        <f t="shared" si="4"/>
        <v>66422.749882181728</v>
      </c>
      <c r="S73">
        <f t="shared" si="5"/>
        <v>250752.25011781827</v>
      </c>
      <c r="T73" s="14">
        <v>0.79058012175555537</v>
      </c>
    </row>
    <row r="74" spans="1:20">
      <c r="A74" s="1" t="s">
        <v>141</v>
      </c>
      <c r="B74" s="1" t="s">
        <v>206</v>
      </c>
      <c r="C74" s="1" t="s">
        <v>206</v>
      </c>
      <c r="D74" s="1" t="s">
        <v>218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>
        <v>3031</v>
      </c>
      <c r="P74">
        <v>1479</v>
      </c>
      <c r="Q74">
        <v>1552</v>
      </c>
      <c r="R74">
        <f t="shared" si="4"/>
        <v>1931.5879046326809</v>
      </c>
      <c r="S74">
        <f t="shared" si="5"/>
        <v>1099.4120953673191</v>
      </c>
      <c r="T74" s="14">
        <v>0.36272256528120067</v>
      </c>
    </row>
    <row r="75" spans="1:20">
      <c r="A75" s="1" t="s">
        <v>39</v>
      </c>
      <c r="B75" s="1" t="s">
        <v>206</v>
      </c>
      <c r="C75" s="1" t="s">
        <v>206</v>
      </c>
      <c r="D75" s="1" t="s">
        <v>218</v>
      </c>
      <c r="E75" s="2">
        <v>48.889930725097656</v>
      </c>
      <c r="F75" s="2">
        <v>53.846500396728516</v>
      </c>
      <c r="G75" s="2">
        <v>43.61846923828125</v>
      </c>
      <c r="H75" s="2">
        <v>60.582450866699219</v>
      </c>
      <c r="I75" s="2">
        <v>32.737091064453125</v>
      </c>
      <c r="J75" s="2">
        <v>74.867500305175781</v>
      </c>
      <c r="K75" s="2">
        <v>67.439987182617188</v>
      </c>
      <c r="L75" s="2">
        <v>53.3006591796875</v>
      </c>
      <c r="M75" s="2">
        <v>31.501430511474609</v>
      </c>
      <c r="N75" s="2">
        <v>15.086389541625977</v>
      </c>
      <c r="O75">
        <v>780900</v>
      </c>
      <c r="P75">
        <v>382658</v>
      </c>
      <c r="Q75">
        <v>398242</v>
      </c>
      <c r="R75">
        <f t="shared" si="4"/>
        <v>382222.16434509348</v>
      </c>
      <c r="S75">
        <f t="shared" si="5"/>
        <v>398677.83565490652</v>
      </c>
      <c r="T75" s="14">
        <v>0.51053634992304586</v>
      </c>
    </row>
    <row r="76" spans="1:20">
      <c r="A76" s="1" t="s">
        <v>36</v>
      </c>
      <c r="B76" s="1" t="s">
        <v>204</v>
      </c>
      <c r="C76" s="1" t="s">
        <v>213</v>
      </c>
      <c r="D76" s="1" t="s">
        <v>216</v>
      </c>
      <c r="E76" s="2">
        <v>62.753589630126953</v>
      </c>
      <c r="F76" s="2">
        <v>73.034439086914063</v>
      </c>
      <c r="G76" s="2">
        <v>49.570758819580078</v>
      </c>
      <c r="H76" s="2">
        <v>80.829978942871094</v>
      </c>
      <c r="I76" s="2">
        <v>39.964580535888672</v>
      </c>
      <c r="J76" s="2">
        <v>85.867652893066406</v>
      </c>
      <c r="K76" s="2">
        <v>84.120323181152344</v>
      </c>
      <c r="L76" s="2">
        <v>73.438217163085938</v>
      </c>
      <c r="M76" s="2">
        <v>56.488880157470703</v>
      </c>
      <c r="N76" s="2">
        <v>33.138648986816406</v>
      </c>
      <c r="O76">
        <v>884590</v>
      </c>
      <c r="P76">
        <v>437630</v>
      </c>
      <c r="Q76">
        <v>446960</v>
      </c>
      <c r="R76">
        <f t="shared" si="4"/>
        <v>564901.98861637455</v>
      </c>
      <c r="S76">
        <f t="shared" si="5"/>
        <v>319688.01138362545</v>
      </c>
      <c r="T76" s="14">
        <v>0.36139681816844577</v>
      </c>
    </row>
    <row r="77" spans="1:20">
      <c r="A77" s="1" t="s">
        <v>38</v>
      </c>
      <c r="B77" s="1" t="s">
        <v>204</v>
      </c>
      <c r="C77" s="1" t="s">
        <v>213</v>
      </c>
      <c r="D77" s="1" t="s">
        <v>216</v>
      </c>
      <c r="E77" s="2">
        <v>32.204380035400391</v>
      </c>
      <c r="F77" s="2">
        <v>35.934318542480469</v>
      </c>
      <c r="G77" s="2">
        <v>28.521600723266602</v>
      </c>
      <c r="H77" s="2">
        <v>35.005191802978516</v>
      </c>
      <c r="I77" s="2">
        <v>28.355289459228516</v>
      </c>
      <c r="J77" s="2">
        <v>33.40216064453125</v>
      </c>
      <c r="K77" s="2">
        <v>36.223140716552734</v>
      </c>
      <c r="L77" s="2">
        <v>34.2076416015625</v>
      </c>
      <c r="M77" s="2">
        <v>31.467170715332031</v>
      </c>
      <c r="N77" s="2">
        <v>27.18450927734375</v>
      </c>
      <c r="O77">
        <v>128066</v>
      </c>
      <c r="P77">
        <v>63942</v>
      </c>
      <c r="Q77">
        <v>64124</v>
      </c>
      <c r="R77">
        <f t="shared" si="4"/>
        <v>72536.408141907697</v>
      </c>
      <c r="S77">
        <f t="shared" si="5"/>
        <v>55529.591858092303</v>
      </c>
      <c r="T77" s="14">
        <v>0.43360136068974048</v>
      </c>
    </row>
    <row r="78" spans="1:20">
      <c r="A78" s="1" t="s">
        <v>40</v>
      </c>
      <c r="B78" s="1" t="s">
        <v>206</v>
      </c>
      <c r="C78" s="1" t="s">
        <v>206</v>
      </c>
      <c r="D78" s="1" t="s">
        <v>218</v>
      </c>
      <c r="E78" s="2">
        <v>17.564189910888672</v>
      </c>
      <c r="F78" s="2">
        <v>12.360799789428711</v>
      </c>
      <c r="G78" s="2">
        <v>22.376850128173828</v>
      </c>
      <c r="H78" s="2">
        <v>18.784950256347656</v>
      </c>
      <c r="I78" s="2">
        <v>12.937430381774902</v>
      </c>
      <c r="J78" s="2">
        <v>31.626609802246094</v>
      </c>
      <c r="K78" s="2">
        <v>25.036149978637695</v>
      </c>
      <c r="L78" s="2">
        <v>13.993900299072266</v>
      </c>
      <c r="M78" s="2">
        <v>5.747002124786377</v>
      </c>
      <c r="N78" s="2">
        <v>8.42816162109375</v>
      </c>
      <c r="O78">
        <v>29302</v>
      </c>
      <c r="P78">
        <v>14600</v>
      </c>
      <c r="Q78">
        <v>14702</v>
      </c>
      <c r="R78">
        <f t="shared" si="4"/>
        <v>21505.751930710474</v>
      </c>
      <c r="S78">
        <f t="shared" si="5"/>
        <v>7796.2480692895251</v>
      </c>
      <c r="T78" s="14">
        <v>0.26606539039278976</v>
      </c>
    </row>
    <row r="79" spans="1:20">
      <c r="A79" s="1" t="s">
        <v>42</v>
      </c>
      <c r="B79" s="1" t="s">
        <v>206</v>
      </c>
      <c r="C79" s="1" t="s">
        <v>206</v>
      </c>
      <c r="D79" s="1" t="s">
        <v>216</v>
      </c>
      <c r="E79" s="2">
        <v>14.574979782104492</v>
      </c>
      <c r="F79" s="2">
        <v>15.041520118713379</v>
      </c>
      <c r="G79" s="2">
        <v>14.086020469665527</v>
      </c>
      <c r="H79" s="2">
        <v>17.622829437255859</v>
      </c>
      <c r="I79" s="2">
        <v>10.315609931945801</v>
      </c>
      <c r="J79" s="2">
        <v>29.310340881347656</v>
      </c>
      <c r="K79" s="2">
        <v>16.085739135742188</v>
      </c>
      <c r="L79" s="2">
        <v>13.290499687194824</v>
      </c>
      <c r="M79" s="2">
        <v>11.075889587402344</v>
      </c>
      <c r="N79" s="2">
        <v>5.2136387825012207</v>
      </c>
      <c r="O79">
        <v>921408</v>
      </c>
      <c r="P79">
        <v>457261</v>
      </c>
      <c r="Q79">
        <v>464147</v>
      </c>
      <c r="R79">
        <f t="shared" si="4"/>
        <v>412072.56144037429</v>
      </c>
      <c r="S79">
        <f t="shared" si="5"/>
        <v>509335.43855962571</v>
      </c>
      <c r="T79" s="14">
        <v>0.55277948374620767</v>
      </c>
    </row>
    <row r="80" spans="1:20">
      <c r="A80" s="1" t="s">
        <v>197</v>
      </c>
      <c r="B80" s="1" t="s">
        <v>205</v>
      </c>
      <c r="C80" s="1" t="s">
        <v>214</v>
      </c>
      <c r="D80" s="1" t="s">
        <v>219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>
        <v>0</v>
      </c>
      <c r="P80">
        <v>0</v>
      </c>
      <c r="Q80">
        <v>0</v>
      </c>
      <c r="R80">
        <f t="shared" si="4"/>
        <v>0</v>
      </c>
      <c r="S80">
        <f t="shared" si="5"/>
        <v>0</v>
      </c>
      <c r="T80" s="14">
        <v>1</v>
      </c>
    </row>
    <row r="81" spans="1:20">
      <c r="A81" s="1" t="s">
        <v>41</v>
      </c>
      <c r="B81" s="1" t="s">
        <v>206</v>
      </c>
      <c r="C81" s="1" t="s">
        <v>206</v>
      </c>
      <c r="D81" s="1" t="s">
        <v>218</v>
      </c>
      <c r="E81" s="2">
        <v>46.526309967041016</v>
      </c>
      <c r="F81" s="2">
        <v>45.028129577636719</v>
      </c>
      <c r="G81" s="2">
        <v>48.010879516601563</v>
      </c>
      <c r="H81" s="2">
        <v>61.017021179199219</v>
      </c>
      <c r="I81" s="2">
        <v>28.314479827880859</v>
      </c>
      <c r="J81" s="2">
        <v>79.001838684082031</v>
      </c>
      <c r="K81" s="2">
        <v>59.492259979248047</v>
      </c>
      <c r="L81" s="2">
        <v>43.171710968017578</v>
      </c>
      <c r="M81" s="2">
        <v>30.179939270019531</v>
      </c>
      <c r="N81" s="2">
        <v>14.987400054931641</v>
      </c>
      <c r="O81">
        <v>414004</v>
      </c>
      <c r="P81">
        <v>202852</v>
      </c>
      <c r="Q81">
        <v>211152</v>
      </c>
      <c r="R81">
        <f t="shared" si="4"/>
        <v>177625.31677095671</v>
      </c>
      <c r="S81">
        <f t="shared" si="5"/>
        <v>236378.68322904329</v>
      </c>
      <c r="T81" s="14">
        <v>0.57095748647124978</v>
      </c>
    </row>
    <row r="82" spans="1:20">
      <c r="A82" s="1" t="s">
        <v>143</v>
      </c>
      <c r="B82" s="1" t="s">
        <v>205</v>
      </c>
      <c r="C82" s="1" t="s">
        <v>214</v>
      </c>
      <c r="D82" s="1" t="s">
        <v>217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>
        <v>387850</v>
      </c>
      <c r="P82">
        <v>188474</v>
      </c>
      <c r="Q82">
        <v>199376</v>
      </c>
      <c r="R82">
        <f t="shared" si="4"/>
        <v>111116.23625081498</v>
      </c>
      <c r="S82">
        <f t="shared" si="5"/>
        <v>276733.76374918502</v>
      </c>
      <c r="T82" s="14">
        <v>0.71350719027764609</v>
      </c>
    </row>
    <row r="83" spans="1:20">
      <c r="A83" s="1" t="s">
        <v>146</v>
      </c>
      <c r="B83" s="1" t="s">
        <v>205</v>
      </c>
      <c r="C83" s="1" t="s">
        <v>214</v>
      </c>
      <c r="D83" s="1" t="s">
        <v>217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>
        <v>17077</v>
      </c>
      <c r="P83">
        <v>8443</v>
      </c>
      <c r="Q83">
        <v>8634</v>
      </c>
      <c r="R83">
        <f t="shared" si="4"/>
        <v>1056.5818668956126</v>
      </c>
      <c r="S83">
        <f t="shared" si="5"/>
        <v>16020.418133104387</v>
      </c>
      <c r="T83" s="14">
        <v>0.93812836757652907</v>
      </c>
    </row>
    <row r="84" spans="1:20">
      <c r="A84" s="1" t="s">
        <v>44</v>
      </c>
      <c r="B84" s="1" t="s">
        <v>203</v>
      </c>
      <c r="C84" s="1" t="s">
        <v>203</v>
      </c>
      <c r="D84" s="1" t="s">
        <v>218</v>
      </c>
      <c r="E84" s="2">
        <v>23.347700119018555</v>
      </c>
      <c r="F84" s="2">
        <v>25.741029739379883</v>
      </c>
      <c r="G84" s="2">
        <v>21.12428092956543</v>
      </c>
      <c r="H84" s="2">
        <v>26.011480331420898</v>
      </c>
      <c r="I84" s="2">
        <v>17.474929809570313</v>
      </c>
      <c r="J84" s="2">
        <v>41.242179870605469</v>
      </c>
      <c r="K84" s="2">
        <v>28.905799865722656</v>
      </c>
      <c r="L84" s="2">
        <v>21.548200607299805</v>
      </c>
      <c r="M84" s="2">
        <v>13.805259704589844</v>
      </c>
      <c r="N84" s="2">
        <v>5.591278076171875</v>
      </c>
      <c r="O84">
        <v>101000000</v>
      </c>
      <c r="P84">
        <v>47800000</v>
      </c>
      <c r="Q84">
        <v>53500000</v>
      </c>
      <c r="R84">
        <f t="shared" si="4"/>
        <v>66630004.47396455</v>
      </c>
      <c r="S84">
        <f t="shared" si="5"/>
        <v>34369995.52603545</v>
      </c>
      <c r="T84" s="14">
        <v>0.34029698540629155</v>
      </c>
    </row>
    <row r="85" spans="1:20">
      <c r="A85" s="1" t="s">
        <v>43</v>
      </c>
      <c r="B85" s="1" t="s">
        <v>207</v>
      </c>
      <c r="C85" s="1" t="s">
        <v>207</v>
      </c>
      <c r="D85" s="1" t="s">
        <v>218</v>
      </c>
      <c r="E85" s="2">
        <v>20.355680465698242</v>
      </c>
      <c r="F85" s="2">
        <v>19.006450653076172</v>
      </c>
      <c r="G85" s="2">
        <v>21.633890151977539</v>
      </c>
      <c r="H85" s="2">
        <v>26.388280868530273</v>
      </c>
      <c r="I85" s="2">
        <v>14.84628963470459</v>
      </c>
      <c r="J85" s="2">
        <v>38.598110198974609</v>
      </c>
      <c r="K85" s="2">
        <v>26.756210327148438</v>
      </c>
      <c r="L85" s="2">
        <v>18.600139617919922</v>
      </c>
      <c r="M85" s="2">
        <v>11.643819808959961</v>
      </c>
      <c r="N85" s="2">
        <v>7.4539051055908203</v>
      </c>
      <c r="O85">
        <v>14000000</v>
      </c>
      <c r="P85">
        <v>6806505</v>
      </c>
      <c r="Q85">
        <v>7229318</v>
      </c>
      <c r="R85">
        <f t="shared" si="4"/>
        <v>6254569.0927168112</v>
      </c>
      <c r="S85">
        <f t="shared" si="5"/>
        <v>7745430.9072831888</v>
      </c>
      <c r="T85" s="14">
        <v>0.55324506480594204</v>
      </c>
    </row>
    <row r="86" spans="1:20">
      <c r="A86" s="1" t="s">
        <v>145</v>
      </c>
      <c r="B86" s="1" t="s">
        <v>208</v>
      </c>
      <c r="C86" s="1" t="s">
        <v>208</v>
      </c>
      <c r="D86" s="1" t="s">
        <v>218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>
        <v>4546369</v>
      </c>
      <c r="P86">
        <v>2216349</v>
      </c>
      <c r="Q86">
        <v>2330020</v>
      </c>
      <c r="R86">
        <f t="shared" si="4"/>
        <v>1141234.7728641513</v>
      </c>
      <c r="S86">
        <f t="shared" si="5"/>
        <v>3405134.2271358487</v>
      </c>
      <c r="T86" s="14">
        <v>0.74897885040476231</v>
      </c>
    </row>
    <row r="87" spans="1:20">
      <c r="A87" s="1" t="s">
        <v>45</v>
      </c>
      <c r="B87" s="1" t="s">
        <v>208</v>
      </c>
      <c r="C87" s="1" t="s">
        <v>208</v>
      </c>
      <c r="D87" s="1" t="s">
        <v>218</v>
      </c>
      <c r="E87" s="2">
        <v>40.099998474121094</v>
      </c>
      <c r="F87" s="2">
        <v>46.099998474121094</v>
      </c>
      <c r="G87" s="2">
        <v>34.700000762939453</v>
      </c>
      <c r="H87" s="2">
        <v>49.099998474121094</v>
      </c>
      <c r="I87" s="2">
        <v>35.700000762939453</v>
      </c>
      <c r="J87" s="2">
        <v>62.299999237060547</v>
      </c>
      <c r="K87" s="2">
        <v>49.5</v>
      </c>
      <c r="L87" s="2">
        <v>39.900001525878906</v>
      </c>
      <c r="M87" s="2">
        <v>32.700000762939453</v>
      </c>
      <c r="N87" s="2">
        <v>19.700000762939453</v>
      </c>
      <c r="O87">
        <v>2532631</v>
      </c>
      <c r="P87">
        <v>1233204</v>
      </c>
      <c r="Q87">
        <v>1299427</v>
      </c>
      <c r="R87">
        <f t="shared" si="4"/>
        <v>747816.208554385</v>
      </c>
      <c r="S87">
        <f t="shared" si="5"/>
        <v>1784814.791445615</v>
      </c>
      <c r="T87" s="14">
        <v>0.70472753095323204</v>
      </c>
    </row>
    <row r="88" spans="1:20">
      <c r="A88" s="1" t="s">
        <v>144</v>
      </c>
      <c r="B88" s="1" t="s">
        <v>205</v>
      </c>
      <c r="C88" s="1" t="s">
        <v>214</v>
      </c>
      <c r="D88" s="1" t="s">
        <v>217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>
        <v>130616</v>
      </c>
      <c r="P88">
        <v>64446</v>
      </c>
      <c r="Q88">
        <v>66170</v>
      </c>
      <c r="R88">
        <f t="shared" si="4"/>
        <v>48105.862239234862</v>
      </c>
      <c r="S88">
        <f t="shared" si="5"/>
        <v>82510.137760765138</v>
      </c>
      <c r="T88" s="14">
        <v>0.63170008085353357</v>
      </c>
    </row>
    <row r="89" spans="1:20">
      <c r="A89" s="1" t="s">
        <v>147</v>
      </c>
      <c r="B89" s="1" t="s">
        <v>208</v>
      </c>
      <c r="C89" s="1" t="s">
        <v>208</v>
      </c>
      <c r="D89" s="1" t="s">
        <v>217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>
        <v>406781</v>
      </c>
      <c r="P89">
        <v>197911</v>
      </c>
      <c r="Q89">
        <v>208870</v>
      </c>
      <c r="R89">
        <f t="shared" si="4"/>
        <v>30843.463408574811</v>
      </c>
      <c r="S89">
        <f t="shared" si="5"/>
        <v>375937.53659142519</v>
      </c>
      <c r="T89" s="14">
        <v>0.92417673537216638</v>
      </c>
    </row>
    <row r="90" spans="1:20">
      <c r="A90" s="1" t="s">
        <v>148</v>
      </c>
      <c r="B90" s="1" t="s">
        <v>205</v>
      </c>
      <c r="C90" s="1" t="s">
        <v>214</v>
      </c>
      <c r="D90" s="1" t="s">
        <v>217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>
        <v>2874373</v>
      </c>
      <c r="P90">
        <v>1392369</v>
      </c>
      <c r="Q90">
        <v>1482004</v>
      </c>
      <c r="R90">
        <f t="shared" si="4"/>
        <v>849735.41713426867</v>
      </c>
      <c r="S90">
        <f t="shared" si="5"/>
        <v>2024637.5828657313</v>
      </c>
      <c r="T90" s="14">
        <v>0.70437538303683322</v>
      </c>
    </row>
    <row r="91" spans="1:20">
      <c r="A91" s="1" t="s">
        <v>46</v>
      </c>
      <c r="B91" s="1" t="s">
        <v>206</v>
      </c>
      <c r="C91" s="1" t="s">
        <v>206</v>
      </c>
      <c r="D91" s="1" t="s">
        <v>218</v>
      </c>
      <c r="E91" s="2">
        <v>8.9661464691162109</v>
      </c>
      <c r="F91" s="2">
        <v>6.8424739837646484</v>
      </c>
      <c r="G91" s="2">
        <v>11.081549644470215</v>
      </c>
      <c r="H91" s="2">
        <v>11.311670303344727</v>
      </c>
      <c r="I91" s="2">
        <v>6.1938052177429199</v>
      </c>
      <c r="J91" s="2">
        <v>15.98838996887207</v>
      </c>
      <c r="K91" s="2">
        <v>10.067509651184082</v>
      </c>
      <c r="L91" s="2">
        <v>8.7984552383422852</v>
      </c>
      <c r="M91" s="2">
        <v>5.8450970649719238</v>
      </c>
      <c r="N91" s="2">
        <v>0.73663872480392456</v>
      </c>
      <c r="O91">
        <v>93406</v>
      </c>
      <c r="P91">
        <v>45787</v>
      </c>
      <c r="Q91">
        <v>47619</v>
      </c>
      <c r="R91">
        <f t="shared" si="4"/>
        <v>41402.964170205923</v>
      </c>
      <c r="S91">
        <f t="shared" si="5"/>
        <v>52003.035829794077</v>
      </c>
      <c r="T91" s="14">
        <v>0.55674192053823179</v>
      </c>
    </row>
    <row r="92" spans="1:20">
      <c r="A92" s="1" t="s">
        <v>149</v>
      </c>
      <c r="B92" s="1" t="s">
        <v>207</v>
      </c>
      <c r="C92" s="1" t="s">
        <v>207</v>
      </c>
      <c r="D92" s="1" t="s">
        <v>217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>
        <v>3392196</v>
      </c>
      <c r="P92">
        <v>1651006</v>
      </c>
      <c r="Q92">
        <v>1741190</v>
      </c>
      <c r="R92">
        <f t="shared" si="4"/>
        <v>284417.41576121375</v>
      </c>
      <c r="S92">
        <f t="shared" si="5"/>
        <v>3107778.5842387863</v>
      </c>
      <c r="T92" s="14">
        <v>0.91615537080958365</v>
      </c>
    </row>
    <row r="93" spans="1:20">
      <c r="A93" s="1" t="s">
        <v>47</v>
      </c>
      <c r="B93" s="1" t="s">
        <v>208</v>
      </c>
      <c r="C93" s="1" t="s">
        <v>208</v>
      </c>
      <c r="D93" s="1" t="s">
        <v>218</v>
      </c>
      <c r="E93" s="2">
        <v>19.5</v>
      </c>
      <c r="F93" s="2">
        <v>16.399999618530273</v>
      </c>
      <c r="G93" s="2">
        <v>22.5</v>
      </c>
      <c r="H93" s="2">
        <v>20</v>
      </c>
      <c r="I93" s="2">
        <v>19.399999618530273</v>
      </c>
      <c r="J93" s="2">
        <v>41.5</v>
      </c>
      <c r="K93" s="2">
        <v>26.799999237060547</v>
      </c>
      <c r="L93" s="2">
        <v>16.899999618530273</v>
      </c>
      <c r="M93" s="2">
        <v>10.100000381469727</v>
      </c>
      <c r="N93" s="2">
        <v>5.5999999046325684</v>
      </c>
      <c r="O93">
        <v>420014</v>
      </c>
      <c r="P93">
        <v>207975</v>
      </c>
      <c r="Q93">
        <v>212039</v>
      </c>
      <c r="R93">
        <f t="shared" si="4"/>
        <v>37889.760720781807</v>
      </c>
      <c r="S93">
        <f t="shared" si="5"/>
        <v>382124.23927921819</v>
      </c>
      <c r="T93" s="14">
        <v>0.9097892910217712</v>
      </c>
    </row>
    <row r="94" spans="1:20">
      <c r="A94" s="1" t="s">
        <v>48</v>
      </c>
      <c r="B94" s="1" t="s">
        <v>205</v>
      </c>
      <c r="C94" s="1" t="s">
        <v>212</v>
      </c>
      <c r="D94" s="1" t="s">
        <v>218</v>
      </c>
      <c r="E94" s="2">
        <v>2.5</v>
      </c>
      <c r="F94" s="2">
        <v>2.0999999046325684</v>
      </c>
      <c r="G94" s="2">
        <v>2.7999999523162842</v>
      </c>
      <c r="H94" s="2">
        <v>3.7000000476837158</v>
      </c>
      <c r="I94" s="2">
        <v>1.3999999761581421</v>
      </c>
      <c r="J94" s="2">
        <v>2.4000000953674316</v>
      </c>
      <c r="K94" s="2">
        <v>3.7000000476837158</v>
      </c>
      <c r="L94" s="2">
        <v>2.4000000953674316</v>
      </c>
      <c r="M94" s="2">
        <v>0.89999997615814209</v>
      </c>
      <c r="N94" s="2">
        <v>2.7999999523162842</v>
      </c>
      <c r="O94">
        <v>486995</v>
      </c>
      <c r="P94">
        <v>237351</v>
      </c>
      <c r="Q94">
        <v>249644</v>
      </c>
      <c r="R94">
        <f t="shared" si="4"/>
        <v>207323.21293467784</v>
      </c>
      <c r="S94">
        <f t="shared" si="5"/>
        <v>279671.78706532216</v>
      </c>
      <c r="T94" s="14">
        <v>0.57428061287143017</v>
      </c>
    </row>
    <row r="95" spans="1:20">
      <c r="A95" s="1" t="s">
        <v>49</v>
      </c>
      <c r="B95" s="1" t="s">
        <v>204</v>
      </c>
      <c r="C95" s="1" t="s">
        <v>211</v>
      </c>
      <c r="D95" s="1" t="s">
        <v>218</v>
      </c>
      <c r="E95" s="2">
        <v>10.34060001373291</v>
      </c>
      <c r="F95" s="2">
        <v>11.386429786682129</v>
      </c>
      <c r="G95" s="2">
        <v>9.3776340484619141</v>
      </c>
      <c r="H95" s="2">
        <v>9.6853599548339844</v>
      </c>
      <c r="I95" s="2">
        <v>12.191960334777832</v>
      </c>
      <c r="J95" s="2">
        <v>16.089870452880859</v>
      </c>
      <c r="K95" s="2">
        <v>9.1009664535522461</v>
      </c>
      <c r="L95" s="2">
        <v>7.355003833770752</v>
      </c>
      <c r="M95" s="2">
        <v>9.3484668731689453</v>
      </c>
      <c r="N95" s="2">
        <v>9.8840169906616211</v>
      </c>
      <c r="O95">
        <v>5127443</v>
      </c>
      <c r="P95">
        <v>2545593</v>
      </c>
      <c r="Q95">
        <v>2581850</v>
      </c>
      <c r="R95">
        <f t="shared" si="4"/>
        <v>3741517.0546475165</v>
      </c>
      <c r="S95">
        <f t="shared" si="5"/>
        <v>1385925.9453524835</v>
      </c>
      <c r="T95" s="14">
        <v>0.27029572934355067</v>
      </c>
    </row>
    <row r="96" spans="1:20">
      <c r="A96" s="1" t="s">
        <v>52</v>
      </c>
      <c r="B96" s="1" t="s">
        <v>207</v>
      </c>
      <c r="C96" s="1" t="s">
        <v>207</v>
      </c>
      <c r="D96" s="1" t="s">
        <v>216</v>
      </c>
      <c r="E96" s="2">
        <v>38.542701721191406</v>
      </c>
      <c r="F96" s="2">
        <v>30.164560317993164</v>
      </c>
      <c r="G96" s="2">
        <v>45.830730438232422</v>
      </c>
      <c r="H96" s="2">
        <v>42.027000427246094</v>
      </c>
      <c r="I96" s="2">
        <v>35.836910247802734</v>
      </c>
      <c r="J96" s="2">
        <v>53.049880981445313</v>
      </c>
      <c r="K96" s="2">
        <v>37.160549163818359</v>
      </c>
      <c r="L96" s="2">
        <v>42.279609680175781</v>
      </c>
      <c r="M96" s="2">
        <v>41.092861175537109</v>
      </c>
      <c r="N96" s="2">
        <v>23.566749572753906</v>
      </c>
      <c r="O96">
        <v>8561</v>
      </c>
      <c r="P96">
        <v>4200</v>
      </c>
      <c r="Q96">
        <v>4361</v>
      </c>
      <c r="R96">
        <f t="shared" si="4"/>
        <v>3933.1842771969541</v>
      </c>
      <c r="S96">
        <f t="shared" si="5"/>
        <v>4627.8157228030459</v>
      </c>
      <c r="T96" s="14">
        <v>0.54056952725184515</v>
      </c>
    </row>
    <row r="97" spans="1:20">
      <c r="A97" s="29" t="s">
        <v>258</v>
      </c>
      <c r="B97" s="30" t="s">
        <v>205</v>
      </c>
      <c r="C97" s="1"/>
      <c r="D97" s="1"/>
      <c r="E97" s="2">
        <v>9.5</v>
      </c>
      <c r="F97" s="2">
        <v>8.1</v>
      </c>
      <c r="G97" s="2">
        <v>10.8</v>
      </c>
      <c r="H97" s="2">
        <v>8.6999999999999993</v>
      </c>
      <c r="I97" s="2">
        <v>10.7</v>
      </c>
      <c r="J97" s="2">
        <v>23.2</v>
      </c>
      <c r="K97" s="2">
        <v>9.3000000000000007</v>
      </c>
      <c r="L97" s="2">
        <v>6.2</v>
      </c>
      <c r="M97" s="2">
        <v>3.6</v>
      </c>
      <c r="N97" s="2">
        <v>1.6</v>
      </c>
      <c r="T97" s="14"/>
    </row>
    <row r="98" spans="1:20">
      <c r="A98" s="1" t="s">
        <v>152</v>
      </c>
      <c r="B98" s="1" t="s">
        <v>208</v>
      </c>
      <c r="C98" s="1" t="s">
        <v>208</v>
      </c>
      <c r="D98" s="1" t="s">
        <v>218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>
        <v>141668</v>
      </c>
      <c r="P98">
        <v>62842</v>
      </c>
      <c r="Q98">
        <v>78826</v>
      </c>
      <c r="R98">
        <f t="shared" si="4"/>
        <v>0</v>
      </c>
      <c r="S98">
        <f t="shared" si="5"/>
        <v>141668</v>
      </c>
      <c r="T98" s="14">
        <v>1</v>
      </c>
    </row>
    <row r="99" spans="1:20">
      <c r="A99" s="1" t="s">
        <v>50</v>
      </c>
      <c r="B99" s="1" t="s">
        <v>205</v>
      </c>
      <c r="C99" s="1" t="s">
        <v>212</v>
      </c>
      <c r="D99" s="1" t="s">
        <v>218</v>
      </c>
      <c r="E99" s="2">
        <v>11.399999618530273</v>
      </c>
      <c r="F99" s="2">
        <v>12.699999809265137</v>
      </c>
      <c r="G99" s="2">
        <v>10.199999809265137</v>
      </c>
      <c r="H99" s="2">
        <v>12.600000381469727</v>
      </c>
      <c r="I99" s="2">
        <v>9.1000003814697266</v>
      </c>
      <c r="J99" s="2">
        <v>19.700000762939453</v>
      </c>
      <c r="K99" s="2">
        <v>11.399999618530273</v>
      </c>
      <c r="L99" s="2">
        <v>11.800000190734863</v>
      </c>
      <c r="M99" s="2">
        <v>9.6000003814697266</v>
      </c>
      <c r="N99" s="2">
        <v>3.9000000953674316</v>
      </c>
      <c r="O99">
        <v>199191</v>
      </c>
      <c r="P99">
        <v>97704</v>
      </c>
      <c r="Q99">
        <v>101487</v>
      </c>
      <c r="R99">
        <f t="shared" si="4"/>
        <v>126783.50543149671</v>
      </c>
      <c r="S99">
        <f t="shared" si="5"/>
        <v>72407.494568503287</v>
      </c>
      <c r="T99" s="14">
        <v>0.36350786214489256</v>
      </c>
    </row>
    <row r="100" spans="1:20">
      <c r="A100" s="1" t="s">
        <v>53</v>
      </c>
      <c r="B100" s="1" t="s">
        <v>207</v>
      </c>
      <c r="C100" s="1" t="s">
        <v>207</v>
      </c>
      <c r="D100" s="1" t="s">
        <v>216</v>
      </c>
      <c r="E100" s="2">
        <v>38.099998474121094</v>
      </c>
      <c r="F100" s="2">
        <v>41.799999237060547</v>
      </c>
      <c r="G100" s="2">
        <v>34.799999237060547</v>
      </c>
      <c r="H100" s="2">
        <v>46.099998474121094</v>
      </c>
      <c r="I100" s="2">
        <v>19.100000381469727</v>
      </c>
      <c r="J100" s="2">
        <v>68.099998474121094</v>
      </c>
      <c r="K100" s="2">
        <v>50.200000762939453</v>
      </c>
      <c r="L100" s="2">
        <v>37.599998474121094</v>
      </c>
      <c r="M100" s="2">
        <v>22.700000762939453</v>
      </c>
      <c r="N100" s="2">
        <v>10.800000190734863</v>
      </c>
      <c r="O100">
        <v>429018</v>
      </c>
      <c r="P100">
        <v>211471</v>
      </c>
      <c r="Q100">
        <v>217547</v>
      </c>
      <c r="R100">
        <f t="shared" si="4"/>
        <v>278843.98143167642</v>
      </c>
      <c r="S100">
        <f t="shared" si="5"/>
        <v>150174.0185683236</v>
      </c>
      <c r="T100" s="14">
        <v>0.35004130029118502</v>
      </c>
    </row>
    <row r="101" spans="1:20">
      <c r="A101" s="1" t="s">
        <v>158</v>
      </c>
      <c r="B101" s="1" t="s">
        <v>205</v>
      </c>
      <c r="C101" s="1" t="s">
        <v>214</v>
      </c>
      <c r="D101" s="1" t="s">
        <v>217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>
        <v>53500</v>
      </c>
      <c r="P101">
        <v>26116</v>
      </c>
      <c r="Q101">
        <v>27384</v>
      </c>
      <c r="R101">
        <f t="shared" si="4"/>
        <v>17044.122920010901</v>
      </c>
      <c r="S101">
        <f t="shared" si="5"/>
        <v>36455.877079989099</v>
      </c>
      <c r="T101" s="14">
        <v>0.68141826317736631</v>
      </c>
    </row>
    <row r="102" spans="1:20">
      <c r="A102" s="1" t="s">
        <v>153</v>
      </c>
      <c r="B102" s="1" t="s">
        <v>208</v>
      </c>
      <c r="C102" s="1" t="s">
        <v>208</v>
      </c>
      <c r="D102" s="1" t="s">
        <v>218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>
        <v>179662</v>
      </c>
      <c r="P102">
        <v>88505</v>
      </c>
      <c r="Q102">
        <v>91157</v>
      </c>
      <c r="R102">
        <f t="shared" si="4"/>
        <v>20494.381295900268</v>
      </c>
      <c r="S102">
        <f t="shared" si="5"/>
        <v>159167.61870409973</v>
      </c>
      <c r="T102" s="14">
        <v>0.885928124501006</v>
      </c>
    </row>
    <row r="103" spans="1:20">
      <c r="A103" s="1" t="s">
        <v>57</v>
      </c>
      <c r="B103" s="1" t="s">
        <v>204</v>
      </c>
      <c r="C103" s="1" t="s">
        <v>211</v>
      </c>
      <c r="D103" s="1" t="s">
        <v>216</v>
      </c>
      <c r="E103" s="2">
        <v>35.599998474121094</v>
      </c>
      <c r="F103" s="2">
        <v>27.5</v>
      </c>
      <c r="G103" s="2">
        <v>43</v>
      </c>
      <c r="H103" s="2">
        <v>43.099998474121094</v>
      </c>
      <c r="I103" s="2">
        <v>20.700000762939453</v>
      </c>
      <c r="J103" s="2">
        <v>59</v>
      </c>
      <c r="K103" s="2">
        <v>46.599998474121094</v>
      </c>
      <c r="L103" s="2">
        <v>32.599998474121094</v>
      </c>
      <c r="M103" s="2">
        <v>28.399999618530273</v>
      </c>
      <c r="N103" s="2">
        <v>11</v>
      </c>
      <c r="O103">
        <v>85951</v>
      </c>
      <c r="P103">
        <v>43062</v>
      </c>
      <c r="Q103">
        <v>42889</v>
      </c>
      <c r="R103">
        <f t="shared" si="4"/>
        <v>61753.374690787939</v>
      </c>
      <c r="S103">
        <f t="shared" si="5"/>
        <v>24197.625309212064</v>
      </c>
      <c r="T103" s="14">
        <v>0.28152814172274976</v>
      </c>
    </row>
    <row r="104" spans="1:20">
      <c r="A104" s="1" t="s">
        <v>54</v>
      </c>
      <c r="B104" s="1" t="s">
        <v>204</v>
      </c>
      <c r="C104" s="1" t="s">
        <v>213</v>
      </c>
      <c r="D104" s="1" t="s">
        <v>216</v>
      </c>
      <c r="E104" s="2">
        <v>27.43501091003418</v>
      </c>
      <c r="F104" s="2">
        <v>34.611690521240234</v>
      </c>
      <c r="G104" s="2">
        <v>19.995700836181641</v>
      </c>
      <c r="H104" s="2">
        <v>38.275089263916016</v>
      </c>
      <c r="I104" s="2">
        <v>22.193119049072266</v>
      </c>
      <c r="J104" s="2">
        <v>49.635250091552734</v>
      </c>
      <c r="K104" s="2">
        <v>35.558830261230469</v>
      </c>
      <c r="L104" s="2">
        <v>30.874860763549805</v>
      </c>
      <c r="M104" s="2">
        <v>26.409460067749023</v>
      </c>
      <c r="N104" s="2">
        <v>12.977510452270508</v>
      </c>
      <c r="O104">
        <v>341131</v>
      </c>
      <c r="P104">
        <v>167700</v>
      </c>
      <c r="Q104">
        <v>173431</v>
      </c>
      <c r="R104">
        <f t="shared" si="4"/>
        <v>166637.67431569198</v>
      </c>
      <c r="S104">
        <f t="shared" si="5"/>
        <v>174493.32568430802</v>
      </c>
      <c r="T104" s="14">
        <v>0.51151412707818411</v>
      </c>
    </row>
    <row r="105" spans="1:20">
      <c r="A105" s="1" t="s">
        <v>154</v>
      </c>
      <c r="B105" s="1" t="s">
        <v>208</v>
      </c>
      <c r="C105" s="1" t="s">
        <v>208</v>
      </c>
      <c r="D105" s="1" t="s">
        <v>218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>
        <v>342293</v>
      </c>
      <c r="P105">
        <v>166812</v>
      </c>
      <c r="Q105">
        <v>175481</v>
      </c>
      <c r="R105">
        <f t="shared" si="4"/>
        <v>68109.576196932874</v>
      </c>
      <c r="S105">
        <f t="shared" si="5"/>
        <v>274183.42380306713</v>
      </c>
      <c r="T105" s="14">
        <v>0.80101966386419565</v>
      </c>
    </row>
    <row r="106" spans="1:20">
      <c r="A106" s="1" t="s">
        <v>155</v>
      </c>
      <c r="B106" s="1" t="s">
        <v>205</v>
      </c>
      <c r="C106" s="1" t="s">
        <v>214</v>
      </c>
      <c r="D106" s="1" t="s">
        <v>217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>
        <v>1180</v>
      </c>
      <c r="P106">
        <v>557</v>
      </c>
      <c r="Q106">
        <v>623</v>
      </c>
      <c r="R106">
        <f t="shared" si="4"/>
        <v>1010.8321320927795</v>
      </c>
      <c r="S106">
        <f t="shared" si="5"/>
        <v>169.16786790722054</v>
      </c>
      <c r="T106" s="14">
        <v>0.14336259992137335</v>
      </c>
    </row>
    <row r="107" spans="1:20">
      <c r="A107" s="1" t="s">
        <v>156</v>
      </c>
      <c r="B107" s="1" t="s">
        <v>205</v>
      </c>
      <c r="C107" s="1" t="s">
        <v>214</v>
      </c>
      <c r="D107" s="1" t="s">
        <v>217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>
        <v>51781</v>
      </c>
      <c r="P107">
        <v>25282</v>
      </c>
      <c r="Q107">
        <v>26499</v>
      </c>
      <c r="R107">
        <f t="shared" si="4"/>
        <v>16736.272296126328</v>
      </c>
      <c r="S107">
        <f t="shared" si="5"/>
        <v>35044.727703873672</v>
      </c>
      <c r="T107" s="14">
        <v>0.67678738734040811</v>
      </c>
    </row>
    <row r="108" spans="1:20">
      <c r="A108" s="1" t="s">
        <v>157</v>
      </c>
      <c r="B108" s="1" t="s">
        <v>205</v>
      </c>
      <c r="C108" s="1" t="s">
        <v>214</v>
      </c>
      <c r="D108" s="1" t="s">
        <v>217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>
        <v>27155</v>
      </c>
      <c r="P108">
        <v>13215</v>
      </c>
      <c r="Q108">
        <v>13940</v>
      </c>
      <c r="R108">
        <f t="shared" si="4"/>
        <v>2449.0151036470015</v>
      </c>
      <c r="S108">
        <f t="shared" si="5"/>
        <v>24705.984896352998</v>
      </c>
      <c r="T108" s="14">
        <v>0.90981347436394766</v>
      </c>
    </row>
    <row r="109" spans="1:20">
      <c r="A109" s="1" t="s">
        <v>59</v>
      </c>
      <c r="B109" s="1" t="s">
        <v>204</v>
      </c>
      <c r="C109" s="1" t="s">
        <v>211</v>
      </c>
      <c r="D109" s="1" t="s">
        <v>216</v>
      </c>
      <c r="E109" s="2">
        <v>65.699996948242188</v>
      </c>
      <c r="F109" s="2">
        <v>66.599998474121094</v>
      </c>
      <c r="G109" s="2">
        <v>64.900001525878906</v>
      </c>
      <c r="H109" s="2">
        <v>71.5</v>
      </c>
      <c r="I109" s="2">
        <v>47.400001525878906</v>
      </c>
      <c r="J109" s="2">
        <v>88.5</v>
      </c>
      <c r="K109" s="2">
        <v>84.400001525878906</v>
      </c>
      <c r="L109" s="2">
        <v>74.300003051757813</v>
      </c>
      <c r="M109" s="2">
        <v>58.700000762939453</v>
      </c>
      <c r="N109" s="2">
        <v>31.5</v>
      </c>
      <c r="O109">
        <v>1845062</v>
      </c>
      <c r="P109">
        <v>919860</v>
      </c>
      <c r="Q109">
        <v>925202</v>
      </c>
      <c r="R109">
        <f t="shared" si="4"/>
        <v>1158873.1878862162</v>
      </c>
      <c r="S109">
        <f t="shared" si="5"/>
        <v>686188.81211378367</v>
      </c>
      <c r="T109" s="14">
        <v>0.37190555770688666</v>
      </c>
    </row>
    <row r="110" spans="1:20">
      <c r="A110" s="1" t="s">
        <v>68</v>
      </c>
      <c r="B110" s="1" t="s">
        <v>204</v>
      </c>
      <c r="C110" s="1" t="s">
        <v>211</v>
      </c>
      <c r="D110" s="1" t="s">
        <v>216</v>
      </c>
      <c r="E110" s="2">
        <v>28.927249908447266</v>
      </c>
      <c r="F110" s="2">
        <v>36.396930694580078</v>
      </c>
      <c r="G110" s="2">
        <v>22.920890808105469</v>
      </c>
      <c r="H110" s="2">
        <v>31.208890914916992</v>
      </c>
      <c r="I110" s="2">
        <v>17.843629837036133</v>
      </c>
      <c r="J110" s="2">
        <v>44.593799591064453</v>
      </c>
      <c r="K110" s="2">
        <v>37.686538696289063</v>
      </c>
      <c r="L110" s="2">
        <v>31.750469207763672</v>
      </c>
      <c r="M110" s="2">
        <v>22.575790405273438</v>
      </c>
      <c r="N110" s="2">
        <v>16.590299606323242</v>
      </c>
      <c r="O110">
        <v>915933</v>
      </c>
      <c r="P110">
        <v>457529</v>
      </c>
      <c r="Q110">
        <v>458404</v>
      </c>
      <c r="R110">
        <f t="shared" si="4"/>
        <v>760801.28352121671</v>
      </c>
      <c r="S110">
        <f t="shared" si="5"/>
        <v>155131.71647878329</v>
      </c>
      <c r="T110" s="14">
        <v>0.16937015751019266</v>
      </c>
    </row>
    <row r="111" spans="1:20">
      <c r="A111" s="1" t="s">
        <v>166</v>
      </c>
      <c r="B111" s="1" t="s">
        <v>207</v>
      </c>
      <c r="C111" s="1" t="s">
        <v>207</v>
      </c>
      <c r="D111" s="1" t="s">
        <v>218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>
        <v>2081195</v>
      </c>
      <c r="P111">
        <v>1008246</v>
      </c>
      <c r="Q111">
        <v>1072949</v>
      </c>
      <c r="R111">
        <f t="shared" si="4"/>
        <v>498742.33493447956</v>
      </c>
      <c r="S111">
        <f t="shared" si="5"/>
        <v>1582452.6650655204</v>
      </c>
      <c r="T111" s="14">
        <v>0.76035771038538935</v>
      </c>
    </row>
    <row r="112" spans="1:20">
      <c r="A112" s="1" t="s">
        <v>161</v>
      </c>
      <c r="B112" s="1" t="s">
        <v>203</v>
      </c>
      <c r="C112" s="1" t="s">
        <v>203</v>
      </c>
      <c r="D112" s="1" t="s">
        <v>218</v>
      </c>
      <c r="E112" s="2">
        <v>25.073539733886719</v>
      </c>
      <c r="F112" s="2">
        <v>22.879510879516602</v>
      </c>
      <c r="G112" s="2">
        <v>27.461509704589844</v>
      </c>
      <c r="H112" s="2">
        <v>36.710529327392578</v>
      </c>
      <c r="I112" s="2">
        <v>11.606900215148926</v>
      </c>
      <c r="J112" s="2">
        <v>41.62322998046875</v>
      </c>
      <c r="K112" s="2">
        <v>36.013469696044922</v>
      </c>
      <c r="L112" s="2">
        <v>24.704580307006836</v>
      </c>
      <c r="M112" s="2">
        <v>12.01593017578125</v>
      </c>
      <c r="N112" s="2">
        <v>12.064430236816406</v>
      </c>
      <c r="O112">
        <v>10271</v>
      </c>
      <c r="P112">
        <v>5305</v>
      </c>
      <c r="Q112">
        <v>4966</v>
      </c>
      <c r="R112">
        <f t="shared" si="4"/>
        <v>6182.3115975140627</v>
      </c>
      <c r="S112">
        <f t="shared" si="5"/>
        <v>4088.6884024859369</v>
      </c>
      <c r="T112" s="14">
        <v>0.398080849234343</v>
      </c>
    </row>
    <row r="113" spans="1:20">
      <c r="A113" s="1" t="s">
        <v>62</v>
      </c>
      <c r="B113" s="1" t="s">
        <v>204</v>
      </c>
      <c r="C113" s="1" t="s">
        <v>213</v>
      </c>
      <c r="D113" s="1" t="s">
        <v>216</v>
      </c>
      <c r="E113" s="2">
        <v>75.199996948242188</v>
      </c>
      <c r="F113" s="2">
        <v>79.800003051757813</v>
      </c>
      <c r="G113" s="2">
        <v>70.400001525878906</v>
      </c>
      <c r="H113" s="2">
        <v>82.800003051757813</v>
      </c>
      <c r="I113" s="2">
        <v>52.799999237060547</v>
      </c>
      <c r="J113" s="2">
        <v>94</v>
      </c>
      <c r="K113" s="2">
        <v>88.699996948242188</v>
      </c>
      <c r="L113" s="2">
        <v>83.900001525878906</v>
      </c>
      <c r="M113" s="2">
        <v>72.199996948242188</v>
      </c>
      <c r="N113" s="2">
        <v>47.200000762939453</v>
      </c>
      <c r="O113">
        <v>1349083</v>
      </c>
      <c r="P113">
        <v>665156</v>
      </c>
      <c r="Q113">
        <v>683927</v>
      </c>
      <c r="R113">
        <f t="shared" si="4"/>
        <v>777661.16497909266</v>
      </c>
      <c r="S113">
        <f t="shared" si="5"/>
        <v>571421.83502090734</v>
      </c>
      <c r="T113" s="14">
        <v>0.42356314253526828</v>
      </c>
    </row>
    <row r="114" spans="1:20">
      <c r="A114" s="1" t="s">
        <v>163</v>
      </c>
      <c r="B114" s="1" t="s">
        <v>205</v>
      </c>
      <c r="C114" s="1" t="s">
        <v>214</v>
      </c>
      <c r="D114" s="1" t="s">
        <v>217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>
        <v>16016</v>
      </c>
      <c r="P114">
        <v>7815</v>
      </c>
      <c r="Q114">
        <v>8201</v>
      </c>
      <c r="R114">
        <f t="shared" si="4"/>
        <v>862.90666969073573</v>
      </c>
      <c r="S114">
        <f t="shared" si="5"/>
        <v>15153.093330309264</v>
      </c>
      <c r="T114" s="14">
        <v>0.94612221093339566</v>
      </c>
    </row>
    <row r="115" spans="1:20">
      <c r="A115" s="1" t="s">
        <v>162</v>
      </c>
      <c r="B115" s="1" t="s">
        <v>207</v>
      </c>
      <c r="C115" s="1" t="s">
        <v>207</v>
      </c>
      <c r="D115" s="1" t="s">
        <v>218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>
        <v>3028</v>
      </c>
      <c r="P115">
        <v>1484</v>
      </c>
      <c r="Q115">
        <v>1544</v>
      </c>
      <c r="R115">
        <f t="shared" si="4"/>
        <v>695.50540748960793</v>
      </c>
      <c r="S115">
        <f t="shared" si="5"/>
        <v>2332.4945925103921</v>
      </c>
      <c r="T115" s="14">
        <v>0.77030865010250726</v>
      </c>
    </row>
    <row r="116" spans="1:20">
      <c r="A116" s="1" t="s">
        <v>67</v>
      </c>
      <c r="B116" s="1" t="s">
        <v>204</v>
      </c>
      <c r="C116" s="1" t="s">
        <v>213</v>
      </c>
      <c r="D116" s="1" t="s">
        <v>216</v>
      </c>
      <c r="E116" s="2">
        <v>57.735488891601563</v>
      </c>
      <c r="F116" s="2">
        <v>59.628410339355469</v>
      </c>
      <c r="G116" s="2">
        <v>55.612800598144531</v>
      </c>
      <c r="H116" s="2">
        <v>71.961227416992188</v>
      </c>
      <c r="I116" s="2">
        <v>44.882068634033203</v>
      </c>
      <c r="J116" s="2">
        <v>82.091133117675781</v>
      </c>
      <c r="K116" s="2">
        <v>74.226226806640625</v>
      </c>
      <c r="L116" s="2">
        <v>57.564739227294922</v>
      </c>
      <c r="M116" s="2">
        <v>51.656719207763672</v>
      </c>
      <c r="N116" s="2">
        <v>31.35066032409668</v>
      </c>
      <c r="O116">
        <v>281848</v>
      </c>
      <c r="P116">
        <v>139001</v>
      </c>
      <c r="Q116">
        <v>142847</v>
      </c>
      <c r="R116">
        <f t="shared" si="4"/>
        <v>130574.62195544207</v>
      </c>
      <c r="S116">
        <f t="shared" si="5"/>
        <v>151273.37804455793</v>
      </c>
      <c r="T116" s="14">
        <v>0.53671971433026999</v>
      </c>
    </row>
    <row r="117" spans="1:20">
      <c r="A117" s="1" t="s">
        <v>165</v>
      </c>
      <c r="B117" s="1" t="s">
        <v>204</v>
      </c>
      <c r="C117" s="1" t="s">
        <v>211</v>
      </c>
      <c r="D117" s="1" t="s">
        <v>218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>
        <v>73589</v>
      </c>
      <c r="P117">
        <v>36063</v>
      </c>
      <c r="Q117">
        <v>37526</v>
      </c>
      <c r="R117">
        <f t="shared" si="4"/>
        <v>43569.649962351628</v>
      </c>
      <c r="S117">
        <f t="shared" si="5"/>
        <v>30019.350037648368</v>
      </c>
      <c r="T117" s="14">
        <v>0.40793257195570493</v>
      </c>
    </row>
    <row r="118" spans="1:20">
      <c r="A118" s="1" t="s">
        <v>60</v>
      </c>
      <c r="B118" s="1" t="s">
        <v>206</v>
      </c>
      <c r="C118" s="1" t="s">
        <v>206</v>
      </c>
      <c r="D118" s="1" t="s">
        <v>218</v>
      </c>
      <c r="E118" s="2">
        <v>24.899999618530273</v>
      </c>
      <c r="F118" s="2">
        <v>23.799999237060547</v>
      </c>
      <c r="G118" s="2">
        <v>26</v>
      </c>
      <c r="H118" s="2">
        <v>38.200000762939453</v>
      </c>
      <c r="I118" s="2">
        <v>20</v>
      </c>
      <c r="J118" s="2"/>
      <c r="K118" s="2"/>
      <c r="L118" s="2"/>
      <c r="M118" s="2"/>
      <c r="N118" s="2"/>
      <c r="O118">
        <v>6742044</v>
      </c>
      <c r="P118">
        <v>3311115</v>
      </c>
      <c r="Q118">
        <v>3430929</v>
      </c>
      <c r="R118">
        <f t="shared" si="4"/>
        <v>1337878.0816797763</v>
      </c>
      <c r="S118">
        <f t="shared" si="5"/>
        <v>5404165.9183202237</v>
      </c>
      <c r="T118" s="14">
        <v>0.80156194743318554</v>
      </c>
    </row>
    <row r="119" spans="1:20">
      <c r="A119" s="1" t="s">
        <v>137</v>
      </c>
      <c r="B119" s="1" t="s">
        <v>207</v>
      </c>
      <c r="C119" s="1" t="s">
        <v>207</v>
      </c>
      <c r="D119" s="1" t="s">
        <v>218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>
        <v>9213</v>
      </c>
      <c r="P119">
        <v>4483</v>
      </c>
      <c r="Q119">
        <v>4730</v>
      </c>
      <c r="R119">
        <f t="shared" si="4"/>
        <v>9213</v>
      </c>
      <c r="S119">
        <f t="shared" si="5"/>
        <v>0</v>
      </c>
      <c r="T119" s="14">
        <v>0</v>
      </c>
    </row>
    <row r="120" spans="1:20">
      <c r="A120" s="1" t="s">
        <v>160</v>
      </c>
      <c r="B120" s="1" t="s">
        <v>205</v>
      </c>
      <c r="C120" s="1" t="s">
        <v>214</v>
      </c>
      <c r="D120" s="1" t="s">
        <v>217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>
        <v>614</v>
      </c>
      <c r="P120">
        <v>289</v>
      </c>
      <c r="Q120">
        <v>325</v>
      </c>
      <c r="R120">
        <f t="shared" si="4"/>
        <v>0</v>
      </c>
      <c r="S120">
        <f t="shared" si="5"/>
        <v>614</v>
      </c>
      <c r="T120" s="14">
        <v>1</v>
      </c>
    </row>
    <row r="121" spans="1:20">
      <c r="A121" s="1" t="s">
        <v>65</v>
      </c>
      <c r="B121" s="1" t="s">
        <v>207</v>
      </c>
      <c r="C121" s="1" t="s">
        <v>207</v>
      </c>
      <c r="D121" s="1" t="s">
        <v>218</v>
      </c>
      <c r="E121" s="2">
        <v>10.600000381469727</v>
      </c>
      <c r="F121" s="2">
        <v>5.4000000953674316</v>
      </c>
      <c r="G121" s="2">
        <v>15.399999618530273</v>
      </c>
      <c r="H121" s="2">
        <v>18.700000762939453</v>
      </c>
      <c r="I121" s="2">
        <v>6.5999999046325684</v>
      </c>
      <c r="J121" s="2">
        <v>25.100000381469727</v>
      </c>
      <c r="K121" s="2">
        <v>7.3000001907348633</v>
      </c>
      <c r="L121" s="2">
        <v>8</v>
      </c>
      <c r="M121" s="2">
        <v>3.2000000476837158</v>
      </c>
      <c r="N121" s="2">
        <v>7.6999998092651367</v>
      </c>
      <c r="O121">
        <v>133941</v>
      </c>
      <c r="P121">
        <v>66337</v>
      </c>
      <c r="Q121">
        <v>67604</v>
      </c>
      <c r="R121">
        <f t="shared" si="4"/>
        <v>42264.518146104194</v>
      </c>
      <c r="S121">
        <f t="shared" si="5"/>
        <v>91676.481853895806</v>
      </c>
      <c r="T121" s="14">
        <v>0.68445421382471239</v>
      </c>
    </row>
    <row r="122" spans="1:20">
      <c r="A122" s="1" t="s">
        <v>64</v>
      </c>
      <c r="B122" s="1" t="s">
        <v>205</v>
      </c>
      <c r="C122" s="1" t="s">
        <v>212</v>
      </c>
      <c r="D122" s="1" t="s">
        <v>217</v>
      </c>
      <c r="E122" s="2">
        <v>7.8692951202392578</v>
      </c>
      <c r="F122" s="2">
        <v>6.4442248344421387</v>
      </c>
      <c r="G122" s="2">
        <v>9.2915992736816406</v>
      </c>
      <c r="H122" s="2">
        <v>12.490309715270996</v>
      </c>
      <c r="I122" s="2">
        <v>5.329103946685791</v>
      </c>
      <c r="J122" s="2">
        <v>24.803859710693359</v>
      </c>
      <c r="K122" s="2">
        <v>4.9149518013000488</v>
      </c>
      <c r="L122" s="2">
        <v>5.6573200225830078</v>
      </c>
      <c r="M122" s="2">
        <v>0.61188757419586182</v>
      </c>
      <c r="N122" s="2">
        <v>0.5333821177482605</v>
      </c>
      <c r="O122">
        <v>31195</v>
      </c>
      <c r="P122">
        <v>14841</v>
      </c>
      <c r="Q122">
        <v>16354</v>
      </c>
      <c r="R122">
        <f t="shared" si="4"/>
        <v>10352.540403261824</v>
      </c>
      <c r="S122">
        <f t="shared" si="5"/>
        <v>20842.459596738176</v>
      </c>
      <c r="T122" s="14">
        <v>0.66813462403392132</v>
      </c>
    </row>
    <row r="123" spans="1:20">
      <c r="A123" s="1" t="s">
        <v>164</v>
      </c>
      <c r="B123" s="1" t="s">
        <v>206</v>
      </c>
      <c r="C123" s="1" t="s">
        <v>206</v>
      </c>
      <c r="D123" s="1" t="s">
        <v>219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>
        <v>135</v>
      </c>
      <c r="P123">
        <v>65</v>
      </c>
      <c r="Q123">
        <v>70</v>
      </c>
      <c r="R123">
        <f t="shared" si="4"/>
        <v>122.75321929655968</v>
      </c>
      <c r="S123">
        <f t="shared" si="5"/>
        <v>12.24678070344032</v>
      </c>
      <c r="T123" s="14">
        <v>9.0716894099557924E-2</v>
      </c>
    </row>
    <row r="124" spans="1:20">
      <c r="A124" s="1" t="s">
        <v>159</v>
      </c>
      <c r="B124" s="1" t="s">
        <v>208</v>
      </c>
      <c r="C124" s="1" t="s">
        <v>208</v>
      </c>
      <c r="D124" s="1" t="s">
        <v>218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>
        <v>1798473</v>
      </c>
      <c r="P124">
        <v>878249</v>
      </c>
      <c r="Q124">
        <v>920224</v>
      </c>
      <c r="R124">
        <f t="shared" si="4"/>
        <v>675278.86775268614</v>
      </c>
      <c r="S124">
        <f t="shared" si="5"/>
        <v>1123194.1322473139</v>
      </c>
      <c r="T124" s="14">
        <v>0.6245265468246195</v>
      </c>
    </row>
    <row r="125" spans="1:20">
      <c r="A125" s="1" t="s">
        <v>66</v>
      </c>
      <c r="B125" s="1" t="s">
        <v>204</v>
      </c>
      <c r="C125" s="1" t="s">
        <v>211</v>
      </c>
      <c r="D125" s="1" t="s">
        <v>216</v>
      </c>
      <c r="E125" s="2">
        <v>53.400001525878906</v>
      </c>
      <c r="F125" s="2">
        <v>63.299999237060547</v>
      </c>
      <c r="G125" s="2">
        <v>43.200000762939453</v>
      </c>
      <c r="H125" s="2">
        <v>66.199996948242188</v>
      </c>
      <c r="I125" s="2">
        <v>34.900001525878906</v>
      </c>
      <c r="J125" s="2">
        <v>76.099998474121094</v>
      </c>
      <c r="K125" s="2">
        <v>72.099998474121094</v>
      </c>
      <c r="L125" s="2">
        <v>68.300003051757813</v>
      </c>
      <c r="M125" s="2">
        <v>51.200000762939453</v>
      </c>
      <c r="N125" s="2">
        <v>21.399999618530273</v>
      </c>
      <c r="O125">
        <v>1481835</v>
      </c>
      <c r="P125">
        <v>744305</v>
      </c>
      <c r="Q125">
        <v>737530</v>
      </c>
      <c r="R125">
        <f t="shared" si="4"/>
        <v>948554.10542262997</v>
      </c>
      <c r="S125">
        <f t="shared" si="5"/>
        <v>533280.89457737003</v>
      </c>
      <c r="T125" s="14">
        <v>0.35987872777830865</v>
      </c>
    </row>
    <row r="126" spans="1:20">
      <c r="A126" s="1" t="s">
        <v>63</v>
      </c>
      <c r="B126" s="1" t="s">
        <v>207</v>
      </c>
      <c r="C126" s="1" t="s">
        <v>207</v>
      </c>
      <c r="D126" s="1" t="s">
        <v>216</v>
      </c>
      <c r="E126" s="2">
        <v>51.599998474121094</v>
      </c>
      <c r="F126" s="2">
        <v>48.900001525878906</v>
      </c>
      <c r="G126" s="2">
        <v>54.299999237060547</v>
      </c>
      <c r="H126" s="2">
        <v>58.299999237060547</v>
      </c>
      <c r="I126" s="2">
        <v>34.5</v>
      </c>
      <c r="J126" s="2">
        <v>72.699996948242188</v>
      </c>
      <c r="K126" s="2">
        <v>60.400001525878906</v>
      </c>
      <c r="L126" s="2">
        <v>52.799999237060547</v>
      </c>
      <c r="M126" s="2">
        <v>43.099998474121094</v>
      </c>
      <c r="N126" s="2">
        <v>24.299999237060547</v>
      </c>
      <c r="O126">
        <v>2005456</v>
      </c>
      <c r="P126">
        <v>999295</v>
      </c>
      <c r="Q126">
        <v>1006161</v>
      </c>
      <c r="R126">
        <f t="shared" si="4"/>
        <v>1392214.4691283852</v>
      </c>
      <c r="S126">
        <f t="shared" si="5"/>
        <v>613241.5308716147</v>
      </c>
      <c r="T126" s="14">
        <v>0.30578657964653161</v>
      </c>
    </row>
    <row r="127" spans="1:20">
      <c r="A127" s="1" t="s">
        <v>69</v>
      </c>
      <c r="B127" s="1" t="s">
        <v>204</v>
      </c>
      <c r="C127" s="1" t="s">
        <v>211</v>
      </c>
      <c r="D127" s="1" t="s">
        <v>218</v>
      </c>
      <c r="E127" s="2">
        <v>33.876369476318359</v>
      </c>
      <c r="F127" s="2">
        <v>35.411491394042969</v>
      </c>
      <c r="G127" s="2">
        <v>32.177200317382813</v>
      </c>
      <c r="H127" s="2">
        <v>35.035480499267578</v>
      </c>
      <c r="I127" s="2">
        <v>32.4127197265625</v>
      </c>
      <c r="J127" s="2">
        <v>39.134811401367188</v>
      </c>
      <c r="K127" s="2">
        <v>42.709381103515625</v>
      </c>
      <c r="L127" s="2">
        <v>35.076011657714844</v>
      </c>
      <c r="M127" s="2">
        <v>35.557598114013672</v>
      </c>
      <c r="N127" s="2">
        <v>17.572240829467773</v>
      </c>
      <c r="O127">
        <v>97039</v>
      </c>
      <c r="P127">
        <v>48762</v>
      </c>
      <c r="Q127">
        <v>48277</v>
      </c>
      <c r="R127">
        <f t="shared" si="4"/>
        <v>48487.982398955712</v>
      </c>
      <c r="S127">
        <f t="shared" si="5"/>
        <v>48551.017601044288</v>
      </c>
      <c r="T127" s="14">
        <v>0.50032479313517542</v>
      </c>
    </row>
    <row r="128" spans="1:20">
      <c r="A128" s="1" t="s">
        <v>171</v>
      </c>
      <c r="B128" s="1" t="s">
        <v>207</v>
      </c>
      <c r="C128" s="1" t="s">
        <v>207</v>
      </c>
      <c r="D128" s="1" t="s">
        <v>218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>
        <v>401</v>
      </c>
      <c r="P128">
        <v>200</v>
      </c>
      <c r="Q128">
        <v>201</v>
      </c>
      <c r="R128">
        <f t="shared" si="4"/>
        <v>0</v>
      </c>
      <c r="S128">
        <f t="shared" si="5"/>
        <v>401</v>
      </c>
      <c r="T128" s="14">
        <v>1</v>
      </c>
    </row>
    <row r="129" spans="1:20">
      <c r="A129" s="1" t="s">
        <v>72</v>
      </c>
      <c r="B129" s="1" t="s">
        <v>203</v>
      </c>
      <c r="C129" s="1" t="s">
        <v>203</v>
      </c>
      <c r="D129" s="1" t="s">
        <v>216</v>
      </c>
      <c r="E129" s="2">
        <v>15.060720443725586</v>
      </c>
      <c r="F129" s="2">
        <v>14.959839820861816</v>
      </c>
      <c r="G129" s="2">
        <v>15.169260025024414</v>
      </c>
      <c r="H129" s="2">
        <v>17.222269058227539</v>
      </c>
      <c r="I129" s="2">
        <v>13.880450248718262</v>
      </c>
      <c r="J129" s="2">
        <v>20.393829345703125</v>
      </c>
      <c r="K129" s="2">
        <v>18.403789520263672</v>
      </c>
      <c r="L129" s="2">
        <v>14.97014045715332</v>
      </c>
      <c r="M129" s="2">
        <v>11.723520278930664</v>
      </c>
      <c r="N129" s="2">
        <v>6.7766427993774414</v>
      </c>
      <c r="O129">
        <v>2453455</v>
      </c>
      <c r="P129">
        <v>1213801</v>
      </c>
      <c r="Q129">
        <v>1239654</v>
      </c>
      <c r="R129">
        <f t="shared" si="4"/>
        <v>1969152.3837863412</v>
      </c>
      <c r="S129">
        <f t="shared" si="5"/>
        <v>484302.61621365894</v>
      </c>
      <c r="T129" s="14">
        <v>0.19739616834776222</v>
      </c>
    </row>
    <row r="130" spans="1:20">
      <c r="A130" s="1" t="s">
        <v>169</v>
      </c>
      <c r="B130" s="1" t="s">
        <v>205</v>
      </c>
      <c r="C130" s="1" t="s">
        <v>214</v>
      </c>
      <c r="D130" s="1" t="s">
        <v>217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>
        <v>605839</v>
      </c>
      <c r="P130">
        <v>294692</v>
      </c>
      <c r="Q130">
        <v>311147</v>
      </c>
      <c r="R130">
        <f t="shared" si="4"/>
        <v>51556.35063469084</v>
      </c>
      <c r="S130">
        <f t="shared" si="5"/>
        <v>554282.64936530916</v>
      </c>
      <c r="T130" s="14">
        <v>0.91490090496866183</v>
      </c>
    </row>
    <row r="131" spans="1:20">
      <c r="A131" s="1" t="s">
        <v>172</v>
      </c>
      <c r="B131" s="1" t="s">
        <v>207</v>
      </c>
      <c r="C131" s="1" t="s">
        <v>207</v>
      </c>
      <c r="D131" s="1" t="s">
        <v>217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>
        <v>185474</v>
      </c>
      <c r="P131">
        <v>90858</v>
      </c>
      <c r="Q131">
        <v>94616</v>
      </c>
      <c r="R131">
        <f t="shared" ref="R131:R194" si="6">O131-S131</f>
        <v>24969.178316143836</v>
      </c>
      <c r="S131">
        <f t="shared" ref="S131:S194" si="7">T131*O131</f>
        <v>160504.82168385616</v>
      </c>
      <c r="T131" s="14">
        <v>0.86537639606551953</v>
      </c>
    </row>
    <row r="132" spans="1:20">
      <c r="A132" s="1" t="s">
        <v>167</v>
      </c>
      <c r="B132" s="1" t="s">
        <v>206</v>
      </c>
      <c r="C132" s="1" t="s">
        <v>206</v>
      </c>
      <c r="D132" s="1" t="s">
        <v>218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>
        <v>246446</v>
      </c>
      <c r="P132">
        <v>119058</v>
      </c>
      <c r="Q132">
        <v>127388</v>
      </c>
      <c r="R132">
        <f t="shared" si="6"/>
        <v>102220.10688909687</v>
      </c>
      <c r="S132">
        <f t="shared" si="7"/>
        <v>144225.89311090313</v>
      </c>
      <c r="T132" s="14">
        <v>0.58522310409137546</v>
      </c>
    </row>
    <row r="133" spans="1:20">
      <c r="A133" s="1" t="s">
        <v>70</v>
      </c>
      <c r="B133" s="1" t="s">
        <v>204</v>
      </c>
      <c r="C133" s="1" t="s">
        <v>213</v>
      </c>
      <c r="D133" s="1" t="s">
        <v>216</v>
      </c>
      <c r="E133" s="2">
        <v>86.218826293945313</v>
      </c>
      <c r="F133" s="2">
        <v>91.179443359375</v>
      </c>
      <c r="G133" s="2">
        <v>78.524757385253906</v>
      </c>
      <c r="H133" s="2">
        <v>95.398063659667969</v>
      </c>
      <c r="I133" s="2">
        <v>57.819980621337891</v>
      </c>
      <c r="J133" s="2">
        <v>98.641082763671875</v>
      </c>
      <c r="K133" s="2">
        <v>97.030036926269531</v>
      </c>
      <c r="L133" s="2">
        <v>97.39874267578125</v>
      </c>
      <c r="M133" s="2">
        <v>91.56793212890625</v>
      </c>
      <c r="N133" s="2">
        <v>61.568038940429688</v>
      </c>
      <c r="O133">
        <v>1509874</v>
      </c>
      <c r="P133">
        <v>741956</v>
      </c>
      <c r="Q133">
        <v>767918</v>
      </c>
      <c r="R133">
        <f t="shared" si="6"/>
        <v>1261873.9027936198</v>
      </c>
      <c r="S133">
        <f t="shared" si="7"/>
        <v>248000.09720638016</v>
      </c>
      <c r="T133" s="14">
        <v>0.16425218078222431</v>
      </c>
    </row>
    <row r="134" spans="1:20">
      <c r="A134" s="1" t="s">
        <v>71</v>
      </c>
      <c r="B134" s="1" t="s">
        <v>204</v>
      </c>
      <c r="C134" s="1" t="s">
        <v>213</v>
      </c>
      <c r="D134" s="1" t="s">
        <v>218</v>
      </c>
      <c r="E134" s="2">
        <v>32.599998474121094</v>
      </c>
      <c r="F134" s="2">
        <v>34.099998474121094</v>
      </c>
      <c r="G134" s="2">
        <v>31.100000381469727</v>
      </c>
      <c r="H134" s="2">
        <v>46.799999237060547</v>
      </c>
      <c r="I134" s="2">
        <v>14.100000381469727</v>
      </c>
      <c r="J134" s="2">
        <v>75.099998474121094</v>
      </c>
      <c r="K134" s="2">
        <v>45.799999237060547</v>
      </c>
      <c r="L134" s="2">
        <v>23.799999237060547</v>
      </c>
      <c r="M134" s="2">
        <v>9.5</v>
      </c>
      <c r="N134" s="2">
        <v>6.3000001907348633</v>
      </c>
      <c r="O134">
        <v>13600000</v>
      </c>
      <c r="P134">
        <v>6684309</v>
      </c>
      <c r="Q134">
        <v>6935784</v>
      </c>
      <c r="R134">
        <f t="shared" si="6"/>
        <v>6753259.6251561893</v>
      </c>
      <c r="S134">
        <f t="shared" si="7"/>
        <v>6846740.3748438107</v>
      </c>
      <c r="T134" s="14">
        <v>0.50343679226792726</v>
      </c>
    </row>
    <row r="135" spans="1:20">
      <c r="A135" s="1" t="s">
        <v>168</v>
      </c>
      <c r="B135" s="1" t="s">
        <v>207</v>
      </c>
      <c r="C135" s="1" t="s">
        <v>207</v>
      </c>
      <c r="D135" s="1" t="s">
        <v>218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>
        <v>76</v>
      </c>
      <c r="P135">
        <v>39</v>
      </c>
      <c r="Q135">
        <v>37</v>
      </c>
      <c r="R135">
        <f t="shared" si="6"/>
        <v>41.977832512315274</v>
      </c>
      <c r="S135">
        <f t="shared" si="7"/>
        <v>34.022167487684726</v>
      </c>
      <c r="T135" s="14">
        <v>0.44766009852216743</v>
      </c>
    </row>
    <row r="136" spans="1:20">
      <c r="A136" s="1" t="s">
        <v>61</v>
      </c>
      <c r="B136" s="1" t="s">
        <v>205</v>
      </c>
      <c r="C136" s="1" t="s">
        <v>212</v>
      </c>
      <c r="D136" s="1" t="s">
        <v>217</v>
      </c>
      <c r="E136" s="2">
        <v>12.284070014953613</v>
      </c>
      <c r="F136" s="2">
        <v>11.605369567871094</v>
      </c>
      <c r="G136" s="2">
        <v>12.965370178222656</v>
      </c>
      <c r="H136" s="2">
        <v>11.436209678649902</v>
      </c>
      <c r="I136" s="2">
        <v>12.905200004577637</v>
      </c>
      <c r="J136" s="2">
        <v>29.185609817504883</v>
      </c>
      <c r="K136" s="2">
        <v>12.422829627990723</v>
      </c>
      <c r="L136" s="2">
        <v>8.4792947769165039</v>
      </c>
      <c r="M136" s="2">
        <v>2.8534309864044189</v>
      </c>
      <c r="N136" s="2">
        <v>5.2586560249328613</v>
      </c>
      <c r="O136">
        <v>96385</v>
      </c>
      <c r="P136">
        <v>46789</v>
      </c>
      <c r="Q136">
        <v>49596</v>
      </c>
      <c r="R136">
        <f t="shared" si="6"/>
        <v>40517.136453736581</v>
      </c>
      <c r="S136">
        <f t="shared" si="7"/>
        <v>55867.863546263419</v>
      </c>
      <c r="T136" s="14">
        <v>0.57963234472442204</v>
      </c>
    </row>
    <row r="137" spans="1:20">
      <c r="A137" s="1" t="s">
        <v>170</v>
      </c>
      <c r="B137" s="1" t="s">
        <v>205</v>
      </c>
      <c r="C137" s="1" t="s">
        <v>214</v>
      </c>
      <c r="D137" s="1" t="s">
        <v>217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>
        <v>191677</v>
      </c>
      <c r="P137">
        <v>93900</v>
      </c>
      <c r="Q137">
        <v>97777</v>
      </c>
      <c r="R137">
        <f t="shared" si="6"/>
        <v>34026.286218775</v>
      </c>
      <c r="S137">
        <f t="shared" si="7"/>
        <v>157650.713781225</v>
      </c>
      <c r="T137" s="14">
        <v>0.82248112074596846</v>
      </c>
    </row>
    <row r="138" spans="1:20">
      <c r="A138" s="1" t="s">
        <v>173</v>
      </c>
      <c r="B138" s="1" t="s">
        <v>208</v>
      </c>
      <c r="C138" s="1" t="s">
        <v>208</v>
      </c>
      <c r="D138" s="1" t="s">
        <v>218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>
        <v>82993</v>
      </c>
      <c r="P138">
        <v>48238</v>
      </c>
      <c r="Q138">
        <v>34755</v>
      </c>
      <c r="R138">
        <f t="shared" si="6"/>
        <v>12831.239276795241</v>
      </c>
      <c r="S138">
        <f t="shared" si="7"/>
        <v>70161.760723204759</v>
      </c>
      <c r="T138" s="14">
        <v>0.84539371661712148</v>
      </c>
    </row>
    <row r="139" spans="1:20">
      <c r="A139" s="1" t="s">
        <v>73</v>
      </c>
      <c r="B139" s="1" t="s">
        <v>203</v>
      </c>
      <c r="C139" s="1" t="s">
        <v>203</v>
      </c>
      <c r="D139" s="1" t="s">
        <v>218</v>
      </c>
      <c r="E139" s="2">
        <v>45.883701324462891</v>
      </c>
      <c r="F139" s="2">
        <v>54.185279846191406</v>
      </c>
      <c r="G139" s="2">
        <v>37.500568389892578</v>
      </c>
      <c r="H139" s="2">
        <v>53.8348388671875</v>
      </c>
      <c r="I139" s="2">
        <v>31.047229766845703</v>
      </c>
      <c r="J139" s="2">
        <v>75.009628295898438</v>
      </c>
      <c r="K139" s="2">
        <v>57.375900268554688</v>
      </c>
      <c r="L139" s="2">
        <v>44.536708831787109</v>
      </c>
      <c r="M139" s="2">
        <v>31.070669174194336</v>
      </c>
      <c r="N139" s="2">
        <v>13.520669937133789</v>
      </c>
      <c r="O139">
        <v>18100000</v>
      </c>
      <c r="P139">
        <v>8701645</v>
      </c>
      <c r="Q139">
        <v>9415340</v>
      </c>
      <c r="R139">
        <f t="shared" si="6"/>
        <v>11463450.80098024</v>
      </c>
      <c r="S139">
        <f t="shared" si="7"/>
        <v>6636549.199019759</v>
      </c>
      <c r="T139" s="14">
        <v>0.36666017674142315</v>
      </c>
    </row>
    <row r="140" spans="1:20">
      <c r="A140" s="1" t="s">
        <v>174</v>
      </c>
      <c r="B140" s="1" t="s">
        <v>207</v>
      </c>
      <c r="C140" s="1" t="s">
        <v>207</v>
      </c>
      <c r="D140" s="1" t="s">
        <v>218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>
        <v>943</v>
      </c>
      <c r="P140">
        <v>459</v>
      </c>
      <c r="Q140">
        <v>484</v>
      </c>
      <c r="R140">
        <f t="shared" si="6"/>
        <v>189.25259515570906</v>
      </c>
      <c r="S140">
        <f t="shared" si="7"/>
        <v>753.74740484429094</v>
      </c>
      <c r="T140" s="14">
        <v>0.79930795847750891</v>
      </c>
    </row>
    <row r="141" spans="1:20">
      <c r="A141" s="1" t="s">
        <v>74</v>
      </c>
      <c r="B141" s="1" t="s">
        <v>206</v>
      </c>
      <c r="C141" s="1" t="s">
        <v>206</v>
      </c>
      <c r="D141" s="1" t="s">
        <v>218</v>
      </c>
      <c r="E141" s="2">
        <v>20.388839721679688</v>
      </c>
      <c r="F141" s="2">
        <v>16.834379196166992</v>
      </c>
      <c r="G141" s="2">
        <v>23.278379440307617</v>
      </c>
      <c r="H141" s="2">
        <v>30.997699737548828</v>
      </c>
      <c r="I141" s="2">
        <v>14.339249610900879</v>
      </c>
      <c r="J141" s="2">
        <v>38.755588531494141</v>
      </c>
      <c r="K141" s="2">
        <v>26.618759155273438</v>
      </c>
      <c r="L141" s="2">
        <v>19.533000946044922</v>
      </c>
      <c r="M141" s="2">
        <v>10.748209953308105</v>
      </c>
      <c r="N141" s="2">
        <v>0.84755748510360718</v>
      </c>
      <c r="O141">
        <v>217381</v>
      </c>
      <c r="P141">
        <v>106633</v>
      </c>
      <c r="Q141">
        <v>110748</v>
      </c>
      <c r="R141">
        <f t="shared" si="6"/>
        <v>70194.813172143127</v>
      </c>
      <c r="S141">
        <f t="shared" si="7"/>
        <v>147186.18682785687</v>
      </c>
      <c r="T141" s="14">
        <v>0.67708855340557306</v>
      </c>
    </row>
    <row r="142" spans="1:20">
      <c r="A142" s="1" t="s">
        <v>175</v>
      </c>
      <c r="B142" s="1" t="s">
        <v>207</v>
      </c>
      <c r="C142" s="1" t="s">
        <v>207</v>
      </c>
      <c r="D142" s="1" t="s">
        <v>218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>
        <v>756103</v>
      </c>
      <c r="P142">
        <v>366060</v>
      </c>
      <c r="Q142">
        <v>390043</v>
      </c>
      <c r="R142">
        <f t="shared" si="6"/>
        <v>656533.95014578872</v>
      </c>
      <c r="S142">
        <f t="shared" si="7"/>
        <v>99569.049854211276</v>
      </c>
      <c r="T142" s="14">
        <v>0.13168715089638749</v>
      </c>
    </row>
    <row r="143" spans="1:20">
      <c r="A143" s="1" t="s">
        <v>78</v>
      </c>
      <c r="B143" s="1" t="s">
        <v>206</v>
      </c>
      <c r="C143" s="1" t="s">
        <v>206</v>
      </c>
      <c r="D143" s="1" t="s">
        <v>218</v>
      </c>
      <c r="E143" s="2">
        <v>25.799999237060547</v>
      </c>
      <c r="F143" s="2">
        <v>25.899999618530273</v>
      </c>
      <c r="G143" s="2">
        <v>25.700000762939453</v>
      </c>
      <c r="H143" s="2">
        <v>36.799999237060547</v>
      </c>
      <c r="I143" s="2">
        <v>18.700000762939453</v>
      </c>
      <c r="J143" s="2">
        <v>37.799999237060547</v>
      </c>
      <c r="K143" s="2">
        <v>29.600000381469727</v>
      </c>
      <c r="L143" s="2">
        <v>25.200000762939453</v>
      </c>
      <c r="M143" s="2">
        <v>18.700000762939453</v>
      </c>
      <c r="N143" s="2">
        <v>12</v>
      </c>
      <c r="O143">
        <v>396335</v>
      </c>
      <c r="P143">
        <v>193811</v>
      </c>
      <c r="Q143">
        <v>202524</v>
      </c>
      <c r="R143">
        <f t="shared" si="6"/>
        <v>152253.68732263791</v>
      </c>
      <c r="S143">
        <f t="shared" si="7"/>
        <v>244081.31267736209</v>
      </c>
      <c r="T143" s="14">
        <v>0.61584597039716926</v>
      </c>
    </row>
    <row r="144" spans="1:20">
      <c r="A144" s="1" t="s">
        <v>75</v>
      </c>
      <c r="B144" s="1" t="s">
        <v>206</v>
      </c>
      <c r="C144" s="1" t="s">
        <v>206</v>
      </c>
      <c r="D144" s="1" t="s">
        <v>218</v>
      </c>
      <c r="E144" s="2">
        <v>15.5</v>
      </c>
      <c r="F144" s="2">
        <v>16.100000381469727</v>
      </c>
      <c r="G144" s="2">
        <v>14.899999618530273</v>
      </c>
      <c r="H144" s="2">
        <v>20.700000762939453</v>
      </c>
      <c r="I144" s="2">
        <v>13.100000381469727</v>
      </c>
      <c r="J144" s="2">
        <v>29.5</v>
      </c>
      <c r="K144" s="2">
        <v>16.700000762939453</v>
      </c>
      <c r="L144" s="2">
        <v>12.800000190734863</v>
      </c>
      <c r="M144" s="2">
        <v>12.899999618530273</v>
      </c>
      <c r="N144" s="2">
        <v>4.4000000953674316</v>
      </c>
      <c r="O144">
        <v>1022275</v>
      </c>
      <c r="P144">
        <v>521918</v>
      </c>
      <c r="Q144">
        <v>500357</v>
      </c>
      <c r="R144">
        <f t="shared" si="6"/>
        <v>225852.55082166696</v>
      </c>
      <c r="S144">
        <f t="shared" si="7"/>
        <v>796422.44917833304</v>
      </c>
      <c r="T144" s="14">
        <v>0.77906869401905854</v>
      </c>
    </row>
    <row r="145" spans="1:20">
      <c r="A145" s="1" t="s">
        <v>76</v>
      </c>
      <c r="B145" s="1" t="s">
        <v>207</v>
      </c>
      <c r="C145" s="1" t="s">
        <v>207</v>
      </c>
      <c r="D145" s="1" t="s">
        <v>218</v>
      </c>
      <c r="E145" s="2">
        <v>9.1429815292358398</v>
      </c>
      <c r="F145" s="2">
        <v>4.3355898857116699</v>
      </c>
      <c r="G145" s="2">
        <v>12.817390441894531</v>
      </c>
      <c r="H145" s="2">
        <v>10.022680282592773</v>
      </c>
      <c r="I145" s="2">
        <v>7.9119448661804199</v>
      </c>
      <c r="J145" s="2">
        <v>20.993799209594727</v>
      </c>
      <c r="K145" s="2">
        <v>9.9963550567626953</v>
      </c>
      <c r="L145" s="2">
        <v>8.5460500717163086</v>
      </c>
      <c r="M145" s="2">
        <v>2.7274560928344727</v>
      </c>
      <c r="N145" s="2">
        <v>1.9889190196990967</v>
      </c>
      <c r="O145">
        <v>4174283</v>
      </c>
      <c r="P145">
        <v>2012919</v>
      </c>
      <c r="Q145">
        <v>2161364</v>
      </c>
      <c r="R145">
        <f t="shared" si="6"/>
        <v>2216237.9861382474</v>
      </c>
      <c r="S145">
        <f t="shared" si="7"/>
        <v>1958045.0138617526</v>
      </c>
      <c r="T145" s="14">
        <v>0.4690733747236957</v>
      </c>
    </row>
    <row r="146" spans="1:20">
      <c r="A146" s="1" t="s">
        <v>176</v>
      </c>
      <c r="B146" s="1" t="s">
        <v>205</v>
      </c>
      <c r="C146" s="1" t="s">
        <v>214</v>
      </c>
      <c r="D146" s="1" t="s">
        <v>217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>
        <v>1022159</v>
      </c>
      <c r="P146">
        <v>502633</v>
      </c>
      <c r="Q146">
        <v>519526</v>
      </c>
      <c r="R146">
        <f t="shared" si="6"/>
        <v>408273.4571654062</v>
      </c>
      <c r="S146">
        <f t="shared" si="7"/>
        <v>613885.5428345938</v>
      </c>
      <c r="T146" s="14">
        <v>0.60057734935033957</v>
      </c>
    </row>
    <row r="147" spans="1:20">
      <c r="A147" s="1" t="s">
        <v>177</v>
      </c>
      <c r="B147" s="1" t="s">
        <v>205</v>
      </c>
      <c r="C147" s="1" t="s">
        <v>214</v>
      </c>
      <c r="D147" s="1" t="s">
        <v>217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>
        <v>312142</v>
      </c>
      <c r="P147">
        <v>152158</v>
      </c>
      <c r="Q147">
        <v>159984</v>
      </c>
      <c r="R147">
        <f t="shared" si="6"/>
        <v>108591.04469742873</v>
      </c>
      <c r="S147">
        <f t="shared" si="7"/>
        <v>203550.95530257127</v>
      </c>
      <c r="T147" s="14">
        <v>0.65211011431518751</v>
      </c>
    </row>
    <row r="148" spans="1:20">
      <c r="A148" s="1" t="s">
        <v>178</v>
      </c>
      <c r="B148" s="1" t="s">
        <v>208</v>
      </c>
      <c r="C148" s="1" t="s">
        <v>208</v>
      </c>
      <c r="D148" s="1" t="s">
        <v>218</v>
      </c>
      <c r="E148" s="2">
        <v>6.4383349418640137</v>
      </c>
      <c r="F148" s="2">
        <v>6.8280119895935059</v>
      </c>
      <c r="G148" s="2">
        <v>6.0766592025756836</v>
      </c>
      <c r="H148" s="2"/>
      <c r="I148" s="2"/>
      <c r="J148" s="2"/>
      <c r="K148" s="2"/>
      <c r="L148" s="2"/>
      <c r="M148" s="2"/>
      <c r="N148" s="2"/>
      <c r="O148">
        <v>56775</v>
      </c>
      <c r="P148">
        <v>29625</v>
      </c>
      <c r="Q148">
        <v>27150</v>
      </c>
      <c r="R148">
        <f t="shared" si="6"/>
        <v>490.94692318568559</v>
      </c>
      <c r="S148">
        <f t="shared" si="7"/>
        <v>56284.053076814314</v>
      </c>
      <c r="T148" s="14">
        <v>0.99135276225124291</v>
      </c>
    </row>
    <row r="149" spans="1:20">
      <c r="A149" s="1" t="s">
        <v>151</v>
      </c>
      <c r="B149" s="1" t="s">
        <v>207</v>
      </c>
      <c r="C149" s="1" t="s">
        <v>207</v>
      </c>
      <c r="D149" s="1" t="s">
        <v>218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>
        <v>1415898</v>
      </c>
      <c r="P149">
        <v>679494</v>
      </c>
      <c r="Q149">
        <v>736404</v>
      </c>
      <c r="R149">
        <f t="shared" si="6"/>
        <v>262516.42084354092</v>
      </c>
      <c r="S149">
        <f t="shared" si="7"/>
        <v>1153381.5791564591</v>
      </c>
      <c r="T149" s="14">
        <v>0.81459369188773423</v>
      </c>
    </row>
    <row r="150" spans="1:20">
      <c r="A150" s="1" t="s">
        <v>58</v>
      </c>
      <c r="B150" s="1" t="s">
        <v>205</v>
      </c>
      <c r="C150" s="1" t="s">
        <v>212</v>
      </c>
      <c r="D150" s="1" t="s">
        <v>217</v>
      </c>
      <c r="E150" s="2">
        <v>24.602930068969727</v>
      </c>
      <c r="F150" s="2">
        <v>19.657979965209961</v>
      </c>
      <c r="G150" s="2">
        <v>29.685630798339844</v>
      </c>
      <c r="H150" s="2">
        <v>31.805980682373047</v>
      </c>
      <c r="I150" s="2">
        <v>10.480669975280762</v>
      </c>
      <c r="J150" s="2">
        <v>60.347469329833984</v>
      </c>
      <c r="K150" s="2">
        <v>38.246681213378906</v>
      </c>
      <c r="L150" s="2">
        <v>24.686439514160156</v>
      </c>
      <c r="M150" s="2">
        <v>8.3092975616455078</v>
      </c>
      <c r="N150" s="2">
        <v>4.7468090057373047</v>
      </c>
      <c r="O150">
        <v>54765</v>
      </c>
      <c r="P150">
        <v>26665</v>
      </c>
      <c r="Q150">
        <v>28100</v>
      </c>
      <c r="R150">
        <f t="shared" si="6"/>
        <v>31419.493755977695</v>
      </c>
      <c r="S150">
        <f t="shared" si="7"/>
        <v>23345.506244022305</v>
      </c>
      <c r="T150" s="14">
        <v>0.4262851500780116</v>
      </c>
    </row>
    <row r="151" spans="1:20">
      <c r="A151" s="1" t="s">
        <v>179</v>
      </c>
      <c r="B151" s="1" t="s">
        <v>205</v>
      </c>
      <c r="C151" s="1" t="s">
        <v>212</v>
      </c>
      <c r="D151" s="1" t="s">
        <v>217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>
        <v>797500</v>
      </c>
      <c r="P151">
        <v>387673</v>
      </c>
      <c r="Q151">
        <v>409827</v>
      </c>
      <c r="R151">
        <f t="shared" si="6"/>
        <v>366868.09834656015</v>
      </c>
      <c r="S151">
        <f t="shared" si="7"/>
        <v>430631.90165343985</v>
      </c>
      <c r="T151" s="14">
        <v>0.53997730614851391</v>
      </c>
    </row>
    <row r="152" spans="1:20">
      <c r="A152" s="1" t="s">
        <v>180</v>
      </c>
      <c r="B152" s="1" t="s">
        <v>205</v>
      </c>
      <c r="C152" s="1" t="s">
        <v>212</v>
      </c>
      <c r="D152" s="1" t="s">
        <v>217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>
        <v>2882215</v>
      </c>
      <c r="P152">
        <v>1408218</v>
      </c>
      <c r="Q152">
        <v>1473997</v>
      </c>
      <c r="R152">
        <f t="shared" si="6"/>
        <v>736903.85410086857</v>
      </c>
      <c r="S152">
        <f t="shared" si="7"/>
        <v>2145311.1458991314</v>
      </c>
      <c r="T152" s="14">
        <v>0.74432724342185841</v>
      </c>
    </row>
    <row r="153" spans="1:20">
      <c r="A153" s="1" t="s">
        <v>80</v>
      </c>
      <c r="B153" s="1" t="s">
        <v>204</v>
      </c>
      <c r="C153" s="1" t="s">
        <v>211</v>
      </c>
      <c r="D153" s="1" t="s">
        <v>216</v>
      </c>
      <c r="E153" s="2">
        <v>58.700000762939453</v>
      </c>
      <c r="F153" s="2">
        <v>59.400001525878906</v>
      </c>
      <c r="G153" s="2">
        <v>58</v>
      </c>
      <c r="H153" s="2">
        <v>59.400001525878906</v>
      </c>
      <c r="I153" s="2">
        <v>55.799999237060547</v>
      </c>
      <c r="J153" s="2">
        <v>72.099998474121094</v>
      </c>
      <c r="K153" s="2">
        <v>64.800003051757813</v>
      </c>
      <c r="L153" s="2">
        <v>60.5</v>
      </c>
      <c r="M153" s="2">
        <v>52.900001525878906</v>
      </c>
      <c r="N153" s="2">
        <v>50.900001525878906</v>
      </c>
      <c r="O153">
        <v>832064</v>
      </c>
      <c r="P153">
        <v>418368</v>
      </c>
      <c r="Q153">
        <v>413696</v>
      </c>
      <c r="R153">
        <f t="shared" si="6"/>
        <v>688858.59374413057</v>
      </c>
      <c r="S153">
        <f t="shared" si="7"/>
        <v>143205.40625586943</v>
      </c>
      <c r="T153" s="14">
        <v>0.17210864339265902</v>
      </c>
    </row>
    <row r="154" spans="1:20">
      <c r="A154" s="1" t="s">
        <v>150</v>
      </c>
      <c r="B154" s="1" t="s">
        <v>206</v>
      </c>
      <c r="C154" s="1" t="s">
        <v>206</v>
      </c>
      <c r="D154" s="1" t="s">
        <v>218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>
        <v>1455</v>
      </c>
      <c r="P154">
        <v>725</v>
      </c>
      <c r="Q154">
        <v>730</v>
      </c>
      <c r="R154">
        <f t="shared" si="6"/>
        <v>1007.2195165622202</v>
      </c>
      <c r="S154">
        <f t="shared" si="7"/>
        <v>447.78048343777976</v>
      </c>
      <c r="T154" s="14">
        <v>0.30775290957923007</v>
      </c>
    </row>
    <row r="155" spans="1:20">
      <c r="A155" s="1" t="s">
        <v>55</v>
      </c>
      <c r="B155" s="1" t="s">
        <v>206</v>
      </c>
      <c r="C155" s="1" t="s">
        <v>206</v>
      </c>
      <c r="D155" s="1" t="s">
        <v>218</v>
      </c>
      <c r="E155" s="2">
        <v>17.299999237060547</v>
      </c>
      <c r="F155" s="2">
        <v>13.800000190734863</v>
      </c>
      <c r="G155" s="2">
        <v>20.200000762939453</v>
      </c>
      <c r="H155" s="2">
        <v>16.700000762939453</v>
      </c>
      <c r="I155" s="2">
        <v>19.600000381469727</v>
      </c>
      <c r="J155" s="2">
        <v>21.299999237060547</v>
      </c>
      <c r="K155" s="2">
        <v>23.200000762939453</v>
      </c>
      <c r="L155" s="2">
        <v>26.600000381469727</v>
      </c>
      <c r="M155" s="2">
        <v>15.600000381469727</v>
      </c>
      <c r="N155" s="2">
        <v>0</v>
      </c>
      <c r="O155">
        <v>4957</v>
      </c>
      <c r="P155">
        <v>2460</v>
      </c>
      <c r="Q155">
        <v>2497</v>
      </c>
      <c r="R155">
        <f t="shared" si="6"/>
        <v>4031.1647102695542</v>
      </c>
      <c r="S155">
        <f t="shared" si="7"/>
        <v>925.83528973044577</v>
      </c>
      <c r="T155" s="14">
        <v>0.18677330839831466</v>
      </c>
    </row>
    <row r="156" spans="1:20">
      <c r="A156" s="1" t="s">
        <v>198</v>
      </c>
      <c r="B156" s="1" t="s">
        <v>206</v>
      </c>
      <c r="C156" s="1" t="s">
        <v>206</v>
      </c>
      <c r="D156" s="1" t="s">
        <v>218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>
        <v>3549</v>
      </c>
      <c r="P156">
        <v>1718</v>
      </c>
      <c r="Q156">
        <v>1831</v>
      </c>
      <c r="R156">
        <f t="shared" si="6"/>
        <v>1696.4992921960072</v>
      </c>
      <c r="S156">
        <f t="shared" si="7"/>
        <v>1852.5007078039928</v>
      </c>
      <c r="T156" s="14">
        <v>0.52197822141560801</v>
      </c>
    </row>
    <row r="157" spans="1:20">
      <c r="A157" s="1" t="s">
        <v>202</v>
      </c>
      <c r="B157" s="1" t="s">
        <v>207</v>
      </c>
      <c r="C157" s="1" t="s">
        <v>207</v>
      </c>
      <c r="D157" s="1" t="s">
        <v>218</v>
      </c>
      <c r="E157" s="2">
        <v>19.509489059448242</v>
      </c>
      <c r="F157" s="2">
        <v>13.355930328369141</v>
      </c>
      <c r="G157" s="2">
        <v>25.306020736694336</v>
      </c>
      <c r="H157" s="2">
        <v>21.230789184570313</v>
      </c>
      <c r="I157" s="2">
        <v>12.748080253601074</v>
      </c>
      <c r="J157" s="2">
        <v>28.456110000610352</v>
      </c>
      <c r="K157" s="2">
        <v>25.837709426879883</v>
      </c>
      <c r="L157" s="2">
        <v>15.99608039855957</v>
      </c>
      <c r="M157" s="2">
        <v>16.827030181884766</v>
      </c>
      <c r="N157" s="2">
        <v>9.9661598205566406</v>
      </c>
      <c r="O157">
        <v>21119</v>
      </c>
      <c r="P157">
        <v>10167</v>
      </c>
      <c r="Q157">
        <v>10952</v>
      </c>
      <c r="R157">
        <f t="shared" si="6"/>
        <v>17266.207294064086</v>
      </c>
      <c r="S157">
        <f t="shared" si="7"/>
        <v>3852.7927059359117</v>
      </c>
      <c r="T157" s="14">
        <v>0.18243253496547715</v>
      </c>
    </row>
    <row r="158" spans="1:20">
      <c r="A158" s="1" t="s">
        <v>184</v>
      </c>
      <c r="B158" s="1" t="s">
        <v>205</v>
      </c>
      <c r="C158" s="1" t="s">
        <v>214</v>
      </c>
      <c r="D158" s="1" t="s">
        <v>217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>
        <v>1699</v>
      </c>
      <c r="P158">
        <v>764</v>
      </c>
      <c r="Q158">
        <v>935</v>
      </c>
      <c r="R158">
        <f t="shared" si="6"/>
        <v>47.136782191495286</v>
      </c>
      <c r="S158">
        <f t="shared" si="7"/>
        <v>1651.8632178085047</v>
      </c>
      <c r="T158" s="14">
        <v>0.97225616115862545</v>
      </c>
    </row>
    <row r="159" spans="1:20">
      <c r="A159" s="1" t="s">
        <v>87</v>
      </c>
      <c r="B159" s="1" t="s">
        <v>204</v>
      </c>
      <c r="C159" s="1" t="s">
        <v>213</v>
      </c>
      <c r="D159" s="1" t="s">
        <v>216</v>
      </c>
      <c r="E159" s="2">
        <v>16.754999160766602</v>
      </c>
      <c r="F159" s="2">
        <v>15.673319816589355</v>
      </c>
      <c r="G159" s="2">
        <v>17.878610610961914</v>
      </c>
      <c r="H159" s="2">
        <v>18.456260681152344</v>
      </c>
      <c r="I159" s="2">
        <v>15.882610321044922</v>
      </c>
      <c r="J159" s="2">
        <v>36.186309814453125</v>
      </c>
      <c r="K159" s="2">
        <v>18.431850433349609</v>
      </c>
      <c r="L159" s="2">
        <v>14.953390121459961</v>
      </c>
      <c r="M159" s="2">
        <v>11.6981201171875</v>
      </c>
      <c r="N159" s="2">
        <v>2.3208029270172119</v>
      </c>
      <c r="O159">
        <v>15709</v>
      </c>
      <c r="P159">
        <v>7775</v>
      </c>
      <c r="Q159">
        <v>7934</v>
      </c>
      <c r="R159">
        <f t="shared" si="6"/>
        <v>4272.3593176833401</v>
      </c>
      <c r="S159">
        <f t="shared" si="7"/>
        <v>11436.64068231666</v>
      </c>
      <c r="T159" s="14">
        <v>0.72803110842935004</v>
      </c>
    </row>
    <row r="160" spans="1:20">
      <c r="A160" s="1" t="s">
        <v>181</v>
      </c>
      <c r="B160" s="1" t="s">
        <v>208</v>
      </c>
      <c r="C160" s="1" t="s">
        <v>208</v>
      </c>
      <c r="D160" s="1" t="s">
        <v>218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>
        <v>1353144</v>
      </c>
      <c r="P160">
        <v>667050</v>
      </c>
      <c r="Q160">
        <v>686094</v>
      </c>
      <c r="R160">
        <f t="shared" si="6"/>
        <v>218620.61249478208</v>
      </c>
      <c r="S160">
        <f t="shared" si="7"/>
        <v>1134523.3875052179</v>
      </c>
      <c r="T160" s="14">
        <v>0.8384350723243188</v>
      </c>
    </row>
    <row r="161" spans="1:20">
      <c r="A161" s="1" t="s">
        <v>82</v>
      </c>
      <c r="B161" s="1" t="s">
        <v>204</v>
      </c>
      <c r="C161" s="1" t="s">
        <v>213</v>
      </c>
      <c r="D161" s="1" t="s">
        <v>216</v>
      </c>
      <c r="E161" s="2">
        <v>54.53369140625</v>
      </c>
      <c r="F161" s="2">
        <v>55.667579650878906</v>
      </c>
      <c r="G161" s="2">
        <v>53.299240112304688</v>
      </c>
      <c r="H161" s="2">
        <v>68.783073425292969</v>
      </c>
      <c r="I161" s="2">
        <v>39.887271881103516</v>
      </c>
      <c r="J161" s="2">
        <v>78.520790100097656</v>
      </c>
      <c r="K161" s="2">
        <v>61.553199768066406</v>
      </c>
      <c r="L161" s="2">
        <v>56.713760375976563</v>
      </c>
      <c r="M161" s="2">
        <v>48.982009887695313</v>
      </c>
      <c r="N161" s="2">
        <v>32.515079498291016</v>
      </c>
      <c r="O161">
        <v>1055647</v>
      </c>
      <c r="P161">
        <v>523158</v>
      </c>
      <c r="Q161">
        <v>532489</v>
      </c>
      <c r="R161">
        <f t="shared" si="6"/>
        <v>557462.88664438482</v>
      </c>
      <c r="S161">
        <f t="shared" si="7"/>
        <v>498184.11335561518</v>
      </c>
      <c r="T161" s="14">
        <v>0.47192301342741955</v>
      </c>
    </row>
    <row r="162" spans="1:20">
      <c r="A162" s="1" t="s">
        <v>85</v>
      </c>
      <c r="B162" s="1" t="s">
        <v>205</v>
      </c>
      <c r="C162" s="1" t="s">
        <v>212</v>
      </c>
      <c r="D162" s="1" t="s">
        <v>217</v>
      </c>
      <c r="E162" s="2">
        <v>3.8083529472351074</v>
      </c>
      <c r="F162" s="2">
        <v>4.0220389366149902</v>
      </c>
      <c r="G162" s="2">
        <v>3.6268489360809326</v>
      </c>
      <c r="H162" s="2">
        <v>7.2454719543457031</v>
      </c>
      <c r="I162" s="2">
        <v>1.2501319646835327</v>
      </c>
      <c r="J162" s="2">
        <v>17.521200180053711</v>
      </c>
      <c r="K162" s="2">
        <v>0.30340391397476196</v>
      </c>
      <c r="L162" s="2">
        <v>3.3790769577026367</v>
      </c>
      <c r="M162" s="2">
        <v>0</v>
      </c>
      <c r="N162" s="2">
        <v>0</v>
      </c>
      <c r="O162">
        <v>287671</v>
      </c>
      <c r="P162">
        <v>139715</v>
      </c>
      <c r="Q162">
        <v>147956</v>
      </c>
      <c r="R162">
        <f t="shared" si="6"/>
        <v>126311.21254819233</v>
      </c>
      <c r="S162">
        <f t="shared" si="7"/>
        <v>161359.78745180767</v>
      </c>
      <c r="T162" s="14">
        <v>0.56091781045641609</v>
      </c>
    </row>
    <row r="163" spans="1:20">
      <c r="A163" s="1" t="s">
        <v>189</v>
      </c>
      <c r="B163" s="1" t="s">
        <v>204</v>
      </c>
      <c r="C163" s="1" t="s">
        <v>211</v>
      </c>
      <c r="D163" s="1" t="s">
        <v>218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>
        <v>5297</v>
      </c>
      <c r="P163">
        <v>2594</v>
      </c>
      <c r="Q163">
        <v>2703</v>
      </c>
      <c r="R163">
        <f t="shared" si="6"/>
        <v>2294.1152097443169</v>
      </c>
      <c r="S163">
        <f t="shared" si="7"/>
        <v>3002.8847902556831</v>
      </c>
      <c r="T163" s="14">
        <v>0.56690292434504119</v>
      </c>
    </row>
    <row r="164" spans="1:20">
      <c r="A164" s="1" t="s">
        <v>83</v>
      </c>
      <c r="B164" s="1" t="s">
        <v>204</v>
      </c>
      <c r="C164" s="1" t="s">
        <v>213</v>
      </c>
      <c r="D164" s="1" t="s">
        <v>216</v>
      </c>
      <c r="E164" s="2">
        <v>36</v>
      </c>
      <c r="F164" s="2">
        <v>39.700000762939453</v>
      </c>
      <c r="G164" s="2">
        <v>31.399999618530273</v>
      </c>
      <c r="H164" s="2">
        <v>53.799999237060547</v>
      </c>
      <c r="I164" s="2">
        <v>21</v>
      </c>
      <c r="J164" s="2">
        <v>65.599998474121094</v>
      </c>
      <c r="K164" s="2">
        <v>55</v>
      </c>
      <c r="L164" s="2">
        <v>38.799999237060547</v>
      </c>
      <c r="M164" s="2">
        <v>26.399999618530273</v>
      </c>
      <c r="N164" s="2">
        <v>15.300000190734863</v>
      </c>
      <c r="O164">
        <v>709801</v>
      </c>
      <c r="P164">
        <v>353703</v>
      </c>
      <c r="Q164">
        <v>356098</v>
      </c>
      <c r="R164">
        <f t="shared" si="6"/>
        <v>411296.95068661089</v>
      </c>
      <c r="S164">
        <f t="shared" si="7"/>
        <v>298504.04931338911</v>
      </c>
      <c r="T164" s="14">
        <v>0.42054610984401136</v>
      </c>
    </row>
    <row r="165" spans="1:20">
      <c r="A165" s="1" t="s">
        <v>182</v>
      </c>
      <c r="B165" s="1" t="s">
        <v>207</v>
      </c>
      <c r="C165" s="1" t="s">
        <v>207</v>
      </c>
      <c r="D165" s="1" t="s">
        <v>218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>
        <v>77915</v>
      </c>
      <c r="P165">
        <v>38081</v>
      </c>
      <c r="Q165">
        <v>39834</v>
      </c>
      <c r="R165">
        <f t="shared" si="6"/>
        <v>0</v>
      </c>
      <c r="S165">
        <f t="shared" si="7"/>
        <v>77915</v>
      </c>
      <c r="T165" s="14">
        <v>1</v>
      </c>
    </row>
    <row r="166" spans="1:20">
      <c r="A166" s="1" t="s">
        <v>186</v>
      </c>
      <c r="B166" s="1" t="s">
        <v>205</v>
      </c>
      <c r="C166" s="1" t="s">
        <v>214</v>
      </c>
      <c r="D166" s="1" t="s">
        <v>217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>
        <v>209724</v>
      </c>
      <c r="P166">
        <v>102259</v>
      </c>
      <c r="Q166">
        <v>107465</v>
      </c>
      <c r="R166">
        <f t="shared" si="6"/>
        <v>97048.266549182576</v>
      </c>
      <c r="S166">
        <f t="shared" si="7"/>
        <v>112675.73345081742</v>
      </c>
      <c r="T166" s="14">
        <v>0.5372572211612282</v>
      </c>
    </row>
    <row r="167" spans="1:20">
      <c r="A167" s="1" t="s">
        <v>187</v>
      </c>
      <c r="B167" s="1" t="s">
        <v>205</v>
      </c>
      <c r="C167" s="1" t="s">
        <v>214</v>
      </c>
      <c r="D167" s="1" t="s">
        <v>217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>
        <v>73618</v>
      </c>
      <c r="P167">
        <v>35712</v>
      </c>
      <c r="Q167">
        <v>37906</v>
      </c>
      <c r="R167">
        <f t="shared" si="6"/>
        <v>33466.254810066981</v>
      </c>
      <c r="S167">
        <f t="shared" si="7"/>
        <v>40151.745189933019</v>
      </c>
      <c r="T167" s="14">
        <v>0.54540662867685918</v>
      </c>
    </row>
    <row r="168" spans="1:20">
      <c r="A168" s="1" t="s">
        <v>183</v>
      </c>
      <c r="B168" s="1" t="s">
        <v>207</v>
      </c>
      <c r="C168" s="1" t="s">
        <v>207</v>
      </c>
      <c r="D168" s="1" t="s">
        <v>216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>
        <v>57724</v>
      </c>
      <c r="P168">
        <v>27927</v>
      </c>
      <c r="Q168">
        <v>29797</v>
      </c>
      <c r="R168">
        <f t="shared" si="6"/>
        <v>44015.312900601813</v>
      </c>
      <c r="S168">
        <f t="shared" si="7"/>
        <v>13708.687099398183</v>
      </c>
      <c r="T168" s="14">
        <v>0.23748678364975023</v>
      </c>
    </row>
    <row r="169" spans="1:20">
      <c r="A169" s="1" t="s">
        <v>185</v>
      </c>
      <c r="B169" s="1" t="s">
        <v>204</v>
      </c>
      <c r="C169" s="1" t="s">
        <v>211</v>
      </c>
      <c r="D169" s="1" t="s">
        <v>216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>
        <v>1525307</v>
      </c>
      <c r="P169">
        <v>759241</v>
      </c>
      <c r="Q169">
        <v>766066</v>
      </c>
      <c r="R169">
        <f t="shared" si="6"/>
        <v>839366.06092903251</v>
      </c>
      <c r="S169">
        <f t="shared" si="7"/>
        <v>685940.93907096749</v>
      </c>
      <c r="T169" s="14">
        <v>0.44970680595510776</v>
      </c>
    </row>
    <row r="170" spans="1:20">
      <c r="A170" s="1" t="s">
        <v>105</v>
      </c>
      <c r="B170" s="1" t="s">
        <v>204</v>
      </c>
      <c r="C170" s="1" t="s">
        <v>211</v>
      </c>
      <c r="D170" s="1" t="s">
        <v>218</v>
      </c>
      <c r="E170" s="2">
        <v>15.899999618530273</v>
      </c>
      <c r="F170" s="2">
        <v>17.100000381469727</v>
      </c>
      <c r="G170" s="2">
        <v>14.800000190734863</v>
      </c>
      <c r="H170" s="2">
        <v>15.199999809265137</v>
      </c>
      <c r="I170" s="2">
        <v>16.399999618530273</v>
      </c>
      <c r="J170" s="2">
        <v>26.100000381469727</v>
      </c>
      <c r="K170" s="2">
        <v>14.199999809265137</v>
      </c>
      <c r="L170" s="2">
        <v>17.299999237060547</v>
      </c>
      <c r="M170" s="2">
        <v>12</v>
      </c>
      <c r="N170" s="2">
        <v>6.8000001907348633</v>
      </c>
      <c r="O170">
        <v>2989636</v>
      </c>
      <c r="P170">
        <v>1485148</v>
      </c>
      <c r="Q170">
        <v>1504488</v>
      </c>
      <c r="R170">
        <f t="shared" si="6"/>
        <v>1005860.5974312779</v>
      </c>
      <c r="S170">
        <f t="shared" si="7"/>
        <v>1983775.4025687221</v>
      </c>
      <c r="T170" s="14">
        <v>0.66355081440306518</v>
      </c>
    </row>
    <row r="171" spans="1:20">
      <c r="A171" s="1" t="s">
        <v>86</v>
      </c>
      <c r="B171" s="1" t="s">
        <v>204</v>
      </c>
      <c r="C171" s="1" t="s">
        <v>211</v>
      </c>
      <c r="D171" s="1" t="s">
        <v>216</v>
      </c>
      <c r="E171" s="2">
        <v>60.072330474853516</v>
      </c>
      <c r="F171" s="2">
        <v>68.006477355957031</v>
      </c>
      <c r="G171" s="2">
        <v>51.381149291992188</v>
      </c>
      <c r="H171" s="2">
        <v>66.284896850585938</v>
      </c>
      <c r="I171" s="2">
        <v>43.755458831787109</v>
      </c>
      <c r="J171" s="2">
        <v>81.970901489257813</v>
      </c>
      <c r="K171" s="2">
        <v>76.805320739746094</v>
      </c>
      <c r="L171" s="2">
        <v>67.843856811523438</v>
      </c>
      <c r="M171" s="2">
        <v>48.614719390869141</v>
      </c>
      <c r="N171" s="2">
        <v>37.974510192871094</v>
      </c>
      <c r="O171">
        <v>1021171</v>
      </c>
      <c r="P171">
        <v>505141</v>
      </c>
      <c r="Q171">
        <v>516030</v>
      </c>
      <c r="R171">
        <f t="shared" si="6"/>
        <v>820868.96014119615</v>
      </c>
      <c r="S171">
        <f t="shared" si="7"/>
        <v>200302.03985880388</v>
      </c>
      <c r="T171" s="14">
        <v>0.19614936172179182</v>
      </c>
    </row>
    <row r="172" spans="1:20">
      <c r="A172" s="1" t="s">
        <v>132</v>
      </c>
      <c r="B172" s="1" t="s">
        <v>205</v>
      </c>
      <c r="C172" s="1" t="s">
        <v>214</v>
      </c>
      <c r="D172" s="1" t="s">
        <v>217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>
        <v>1359884</v>
      </c>
      <c r="P172">
        <v>659862</v>
      </c>
      <c r="Q172">
        <v>700022</v>
      </c>
      <c r="R172">
        <f t="shared" si="6"/>
        <v>267606.45554242935</v>
      </c>
      <c r="S172">
        <f t="shared" si="7"/>
        <v>1092277.5444575706</v>
      </c>
      <c r="T172" s="14">
        <v>0.8032137626867959</v>
      </c>
    </row>
    <row r="173" spans="1:20">
      <c r="A173" s="1" t="s">
        <v>56</v>
      </c>
      <c r="B173" s="1" t="s">
        <v>203</v>
      </c>
      <c r="C173" s="1" t="s">
        <v>203</v>
      </c>
      <c r="D173" s="1" t="s">
        <v>218</v>
      </c>
      <c r="E173" s="2">
        <v>19.117879867553711</v>
      </c>
      <c r="F173" s="2">
        <v>15.610830307006836</v>
      </c>
      <c r="G173" s="2">
        <v>22.696489334106445</v>
      </c>
      <c r="H173" s="2">
        <v>19.221929550170898</v>
      </c>
      <c r="I173" s="2">
        <v>18.571779251098633</v>
      </c>
      <c r="J173" s="2">
        <v>31.245899200439453</v>
      </c>
      <c r="K173" s="2">
        <v>20.691900253295898</v>
      </c>
      <c r="L173" s="2">
        <v>21.348529815673828</v>
      </c>
      <c r="M173" s="2">
        <v>11.829429626464844</v>
      </c>
      <c r="N173" s="2">
        <v>8.2526464462280273</v>
      </c>
      <c r="O173">
        <v>1358749</v>
      </c>
      <c r="P173">
        <v>679786</v>
      </c>
      <c r="Q173">
        <v>678963</v>
      </c>
      <c r="R173">
        <f t="shared" si="6"/>
        <v>1107712.2145895085</v>
      </c>
      <c r="S173">
        <f t="shared" si="7"/>
        <v>251036.78541049152</v>
      </c>
      <c r="T173" s="14">
        <v>0.18475581980961275</v>
      </c>
    </row>
    <row r="174" spans="1:20">
      <c r="A174" s="1" t="s">
        <v>79</v>
      </c>
      <c r="B174" s="1" t="s">
        <v>208</v>
      </c>
      <c r="C174" s="1" t="s">
        <v>208</v>
      </c>
      <c r="D174" s="1" t="s">
        <v>218</v>
      </c>
      <c r="E174" s="2">
        <v>21.637979507446289</v>
      </c>
      <c r="F174" s="2">
        <v>11.878330230712891</v>
      </c>
      <c r="G174" s="2">
        <v>29.668849945068359</v>
      </c>
      <c r="H174" s="2">
        <v>27.965160369873047</v>
      </c>
      <c r="I174" s="2">
        <v>20.467300415039063</v>
      </c>
      <c r="J174" s="2">
        <v>31.867120742797852</v>
      </c>
      <c r="K174" s="2">
        <v>17.872320175170898</v>
      </c>
      <c r="L174" s="2">
        <v>26.121299743652344</v>
      </c>
      <c r="M174" s="2">
        <v>22.036619186401367</v>
      </c>
      <c r="N174" s="2">
        <v>13.173640251159668</v>
      </c>
      <c r="O174">
        <v>309632</v>
      </c>
      <c r="P174">
        <v>152171</v>
      </c>
      <c r="Q174">
        <v>157461</v>
      </c>
      <c r="R174">
        <f t="shared" si="6"/>
        <v>73802.431968486257</v>
      </c>
      <c r="S174">
        <f t="shared" si="7"/>
        <v>235829.56803151374</v>
      </c>
      <c r="T174" s="14">
        <v>0.76164468798933493</v>
      </c>
    </row>
    <row r="175" spans="1:20">
      <c r="A175" s="1" t="s">
        <v>81</v>
      </c>
      <c r="B175" s="1" t="s">
        <v>204</v>
      </c>
      <c r="C175" s="1" t="s">
        <v>211</v>
      </c>
      <c r="D175" s="1" t="s">
        <v>216</v>
      </c>
      <c r="E175" s="2">
        <v>32.289421081542969</v>
      </c>
      <c r="F175" s="2">
        <v>35.528659820556641</v>
      </c>
      <c r="G175" s="2">
        <v>28.917259216308594</v>
      </c>
      <c r="H175" s="2">
        <v>39.384628295898438</v>
      </c>
      <c r="I175" s="2">
        <v>16.647600173950195</v>
      </c>
      <c r="J175" s="2">
        <v>45.984291076660156</v>
      </c>
      <c r="K175" s="2">
        <v>42.308330535888672</v>
      </c>
      <c r="L175" s="2">
        <v>39.760219573974609</v>
      </c>
      <c r="M175" s="2">
        <v>21.831119537353516</v>
      </c>
      <c r="N175" s="2">
        <v>8.9713821411132813</v>
      </c>
      <c r="O175">
        <v>2951211</v>
      </c>
      <c r="P175">
        <v>1457626</v>
      </c>
      <c r="Q175">
        <v>1493585</v>
      </c>
      <c r="R175">
        <f t="shared" si="6"/>
        <v>1928867.1191032343</v>
      </c>
      <c r="S175">
        <f t="shared" si="7"/>
        <v>1022343.8808967659</v>
      </c>
      <c r="T175" s="14">
        <v>0.34641504145137908</v>
      </c>
    </row>
    <row r="176" spans="1:20">
      <c r="A176" s="1" t="s">
        <v>88</v>
      </c>
      <c r="B176" s="1" t="s">
        <v>206</v>
      </c>
      <c r="C176" s="1" t="s">
        <v>206</v>
      </c>
      <c r="D176" s="1" t="s">
        <v>218</v>
      </c>
      <c r="E176" s="2">
        <v>24.200000762939453</v>
      </c>
      <c r="F176" s="2">
        <v>18</v>
      </c>
      <c r="G176" s="2">
        <v>30.299999237060547</v>
      </c>
      <c r="H176" s="2">
        <v>35.200000762939453</v>
      </c>
      <c r="I176" s="2">
        <v>20</v>
      </c>
      <c r="J176" s="2">
        <v>42.400001525878906</v>
      </c>
      <c r="K176" s="2">
        <v>29</v>
      </c>
      <c r="L176" s="2">
        <v>20.799999237060547</v>
      </c>
      <c r="M176" s="2">
        <v>15.5</v>
      </c>
      <c r="N176" s="2">
        <v>9.6000003814697266</v>
      </c>
      <c r="O176">
        <v>30420</v>
      </c>
      <c r="P176">
        <v>14645</v>
      </c>
      <c r="Q176">
        <v>15775</v>
      </c>
      <c r="R176">
        <f t="shared" si="6"/>
        <v>10324.689345962794</v>
      </c>
      <c r="S176">
        <f t="shared" si="7"/>
        <v>20095.310654037206</v>
      </c>
      <c r="T176" s="14">
        <v>0.66059535351864584</v>
      </c>
    </row>
    <row r="177" spans="1:20">
      <c r="A177" s="1" t="s">
        <v>188</v>
      </c>
      <c r="B177" s="1" t="s">
        <v>205</v>
      </c>
      <c r="C177" s="1" t="s">
        <v>214</v>
      </c>
      <c r="D177" s="1" t="s">
        <v>217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>
        <v>324588</v>
      </c>
      <c r="P177">
        <v>158681</v>
      </c>
      <c r="Q177">
        <v>165907</v>
      </c>
      <c r="R177">
        <f t="shared" si="6"/>
        <v>40797.183027572988</v>
      </c>
      <c r="S177">
        <f t="shared" si="7"/>
        <v>283790.81697242701</v>
      </c>
      <c r="T177" s="14">
        <v>0.87431087092691973</v>
      </c>
    </row>
    <row r="178" spans="1:20">
      <c r="A178" s="1" t="s">
        <v>122</v>
      </c>
      <c r="B178" s="1" t="s">
        <v>205</v>
      </c>
      <c r="C178" s="1" t="s">
        <v>214</v>
      </c>
      <c r="D178" s="1" t="s">
        <v>217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>
        <v>342784</v>
      </c>
      <c r="P178">
        <v>168099</v>
      </c>
      <c r="Q178">
        <v>174685</v>
      </c>
      <c r="R178">
        <f t="shared" si="6"/>
        <v>89818.43862138188</v>
      </c>
      <c r="S178">
        <f t="shared" si="7"/>
        <v>252965.56137861812</v>
      </c>
      <c r="T178" s="14">
        <v>0.73797365506738388</v>
      </c>
    </row>
    <row r="179" spans="1:20">
      <c r="A179" s="1" t="s">
        <v>190</v>
      </c>
      <c r="B179" s="1" t="s">
        <v>208</v>
      </c>
      <c r="C179" s="1" t="s">
        <v>208</v>
      </c>
      <c r="D179" s="1" t="s">
        <v>218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>
        <v>951544</v>
      </c>
      <c r="P179">
        <v>466105</v>
      </c>
      <c r="Q179">
        <v>485439</v>
      </c>
      <c r="R179">
        <f t="shared" si="6"/>
        <v>436166.84021964727</v>
      </c>
      <c r="S179">
        <f t="shared" si="7"/>
        <v>515377.15978035273</v>
      </c>
      <c r="T179" s="14">
        <v>0.54162199517873344</v>
      </c>
    </row>
    <row r="180" spans="1:20">
      <c r="A180" s="1" t="s">
        <v>93</v>
      </c>
      <c r="B180" s="1" t="s">
        <v>205</v>
      </c>
      <c r="C180" s="1" t="s">
        <v>212</v>
      </c>
      <c r="D180" s="1" t="s">
        <v>218</v>
      </c>
      <c r="E180" s="2">
        <v>27.712060928344727</v>
      </c>
      <c r="F180" s="2">
        <v>37.288059234619141</v>
      </c>
      <c r="G180" s="2">
        <v>17.991100311279297</v>
      </c>
      <c r="H180" s="2">
        <v>27.973939895629883</v>
      </c>
      <c r="I180" s="2">
        <v>26.920190811157227</v>
      </c>
      <c r="J180" s="2">
        <v>29.793149948120117</v>
      </c>
      <c r="K180" s="2">
        <v>25.387269973754883</v>
      </c>
      <c r="L180" s="2">
        <v>33.14556884765625</v>
      </c>
      <c r="M180" s="2">
        <v>25.065210342407227</v>
      </c>
      <c r="N180" s="2">
        <v>24.891429901123047</v>
      </c>
      <c r="O180">
        <v>321651</v>
      </c>
      <c r="P180">
        <v>156688</v>
      </c>
      <c r="Q180">
        <v>164963</v>
      </c>
      <c r="R180">
        <f t="shared" si="6"/>
        <v>234373.00386759458</v>
      </c>
      <c r="S180">
        <f t="shared" si="7"/>
        <v>87277.996132405417</v>
      </c>
      <c r="T180" s="14">
        <v>0.27134377363168594</v>
      </c>
    </row>
    <row r="181" spans="1:20">
      <c r="A181" s="1" t="s">
        <v>92</v>
      </c>
      <c r="B181" s="1" t="s">
        <v>207</v>
      </c>
      <c r="C181" s="1" t="s">
        <v>207</v>
      </c>
      <c r="D181" s="1" t="s">
        <v>218</v>
      </c>
      <c r="E181" s="2">
        <v>18.049140930175781</v>
      </c>
      <c r="F181" s="2">
        <v>11.189749717712402</v>
      </c>
      <c r="G181" s="2">
        <v>25.135540008544922</v>
      </c>
      <c r="H181" s="2">
        <v>19.92466926574707</v>
      </c>
      <c r="I181" s="2">
        <v>15.498970031738281</v>
      </c>
      <c r="J181" s="2">
        <v>33.187679290771484</v>
      </c>
      <c r="K181" s="2">
        <v>22.345359802246094</v>
      </c>
      <c r="L181" s="2">
        <v>21.523319244384766</v>
      </c>
      <c r="M181" s="2">
        <v>11.278559684753418</v>
      </c>
      <c r="N181" s="2">
        <v>2.4968950748443604</v>
      </c>
      <c r="O181">
        <v>2577813</v>
      </c>
      <c r="P181">
        <v>1254848</v>
      </c>
      <c r="Q181">
        <v>1322965</v>
      </c>
      <c r="R181">
        <f t="shared" si="6"/>
        <v>1290229.5713328295</v>
      </c>
      <c r="S181">
        <f t="shared" si="7"/>
        <v>1287583.4286671705</v>
      </c>
      <c r="T181" s="14">
        <v>0.49948674658214942</v>
      </c>
    </row>
    <row r="182" spans="1:20">
      <c r="A182" s="1" t="s">
        <v>95</v>
      </c>
      <c r="B182" s="1" t="s">
        <v>207</v>
      </c>
      <c r="C182" s="1" t="s">
        <v>207</v>
      </c>
      <c r="D182" s="1" t="s">
        <v>216</v>
      </c>
      <c r="E182" s="2">
        <v>16.636430740356445</v>
      </c>
      <c r="F182" s="2">
        <v>14.416879653930664</v>
      </c>
      <c r="G182" s="2">
        <v>18.697349548339844</v>
      </c>
      <c r="H182" s="2">
        <v>18.836509704589844</v>
      </c>
      <c r="I182" s="2">
        <v>11.811459541320801</v>
      </c>
      <c r="J182" s="2">
        <v>26.092100143432617</v>
      </c>
      <c r="K182" s="2">
        <v>23.008949279785156</v>
      </c>
      <c r="L182" s="2">
        <v>17.628799438476563</v>
      </c>
      <c r="M182" s="2">
        <v>14.125659942626953</v>
      </c>
      <c r="N182" s="2">
        <v>6.3830161094665527</v>
      </c>
      <c r="O182">
        <v>93589</v>
      </c>
      <c r="P182">
        <v>46173</v>
      </c>
      <c r="Q182">
        <v>47416</v>
      </c>
      <c r="R182">
        <f t="shared" si="6"/>
        <v>64971.459009707774</v>
      </c>
      <c r="S182">
        <f t="shared" si="7"/>
        <v>28617.540990292226</v>
      </c>
      <c r="T182" s="14">
        <v>0.30577889485187604</v>
      </c>
    </row>
    <row r="183" spans="1:20">
      <c r="A183" s="1" t="s">
        <v>91</v>
      </c>
      <c r="B183" s="1" t="s">
        <v>204</v>
      </c>
      <c r="C183" s="1" t="s">
        <v>213</v>
      </c>
      <c r="D183" s="1" t="s">
        <v>216</v>
      </c>
      <c r="E183" s="2">
        <v>29.54503059387207</v>
      </c>
      <c r="F183" s="2">
        <v>40.178749084472656</v>
      </c>
      <c r="G183" s="2">
        <v>20.266090393066406</v>
      </c>
      <c r="H183" s="2">
        <v>31.79718017578125</v>
      </c>
      <c r="I183" s="2">
        <v>26.803300857543945</v>
      </c>
      <c r="J183" s="2">
        <v>37.565128326416016</v>
      </c>
      <c r="K183" s="2">
        <v>30.396320343017578</v>
      </c>
      <c r="L183" s="2">
        <v>30.05388069152832</v>
      </c>
      <c r="M183" s="2">
        <v>28.660139083862305</v>
      </c>
      <c r="N183" s="2">
        <v>24.029489517211914</v>
      </c>
      <c r="O183">
        <v>535130</v>
      </c>
      <c r="P183">
        <v>266484</v>
      </c>
      <c r="Q183">
        <v>268646</v>
      </c>
      <c r="R183">
        <f t="shared" si="6"/>
        <v>311971.95983794623</v>
      </c>
      <c r="S183">
        <f t="shared" si="7"/>
        <v>223158.04016205377</v>
      </c>
      <c r="T183" s="14">
        <v>0.41701650096622089</v>
      </c>
    </row>
    <row r="184" spans="1:20">
      <c r="A184" s="1" t="s">
        <v>192</v>
      </c>
      <c r="B184" s="1" t="s">
        <v>207</v>
      </c>
      <c r="C184" s="1" t="s">
        <v>207</v>
      </c>
      <c r="D184" s="1" t="s">
        <v>219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>
        <v>68</v>
      </c>
      <c r="P184">
        <v>33</v>
      </c>
      <c r="Q184">
        <v>35</v>
      </c>
      <c r="R184">
        <f t="shared" si="6"/>
        <v>68</v>
      </c>
      <c r="S184">
        <f t="shared" si="7"/>
        <v>0</v>
      </c>
      <c r="T184" s="14">
        <v>0</v>
      </c>
    </row>
    <row r="185" spans="1:20">
      <c r="A185" s="1" t="s">
        <v>96</v>
      </c>
      <c r="B185" s="1" t="s">
        <v>207</v>
      </c>
      <c r="C185" s="1" t="s">
        <v>207</v>
      </c>
      <c r="D185" s="1" t="s">
        <v>218</v>
      </c>
      <c r="E185" s="2">
        <v>38.904209136962891</v>
      </c>
      <c r="F185" s="2">
        <v>29.37261962890625</v>
      </c>
      <c r="G185" s="2">
        <v>50.191650390625</v>
      </c>
      <c r="H185" s="2">
        <v>40.101478576660156</v>
      </c>
      <c r="I185" s="2">
        <v>34.630500793457031</v>
      </c>
      <c r="J185" s="2">
        <v>48.313228607177734</v>
      </c>
      <c r="K185" s="2">
        <v>47.549419403076172</v>
      </c>
      <c r="L185" s="2">
        <v>36.136478424072266</v>
      </c>
      <c r="M185" s="2">
        <v>37.055999755859375</v>
      </c>
      <c r="N185" s="2">
        <v>23.88184928894043</v>
      </c>
      <c r="O185">
        <v>4577</v>
      </c>
      <c r="P185">
        <v>2206</v>
      </c>
      <c r="Q185">
        <v>2371</v>
      </c>
      <c r="R185">
        <f t="shared" si="6"/>
        <v>3518.2790345662706</v>
      </c>
      <c r="S185">
        <f t="shared" si="7"/>
        <v>1058.7209654337296</v>
      </c>
      <c r="T185" s="14">
        <v>0.23131329810656098</v>
      </c>
    </row>
    <row r="186" spans="1:20">
      <c r="A186" s="1" t="s">
        <v>193</v>
      </c>
      <c r="B186" s="1" t="s">
        <v>206</v>
      </c>
      <c r="C186" s="1" t="s">
        <v>206</v>
      </c>
      <c r="D186" s="1" t="s">
        <v>218</v>
      </c>
      <c r="E186" s="2">
        <v>9.7972612380981445</v>
      </c>
      <c r="F186" s="2">
        <v>7.7332592010498047</v>
      </c>
      <c r="G186" s="2">
        <v>11.638970375061035</v>
      </c>
      <c r="H186" s="2">
        <v>9.513890266418457</v>
      </c>
      <c r="I186" s="2">
        <v>10.025690078735352</v>
      </c>
      <c r="J186" s="2">
        <v>17.655849456787109</v>
      </c>
      <c r="K186" s="2">
        <v>9.0662517547607422</v>
      </c>
      <c r="L186" s="2">
        <v>10.50393009185791</v>
      </c>
      <c r="M186" s="2">
        <v>5.5241141319274902</v>
      </c>
      <c r="N186" s="2">
        <v>6.7881488800048828</v>
      </c>
      <c r="O186">
        <v>36689</v>
      </c>
      <c r="P186">
        <v>18107</v>
      </c>
      <c r="Q186">
        <v>18582</v>
      </c>
      <c r="R186">
        <f t="shared" si="6"/>
        <v>17176.255959137343</v>
      </c>
      <c r="S186">
        <f t="shared" si="7"/>
        <v>19512.744040862657</v>
      </c>
      <c r="T186" s="14">
        <v>0.53184180655953162</v>
      </c>
    </row>
    <row r="187" spans="1:20">
      <c r="A187" s="1" t="s">
        <v>97</v>
      </c>
      <c r="B187" s="1" t="s">
        <v>208</v>
      </c>
      <c r="C187" s="1" t="s">
        <v>208</v>
      </c>
      <c r="D187" s="1" t="s">
        <v>218</v>
      </c>
      <c r="E187" s="2">
        <v>26.799999237060547</v>
      </c>
      <c r="F187" s="2">
        <v>20.899999618530273</v>
      </c>
      <c r="G187" s="2">
        <v>32.5</v>
      </c>
      <c r="H187" s="2">
        <v>40.900001525878906</v>
      </c>
      <c r="I187" s="2">
        <v>19.799999237060547</v>
      </c>
      <c r="J187" s="2">
        <v>47</v>
      </c>
      <c r="K187" s="2">
        <v>35.5</v>
      </c>
      <c r="L187" s="2">
        <v>24</v>
      </c>
      <c r="M187" s="2">
        <v>15.699999809265137</v>
      </c>
      <c r="N187" s="2">
        <v>7.6999998092651367</v>
      </c>
      <c r="O187">
        <v>629305</v>
      </c>
      <c r="P187">
        <v>302729</v>
      </c>
      <c r="Q187">
        <v>326576</v>
      </c>
      <c r="R187">
        <f t="shared" si="6"/>
        <v>195430.20973355405</v>
      </c>
      <c r="S187">
        <f t="shared" si="7"/>
        <v>433874.79026644595</v>
      </c>
      <c r="T187" s="14">
        <v>0.68945072781313665</v>
      </c>
    </row>
    <row r="188" spans="1:20">
      <c r="A188" s="1" t="s">
        <v>98</v>
      </c>
      <c r="B188" s="1" t="s">
        <v>205</v>
      </c>
      <c r="C188" s="1" t="s">
        <v>212</v>
      </c>
      <c r="D188" s="1" t="s">
        <v>218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>
        <v>5445437</v>
      </c>
      <c r="P188">
        <v>2659793</v>
      </c>
      <c r="Q188">
        <v>2785644</v>
      </c>
      <c r="R188">
        <f t="shared" si="6"/>
        <v>1353579.3464202378</v>
      </c>
      <c r="S188">
        <f t="shared" si="7"/>
        <v>4091857.6535797622</v>
      </c>
      <c r="T188" s="14">
        <v>0.75142870142098095</v>
      </c>
    </row>
    <row r="189" spans="1:20">
      <c r="A189" s="1" t="s">
        <v>94</v>
      </c>
      <c r="B189" s="1" t="s">
        <v>205</v>
      </c>
      <c r="C189" s="1" t="s">
        <v>212</v>
      </c>
      <c r="D189" s="1" t="s">
        <v>218</v>
      </c>
      <c r="E189" s="2">
        <v>0.94048380851745605</v>
      </c>
      <c r="F189" s="2">
        <v>0.87801998853683472</v>
      </c>
      <c r="G189" s="2">
        <v>0.99879032373428345</v>
      </c>
      <c r="H189" s="2">
        <v>0.91376799345016479</v>
      </c>
      <c r="I189" s="2">
        <v>0.97608298063278198</v>
      </c>
      <c r="J189" s="2">
        <v>1.1739330291748047</v>
      </c>
      <c r="K189" s="2">
        <v>0</v>
      </c>
      <c r="L189" s="2">
        <v>1.0845999717712402</v>
      </c>
      <c r="M189" s="2">
        <v>0.4463919997215271</v>
      </c>
      <c r="N189" s="2">
        <v>1.8423240184783936</v>
      </c>
      <c r="O189">
        <v>196509</v>
      </c>
      <c r="P189">
        <v>97163</v>
      </c>
      <c r="Q189">
        <v>99346</v>
      </c>
      <c r="R189">
        <f t="shared" si="6"/>
        <v>95123.435048755302</v>
      </c>
      <c r="S189">
        <f t="shared" si="7"/>
        <v>101385.5649512447</v>
      </c>
      <c r="T189" s="14">
        <v>0.5159334430038558</v>
      </c>
    </row>
    <row r="190" spans="1:20">
      <c r="A190" s="1" t="s">
        <v>191</v>
      </c>
      <c r="B190" s="1" t="s">
        <v>206</v>
      </c>
      <c r="C190" s="1" t="s">
        <v>206</v>
      </c>
      <c r="D190" s="1" t="s">
        <v>219</v>
      </c>
      <c r="E190" s="2">
        <v>10.598469734191895</v>
      </c>
      <c r="F190" s="2">
        <v>15.222809791564941</v>
      </c>
      <c r="G190" s="2">
        <v>8.1405296325683594</v>
      </c>
      <c r="H190" s="2">
        <v>0</v>
      </c>
      <c r="I190" s="2">
        <v>11.111430168151855</v>
      </c>
      <c r="J190" s="2">
        <v>39.3543701171875</v>
      </c>
      <c r="K190" s="2">
        <v>2.8990330696105957</v>
      </c>
      <c r="L190" s="2">
        <v>21.440280914306641</v>
      </c>
      <c r="M190" s="2">
        <v>15.529339790344238</v>
      </c>
      <c r="N190" s="2">
        <v>0.98212409019470215</v>
      </c>
      <c r="O190">
        <v>1211</v>
      </c>
      <c r="P190">
        <v>594</v>
      </c>
      <c r="Q190">
        <v>617</v>
      </c>
      <c r="R190">
        <f t="shared" si="6"/>
        <v>83.577621444262149</v>
      </c>
      <c r="S190">
        <f t="shared" si="7"/>
        <v>1127.4223785557379</v>
      </c>
      <c r="T190" s="14">
        <v>0.9309846230848372</v>
      </c>
    </row>
    <row r="191" spans="1:20">
      <c r="A191" s="1" t="s">
        <v>194</v>
      </c>
      <c r="B191" s="1" t="s">
        <v>207</v>
      </c>
      <c r="C191" s="1" t="s">
        <v>207</v>
      </c>
      <c r="D191" s="1" t="s">
        <v>216</v>
      </c>
      <c r="E191" s="2">
        <v>52.514339447021484</v>
      </c>
      <c r="F191" s="2">
        <v>36.827671051025391</v>
      </c>
      <c r="G191" s="2">
        <v>67.768806457519531</v>
      </c>
      <c r="H191" s="2">
        <v>66.101692199707031</v>
      </c>
      <c r="I191" s="2">
        <v>45.833339691162109</v>
      </c>
      <c r="J191" s="2">
        <v>75.968948364257813</v>
      </c>
      <c r="K191" s="2">
        <v>60.690071105957031</v>
      </c>
      <c r="L191" s="2">
        <v>55.029769897460938</v>
      </c>
      <c r="M191" s="2">
        <v>58.426780700683594</v>
      </c>
      <c r="N191" s="2">
        <v>24.456480026245117</v>
      </c>
      <c r="O191">
        <v>707</v>
      </c>
      <c r="P191">
        <v>345</v>
      </c>
      <c r="Q191">
        <v>362</v>
      </c>
      <c r="R191">
        <f t="shared" si="6"/>
        <v>265.90015061575264</v>
      </c>
      <c r="S191">
        <f t="shared" si="7"/>
        <v>441.09984938424736</v>
      </c>
      <c r="T191" s="14">
        <v>0.62390360591831306</v>
      </c>
    </row>
    <row r="192" spans="1:20">
      <c r="A192" s="1" t="s">
        <v>100</v>
      </c>
      <c r="B192" s="1" t="s">
        <v>204</v>
      </c>
      <c r="C192" s="1" t="s">
        <v>211</v>
      </c>
      <c r="D192" s="1" t="s">
        <v>216</v>
      </c>
      <c r="E192" s="2">
        <v>60.680339813232422</v>
      </c>
      <c r="F192" s="2">
        <v>67.661628723144531</v>
      </c>
      <c r="G192" s="2">
        <v>53.179050445556641</v>
      </c>
      <c r="H192" s="2">
        <v>61.886260986328125</v>
      </c>
      <c r="I192" s="2">
        <v>56.982948303222656</v>
      </c>
      <c r="J192" s="2">
        <v>73.148918151855469</v>
      </c>
      <c r="K192" s="2">
        <v>65.578956604003906</v>
      </c>
      <c r="L192" s="2">
        <v>56.922370910644531</v>
      </c>
      <c r="M192" s="2">
        <v>57.323989868164063</v>
      </c>
      <c r="N192" s="2">
        <v>53.916580200195313</v>
      </c>
      <c r="O192">
        <v>2136325</v>
      </c>
      <c r="P192">
        <v>1062944</v>
      </c>
      <c r="Q192">
        <v>1073381</v>
      </c>
      <c r="R192">
        <f t="shared" si="6"/>
        <v>1628425.474530333</v>
      </c>
      <c r="S192">
        <f t="shared" si="7"/>
        <v>507899.52546966705</v>
      </c>
      <c r="T192" s="14">
        <v>0.23774450304596306</v>
      </c>
    </row>
    <row r="193" spans="1:20">
      <c r="A193" s="1" t="s">
        <v>101</v>
      </c>
      <c r="B193" s="1" t="s">
        <v>205</v>
      </c>
      <c r="C193" s="1" t="s">
        <v>212</v>
      </c>
      <c r="D193" s="1" t="s">
        <v>217</v>
      </c>
      <c r="E193" s="2">
        <v>1.6000000238418579</v>
      </c>
      <c r="F193" s="2">
        <v>1.2000000476837158</v>
      </c>
      <c r="G193" s="2">
        <v>1.8999999761581421</v>
      </c>
      <c r="H193" s="2">
        <v>4.1999998092651367</v>
      </c>
      <c r="I193" s="2">
        <v>0.40000000596046448</v>
      </c>
      <c r="J193" s="2">
        <v>5.6999998092651367</v>
      </c>
      <c r="K193" s="2">
        <v>2.5999999046325684</v>
      </c>
      <c r="L193" s="2">
        <v>0</v>
      </c>
      <c r="M193" s="2">
        <v>0</v>
      </c>
      <c r="N193" s="2">
        <v>0.30000001192092896</v>
      </c>
      <c r="O193">
        <v>866060</v>
      </c>
      <c r="P193">
        <v>422822</v>
      </c>
      <c r="Q193">
        <v>443238</v>
      </c>
      <c r="R193">
        <f t="shared" si="6"/>
        <v>265426.13482349401</v>
      </c>
      <c r="S193">
        <f t="shared" si="7"/>
        <v>600633.86517650599</v>
      </c>
      <c r="T193" s="14">
        <v>0.69352454238332906</v>
      </c>
    </row>
    <row r="194" spans="1:20">
      <c r="A194" s="1" t="s">
        <v>110</v>
      </c>
      <c r="B194" s="1" t="s">
        <v>208</v>
      </c>
      <c r="C194" s="1" t="s">
        <v>208</v>
      </c>
      <c r="D194" s="1" t="s">
        <v>218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>
        <v>298017</v>
      </c>
      <c r="P194">
        <v>149758</v>
      </c>
      <c r="Q194">
        <v>148259</v>
      </c>
      <c r="R194">
        <f t="shared" si="6"/>
        <v>40165.267360294849</v>
      </c>
      <c r="S194">
        <f t="shared" si="7"/>
        <v>257851.73263970515</v>
      </c>
      <c r="T194" s="14">
        <v>0.8652249121348955</v>
      </c>
    </row>
    <row r="195" spans="1:20">
      <c r="A195" s="1" t="s">
        <v>138</v>
      </c>
      <c r="B195" s="1" t="s">
        <v>205</v>
      </c>
      <c r="C195" s="1" t="s">
        <v>214</v>
      </c>
      <c r="D195" s="1" t="s">
        <v>217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>
        <v>2961761</v>
      </c>
      <c r="P195">
        <v>1449569</v>
      </c>
      <c r="Q195">
        <v>1512192</v>
      </c>
      <c r="R195">
        <f t="shared" ref="R195:R205" si="8">O195-S195</f>
        <v>491700.21066576242</v>
      </c>
      <c r="S195">
        <f t="shared" ref="S195:S205" si="9">T195*O195</f>
        <v>2470060.7893342376</v>
      </c>
      <c r="T195" s="14">
        <v>0.83398383236670259</v>
      </c>
    </row>
    <row r="196" spans="1:20">
      <c r="A196" s="1" t="s">
        <v>99</v>
      </c>
      <c r="B196" s="1" t="s">
        <v>204</v>
      </c>
      <c r="C196" s="1" t="s">
        <v>211</v>
      </c>
      <c r="D196" s="1" t="s">
        <v>216</v>
      </c>
      <c r="E196" s="2">
        <v>77.714447021484375</v>
      </c>
      <c r="F196" s="2">
        <v>80.600128173828125</v>
      </c>
      <c r="G196" s="2">
        <v>74.336357116699219</v>
      </c>
      <c r="H196" s="2">
        <v>81.8955078125</v>
      </c>
      <c r="I196" s="2">
        <v>69.84674072265625</v>
      </c>
      <c r="J196" s="2">
        <v>92.946952819824219</v>
      </c>
      <c r="K196" s="2">
        <v>87.276832580566406</v>
      </c>
      <c r="L196" s="2">
        <v>81.209159851074219</v>
      </c>
      <c r="M196" s="2">
        <v>72.314826965332031</v>
      </c>
      <c r="N196" s="2">
        <v>63.277740478515625</v>
      </c>
      <c r="O196">
        <v>2516756</v>
      </c>
      <c r="P196">
        <v>1249732</v>
      </c>
      <c r="Q196">
        <v>1267024</v>
      </c>
      <c r="R196">
        <f t="shared" si="8"/>
        <v>1666703.4596905757</v>
      </c>
      <c r="S196">
        <f t="shared" si="9"/>
        <v>850052.54030942428</v>
      </c>
      <c r="T196" s="14">
        <v>0.33775723205166663</v>
      </c>
    </row>
    <row r="197" spans="1:20">
      <c r="A197" s="1" t="s">
        <v>195</v>
      </c>
      <c r="B197" s="1" t="s">
        <v>209</v>
      </c>
      <c r="C197" s="1" t="s">
        <v>209</v>
      </c>
      <c r="D197" s="1" t="s">
        <v>217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>
        <v>12500000</v>
      </c>
      <c r="P197">
        <v>6129353</v>
      </c>
      <c r="Q197">
        <v>6380725</v>
      </c>
      <c r="R197">
        <f t="shared" si="8"/>
        <v>12500000</v>
      </c>
      <c r="S197">
        <f t="shared" si="9"/>
        <v>0</v>
      </c>
      <c r="T197" s="14">
        <v>0</v>
      </c>
    </row>
    <row r="198" spans="1:20">
      <c r="A198" s="1" t="s">
        <v>102</v>
      </c>
      <c r="B198" s="1" t="s">
        <v>206</v>
      </c>
      <c r="C198" s="1" t="s">
        <v>206</v>
      </c>
      <c r="D198" s="1" t="s">
        <v>218</v>
      </c>
      <c r="E198" s="2">
        <v>21.45890998840332</v>
      </c>
      <c r="F198" s="2">
        <v>15.102199554443359</v>
      </c>
      <c r="G198" s="2">
        <v>26.660139083862305</v>
      </c>
      <c r="H198" s="2">
        <v>26.944160461425781</v>
      </c>
      <c r="I198" s="2">
        <v>20.834280014038086</v>
      </c>
      <c r="J198" s="2">
        <v>41.348098754882813</v>
      </c>
      <c r="K198" s="2">
        <v>7.8877911567687988</v>
      </c>
      <c r="L198" s="2">
        <v>27.9852294921875</v>
      </c>
      <c r="M198" s="2">
        <v>18.802579879760742</v>
      </c>
      <c r="N198" s="2">
        <v>16.981430053710938</v>
      </c>
      <c r="O198">
        <v>143865</v>
      </c>
      <c r="P198">
        <v>70356</v>
      </c>
      <c r="Q198">
        <v>73509</v>
      </c>
      <c r="R198">
        <f t="shared" si="8"/>
        <v>6712.730547843239</v>
      </c>
      <c r="S198">
        <f t="shared" si="9"/>
        <v>137152.26945215676</v>
      </c>
      <c r="T198" s="14">
        <v>0.95334007195743764</v>
      </c>
    </row>
    <row r="199" spans="1:20">
      <c r="A199" s="1" t="s">
        <v>196</v>
      </c>
      <c r="B199" s="1" t="s">
        <v>205</v>
      </c>
      <c r="C199" s="1" t="s">
        <v>212</v>
      </c>
      <c r="D199" s="1" t="s">
        <v>218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>
        <v>1497948</v>
      </c>
      <c r="P199">
        <v>732226</v>
      </c>
      <c r="Q199">
        <v>765722</v>
      </c>
      <c r="R199">
        <f t="shared" si="8"/>
        <v>741812.91441383155</v>
      </c>
      <c r="S199">
        <f t="shared" si="9"/>
        <v>756135.08558616845</v>
      </c>
      <c r="T199" s="14">
        <v>0.50478059691402399</v>
      </c>
    </row>
    <row r="200" spans="1:20">
      <c r="A200" s="1" t="s">
        <v>201</v>
      </c>
      <c r="B200" s="1" t="s">
        <v>207</v>
      </c>
      <c r="C200" s="1" t="s">
        <v>207</v>
      </c>
      <c r="D200" s="1" t="s">
        <v>216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>
        <v>18588</v>
      </c>
      <c r="P200">
        <v>8901</v>
      </c>
      <c r="Q200">
        <v>9687</v>
      </c>
      <c r="R200">
        <f t="shared" si="8"/>
        <v>13890.151277661396</v>
      </c>
      <c r="S200">
        <f t="shared" si="9"/>
        <v>4697.8487223386037</v>
      </c>
      <c r="T200" s="14">
        <v>0.25273556715830664</v>
      </c>
    </row>
    <row r="201" spans="1:20">
      <c r="A201" s="1" t="s">
        <v>199</v>
      </c>
      <c r="B201" s="1" t="s">
        <v>206</v>
      </c>
      <c r="C201" s="1" t="s">
        <v>206</v>
      </c>
      <c r="D201" s="1" t="s">
        <v>218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>
        <v>1034975</v>
      </c>
      <c r="P201">
        <v>505929</v>
      </c>
      <c r="Q201">
        <v>529046</v>
      </c>
      <c r="R201">
        <f t="shared" si="8"/>
        <v>122047.71733128896</v>
      </c>
      <c r="S201">
        <f t="shared" si="9"/>
        <v>912927.28266871104</v>
      </c>
      <c r="T201" s="14">
        <v>0.88207665177295203</v>
      </c>
    </row>
    <row r="202" spans="1:20">
      <c r="A202" s="1" t="s">
        <v>103</v>
      </c>
      <c r="B202" s="1" t="s">
        <v>207</v>
      </c>
      <c r="C202" s="1" t="s">
        <v>207</v>
      </c>
      <c r="D202" s="1" t="s">
        <v>218</v>
      </c>
      <c r="E202" s="2">
        <v>24.100000381469727</v>
      </c>
      <c r="F202" s="2">
        <v>21.799999237060547</v>
      </c>
      <c r="G202" s="2">
        <v>26.399999618530273</v>
      </c>
      <c r="H202" s="2">
        <v>26.600000381469727</v>
      </c>
      <c r="I202" s="2">
        <v>17.600000381469727</v>
      </c>
      <c r="J202" s="2">
        <v>49</v>
      </c>
      <c r="K202" s="2">
        <v>26.600000381469727</v>
      </c>
      <c r="L202" s="2">
        <v>21.799999237060547</v>
      </c>
      <c r="M202" s="2">
        <v>11.5</v>
      </c>
      <c r="N202" s="2">
        <v>5.8000001907348633</v>
      </c>
      <c r="O202">
        <v>3929129</v>
      </c>
      <c r="P202">
        <v>1890165</v>
      </c>
      <c r="Q202">
        <v>2038964</v>
      </c>
      <c r="R202">
        <f t="shared" si="8"/>
        <v>2517812.6832161881</v>
      </c>
      <c r="S202">
        <f t="shared" si="9"/>
        <v>1411316.3167838119</v>
      </c>
      <c r="T202" s="14">
        <v>0.35919317405557616</v>
      </c>
    </row>
    <row r="203" spans="1:20">
      <c r="A203" s="1" t="s">
        <v>104</v>
      </c>
      <c r="B203" s="1" t="s">
        <v>208</v>
      </c>
      <c r="C203" s="1" t="s">
        <v>208</v>
      </c>
      <c r="D203" s="1" t="s">
        <v>216</v>
      </c>
      <c r="E203" s="2">
        <v>41.400001525878906</v>
      </c>
      <c r="F203" s="2">
        <v>53.900001525878906</v>
      </c>
      <c r="G203" s="2">
        <v>28.399999618530273</v>
      </c>
      <c r="H203" s="2">
        <v>48.400001525878906</v>
      </c>
      <c r="I203" s="2">
        <v>25.799999237060547</v>
      </c>
      <c r="J203" s="2">
        <v>66.400001525878906</v>
      </c>
      <c r="K203" s="2">
        <v>50.599998474121094</v>
      </c>
      <c r="L203" s="2">
        <v>40.5</v>
      </c>
      <c r="M203" s="2">
        <v>32.5</v>
      </c>
      <c r="N203" s="2">
        <v>21</v>
      </c>
      <c r="O203">
        <v>1959731</v>
      </c>
      <c r="P203">
        <v>962903</v>
      </c>
      <c r="Q203">
        <v>996828</v>
      </c>
      <c r="R203">
        <f t="shared" si="8"/>
        <v>1241638.1230612849</v>
      </c>
      <c r="S203">
        <f t="shared" si="9"/>
        <v>718092.87693871523</v>
      </c>
      <c r="T203" s="14">
        <v>0.36642420665831954</v>
      </c>
    </row>
    <row r="204" spans="1:20">
      <c r="A204" s="1" t="s">
        <v>106</v>
      </c>
      <c r="B204" s="1" t="s">
        <v>204</v>
      </c>
      <c r="C204" s="1" t="s">
        <v>211</v>
      </c>
      <c r="D204" s="1" t="s">
        <v>216</v>
      </c>
      <c r="E204" s="2">
        <v>52.492748260498047</v>
      </c>
      <c r="F204" s="2">
        <v>60.626918792724609</v>
      </c>
      <c r="G204" s="2">
        <v>43.931209564208984</v>
      </c>
      <c r="H204" s="2">
        <v>57.629909515380859</v>
      </c>
      <c r="I204" s="2">
        <v>45.609268188476563</v>
      </c>
      <c r="J204" s="2">
        <v>73.309982299804688</v>
      </c>
      <c r="K204" s="2">
        <v>58.8837890625</v>
      </c>
      <c r="L204" s="2">
        <v>51.062938690185547</v>
      </c>
      <c r="M204" s="2">
        <v>50.231590270996094</v>
      </c>
      <c r="N204" s="2">
        <v>36.311920166015625</v>
      </c>
      <c r="O204">
        <v>1313477</v>
      </c>
      <c r="P204">
        <v>655216</v>
      </c>
      <c r="Q204">
        <v>658261</v>
      </c>
      <c r="R204">
        <f t="shared" si="8"/>
        <v>741839.67116335593</v>
      </c>
      <c r="S204">
        <f t="shared" si="9"/>
        <v>571637.32883664407</v>
      </c>
      <c r="T204" s="14">
        <v>0.43520924145351925</v>
      </c>
    </row>
    <row r="205" spans="1:20" ht="15.75" thickBot="1">
      <c r="A205" s="3" t="s">
        <v>107</v>
      </c>
      <c r="B205" s="3" t="s">
        <v>204</v>
      </c>
      <c r="C205" s="3" t="s">
        <v>211</v>
      </c>
      <c r="D205" s="3" t="s">
        <v>218</v>
      </c>
      <c r="E205" s="4">
        <v>51.099998474121094</v>
      </c>
      <c r="F205" s="4">
        <v>54.299999237060547</v>
      </c>
      <c r="G205" s="4">
        <v>48.200000762939453</v>
      </c>
      <c r="H205" s="4">
        <v>54.5</v>
      </c>
      <c r="I205" s="4">
        <v>42.700000762939453</v>
      </c>
      <c r="J205" s="4">
        <v>62.700000762939453</v>
      </c>
      <c r="K205" s="4">
        <v>53.900001525878906</v>
      </c>
      <c r="L205" s="4">
        <v>52.299999237060547</v>
      </c>
      <c r="M205" s="4">
        <v>48.700000762939453</v>
      </c>
      <c r="N205" s="4">
        <v>37.700000762939453</v>
      </c>
      <c r="O205">
        <v>1364918</v>
      </c>
      <c r="P205">
        <v>684305</v>
      </c>
      <c r="Q205">
        <v>680613</v>
      </c>
      <c r="R205">
        <f t="shared" si="8"/>
        <v>925297.95576760743</v>
      </c>
      <c r="S205">
        <f t="shared" si="9"/>
        <v>439620.04423239257</v>
      </c>
      <c r="T205" s="15">
        <v>0.32208531518552219</v>
      </c>
    </row>
    <row r="208" spans="1:20" ht="13.5" hidden="1" customHeight="1">
      <c r="A208" s="36" t="s">
        <v>250</v>
      </c>
      <c r="B208" s="37"/>
      <c r="C208" s="37"/>
      <c r="D208" s="37"/>
      <c r="E208" s="37"/>
      <c r="F208" s="37"/>
      <c r="G208" s="38"/>
    </row>
    <row r="209" spans="1:7" ht="15.75" hidden="1">
      <c r="A209" s="19" t="s">
        <v>234</v>
      </c>
      <c r="B209" s="5" t="s">
        <v>207</v>
      </c>
      <c r="C209" s="5"/>
      <c r="D209" s="5"/>
      <c r="E209" s="6">
        <f t="shared" ref="E209:E221" si="10">G209/F209</f>
        <v>0.90036549144931111</v>
      </c>
      <c r="F209" s="7">
        <f>SUMIF($B$3:$B$205,B209,$O$3:$O$205)</f>
        <v>87289867</v>
      </c>
      <c r="G209" s="8" cm="1">
        <f t="array" ref="G209">SUMPRODUCT(($B$3:$B$205=B209)*($E$3:$E$205&lt;&gt;""),($O$3:$O$205))</f>
        <v>78592784</v>
      </c>
    </row>
    <row r="210" spans="1:7" ht="15.75" hidden="1">
      <c r="A210" s="19" t="s">
        <v>235</v>
      </c>
      <c r="B210" s="5" t="s">
        <v>205</v>
      </c>
      <c r="C210" s="5"/>
      <c r="D210" s="5"/>
      <c r="E210" s="6">
        <f t="shared" si="10"/>
        <v>9.8282149512962713E-2</v>
      </c>
      <c r="F210" s="7">
        <f>SUMIF($B$3:$B$205,B210,$O$3:$O$205)</f>
        <v>32579436</v>
      </c>
      <c r="G210" s="8" cm="1">
        <f t="array" ref="G210">SUMPRODUCT(($B$3:$B$205=B210)*($E$3:$E$205&lt;&gt;""),($O$3:$O$205))</f>
        <v>3201977</v>
      </c>
    </row>
    <row r="211" spans="1:7" ht="15.75" hidden="1">
      <c r="A211" s="19" t="s">
        <v>236</v>
      </c>
      <c r="B211" s="5"/>
      <c r="C211" s="5" t="s">
        <v>212</v>
      </c>
      <c r="D211" s="5"/>
      <c r="E211" s="6">
        <f t="shared" si="10"/>
        <v>0.21907398226678476</v>
      </c>
      <c r="F211" s="7">
        <f>SUMIF($C$3:$C$205,C211,$O$3:$O$205)</f>
        <v>14615962</v>
      </c>
      <c r="G211" s="8" cm="1">
        <f t="array" ref="G211">SUMPRODUCT(($C$3:$C$205=C211)*($E$3:$E$205&lt;&gt;""),($O$3:$O$205))</f>
        <v>3201977</v>
      </c>
    </row>
    <row r="212" spans="1:7" ht="15.75" hidden="1">
      <c r="A212" s="19" t="s">
        <v>237</v>
      </c>
      <c r="B212" s="5"/>
      <c r="C212" s="5" t="s">
        <v>214</v>
      </c>
      <c r="D212" s="5"/>
      <c r="E212" s="6">
        <f t="shared" si="10"/>
        <v>0</v>
      </c>
      <c r="F212" s="7">
        <f>SUMIF($C$3:$C$205,C212,$O$3:$O$205)</f>
        <v>17963474</v>
      </c>
      <c r="G212" s="8" cm="1">
        <f t="array" ref="G212">SUMPRODUCT(($C$3:$C$205=C212)*($E$3:$E$205&lt;&gt;""),($O$3:$O$205))</f>
        <v>0</v>
      </c>
    </row>
    <row r="213" spans="1:7" ht="15.75" hidden="1">
      <c r="A213" s="19" t="s">
        <v>238</v>
      </c>
      <c r="B213" s="5" t="s">
        <v>206</v>
      </c>
      <c r="C213" s="5"/>
      <c r="D213" s="5"/>
      <c r="E213" s="6">
        <f t="shared" si="10"/>
        <v>0.9560633452969759</v>
      </c>
      <c r="F213" s="7">
        <f>SUMIF($B$3:$B$205,B213,$O$3:$O$205)</f>
        <v>29925947</v>
      </c>
      <c r="G213" s="8" cm="1">
        <f t="array" ref="G213">SUMPRODUCT(($B$3:$B$205=B213)*($E$3:$E$205&lt;&gt;""),($O$3:$O$205))</f>
        <v>28611101</v>
      </c>
    </row>
    <row r="214" spans="1:7" ht="15.75" hidden="1">
      <c r="A214" s="19" t="s">
        <v>239</v>
      </c>
      <c r="B214" s="5" t="s">
        <v>208</v>
      </c>
      <c r="C214" s="5"/>
      <c r="D214" s="5"/>
      <c r="E214" s="6">
        <f t="shared" si="10"/>
        <v>0.56096657272217754</v>
      </c>
      <c r="F214" s="7">
        <f>SUMIF($B$3:$B$205,B214,$O$3:$O$205)</f>
        <v>23132455</v>
      </c>
      <c r="G214" s="8" cm="1">
        <f t="array" ref="G214">SUMPRODUCT(($B$3:$B$205=B214)*($E$3:$E$205&lt;&gt;""),($O$3:$O$205))</f>
        <v>12976534</v>
      </c>
    </row>
    <row r="215" spans="1:7" ht="15.75" hidden="1">
      <c r="A215" s="19" t="s">
        <v>240</v>
      </c>
      <c r="B215" s="5" t="s">
        <v>209</v>
      </c>
      <c r="C215" s="5"/>
      <c r="D215" s="5"/>
      <c r="E215" s="6">
        <f t="shared" si="10"/>
        <v>0</v>
      </c>
      <c r="F215" s="7">
        <f>SUMIF($B$3:$B$205,B215,$O$3:$O$205)</f>
        <v>13666235</v>
      </c>
      <c r="G215" s="8" cm="1">
        <f t="array" ref="G215">SUMPRODUCT(($B$3:$B$205=B215)*($E$3:$E$205&lt;&gt;""),($O$3:$O$205))</f>
        <v>0</v>
      </c>
    </row>
    <row r="216" spans="1:7" ht="15.75" hidden="1">
      <c r="A216" s="19" t="s">
        <v>241</v>
      </c>
      <c r="B216" s="5" t="s">
        <v>203</v>
      </c>
      <c r="C216" s="5"/>
      <c r="D216" s="5"/>
      <c r="E216" s="6">
        <f t="shared" si="10"/>
        <v>1</v>
      </c>
      <c r="F216" s="7">
        <f>SUMIF($B$3:$B$205,B216,$O$3:$O$205)</f>
        <v>138088838</v>
      </c>
      <c r="G216" s="8" cm="1">
        <f t="array" ref="G216">SUMPRODUCT(($B$3:$B$205=B216)*($E$3:$E$205&lt;&gt;""),($O$3:$O$205))</f>
        <v>138088838</v>
      </c>
    </row>
    <row r="217" spans="1:7" ht="15.75" hidden="1">
      <c r="A217" s="19" t="s">
        <v>242</v>
      </c>
      <c r="B217" s="5" t="s">
        <v>204</v>
      </c>
      <c r="C217" s="5"/>
      <c r="D217" s="5"/>
      <c r="E217" s="6">
        <f t="shared" si="10"/>
        <v>0.97200694919607211</v>
      </c>
      <c r="F217" s="7">
        <f>SUMIF($B$3:$B$205,B217,$O$3:$O$205)</f>
        <v>73746660</v>
      </c>
      <c r="G217" s="8" cm="1">
        <f t="array" ref="G217">SUMPRODUCT(($B$3:$B$205=B217)*($E$3:$E$205&lt;&gt;""),($O$3:$O$205))</f>
        <v>71682266</v>
      </c>
    </row>
    <row r="218" spans="1:7" ht="15.75" hidden="1">
      <c r="A218" s="19" t="s">
        <v>243</v>
      </c>
      <c r="B218" s="5"/>
      <c r="C218" s="5" t="s">
        <v>211</v>
      </c>
      <c r="D218" s="5"/>
      <c r="E218" s="6">
        <f t="shared" si="10"/>
        <v>0.94330877914018818</v>
      </c>
      <c r="F218" s="7">
        <f>SUMIF($C$3:$C$205,C218,$O$3:$O$205)</f>
        <v>35059185</v>
      </c>
      <c r="G218" s="8" cm="1">
        <f t="array" ref="G218">SUMPRODUCT(($C$3:$C$205=C218)*($E$3:$E$205&lt;&gt;""),($O$3:$O$205))</f>
        <v>33071637</v>
      </c>
    </row>
    <row r="219" spans="1:7" ht="15.75" hidden="1">
      <c r="A219" s="19" t="s">
        <v>244</v>
      </c>
      <c r="B219" s="5"/>
      <c r="C219" s="5" t="s">
        <v>213</v>
      </c>
      <c r="D219" s="5"/>
      <c r="E219" s="6">
        <f t="shared" si="10"/>
        <v>0.99801367238363325</v>
      </c>
      <c r="F219" s="7">
        <f>SUMIF($C$3:$C$205,C219,$O$3:$O$205)</f>
        <v>38687475</v>
      </c>
      <c r="G219" s="8" cm="1">
        <f t="array" ref="G219">SUMPRODUCT(($C$3:$C$205=C219)*($E$3:$E$205&lt;&gt;""),($O$3:$O$205))</f>
        <v>38610629</v>
      </c>
    </row>
    <row r="220" spans="1:7" ht="15.75" hidden="1">
      <c r="A220" s="19" t="s">
        <v>245</v>
      </c>
      <c r="B220" s="5"/>
      <c r="C220" s="5"/>
      <c r="D220" s="5" t="s">
        <v>246</v>
      </c>
      <c r="E220" s="6">
        <f t="shared" si="10"/>
        <v>0.9707637271401387</v>
      </c>
      <c r="F220" s="7">
        <f>SUMIF($D$3:$D$205,"Least Developed",$O$3:$O$205)</f>
        <v>67894222</v>
      </c>
      <c r="G220" s="8" cm="1">
        <f t="array" ref="G220">SUMPRODUCT(($D$3:$D$205="Least Developed")*($E$3:$E$205&lt;&gt;""),($O$3:$O$205))</f>
        <v>65909248</v>
      </c>
    </row>
    <row r="221" spans="1:7" ht="16.5" hidden="1" thickBot="1">
      <c r="A221" s="20" t="s">
        <v>247</v>
      </c>
      <c r="B221" s="9"/>
      <c r="C221" s="9"/>
      <c r="D221" s="9"/>
      <c r="E221" s="10">
        <f t="shared" si="10"/>
        <v>0.83616687981775084</v>
      </c>
      <c r="F221" s="11">
        <f>SUM(O3:O205)</f>
        <v>398429438</v>
      </c>
      <c r="G221" s="12">
        <f>SUMIF(E3:E205,"&lt;&gt;",O3:O205)</f>
        <v>333153500</v>
      </c>
    </row>
    <row r="224" spans="1:7" ht="15.75" thickBot="1"/>
    <row r="225" spans="1:14">
      <c r="A225" s="31" t="s">
        <v>233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3"/>
    </row>
    <row r="226" spans="1:14" ht="30">
      <c r="A226" s="16"/>
      <c r="B226" s="17"/>
      <c r="C226" s="17"/>
      <c r="D226" s="17"/>
      <c r="E226" s="17" t="s">
        <v>222</v>
      </c>
      <c r="F226" s="17" t="s">
        <v>231</v>
      </c>
      <c r="G226" s="17" t="s">
        <v>232</v>
      </c>
      <c r="H226" s="17" t="s">
        <v>248</v>
      </c>
      <c r="I226" s="17" t="s">
        <v>249</v>
      </c>
      <c r="J226" s="17" t="s">
        <v>226</v>
      </c>
      <c r="K226" s="17" t="s">
        <v>227</v>
      </c>
      <c r="L226" s="17" t="s">
        <v>228</v>
      </c>
      <c r="M226" s="17" t="s">
        <v>229</v>
      </c>
      <c r="N226" s="18" t="s">
        <v>230</v>
      </c>
    </row>
    <row r="227" spans="1:14" ht="15.75">
      <c r="A227" s="19" t="s">
        <v>234</v>
      </c>
      <c r="B227" s="5" t="s">
        <v>207</v>
      </c>
      <c r="C227" s="5"/>
      <c r="D227" s="5"/>
      <c r="E227" s="21" cm="1">
        <f t="array" ref="E227">IF($E209&gt;0.5,SUMPRODUCT(($B$3:$B$205=$B227)*($E$3:$E$205),($O$3:$O$205))/SUMIFS($O$3:$O$205,$B$3:$B$205,$B227,$E$3:$E$205,"&lt;&gt;"),"–")</f>
        <v>17.178483740193585</v>
      </c>
      <c r="F227" s="21" cm="1">
        <f t="array" ref="F227">IF($E209&gt;0.5,SUMPRODUCT(($B$3:$B$205=$B227)*($F$3:$F$205),($P$3:$P$205))/SUMIFS($P$3:$P$205,$B$3:$B$205,$B227,$F$3:$F$205,"&lt;&gt;"),"–")</f>
        <v>15.348006637482849</v>
      </c>
      <c r="G227" s="21" cm="1">
        <f t="array" ref="G227">IF($E209&gt;0.5,SUMPRODUCT(($B$3:$B$205=$B227)*(G$3:G$205),(Q$3:Q$205))/SUMIFS(Q$3:Q$205,$B$3:$B$205,$B227,G$3:G$205,"&lt;&gt;"),"–")</f>
        <v>18.761168229642852</v>
      </c>
      <c r="H227" s="21" cm="1">
        <f t="array" ref="H227">IF($E209&gt;0.5,SUMPRODUCT(($B$3:$B$205=$B227)*(H$3:H$205),(R$3:R$205))/SUMIFS(R$3:R$205,$B$3:$B$205,$B227,H$3:H$205,"&lt;&gt;"),"–")</f>
        <v>22.455115487980375</v>
      </c>
      <c r="I227" s="21" cm="1">
        <f t="array" ref="I227">IF($E209&gt;0.5,SUMPRODUCT(($B$3:$B$205=$B227)*(I$3:I$205),(S$3:S$205))/SUMIFS(S$3:S$205,$B$3:$B$205,$B227,I$3:I$205,"&lt;&gt;"),"–")</f>
        <v>11.678475618629662</v>
      </c>
      <c r="J227" s="21" cm="1">
        <f t="array" ref="J227">IF($E209&gt;0.5,SUMPRODUCT(($B$3:$B$205=$B227)*(J$3:J$205),($O$3:$O$205))/SUMIFS($O$3:$O$205,$B$3:$B$205,$B227,J$3:J$205,"&lt;&gt;"),"–")</f>
        <v>40.976504343717785</v>
      </c>
      <c r="K227" s="21" cm="1">
        <f t="array" ref="K227">IF($E209&gt;0.5,SUMPRODUCT(($B$3:$B$205=$B227)*(K$3:K$205),($O$3:$O$205))/SUMIFS($O$3:$O$205,$B$3:$B$205,$B227,K$3:K$205,"&lt;&gt;"),"–")</f>
        <v>27.972320335871494</v>
      </c>
      <c r="L227" s="21" cm="1">
        <f t="array" ref="L227">IF($E209&gt;0.5,SUMPRODUCT(($B$3:$B$205=$B227)*(L$3:L$205),($O$3:$O$205))/SUMIFS($O$3:$O$205,$B$3:$B$205,$B227,L$3:L$205,"&lt;&gt;"),"–")</f>
        <v>21.958730030241636</v>
      </c>
      <c r="M227" s="21" cm="1">
        <f t="array" ref="M227">IF($E209&gt;0.5,SUMPRODUCT(($B$3:$B$205=$B227)*(M$3:M$205),($O$3:$O$205))/SUMIFS($O$3:$O$205,$B$3:$B$205,$B227,M$3:M$205,"&lt;&gt;"),"–")</f>
        <v>13.957705815190241</v>
      </c>
      <c r="N227" s="22" cm="1">
        <f t="array" ref="N227">IF($E209&gt;0.5,SUMPRODUCT(($B$3:$B$205=$B227)*(N$3:N$205),($O$3:$O$205))/SUMIFS($O$3:$O$205,$B$3:$B$205,$B227,N$3:N$205,"&lt;&gt;"),"–")</f>
        <v>8.0887640778721011</v>
      </c>
    </row>
    <row r="228" spans="1:14" ht="15.75">
      <c r="A228" s="19" t="s">
        <v>235</v>
      </c>
      <c r="B228" s="5" t="s">
        <v>205</v>
      </c>
      <c r="C228" s="5"/>
      <c r="D228" s="5"/>
      <c r="E228" s="21" t="str" cm="1">
        <f t="array" ref="E228">IF($E210&gt;0.5,SUMPRODUCT(($B$3:$B$205=$B228)*($E$3:$E$205),($O$3:$O$205))/SUMIFS($O$3:$O$205,$B$3:$B$205,$B228,$E$3:$E$205,"&lt;&gt;"),"–")</f>
        <v>–</v>
      </c>
      <c r="F228" s="21" t="str" cm="1">
        <f t="array" ref="F228">IF($E210&gt;0.5,SUMPRODUCT(($B$3:$B$205=$B228)*($F$3:$F$205),($P$3:$P$205))/SUMIFS($P$3:$P$205,$B$3:$B$205,$B228,$F$3:$F$205,"&lt;&gt;"),"–")</f>
        <v>–</v>
      </c>
      <c r="G228" s="21" t="str" cm="1">
        <f t="array" ref="G228">IF($E210&gt;0.5,SUMPRODUCT(($B$3:$B$205=$B228)*(G$3:G$205),(Q$3:Q$205))/SUMIFS(Q$3:Q$205,$B$3:$B$205,$B228,G$3:G$205,"&lt;&gt;"),"–")</f>
        <v>–</v>
      </c>
      <c r="H228" s="21" t="str" cm="1">
        <f t="array" ref="H228">IF($E210&gt;0.5,SUMPRODUCT(($B$3:$B$205=$B228)*(H$3:H$205),(R$3:R$205))/SUMIFS(R$3:R$205,$B$3:$B$205,$B228,H$3:H$205,"&lt;&gt;"),"–")</f>
        <v>–</v>
      </c>
      <c r="I228" s="21" t="str" cm="1">
        <f t="array" ref="I228">IF($E210&gt;0.5,SUMPRODUCT(($B$3:$B$205=$B228)*(I$3:I$205),(S$3:S$205))/SUMIFS(S$3:S$205,$B$3:$B$205,$B228,I$3:I$205,"&lt;&gt;"),"–")</f>
        <v>–</v>
      </c>
      <c r="J228" s="21" t="str" cm="1">
        <f t="array" ref="J228">IF($E210&gt;0.5,SUMPRODUCT(($B$3:$B$205=$B228)*(J$3:J$205),($O$3:$O$205))/SUMIFS($O$3:$O$205,$B$3:$B$205,$B228,J$3:J$205,"&lt;&gt;"),"–")</f>
        <v>–</v>
      </c>
      <c r="K228" s="21" t="str" cm="1">
        <f t="array" ref="K228">IF($E210&gt;0.5,SUMPRODUCT(($B$3:$B$205=$B228)*(K$3:K$205),($O$3:$O$205))/SUMIFS($O$3:$O$205,$B$3:$B$205,$B228,K$3:K$205,"&lt;&gt;"),"–")</f>
        <v>–</v>
      </c>
      <c r="L228" s="21" t="str" cm="1">
        <f t="array" ref="L228">IF($E210&gt;0.5,SUMPRODUCT(($B$3:$B$205=$B228)*(L$3:L$205),($O$3:$O$205))/SUMIFS($O$3:$O$205,$B$3:$B$205,$B228,L$3:L$205,"&lt;&gt;"),"–")</f>
        <v>–</v>
      </c>
      <c r="M228" s="21" t="str" cm="1">
        <f t="array" ref="M228">IF($E210&gt;0.5,SUMPRODUCT(($B$3:$B$205=$B228)*(M$3:M$205),($O$3:$O$205))/SUMIFS($O$3:$O$205,$B$3:$B$205,$B228,M$3:M$205,"&lt;&gt;"),"–")</f>
        <v>–</v>
      </c>
      <c r="N228" s="22" t="str" cm="1">
        <f t="array" ref="N228">IF($E210&gt;0.5,SUMPRODUCT(($B$3:$B$205=$B228)*(N$3:N$205),($O$3:$O$205))/SUMIFS($O$3:$O$205,$B$3:$B$205,$B228,N$3:N$205,"&lt;&gt;"),"–")</f>
        <v>–</v>
      </c>
    </row>
    <row r="229" spans="1:14" ht="15.75">
      <c r="A229" s="19" t="s">
        <v>236</v>
      </c>
      <c r="B229" s="5"/>
      <c r="C229" s="5" t="s">
        <v>212</v>
      </c>
      <c r="D229" s="5"/>
      <c r="E229" s="21" t="str" cm="1">
        <f t="array" ref="E229">IF($E211&gt;0.5,SUMPRODUCT(($C$3:$C$205=$C229)*($E$3:$E$205),($O$3:$O$205))/SUMIFS($O$3:$O$205,$C$3:$C$205,$C229,$E$3:$E$205,"&lt;&gt;"),"–")</f>
        <v>–</v>
      </c>
      <c r="F229" s="21" t="str" cm="1">
        <f t="array" ref="F229">IF($E211&gt;0.5,SUMPRODUCT(($C$3:$C$205=$C229)*($F$3:$F$205),($P$3:$P$205))/SUMIFS($P$3:$P$205,$C$3:$C$205,$C229,$F$3:$F$205,"&lt;&gt;"),"–")</f>
        <v>–</v>
      </c>
      <c r="G229" s="21" t="str" cm="1">
        <f t="array" ref="G229">IF($E211&gt;0.5,SUMPRODUCT(($C$3:$C$205=$C229)*(G$3:G$205),(Q$3:Q$205))/SUMIFS(Q$3:Q$205,$C$3:$C$205,$C229,G$3:G$205,"&lt;&gt;"),"–")</f>
        <v>–</v>
      </c>
      <c r="H229" s="21" t="str" cm="1">
        <f t="array" ref="H229">IF($E211&gt;0.5,SUMPRODUCT(($C$3:$C$205=$C229)*(H$3:H$205),(R$3:R$205))/SUMIFS(R$3:R$205,$C$3:$C$205,$C229,H$3:H$205,"&lt;&gt;"),"–")</f>
        <v>–</v>
      </c>
      <c r="I229" s="21" t="str" cm="1">
        <f t="array" ref="I229">IF($E211&gt;0.5,SUMPRODUCT(($C$3:$C$205=$C229)*(I$3:I$205),(S$3:S$205))/SUMIFS(S$3:S$205,$C$3:$C$205,$C229,I$3:I$205,"&lt;&gt;"),"–")</f>
        <v>–</v>
      </c>
      <c r="J229" s="21" t="str" cm="1">
        <f t="array" ref="J229">IF($E211&gt;0.5,SUMPRODUCT(($C$3:$C$205=$C229)*(J$3:J$205),($O$3:$O$205))/SUMIFS($O$3:$O$205,$C$3:$C$205,$C229,J$3:J$205,"&lt;&gt;"),"–")</f>
        <v>–</v>
      </c>
      <c r="K229" s="21" t="str" cm="1">
        <f t="array" ref="K229">IF($E211&gt;0.5,SUMPRODUCT(($C$3:$C$205=$C229)*(K$3:K$205),($O$3:$O$205))/SUMIFS($O$3:$O$205,$C$3:$C$205,$C229,K$3:K$205,"&lt;&gt;"),"–")</f>
        <v>–</v>
      </c>
      <c r="L229" s="21" t="str" cm="1">
        <f t="array" ref="L229">IF($E211&gt;0.5,SUMPRODUCT(($C$3:$C$205=$C229)*(L$3:L$205),($O$3:$O$205))/SUMIFS($O$3:$O$205,$C$3:$C$205,$C229,L$3:L$205,"&lt;&gt;"),"–")</f>
        <v>–</v>
      </c>
      <c r="M229" s="21" t="str" cm="1">
        <f t="array" ref="M229">IF($E211&gt;0.5,SUMPRODUCT(($C$3:$C$205=$C229)*(M$3:M$205),($O$3:$O$205))/SUMIFS($O$3:$O$205,$C$3:$C$205,$C229,M$3:M$205,"&lt;&gt;"),"–")</f>
        <v>–</v>
      </c>
      <c r="N229" s="22" t="str" cm="1">
        <f t="array" ref="N229">IF($E211&gt;0.5,SUMPRODUCT(($C$3:$C$205=$C229)*(N$3:N$205),($O$3:$O$205))/SUMIFS($O$3:$O$205,$C$3:$C$205,$C229,N$3:N$205,"&lt;&gt;"),"–")</f>
        <v>–</v>
      </c>
    </row>
    <row r="230" spans="1:14" ht="15.75">
      <c r="A230" s="19" t="s">
        <v>237</v>
      </c>
      <c r="B230" s="5"/>
      <c r="C230" s="5" t="s">
        <v>214</v>
      </c>
      <c r="D230" s="5"/>
      <c r="E230" s="21" t="str" cm="1">
        <f t="array" ref="E230">IF($E212&gt;0.5,SUMPRODUCT(($C$3:$C$205=$C230)*($E$3:$E$205),($O$3:$O$205))/SUMIFS($O$3:$O$205,$C$3:$C$205,$C230,$E$3:$E$205,"&lt;&gt;"),"–")</f>
        <v>–</v>
      </c>
      <c r="F230" s="21" t="str" cm="1">
        <f t="array" ref="F230">IF($E212&gt;0.5,SUMPRODUCT(($C$3:$C$205=$C230)*($F$3:$F$205),($P$3:$P$205))/SUMIFS($P$3:$P$205,$C$3:$C$205,$C230,$F$3:$F$205,"&lt;&gt;"),"–")</f>
        <v>–</v>
      </c>
      <c r="G230" s="21" t="str" cm="1">
        <f t="array" ref="G230">IF($E212&gt;0.5,SUMPRODUCT(($C$3:$C$205=$C230)*(G$3:G$205),(Q$3:Q$205))/SUMIFS(Q$3:Q$205,$C$3:$C$205,$C230,G$3:G$205,"&lt;&gt;"),"–")</f>
        <v>–</v>
      </c>
      <c r="H230" s="21" t="str" cm="1">
        <f t="array" ref="H230">IF($E212&gt;0.5,SUMPRODUCT(($C$3:$C$205=$C230)*(H$3:H$205),(R$3:R$205))/SUMIFS(R$3:R$205,$C$3:$C$205,$C230,H$3:H$205,"&lt;&gt;"),"–")</f>
        <v>–</v>
      </c>
      <c r="I230" s="21" t="str" cm="1">
        <f t="array" ref="I230">IF($E212&gt;0.5,SUMPRODUCT(($C$3:$C$205=$C230)*(I$3:I$205),(S$3:S$205))/SUMIFS(S$3:S$205,$C$3:$C$205,$C230,I$3:I$205,"&lt;&gt;"),"–")</f>
        <v>–</v>
      </c>
      <c r="J230" s="21" t="str" cm="1">
        <f t="array" ref="J230">IF($E212&gt;0.5,SUMPRODUCT(($C$3:$C$205=$C230)*(J$3:J$205),($O$3:$O$205))/SUMIFS($O$3:$O$205,$C$3:$C$205,$C230,J$3:J$205,"&lt;&gt;"),"–")</f>
        <v>–</v>
      </c>
      <c r="K230" s="21" t="str" cm="1">
        <f t="array" ref="K230">IF($E212&gt;0.5,SUMPRODUCT(($C$3:$C$205=$C230)*(K$3:K$205),($O$3:$O$205))/SUMIFS($O$3:$O$205,$C$3:$C$205,$C230,K$3:K$205,"&lt;&gt;"),"–")</f>
        <v>–</v>
      </c>
      <c r="L230" s="21" t="str" cm="1">
        <f t="array" ref="L230">IF($E212&gt;0.5,SUMPRODUCT(($C$3:$C$205=$C230)*(L$3:L$205),($O$3:$O$205))/SUMIFS($O$3:$O$205,$C$3:$C$205,$C230,L$3:L$205,"&lt;&gt;"),"–")</f>
        <v>–</v>
      </c>
      <c r="M230" s="21" t="str" cm="1">
        <f t="array" ref="M230">IF($E212&gt;0.5,SUMPRODUCT(($C$3:$C$205=$C230)*(M$3:M$205),($O$3:$O$205))/SUMIFS($O$3:$O$205,$C$3:$C$205,$C230,M$3:M$205,"&lt;&gt;"),"–")</f>
        <v>–</v>
      </c>
      <c r="N230" s="22" t="str" cm="1">
        <f t="array" ref="N230">IF($E212&gt;0.5,SUMPRODUCT(($C$3:$C$205=$C230)*(N$3:N$205),($O$3:$O$205))/SUMIFS($O$3:$O$205,$C$3:$C$205,$C230,N$3:N$205,"&lt;&gt;"),"–")</f>
        <v>–</v>
      </c>
    </row>
    <row r="231" spans="1:14" ht="15.75">
      <c r="A231" s="19" t="s">
        <v>238</v>
      </c>
      <c r="B231" s="5" t="s">
        <v>206</v>
      </c>
      <c r="C231" s="5"/>
      <c r="D231" s="5"/>
      <c r="E231" s="21" cm="1">
        <f t="array" ref="E231">IF($E213&gt;0.5,SUMPRODUCT(($B$3:$B$205=$B231)*($E$3:$E$205),($O$3:$O$205))/SUMIFS($O$3:$O$205,$B$3:$B$205,$B231,$E$3:$E$205,"&lt;&gt;"),"–")</f>
        <v>15.720049608557289</v>
      </c>
      <c r="F231" s="21" cm="1">
        <f t="array" ref="F231">IF($E213&gt;0.5,SUMPRODUCT(($B$3:$B$205=$B231)*($F$3:$F$205),($P$3:$P$205))/SUMIFS($P$3:$P$205,$B$3:$B$205,$B231,$F$3:$F$205,"&lt;&gt;"),"–")</f>
        <v>15.277030941334537</v>
      </c>
      <c r="G231" s="21" cm="1">
        <f t="array" ref="G231">IF($E213&gt;0.5,SUMPRODUCT(($B$3:$B$205=$B231)*(G$3:G$205),(Q$3:Q$205))/SUMIFS(Q$3:Q$205,$B$3:$B$205,$B231,G$3:G$205,"&lt;&gt;"),"–")</f>
        <v>16.130854918110941</v>
      </c>
      <c r="H231" s="21" cm="1">
        <f t="array" ref="H231">IF($E213&gt;0.5,SUMPRODUCT(($B$3:$B$205=$B231)*(H$3:H$205),(R$3:R$205))/SUMIFS(R$3:R$205,$B$3:$B$205,$B231,H$3:H$205,"&lt;&gt;"),"–")</f>
        <v>27.394929615940899</v>
      </c>
      <c r="I231" s="21" cm="1">
        <f t="array" ref="I231">IF($E213&gt;0.5,SUMPRODUCT(($B$3:$B$205=$B231)*(I$3:I$205),(S$3:S$205))/SUMIFS(S$3:S$205,$B$3:$B$205,$B231,I$3:I$205,"&lt;&gt;"),"–")</f>
        <v>12.60886784362371</v>
      </c>
      <c r="J231" s="21" cm="1">
        <f t="array" ref="J231">IF($E213&gt;0.5,SUMPRODUCT(($B$3:$B$205=$B231)*(J$3:J$205),($O$3:$O$205))/SUMIFS($O$3:$O$205,$B$3:$B$205,$B231,J$3:J$205,"&lt;&gt;"),"–")</f>
        <v>22.444141344457233</v>
      </c>
      <c r="K231" s="21" cm="1">
        <f t="array" ref="K231">IF($E213&gt;0.5,SUMPRODUCT(($B$3:$B$205=$B231)*(K$3:K$205),($O$3:$O$205))/SUMIFS($O$3:$O$205,$B$3:$B$205,$B231,K$3:K$205,"&lt;&gt;"),"–")</f>
        <v>15.87971826104563</v>
      </c>
      <c r="L231" s="21" cm="1">
        <f t="array" ref="L231">IF($E213&gt;0.5,SUMPRODUCT(($B$3:$B$205=$B231)*(L$3:L$205),($O$3:$O$205))/SUMIFS($O$3:$O$205,$B$3:$B$205,$B231,L$3:L$205,"&lt;&gt;"),"–")</f>
        <v>12.70103617598752</v>
      </c>
      <c r="M231" s="21" cm="1">
        <f t="array" ref="M231">IF($E213&gt;0.5,SUMPRODUCT(($B$3:$B$205=$B231)*(M$3:M$205),($O$3:$O$205))/SUMIFS($O$3:$O$205,$B$3:$B$205,$B231,M$3:M$205,"&lt;&gt;"),"–")</f>
        <v>7.9544880269515561</v>
      </c>
      <c r="N231" s="22" cm="1">
        <f t="array" ref="N231">IF($E213&gt;0.5,SUMPRODUCT(($B$3:$B$205=$B231)*(N$3:N$205),($O$3:$O$205))/SUMIFS($O$3:$O$205,$B$3:$B$205,$B231,N$3:N$205,"&lt;&gt;"),"–")</f>
        <v>3.5229780058139184</v>
      </c>
    </row>
    <row r="232" spans="1:14" ht="15.75">
      <c r="A232" s="19" t="s">
        <v>239</v>
      </c>
      <c r="B232" s="5" t="s">
        <v>208</v>
      </c>
      <c r="C232" s="5"/>
      <c r="D232" s="5"/>
      <c r="E232" s="21" cm="1">
        <f t="array" ref="E232">IF($E214&gt;0.5,SUMPRODUCT(($B$3:$B$205=$B232)*($E$3:$E$205),($O$3:$O$205))/SUMIFS($O$3:$O$205,$B$3:$B$205,$B232,$E$3:$E$205,"&lt;&gt;"),"–")</f>
        <v>29.404485683782987</v>
      </c>
      <c r="F232" s="21" cm="1">
        <f t="array" ref="F232">IF($E214&gt;0.5,SUMPRODUCT(($B$3:$B$205=$B232)*($F$3:$F$205),($P$3:$P$205))/SUMIFS($P$3:$P$205,$B$3:$B$205,$B232,$F$3:$F$205,"&lt;&gt;"),"–")</f>
        <v>32.392264020428335</v>
      </c>
      <c r="G232" s="21" cm="1">
        <f t="array" ref="G232">IF($E214&gt;0.5,SUMPRODUCT(($B$3:$B$205=$B232)*(G$3:G$205),(Q$3:Q$205))/SUMIFS(Q$3:Q$205,$B$3:$B$205,$B232,G$3:G$205,"&lt;&gt;"),"–")</f>
        <v>26.353439974580255</v>
      </c>
      <c r="H232" s="21" cm="1">
        <f t="array" ref="H232">IF($E214&gt;0.5,SUMPRODUCT(($B$3:$B$205=$B232)*(H$3:H$205),(R$3:R$205))/SUMIFS(R$3:R$205,$B$3:$B$205,$B232,H$3:H$205,"&lt;&gt;"),"–")</f>
        <v>34.927601871151644</v>
      </c>
      <c r="I232" s="21" cm="1">
        <f t="array" ref="I232">IF($E214&gt;0.5,SUMPRODUCT(($B$3:$B$205=$B232)*(I$3:I$205),(S$3:S$205))/SUMIFS(S$3:S$205,$B$3:$B$205,$B232,I$3:I$205,"&lt;&gt;"),"–")</f>
        <v>23.971146135984778</v>
      </c>
      <c r="J232" s="21" cm="1">
        <f t="array" ref="J232">IF($E214&gt;0.5,SUMPRODUCT(($B$3:$B$205=$B232)*(J$3:J$205),($O$3:$O$205))/SUMIFS($O$3:$O$205,$B$3:$B$205,$B232,J$3:J$205,"&lt;&gt;"),"–")</f>
        <v>45.289115089560418</v>
      </c>
      <c r="K232" s="21" cm="1">
        <f t="array" ref="K232">IF($E214&gt;0.5,SUMPRODUCT(($B$3:$B$205=$B232)*(K$3:K$205),($O$3:$O$205))/SUMIFS($O$3:$O$205,$B$3:$B$205,$B232,K$3:K$205,"&lt;&gt;"),"–")</f>
        <v>35.652741092595612</v>
      </c>
      <c r="L232" s="21" cm="1">
        <f t="array" ref="L232">IF($E214&gt;0.5,SUMPRODUCT(($B$3:$B$205=$B232)*(L$3:L$205),($O$3:$O$205))/SUMIFS($O$3:$O$205,$B$3:$B$205,$B232,L$3:L$205,"&lt;&gt;"),"–")</f>
        <v>28.85991677904655</v>
      </c>
      <c r="M232" s="21" cm="1">
        <f t="array" ref="M232">IF($E214&gt;0.5,SUMPRODUCT(($B$3:$B$205=$B232)*(M$3:M$205),($O$3:$O$205))/SUMIFS($O$3:$O$205,$B$3:$B$205,$B232,M$3:M$205,"&lt;&gt;"),"–")</f>
        <v>25.685158584018332</v>
      </c>
      <c r="N232" s="22" cm="1">
        <f t="array" ref="N232">IF($E214&gt;0.5,SUMPRODUCT(($B$3:$B$205=$B232)*(N$3:N$205),($O$3:$O$205))/SUMIFS($O$3:$O$205,$B$3:$B$205,$B232,N$3:N$205,"&lt;&gt;"),"–")</f>
        <v>11.941688896261105</v>
      </c>
    </row>
    <row r="233" spans="1:14" ht="15.75">
      <c r="A233" s="19" t="s">
        <v>240</v>
      </c>
      <c r="B233" s="5" t="s">
        <v>209</v>
      </c>
      <c r="C233" s="5"/>
      <c r="D233" s="5"/>
      <c r="E233" s="21" t="str" cm="1">
        <f t="array" ref="E233">IF($E215&gt;0.5,SUMPRODUCT(($B$3:$B$205=$B233)*($E$3:$E$205),($O$3:$O$205))/SUMIFS($O$3:$O$205,$B$3:$B$205,$B233,$E$3:$E$205,"&lt;&gt;"),"–")</f>
        <v>–</v>
      </c>
      <c r="F233" s="21" t="str" cm="1">
        <f t="array" ref="F233">IF($E215&gt;0.5,SUMPRODUCT(($B$3:$B$205=$B233)*($F$3:$F$205),($P$3:$P$205))/SUMIFS($P$3:$P$205,$B$3:$B$205,$B233,$F$3:$F$205,"&lt;&gt;"),"–")</f>
        <v>–</v>
      </c>
      <c r="G233" s="21" t="str" cm="1">
        <f t="array" ref="G233">IF($E215&gt;0.5,SUMPRODUCT(($B$3:$B$205=$B233)*(G$3:G$205),(Q$3:Q$205))/SUMIFS(Q$3:Q$205,$B$3:$B$205,$B233,G$3:G$205,"&lt;&gt;"),"–")</f>
        <v>–</v>
      </c>
      <c r="H233" s="21" t="str" cm="1">
        <f t="array" ref="H233">IF($E215&gt;0.5,SUMPRODUCT(($B$3:$B$205=$B233)*(H$3:H$205),(R$3:R$205))/SUMIFS(R$3:R$205,$B$3:$B$205,$B233,H$3:H$205,"&lt;&gt;"),"–")</f>
        <v>–</v>
      </c>
      <c r="I233" s="21" t="str" cm="1">
        <f t="array" ref="I233">IF($E215&gt;0.5,SUMPRODUCT(($B$3:$B$205=$B233)*(I$3:I$205),(S$3:S$205))/SUMIFS(S$3:S$205,$B$3:$B$205,$B233,I$3:I$205,"&lt;&gt;"),"–")</f>
        <v>–</v>
      </c>
      <c r="J233" s="21" t="str" cm="1">
        <f t="array" ref="J233">IF($E215&gt;0.5,SUMPRODUCT(($B$3:$B$205=$B233)*(J$3:J$205),($O$3:$O$205))/SUMIFS($O$3:$O$205,$B$3:$B$205,$B233,J$3:J$205,"&lt;&gt;"),"–")</f>
        <v>–</v>
      </c>
      <c r="K233" s="21" t="str" cm="1">
        <f t="array" ref="K233">IF($E215&gt;0.5,SUMPRODUCT(($B$3:$B$205=$B233)*(K$3:K$205),($O$3:$O$205))/SUMIFS($O$3:$O$205,$B$3:$B$205,$B233,K$3:K$205,"&lt;&gt;"),"–")</f>
        <v>–</v>
      </c>
      <c r="L233" s="21" t="str" cm="1">
        <f t="array" ref="L233">IF($E215&gt;0.5,SUMPRODUCT(($B$3:$B$205=$B233)*(L$3:L$205),($O$3:$O$205))/SUMIFS($O$3:$O$205,$B$3:$B$205,$B233,L$3:L$205,"&lt;&gt;"),"–")</f>
        <v>–</v>
      </c>
      <c r="M233" s="21" t="str" cm="1">
        <f t="array" ref="M233">IF($E215&gt;0.5,SUMPRODUCT(($B$3:$B$205=$B233)*(M$3:M$205),($O$3:$O$205))/SUMIFS($O$3:$O$205,$B$3:$B$205,$B233,M$3:M$205,"&lt;&gt;"),"–")</f>
        <v>–</v>
      </c>
      <c r="N233" s="22" t="str" cm="1">
        <f t="array" ref="N233">IF($E215&gt;0.5,SUMPRODUCT(($B$3:$B$205=$B233)*(N$3:N$205),($O$3:$O$205))/SUMIFS($O$3:$O$205,$B$3:$B$205,$B233,N$3:N$205,"&lt;&gt;"),"–")</f>
        <v>–</v>
      </c>
    </row>
    <row r="234" spans="1:14" ht="15.75">
      <c r="A234" s="19" t="s">
        <v>241</v>
      </c>
      <c r="B234" s="5" t="s">
        <v>203</v>
      </c>
      <c r="C234" s="5"/>
      <c r="D234" s="5"/>
      <c r="E234" s="21" cm="1">
        <f t="array" ref="E234">IF($E216&gt;0.5,SUMPRODUCT(($B$3:$B$205=$B234)*($E$3:$E$205),($O$3:$O$205))/SUMIFS($O$3:$O$205,$B$3:$B$205,$B234,$E$3:$E$205,"&lt;&gt;"),"–")</f>
        <v>27.541392628732559</v>
      </c>
      <c r="F234" s="21" cm="1">
        <f t="array" ref="F234">IF($E216&gt;0.5,SUMPRODUCT(($B$3:$B$205=$B234)*($F$3:$F$205),($P$3:$P$205))/SUMIFS($P$3:$P$205,$B$3:$B$205,$B234,$F$3:$F$205,"&lt;&gt;"),"–")</f>
        <v>30.221225764976154</v>
      </c>
      <c r="G234" s="21" cm="1">
        <f t="array" ref="G234">IF($E216&gt;0.5,SUMPRODUCT(($B$3:$B$205=$B234)*(G$3:G$205),(Q$3:Q$205))/SUMIFS(Q$3:Q$205,$B$3:$B$205,$B234,G$3:G$205,"&lt;&gt;"),"–")</f>
        <v>24.931531609795744</v>
      </c>
      <c r="H234" s="21" cm="1">
        <f t="array" ref="H234">IF($E216&gt;0.5,SUMPRODUCT(($B$3:$B$205=$B234)*(H$3:H$205),(R$3:R$205))/SUMIFS(R$3:R$205,$B$3:$B$205,$B234,H$3:H$205,"&lt;&gt;"),"–")</f>
        <v>30.582666773179419</v>
      </c>
      <c r="I234" s="21" cm="1">
        <f t="array" ref="I234">IF($E216&gt;0.5,SUMPRODUCT(($B$3:$B$205=$B234)*(I$3:I$205),(S$3:S$205))/SUMIFS(S$3:S$205,$B$3:$B$205,$B234,I$3:I$205,"&lt;&gt;"),"–")</f>
        <v>21.009180354506622</v>
      </c>
      <c r="J234" s="21" cm="1">
        <f t="array" ref="J234">IF($E216&gt;0.5,SUMPRODUCT(($B$3:$B$205=$B234)*(J$3:J$205),($O$3:$O$205))/SUMIFS($O$3:$O$205,$B$3:$B$205,$B234,J$3:J$205,"&lt;&gt;"),"–")</f>
        <v>46.132750270639505</v>
      </c>
      <c r="K234" s="21" cm="1">
        <f t="array" ref="K234">IF($E216&gt;0.5,SUMPRODUCT(($B$3:$B$205=$B234)*(K$3:K$205),($O$3:$O$205))/SUMIFS($O$3:$O$205,$B$3:$B$205,$B234,K$3:K$205,"&lt;&gt;"),"–")</f>
        <v>33.666957995031709</v>
      </c>
      <c r="L234" s="21" cm="1">
        <f t="array" ref="L234">IF($E216&gt;0.5,SUMPRODUCT(($B$3:$B$205=$B234)*(L$3:L$205),($O$3:$O$205))/SUMIFS($O$3:$O$205,$B$3:$B$205,$B234,L$3:L$205,"&lt;&gt;"),"–")</f>
        <v>25.98070171795019</v>
      </c>
      <c r="M234" s="21" cm="1">
        <f t="array" ref="M234">IF($E216&gt;0.5,SUMPRODUCT(($B$3:$B$205=$B234)*(M$3:M$205),($O$3:$O$205))/SUMIFS($O$3:$O$205,$B$3:$B$205,$B234,M$3:M$205,"&lt;&gt;"),"–")</f>
        <v>18.124534990803145</v>
      </c>
      <c r="N234" s="22" cm="1">
        <f t="array" ref="N234">IF($E216&gt;0.5,SUMPRODUCT(($B$3:$B$205=$B234)*(N$3:N$205),($O$3:$O$205))/SUMIFS($O$3:$O$205,$B$3:$B$205,$B234,N$3:N$205,"&lt;&gt;"),"–")</f>
        <v>8.5646046894725085</v>
      </c>
    </row>
    <row r="235" spans="1:14" ht="15.75">
      <c r="A235" s="19" t="s">
        <v>242</v>
      </c>
      <c r="B235" s="5" t="s">
        <v>204</v>
      </c>
      <c r="C235" s="5"/>
      <c r="D235" s="5"/>
      <c r="E235" s="21" cm="1">
        <f t="array" ref="E235">IF($E217&gt;0.5,SUMPRODUCT(($B$3:$B$205=$B235)*($E$3:$E$205),($O$3:$O$205))/SUMIFS($O$3:$O$205,$B$3:$B$205,$B235,$E$3:$E$205,"&lt;&gt;"),"–")</f>
        <v>41.387849347461447</v>
      </c>
      <c r="F235" s="21" cm="1">
        <f t="array" ref="F235">IF($E217&gt;0.5,SUMPRODUCT(($B$3:$B$205=$B235)*($F$3:$F$205),($P$3:$P$205))/SUMIFS($P$3:$P$205,$B$3:$B$205,$B235,$F$3:$F$205,"&lt;&gt;"),"–")</f>
        <v>45.514241378835621</v>
      </c>
      <c r="G235" s="21" cm="1">
        <f t="array" ref="G235">IF($E217&gt;0.5,SUMPRODUCT(($B$3:$B$205=$B235)*(G$3:G$205),(Q$3:Q$205))/SUMIFS(Q$3:Q$205,$B$3:$B$205,$B235,G$3:G$205,"&lt;&gt;"),"–")</f>
        <v>36.999048444021611</v>
      </c>
      <c r="H235" s="21" cm="1">
        <f t="array" ref="H235">IF($E217&gt;0.5,SUMPRODUCT(($B$3:$B$205=$B235)*(H$3:H$205),(R$3:R$205))/SUMIFS(R$3:R$205,$B$3:$B$205,$B235,H$3:H$205,"&lt;&gt;"),"–")</f>
        <v>50.717220783998677</v>
      </c>
      <c r="I235" s="21" cm="1">
        <f t="array" ref="I235">IF($E217&gt;0.5,SUMPRODUCT(($B$3:$B$205=$B235)*(I$3:I$205),(S$3:S$205))/SUMIFS(S$3:S$205,$B$3:$B$205,$B235,I$3:I$205,"&lt;&gt;"),"–")</f>
        <v>27.222183714486864</v>
      </c>
      <c r="J235" s="21" cm="1">
        <f t="array" ref="J235">IF($E217&gt;0.5,SUMPRODUCT(($B$3:$B$205=$B235)*(J$3:J$205),($O$3:$O$205))/SUMIFS($O$3:$O$205,$B$3:$B$205,$B235,J$3:J$205,"&lt;&gt;"),"–")</f>
        <v>62.530126650877328</v>
      </c>
      <c r="K235" s="21" cm="1">
        <f t="array" ref="K235">IF($E217&gt;0.5,SUMPRODUCT(($B$3:$B$205=$B235)*(K$3:K$205),($O$3:$O$205))/SUMIFS($O$3:$O$205,$B$3:$B$205,$B235,K$3:K$205,"&lt;&gt;"),"–")</f>
        <v>51.163035813636384</v>
      </c>
      <c r="L235" s="21" cm="1">
        <f t="array" ref="L235">IF($E217&gt;0.5,SUMPRODUCT(($B$3:$B$205=$B235)*(L$3:L$205),($O$3:$O$205))/SUMIFS($O$3:$O$205,$B$3:$B$205,$B235,L$3:L$205,"&lt;&gt;"),"–")</f>
        <v>41.551282936518042</v>
      </c>
      <c r="M235" s="21" cm="1">
        <f t="array" ref="M235">IF($E217&gt;0.5,SUMPRODUCT(($B$3:$B$205=$B235)*(M$3:M$205),($O$3:$O$205))/SUMIFS($O$3:$O$205,$B$3:$B$205,$B235,M$3:M$205,"&lt;&gt;"),"–")</f>
        <v>33.190883913268543</v>
      </c>
      <c r="N235" s="22" cm="1">
        <f t="array" ref="N235">IF($E217&gt;0.5,SUMPRODUCT(($B$3:$B$205=$B235)*(N$3:N$205),($O$3:$O$205))/SUMIFS($O$3:$O$205,$B$3:$B$205,$B235,N$3:N$205,"&lt;&gt;"),"–")</f>
        <v>23.891672563314422</v>
      </c>
    </row>
    <row r="236" spans="1:14" ht="15.75">
      <c r="A236" s="19" t="s">
        <v>243</v>
      </c>
      <c r="B236" s="5"/>
      <c r="C236" s="5" t="s">
        <v>211</v>
      </c>
      <c r="D236" s="5"/>
      <c r="E236" s="21" cm="1">
        <f t="array" ref="E236">IF($E218&gt;0.5,SUMPRODUCT(($C$3:$C$205=$C236)*($E$3:$E$205),($O$3:$O$205))/SUMIFS($O$3:$O$205,$C$3:$C$205,$C236,$E$3:$E$205,"&lt;&gt;"),"–")</f>
        <v>42.109595360531095</v>
      </c>
      <c r="F236" s="21" cm="1">
        <f t="array" ref="F236">IF($E218&gt;0.5,SUMPRODUCT(($C$3:$C$205=$C236)*($F$3:$F$205),($P$3:$P$205))/SUMIFS($P$3:$P$205,$C$3:$C$205,$C236,$F$3:$F$205,"&lt;&gt;"),"–")</f>
        <v>46.082122648318233</v>
      </c>
      <c r="G236" s="21" cm="1">
        <f t="array" ref="G236">IF($E218&gt;0.5,SUMPRODUCT(($C$3:$C$205=$C236)*(G$3:G$205),(Q$3:Q$205))/SUMIFS(Q$3:Q$205,$C$3:$C$205,$C236,G$3:G$205,"&lt;&gt;"),"–")</f>
        <v>37.907657176043166</v>
      </c>
      <c r="H236" s="21" cm="1">
        <f t="array" ref="H236">IF($E218&gt;0.5,SUMPRODUCT(($C$3:$C$205=$C236)*(H$3:H$205),(R$3:R$205))/SUMIFS(R$3:R$205,$C$3:$C$205,$C236,H$3:H$205,"&lt;&gt;"),"–")</f>
        <v>48.037284122798226</v>
      </c>
      <c r="I236" s="21" cm="1">
        <f t="array" ref="I236">IF($E218&gt;0.5,SUMPRODUCT(($C$3:$C$205=$C236)*(I$3:I$205),(S$3:S$205))/SUMIFS(S$3:S$205,$C$3:$C$205,$C236,I$3:I$205,"&lt;&gt;"),"–")</f>
        <v>31.038708798799671</v>
      </c>
      <c r="J236" s="21" cm="1">
        <f t="array" ref="J236">IF($E218&gt;0.5,SUMPRODUCT(($C$3:$C$205=$C236)*(J$3:J$205),($O$3:$O$205))/SUMIFS($O$3:$O$205,$C$3:$C$205,$C236,J$3:J$205,"&lt;&gt;"),"–")</f>
        <v>57.117634458859165</v>
      </c>
      <c r="K236" s="21" cm="1">
        <f t="array" ref="K236">IF($E218&gt;0.5,SUMPRODUCT(($C$3:$C$205=$C236)*(K$3:K$205),($O$3:$O$205))/SUMIFS($O$3:$O$205,$C$3:$C$205,$C236,K$3:K$205,"&lt;&gt;"),"–")</f>
        <v>50.800339555170012</v>
      </c>
      <c r="L236" s="21" cm="1">
        <f t="array" ref="L236">IF($E218&gt;0.5,SUMPRODUCT(($C$3:$C$205=$C236)*(L$3:L$205),($O$3:$O$205))/SUMIFS($O$3:$O$205,$C$3:$C$205,$C236,L$3:L$205,"&lt;&gt;"),"–")</f>
        <v>44.203583673353755</v>
      </c>
      <c r="M236" s="21" cm="1">
        <f t="array" ref="M236">IF($E218&gt;0.5,SUMPRODUCT(($C$3:$C$205=$C236)*(M$3:M$205),($O$3:$O$205))/SUMIFS($O$3:$O$205,$C$3:$C$205,$C236,M$3:M$205,"&lt;&gt;"),"–")</f>
        <v>36.722409074231514</v>
      </c>
      <c r="N236" s="22" cm="1">
        <f t="array" ref="N236">IF($E218&gt;0.5,SUMPRODUCT(($C$3:$C$205=$C236)*(N$3:N$205),($O$3:$O$205))/SUMIFS($O$3:$O$205,$C$3:$C$205,$C236,N$3:N$205,"&lt;&gt;"),"–")</f>
        <v>28.337343045116068</v>
      </c>
    </row>
    <row r="237" spans="1:14" ht="15.75">
      <c r="A237" s="19" t="s">
        <v>244</v>
      </c>
      <c r="B237" s="5"/>
      <c r="C237" s="5" t="s">
        <v>213</v>
      </c>
      <c r="D237" s="5"/>
      <c r="E237" s="21" cm="1">
        <f t="array" ref="E237">IF($E219&gt;0.5,SUMPRODUCT(($C$3:$C$205=$C237)*($E$3:$E$205),($O$3:$O$205))/SUMIFS($O$3:$O$205,$C$3:$C$205,$C237,$E$3:$E$205,"&lt;&gt;"),"–")</f>
        <v>40.769643356814761</v>
      </c>
      <c r="F237" s="21" cm="1">
        <f t="array" ref="F237">IF($E219&gt;0.5,SUMPRODUCT(($C$3:$C$205=$C237)*($F$3:$F$205),($P$3:$P$205))/SUMIFS($P$3:$P$205,$C$3:$C$205,$C237,$F$3:$F$205,"&lt;&gt;"),"–")</f>
        <v>45.024191816556012</v>
      </c>
      <c r="G237" s="21" cm="1">
        <f t="array" ref="G237">IF($E219&gt;0.5,SUMPRODUCT(($C$3:$C$205=$C237)*(G$3:G$205),(Q$3:Q$205))/SUMIFS(Q$3:Q$205,$C$3:$C$205,$C237,G$3:G$205,"&lt;&gt;"),"–")</f>
        <v>36.227258898942502</v>
      </c>
      <c r="H237" s="21" cm="1">
        <f t="array" ref="H237">IF($E219&gt;0.5,SUMPRODUCT(($C$3:$C$205=$C237)*(H$3:H$205),(R$3:R$205))/SUMIFS(R$3:R$205,$C$3:$C$205,$C237,H$3:H$205,"&lt;&gt;"),"–")</f>
        <v>53.521186731130854</v>
      </c>
      <c r="I237" s="21" cm="1">
        <f t="array" ref="I237">IF($E219&gt;0.5,SUMPRODUCT(($C$3:$C$205=$C237)*(I$3:I$205),(S$3:S$205))/SUMIFS(S$3:S$205,$C$3:$C$205,$C237,I$3:I$205,"&lt;&gt;"),"–")</f>
        <v>24.798896973325132</v>
      </c>
      <c r="J237" s="21" cm="1">
        <f t="array" ref="J237">IF($E219&gt;0.5,SUMPRODUCT(($C$3:$C$205=$C237)*(J$3:J$205),($O$3:$O$205))/SUMIFS($O$3:$O$205,$C$3:$C$205,$C237,J$3:J$205,"&lt;&gt;"),"–")</f>
        <v>67.153106800761478</v>
      </c>
      <c r="K237" s="21" cm="1">
        <f t="array" ref="K237">IF($E219&gt;0.5,SUMPRODUCT(($C$3:$C$205=$C237)*(K$3:K$205),($O$3:$O$205))/SUMIFS($O$3:$O$205,$C$3:$C$205,$C237,K$3:K$205,"&lt;&gt;"),"–")</f>
        <v>51.472826117962363</v>
      </c>
      <c r="L237" s="21" cm="1">
        <f t="array" ref="L237">IF($E219&gt;0.5,SUMPRODUCT(($C$3:$C$205=$C237)*(L$3:L$205),($O$3:$O$205))/SUMIFS($O$3:$O$205,$C$3:$C$205,$C237,L$3:L$205,"&lt;&gt;"),"–")</f>
        <v>39.28586929287404</v>
      </c>
      <c r="M237" s="21" cm="1">
        <f t="array" ref="M237">IF($E219&gt;0.5,SUMPRODUCT(($C$3:$C$205=$C237)*(M$3:M$205),($O$3:$O$205))/SUMIFS($O$3:$O$205,$C$3:$C$205,$C237,M$3:M$205,"&lt;&gt;"),"–")</f>
        <v>30.174496981195997</v>
      </c>
      <c r="N237" s="22" cm="1">
        <f t="array" ref="N237">IF($E219&gt;0.5,SUMPRODUCT(($C$3:$C$205=$C237)*(N$3:N$205),($O$3:$O$205))/SUMIFS($O$3:$O$205,$C$3:$C$205,$C237,N$3:N$205,"&lt;&gt;"),"–")</f>
        <v>20.094485304438837</v>
      </c>
    </row>
    <row r="238" spans="1:14" ht="15.75">
      <c r="A238" s="19" t="s">
        <v>245</v>
      </c>
      <c r="B238" s="5"/>
      <c r="C238" s="5"/>
      <c r="D238" s="5" t="s">
        <v>246</v>
      </c>
      <c r="E238" s="21" cm="1">
        <f t="array" ref="E238">IF(E220&gt;0.5,SUMPRODUCT(($D$3:$D$205="Least Developed")*($E$3:$E$205),($O$3:$O$205))/SUMIFS($O$3:$O$205,$D$3:$D$205,"Least Developed",$E$3:$E$205,"&lt;&gt;"),"–")</f>
        <v>44.972344355245824</v>
      </c>
      <c r="F238" s="21" cm="1">
        <f t="array" ref="F238">IF(E220&gt;0.5,SUMPRODUCT(($D$3:$D$205="Least Developed")*($F$3:$F$205),($P$3:$P$205))/SUMIFS($P$3:$P$205,$D$3:$D$205,"Least Developed",$F$3:$F$205,"&lt;&gt;"),"–")</f>
        <v>48.339102745441075</v>
      </c>
      <c r="G238" s="21" cm="1">
        <f t="array" ref="G238">IF(E220&gt;0.5,SUMPRODUCT(($D$3:$D$205="Least Developed")*($G$3:$G$205),($Q$3:$Q$205))/SUMIFS($Q$3:$Q$205,$D$3:$D$205,"Least Developed",$G$3:$G$205,"&lt;&gt;"),"–")</f>
        <v>41.292372784084051</v>
      </c>
      <c r="H238" s="21"/>
      <c r="I238" s="21"/>
      <c r="J238" s="23"/>
      <c r="K238" s="23"/>
      <c r="L238" s="23"/>
      <c r="M238" s="23"/>
      <c r="N238" s="24"/>
    </row>
    <row r="239" spans="1:14" ht="16.5" thickBot="1">
      <c r="A239" s="20" t="s">
        <v>247</v>
      </c>
      <c r="B239" s="9"/>
      <c r="C239" s="9"/>
      <c r="D239" s="9"/>
      <c r="E239" s="25">
        <f>(SUMPRODUCT(E3:$E$205,O3:O205))/(SUMIF(E3:E205,"&lt;&gt;",O3:O205))</f>
        <v>26.935921952826302</v>
      </c>
      <c r="F239" s="25">
        <f>(SUMPRODUCT($F3:F$205,P3:P205))/(SUMIF(F3:F205,"&lt;&gt;",P3:P205))</f>
        <v>28.727682692484926</v>
      </c>
      <c r="G239" s="25">
        <f>(SUMPRODUCT(G3:G205,Q3:Q205))/(SUMIF(G3:G205,"&lt;&gt;",Q3:Q205))</f>
        <v>25.109310516524797</v>
      </c>
      <c r="H239" s="25">
        <f>(SUMPRODUCT(H3:H205,R3:R205))/(SUMIF(H3:H205,"&lt;&gt;",R3:R205))</f>
        <v>33.611194582192468</v>
      </c>
      <c r="I239" s="25">
        <f>(SUMPRODUCT(I3:I205,S3:S205))/(SUMIF(I3:I205,"&lt;&gt;",S3:S205))</f>
        <v>18.271083131521284</v>
      </c>
      <c r="J239" s="25">
        <f>(SUMPRODUCT(J3:J205,$O$3:$O$205))/(SUMIF(J3:J205,"&lt;&gt;",$O$3:$O$205))</f>
        <v>47.816041216883107</v>
      </c>
      <c r="K239" s="25">
        <f t="shared" ref="K239:N239" si="11">(SUMPRODUCT(K3:K205,$O$3:$O$205))/(SUMIF(K3:K205,"&lt;&gt;",$O$3:$O$205))</f>
        <v>36.204418432242733</v>
      </c>
      <c r="L239" s="25">
        <f t="shared" si="11"/>
        <v>28.635802497030955</v>
      </c>
      <c r="M239" s="25">
        <f t="shared" si="11"/>
        <v>21.134046395598268</v>
      </c>
      <c r="N239" s="26">
        <f t="shared" si="11"/>
        <v>12.289548743202284</v>
      </c>
    </row>
  </sheetData>
  <autoFilter ref="A1:T205" xr:uid="{00000000-0001-0000-0200-000000000000}">
    <filterColumn colId="5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1">
    <mergeCell ref="A225:N225"/>
    <mergeCell ref="O1:T1"/>
    <mergeCell ref="A1:A2"/>
    <mergeCell ref="B1:B2"/>
    <mergeCell ref="C1:C2"/>
    <mergeCell ref="D1:D2"/>
    <mergeCell ref="F1:G1"/>
    <mergeCell ref="H1:I1"/>
    <mergeCell ref="J1:N1"/>
    <mergeCell ref="E1:E2"/>
    <mergeCell ref="A208:G20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Upper 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Nong</cp:lastModifiedBy>
  <dcterms:created xsi:type="dcterms:W3CDTF">2021-02-22T16:33:25Z</dcterms:created>
  <dcterms:modified xsi:type="dcterms:W3CDTF">2023-10-01T05:34:50Z</dcterms:modified>
</cp:coreProperties>
</file>