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2"/>
  </bookViews>
  <sheets>
    <sheet name="Nodes" sheetId="1" state="visible" r:id="rId2"/>
    <sheet name="Pipes" sheetId="2" state="visible" r:id="rId3"/>
    <sheet name="Compressor" sheetId="3" state="visible" r:id="rId4"/>
    <sheet name="Reduction Station" sheetId="4" state="visible" r:id="rId5"/>
    <sheet name="Valve" sheetId="5" state="visible" r:id="rId6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<sst xmlns="http://schemas.openxmlformats.org/spreadsheetml/2006/main" count="55" uniqueCount="41">
  <si>
    <t xml:space="preserve">ID</t>
  </si>
  <si>
    <t xml:space="preserve">Type</t>
  </si>
  <si>
    <t xml:space="preserve">Pset [bar]</t>
  </si>
  <si>
    <t xml:space="preserve">Qset [kg/s]</t>
  </si>
  <si>
    <t xml:space="preserve">Consumption [kg/s]</t>
  </si>
  <si>
    <t xml:space="preserve">Pguess [bar]</t>
  </si>
  <si>
    <t xml:space="preserve">P min [bar]</t>
  </si>
  <si>
    <t xml:space="preserve">P max [bar]</t>
  </si>
  <si>
    <t xml:space="preserve">L min [kg/s]</t>
  </si>
  <si>
    <t xml:space="preserve">L max [kg/s]</t>
  </si>
  <si>
    <t xml:space="preserve">f</t>
  </si>
  <si>
    <t xml:space="preserve">Junction</t>
  </si>
  <si>
    <t xml:space="preserve">Entry - P Regulated</t>
  </si>
  <si>
    <t xml:space="preserve">Entry - L Regulated</t>
  </si>
  <si>
    <t xml:space="preserve">Exit</t>
  </si>
  <si>
    <t xml:space="preserve">INLET</t>
  </si>
  <si>
    <t xml:space="preserve">OUTLET</t>
  </si>
  <si>
    <t xml:space="preserve">Diameter [m]</t>
  </si>
  <si>
    <t xml:space="preserve">Length [m]</t>
  </si>
  <si>
    <t xml:space="preserve">Roughness [m]</t>
  </si>
  <si>
    <t xml:space="preserve">Gguess [kg/s]</t>
  </si>
  <si>
    <t xml:space="preserve">Pipe</t>
  </si>
  <si>
    <t xml:space="preserve">Compressor</t>
  </si>
  <si>
    <t xml:space="preserve">Reduction Station</t>
  </si>
  <si>
    <t xml:space="preserve">Valve</t>
  </si>
  <si>
    <t xml:space="preserve">Maximum and Minimum Values</t>
  </si>
  <si>
    <t xml:space="preserve">Type of Regulation</t>
  </si>
  <si>
    <t xml:space="preserve">Power Driver [W]</t>
  </si>
  <si>
    <t xml:space="preserve">P Out [Pa]</t>
  </si>
  <si>
    <t xml:space="preserve">P In [Pa]</t>
  </si>
  <si>
    <t xml:space="preserve">Beta</t>
  </si>
  <si>
    <t xml:space="preserve">Q [kg/s]</t>
  </si>
  <si>
    <t xml:space="preserve">Power Driver Max [MW]</t>
  </si>
  <si>
    <t xml:space="preserve">P Out Max [bar]</t>
  </si>
  <si>
    <t xml:space="preserve">P In Min [bar]</t>
  </si>
  <si>
    <t xml:space="preserve">Beta Max</t>
  </si>
  <si>
    <t xml:space="preserve">Beta Min</t>
  </si>
  <si>
    <t xml:space="preserve">Q Max [kg/s]</t>
  </si>
  <si>
    <t xml:space="preserve">Max and Min Values</t>
  </si>
  <si>
    <t xml:space="preserve">Open</t>
  </si>
  <si>
    <t xml:space="preserve">Closed</t>
  </si>
</sst>
</file>

<file path=xl/styles.xml><?xml version="1.0" encoding="utf-8"?>
<styleSheet xmlns="http://schemas.openxmlformats.org/spreadsheetml/2006/main">
  <numFmts count="3">
    <numFmt numFmtId="164" formatCode="General"/>
    <numFmt numFmtId="165" formatCode="_-* #,##0.0_-;\-* #,##0.0_-;_-* \-??_-;_-@_-"/>
    <numFmt numFmtId="166" formatCode="0.00E+00"/>
  </numFmts>
  <fonts count="6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1"/>
      <color rgb="FF000000"/>
      <name val="Calibri"/>
      <family val="2"/>
      <charset val="1"/>
    </font>
    <font>
      <b val="true"/>
      <sz val="11"/>
      <name val="Calibri"/>
      <family val="2"/>
      <charset val="1"/>
    </font>
  </fonts>
  <fills count="6">
    <fill>
      <patternFill patternType="none"/>
    </fill>
    <fill>
      <patternFill patternType="gray125"/>
    </fill>
    <fill>
      <patternFill patternType="solid">
        <fgColor rgb="FFEBEEF1"/>
        <bgColor rgb="FFE7E6E6"/>
      </patternFill>
    </fill>
    <fill>
      <patternFill patternType="solid">
        <fgColor rgb="FFF4B183"/>
        <bgColor rgb="FFFF99CC"/>
      </patternFill>
    </fill>
    <fill>
      <patternFill patternType="solid">
        <fgColor rgb="FFA9D18E"/>
        <bgColor rgb="FF99CCFF"/>
      </patternFill>
    </fill>
    <fill>
      <patternFill patternType="solid">
        <fgColor rgb="FFFFE699"/>
        <bgColor rgb="FFE7E6E6"/>
      </patternFill>
    </fill>
  </fills>
  <borders count="5">
    <border diagonalUp="false" diagonalDown="false">
      <left/>
      <right/>
      <top/>
      <bottom/>
      <diagonal/>
    </border>
    <border diagonalUp="false" diagonalDown="false">
      <left/>
      <right style="medium"/>
      <top/>
      <bottom/>
      <diagonal/>
    </border>
    <border diagonalUp="false" diagonalDown="false">
      <left style="thin"/>
      <right style="thin"/>
      <top style="thin"/>
      <bottom style="thin"/>
      <diagonal/>
    </border>
    <border diagonalUp="false" diagonalDown="false">
      <left style="medium"/>
      <right/>
      <top/>
      <bottom/>
      <diagonal/>
    </border>
    <border diagonalUp="false" diagonalDown="false">
      <left style="thin"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9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center" vertical="center" textRotation="0" wrapText="false" indent="0" shrinkToFit="false"/>
      <protection locked="true" hidden="false"/>
    </xf>
    <xf numFmtId="164" fontId="0" fillId="2" borderId="2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2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1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3" borderId="2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4" borderId="2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5" borderId="2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6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4" fillId="0" borderId="3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5" fillId="0" borderId="0" xfId="0" applyFont="true" applyBorder="false" applyAlignment="true" applyProtection="false">
      <alignment horizontal="center" vertical="top" textRotation="0" wrapText="false" indent="0" shrinkToFit="false"/>
      <protection locked="true" hidden="false"/>
    </xf>
    <xf numFmtId="164" fontId="0" fillId="0" borderId="3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4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4" fillId="0" borderId="4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4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dxfs count="8">
    <dxf>
      <fill>
        <patternFill>
          <bgColor rgb="FFFFC000"/>
        </patternFill>
      </fill>
    </dxf>
    <dxf>
      <fill>
        <patternFill>
          <bgColor rgb="FF70AD47"/>
        </patternFill>
      </fill>
    </dxf>
    <dxf>
      <fill>
        <patternFill>
          <bgColor rgb="FFED7D31"/>
        </patternFill>
      </fill>
    </dxf>
    <dxf>
      <fill>
        <patternFill>
          <bgColor rgb="FFE7E6E6"/>
        </patternFill>
      </fill>
    </dxf>
    <dxf>
      <fill>
        <patternFill>
          <bgColor rgb="FFFFC000"/>
        </patternFill>
      </fill>
    </dxf>
    <dxf>
      <fill>
        <patternFill>
          <bgColor rgb="FF70AD47"/>
        </patternFill>
      </fill>
    </dxf>
    <dxf>
      <fill>
        <patternFill>
          <bgColor rgb="FFED7D31"/>
        </patternFill>
      </fill>
    </dxf>
    <dxf>
      <fill>
        <patternFill>
          <bgColor rgb="FFE7E6E6"/>
        </patternFill>
      </fill>
    </dxf>
  </dxfs>
  <colors>
    <indexedColors>
      <rgbColor rgb="FF000000"/>
      <rgbColor rgb="FFEBEEF1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A9D18E"/>
      <rgbColor rgb="FF808080"/>
      <rgbColor rgb="FF9999FF"/>
      <rgbColor rgb="FF993366"/>
      <rgbColor rgb="FFE7E6E6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E699"/>
      <rgbColor rgb="FF99CCFF"/>
      <rgbColor rgb="FFFF99CC"/>
      <rgbColor rgb="FFCC99FF"/>
      <rgbColor rgb="FFF4B183"/>
      <rgbColor rgb="FF3366FF"/>
      <rgbColor rgb="FF33CCCC"/>
      <rgbColor rgb="FF99CC00"/>
      <rgbColor rgb="FFFFC000"/>
      <rgbColor rgb="FFFF9900"/>
      <rgbColor rgb="FFED7D31"/>
      <rgbColor rgb="FF666699"/>
      <rgbColor rgb="FF70AD47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worksheet" Target="worksheets/sheet4.xml"/><Relationship Id="rId6" Type="http://schemas.openxmlformats.org/officeDocument/2006/relationships/worksheet" Target="worksheets/sheet5.xml"/><Relationship Id="rId7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N16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E14" activeCellId="0" sqref="E14"/>
    </sheetView>
  </sheetViews>
  <sheetFormatPr defaultColWidth="8.6796875" defaultRowHeight="14.25" zeroHeight="false" outlineLevelRow="0" outlineLevelCol="0"/>
  <cols>
    <col collapsed="false" customWidth="true" hidden="false" outlineLevel="0" max="1" min="1" style="0" width="2.77"/>
    <col collapsed="false" customWidth="true" hidden="false" outlineLevel="0" max="2" min="2" style="0" width="5.11"/>
    <col collapsed="false" customWidth="true" hidden="false" outlineLevel="0" max="3" min="3" style="0" width="9.11"/>
    <col collapsed="false" customWidth="true" hidden="false" outlineLevel="0" max="4" min="4" style="0" width="10.21"/>
    <col collapsed="false" customWidth="true" hidden="false" outlineLevel="0" max="5" min="5" style="0" width="18"/>
    <col collapsed="false" customWidth="true" hidden="false" outlineLevel="0" max="6" min="6" style="0" width="11.33"/>
    <col collapsed="false" customWidth="true" hidden="false" outlineLevel="0" max="7" min="7" style="0" width="10.33"/>
    <col collapsed="false" customWidth="true" hidden="false" outlineLevel="0" max="8" min="8" style="0" width="10.66"/>
    <col collapsed="false" customWidth="true" hidden="false" outlineLevel="0" max="9" min="9" style="0" width="11"/>
    <col collapsed="false" customWidth="true" hidden="false" outlineLevel="0" max="10" min="10" style="0" width="11.33"/>
    <col collapsed="false" customWidth="true" hidden="false" outlineLevel="0" max="11" min="11" style="0" width="1.67"/>
    <col collapsed="false" customWidth="true" hidden="false" outlineLevel="0" max="14" min="14" style="0" width="16.44"/>
  </cols>
  <sheetData>
    <row r="1" customFormat="false" ht="14.25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2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3" t="s">
        <v>10</v>
      </c>
      <c r="M1" s="4" t="n">
        <v>0</v>
      </c>
      <c r="N1" s="5" t="s">
        <v>11</v>
      </c>
    </row>
    <row r="2" customFormat="false" ht="14.25" hidden="false" customHeight="false" outlineLevel="0" collapsed="false">
      <c r="A2" s="0" t="n">
        <v>1</v>
      </c>
      <c r="B2" s="0" t="n">
        <v>1</v>
      </c>
      <c r="C2" s="0" t="n">
        <v>70</v>
      </c>
      <c r="D2" s="0" t="n">
        <f aca="false">SUM(D3:D14)*-1</f>
        <v>-75</v>
      </c>
      <c r="E2" s="0" t="n">
        <v>0</v>
      </c>
      <c r="F2" s="6" t="n">
        <v>70</v>
      </c>
      <c r="M2" s="7" t="n">
        <v>1</v>
      </c>
      <c r="N2" s="5" t="s">
        <v>12</v>
      </c>
    </row>
    <row r="3" customFormat="false" ht="14.25" hidden="false" customHeight="false" outlineLevel="0" collapsed="false">
      <c r="A3" s="0" t="n">
        <v>2</v>
      </c>
      <c r="B3" s="0" t="n">
        <v>3</v>
      </c>
      <c r="C3" s="0" t="n">
        <v>0</v>
      </c>
      <c r="D3" s="0" t="n">
        <v>20</v>
      </c>
      <c r="E3" s="0" t="n">
        <v>20</v>
      </c>
      <c r="F3" s="6" t="n">
        <v>70</v>
      </c>
      <c r="M3" s="8" t="n">
        <v>2</v>
      </c>
      <c r="N3" s="5" t="s">
        <v>13</v>
      </c>
    </row>
    <row r="4" customFormat="false" ht="14.25" hidden="false" customHeight="false" outlineLevel="0" collapsed="false">
      <c r="A4" s="0" t="n">
        <v>3</v>
      </c>
      <c r="B4" s="0" t="n">
        <v>0</v>
      </c>
      <c r="C4" s="0" t="n">
        <v>0</v>
      </c>
      <c r="D4" s="0" t="n">
        <v>0</v>
      </c>
      <c r="E4" s="0" t="n">
        <v>0</v>
      </c>
      <c r="F4" s="6" t="n">
        <f aca="false">F3*0.99</f>
        <v>69.3</v>
      </c>
      <c r="M4" s="9" t="n">
        <v>3</v>
      </c>
      <c r="N4" s="5" t="s">
        <v>14</v>
      </c>
    </row>
    <row r="5" customFormat="false" ht="14.25" hidden="false" customHeight="false" outlineLevel="0" collapsed="false">
      <c r="A5" s="0" t="n">
        <v>4</v>
      </c>
      <c r="B5" s="0" t="n">
        <v>0</v>
      </c>
      <c r="C5" s="0" t="n">
        <v>0</v>
      </c>
      <c r="D5" s="0" t="n">
        <v>0</v>
      </c>
      <c r="E5" s="0" t="n">
        <v>0</v>
      </c>
      <c r="F5" s="6" t="n">
        <f aca="false">F2*0.99</f>
        <v>69.3</v>
      </c>
    </row>
    <row r="6" customFormat="false" ht="14.25" hidden="false" customHeight="false" outlineLevel="0" collapsed="false">
      <c r="A6" s="0" t="n">
        <v>5</v>
      </c>
      <c r="B6" s="0" t="n">
        <v>0</v>
      </c>
      <c r="C6" s="0" t="n">
        <v>0</v>
      </c>
      <c r="D6" s="0" t="n">
        <v>0</v>
      </c>
      <c r="E6" s="0" t="n">
        <v>0</v>
      </c>
      <c r="F6" s="6" t="n">
        <f aca="false">F4*0.99</f>
        <v>68.607</v>
      </c>
    </row>
    <row r="7" customFormat="false" ht="14.25" hidden="false" customHeight="false" outlineLevel="0" collapsed="false">
      <c r="A7" s="0" t="n">
        <v>6</v>
      </c>
      <c r="B7" s="0" t="n">
        <v>3</v>
      </c>
      <c r="C7" s="0" t="n">
        <v>0</v>
      </c>
      <c r="D7" s="0" t="n">
        <v>20</v>
      </c>
      <c r="E7" s="0" t="n">
        <v>20</v>
      </c>
      <c r="F7" s="6" t="n">
        <f aca="false">F6*0.99</f>
        <v>67.92093</v>
      </c>
    </row>
    <row r="8" customFormat="false" ht="14.25" hidden="false" customHeight="false" outlineLevel="0" collapsed="false">
      <c r="A8" s="0" t="n">
        <v>7</v>
      </c>
      <c r="B8" s="0" t="n">
        <v>0</v>
      </c>
      <c r="C8" s="0" t="n">
        <v>0</v>
      </c>
      <c r="D8" s="0" t="n">
        <v>0</v>
      </c>
      <c r="E8" s="0" t="n">
        <v>0</v>
      </c>
      <c r="F8" s="6" t="n">
        <f aca="false">F9*0.99</f>
        <v>67.2417207</v>
      </c>
    </row>
    <row r="9" customFormat="false" ht="14.25" hidden="false" customHeight="false" outlineLevel="0" collapsed="false">
      <c r="A9" s="0" t="n">
        <v>8</v>
      </c>
      <c r="B9" s="0" t="n">
        <v>0</v>
      </c>
      <c r="C9" s="0" t="n">
        <v>0</v>
      </c>
      <c r="D9" s="0" t="n">
        <v>0</v>
      </c>
      <c r="E9" s="0" t="n">
        <v>0</v>
      </c>
      <c r="F9" s="6" t="n">
        <f aca="false">F6*0.99</f>
        <v>67.92093</v>
      </c>
    </row>
    <row r="10" customFormat="false" ht="14.25" hidden="false" customHeight="false" outlineLevel="0" collapsed="false">
      <c r="A10" s="0" t="n">
        <v>9</v>
      </c>
      <c r="B10" s="0" t="n">
        <v>3</v>
      </c>
      <c r="C10" s="0" t="n">
        <v>0</v>
      </c>
      <c r="D10" s="0" t="n">
        <v>50</v>
      </c>
      <c r="E10" s="0" t="n">
        <v>50</v>
      </c>
      <c r="F10" s="6" t="n">
        <f aca="false">F9*0.99</f>
        <v>67.2417207</v>
      </c>
    </row>
    <row r="11" customFormat="false" ht="14.25" hidden="false" customHeight="false" outlineLevel="0" collapsed="false">
      <c r="A11" s="0" t="n">
        <v>10</v>
      </c>
      <c r="B11" s="0" t="n">
        <v>0</v>
      </c>
      <c r="C11" s="0" t="n">
        <v>0</v>
      </c>
      <c r="D11" s="0" t="n">
        <v>0</v>
      </c>
      <c r="E11" s="0" t="n">
        <v>0</v>
      </c>
      <c r="F11" s="6" t="n">
        <f aca="false">F9*0.99</f>
        <v>67.2417207</v>
      </c>
    </row>
    <row r="12" customFormat="false" ht="14.25" hidden="false" customHeight="false" outlineLevel="0" collapsed="false">
      <c r="A12" s="0" t="n">
        <v>11</v>
      </c>
      <c r="B12" s="0" t="n">
        <v>3</v>
      </c>
      <c r="C12" s="0" t="n">
        <v>0</v>
      </c>
      <c r="D12" s="0" t="n">
        <v>15</v>
      </c>
      <c r="E12" s="0" t="n">
        <v>15</v>
      </c>
      <c r="F12" s="6" t="n">
        <f aca="false">F11*0.99</f>
        <v>66.569303493</v>
      </c>
    </row>
    <row r="13" customFormat="false" ht="14.25" hidden="false" customHeight="false" outlineLevel="0" collapsed="false">
      <c r="A13" s="0" t="n">
        <v>12</v>
      </c>
      <c r="B13" s="0" t="n">
        <v>1</v>
      </c>
      <c r="C13" s="0" t="n">
        <v>70</v>
      </c>
      <c r="D13" s="0" t="n">
        <v>-40</v>
      </c>
      <c r="E13" s="0" t="n">
        <v>-40</v>
      </c>
      <c r="F13" s="6" t="n">
        <f aca="false">F8*0.99</f>
        <v>66.569303493</v>
      </c>
    </row>
    <row r="14" customFormat="false" ht="14.25" hidden="false" customHeight="false" outlineLevel="0" collapsed="false">
      <c r="A14" s="0" t="n">
        <v>13</v>
      </c>
      <c r="B14" s="0" t="n">
        <v>3</v>
      </c>
      <c r="C14" s="0" t="n">
        <v>0</v>
      </c>
      <c r="D14" s="0" t="n">
        <v>10</v>
      </c>
      <c r="E14" s="0" t="n">
        <v>10</v>
      </c>
      <c r="F14" s="6" t="n">
        <f aca="false">F9*0.99</f>
        <v>67.2417207</v>
      </c>
    </row>
    <row r="15" customFormat="false" ht="14.25" hidden="false" customHeight="false" outlineLevel="0" collapsed="false">
      <c r="A15" s="0" t="n">
        <v>14</v>
      </c>
      <c r="B15" s="0" t="n">
        <v>0</v>
      </c>
      <c r="C15" s="0" t="n">
        <v>0</v>
      </c>
      <c r="D15" s="0" t="n">
        <v>0</v>
      </c>
      <c r="E15" s="0" t="n">
        <v>0</v>
      </c>
      <c r="F15" s="6" t="n">
        <f aca="false">F10*0.99</f>
        <v>66.569303493</v>
      </c>
    </row>
    <row r="16" customFormat="false" ht="14.25" hidden="false" customHeight="false" outlineLevel="0" collapsed="false">
      <c r="A16" s="0" t="n">
        <v>15</v>
      </c>
      <c r="B16" s="0" t="n">
        <v>0</v>
      </c>
      <c r="C16" s="0" t="n">
        <v>0</v>
      </c>
      <c r="D16" s="0" t="n">
        <v>0</v>
      </c>
      <c r="E16" s="0" t="n">
        <v>0</v>
      </c>
      <c r="F16" s="6" t="n">
        <f aca="false">F11*0.99</f>
        <v>66.569303493</v>
      </c>
    </row>
  </sheetData>
  <conditionalFormatting sqref="B2:B16">
    <cfRule type="cellIs" priority="2" operator="equal" aboveAverage="0" equalAverage="0" bottom="0" percent="0" rank="0" text="" dxfId="0">
      <formula>3</formula>
    </cfRule>
    <cfRule type="cellIs" priority="3" operator="equal" aboveAverage="0" equalAverage="0" bottom="0" percent="0" rank="0" text="" dxfId="1">
      <formula>2</formula>
    </cfRule>
    <cfRule type="cellIs" priority="4" operator="equal" aboveAverage="0" equalAverage="0" bottom="0" percent="0" rank="0" text="" dxfId="2">
      <formula>1</formula>
    </cfRule>
    <cfRule type="cellIs" priority="5" operator="equal" aboveAverage="0" equalAverage="0" bottom="0" percent="0" rank="0" text="" dxfId="3">
      <formula>0</formula>
    </cfRule>
  </conditionalFormatting>
  <printOptions headings="false" gridLines="false" gridLinesSet="true" horizontalCentered="false" verticalCentered="false"/>
  <pageMargins left="0.7" right="0.7" top="0.75" bottom="0.75" header="0.511811023622047" footer="0.511811023622047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K18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D17" activeCellId="0" sqref="D17"/>
    </sheetView>
  </sheetViews>
  <sheetFormatPr defaultColWidth="8.6796875" defaultRowHeight="14.25" zeroHeight="false" outlineLevelRow="0" outlineLevelCol="0"/>
  <cols>
    <col collapsed="false" customWidth="true" hidden="false" outlineLevel="0" max="1" min="1" style="0" width="3"/>
    <col collapsed="false" customWidth="true" hidden="false" outlineLevel="0" max="2" min="2" style="0" width="5.78"/>
    <col collapsed="false" customWidth="true" hidden="false" outlineLevel="0" max="3" min="3" style="0" width="7.56"/>
    <col collapsed="false" customWidth="true" hidden="false" outlineLevel="0" max="4" min="4" style="0" width="4.88"/>
    <col collapsed="false" customWidth="true" hidden="false" outlineLevel="0" max="5" min="5" style="0" width="11.89"/>
    <col collapsed="false" customWidth="true" hidden="false" outlineLevel="0" max="6" min="6" style="0" width="10.33"/>
    <col collapsed="false" customWidth="true" hidden="false" outlineLevel="0" max="7" min="7" style="0" width="13.11"/>
    <col collapsed="false" customWidth="true" hidden="false" outlineLevel="0" max="8" min="8" style="0" width="11.77"/>
    <col collapsed="false" customWidth="true" hidden="false" outlineLevel="0" max="11" min="11" style="0" width="15.56"/>
  </cols>
  <sheetData>
    <row r="1" customFormat="false" ht="14.25" hidden="false" customHeight="false" outlineLevel="0" collapsed="false">
      <c r="A1" s="1" t="s">
        <v>0</v>
      </c>
      <c r="B1" s="1" t="s">
        <v>15</v>
      </c>
      <c r="C1" s="1" t="s">
        <v>16</v>
      </c>
      <c r="D1" s="1" t="s">
        <v>1</v>
      </c>
      <c r="E1" s="1" t="s">
        <v>17</v>
      </c>
      <c r="F1" s="1" t="s">
        <v>18</v>
      </c>
      <c r="G1" s="1" t="s">
        <v>19</v>
      </c>
      <c r="H1" s="1" t="s">
        <v>20</v>
      </c>
      <c r="J1" s="4" t="n">
        <v>0</v>
      </c>
      <c r="K1" s="5" t="s">
        <v>21</v>
      </c>
    </row>
    <row r="2" customFormat="false" ht="14.25" hidden="false" customHeight="false" outlineLevel="0" collapsed="false">
      <c r="A2" s="0" t="n">
        <v>1</v>
      </c>
      <c r="B2" s="0" t="n">
        <v>1</v>
      </c>
      <c r="C2" s="0" t="n">
        <v>4</v>
      </c>
      <c r="D2" s="0" t="n">
        <v>0</v>
      </c>
      <c r="E2" s="0" t="n">
        <v>1.2</v>
      </c>
      <c r="F2" s="10" t="n">
        <v>80000</v>
      </c>
      <c r="G2" s="11" t="n">
        <v>1.2E-005</v>
      </c>
      <c r="H2" s="0" t="n">
        <v>50</v>
      </c>
      <c r="J2" s="7" t="n">
        <v>1</v>
      </c>
      <c r="K2" s="5" t="s">
        <v>22</v>
      </c>
    </row>
    <row r="3" customFormat="false" ht="14.25" hidden="false" customHeight="false" outlineLevel="0" collapsed="false">
      <c r="A3" s="0" t="n">
        <v>2</v>
      </c>
      <c r="B3" s="0" t="n">
        <v>2</v>
      </c>
      <c r="C3" s="0" t="n">
        <v>3</v>
      </c>
      <c r="D3" s="0" t="n">
        <v>0</v>
      </c>
      <c r="E3" s="0" t="n">
        <v>0.6</v>
      </c>
      <c r="F3" s="10" t="n">
        <v>16000</v>
      </c>
      <c r="G3" s="11" t="n">
        <v>1.2E-005</v>
      </c>
      <c r="H3" s="0" t="n">
        <v>50</v>
      </c>
      <c r="J3" s="8" t="n">
        <v>2</v>
      </c>
      <c r="K3" s="5" t="s">
        <v>23</v>
      </c>
    </row>
    <row r="4" customFormat="false" ht="14.25" hidden="false" customHeight="false" outlineLevel="0" collapsed="false">
      <c r="A4" s="0" t="n">
        <v>3</v>
      </c>
      <c r="B4" s="0" t="n">
        <v>3</v>
      </c>
      <c r="C4" s="0" t="n">
        <v>4</v>
      </c>
      <c r="D4" s="0" t="n">
        <v>0</v>
      </c>
      <c r="E4" s="0" t="n">
        <v>0.8</v>
      </c>
      <c r="F4" s="10" t="n">
        <v>40000</v>
      </c>
      <c r="G4" s="11" t="n">
        <v>1.2E-005</v>
      </c>
      <c r="H4" s="0" t="n">
        <v>50</v>
      </c>
      <c r="J4" s="9" t="n">
        <v>3</v>
      </c>
      <c r="K4" s="5" t="s">
        <v>24</v>
      </c>
    </row>
    <row r="5" customFormat="false" ht="14.25" hidden="false" customHeight="false" outlineLevel="0" collapsed="false">
      <c r="A5" s="0" t="n">
        <v>4</v>
      </c>
      <c r="B5" s="0" t="n">
        <v>3</v>
      </c>
      <c r="C5" s="0" t="n">
        <v>5</v>
      </c>
      <c r="D5" s="0" t="n">
        <v>0</v>
      </c>
      <c r="E5" s="0" t="n">
        <v>0.7</v>
      </c>
      <c r="F5" s="10" t="n">
        <v>160000</v>
      </c>
      <c r="G5" s="11" t="n">
        <v>1.2E-005</v>
      </c>
      <c r="H5" s="0" t="n">
        <v>50</v>
      </c>
    </row>
    <row r="6" customFormat="false" ht="14.25" hidden="false" customHeight="false" outlineLevel="0" collapsed="false">
      <c r="A6" s="0" t="n">
        <v>5</v>
      </c>
      <c r="B6" s="0" t="n">
        <v>4</v>
      </c>
      <c r="C6" s="0" t="n">
        <v>5</v>
      </c>
      <c r="D6" s="0" t="n">
        <v>0</v>
      </c>
      <c r="E6" s="0" t="n">
        <v>0.8</v>
      </c>
      <c r="F6" s="10" t="n">
        <v>200000</v>
      </c>
      <c r="G6" s="11" t="n">
        <v>1.2E-005</v>
      </c>
      <c r="H6" s="0" t="n">
        <v>50</v>
      </c>
    </row>
    <row r="7" customFormat="false" ht="14.25" hidden="false" customHeight="false" outlineLevel="0" collapsed="false">
      <c r="A7" s="0" t="n">
        <v>6</v>
      </c>
      <c r="B7" s="0" t="n">
        <v>5</v>
      </c>
      <c r="C7" s="0" t="n">
        <v>6</v>
      </c>
      <c r="D7" s="0" t="n">
        <v>0</v>
      </c>
      <c r="E7" s="0" t="n">
        <v>0.6</v>
      </c>
      <c r="F7" s="10" t="n">
        <v>24000</v>
      </c>
      <c r="G7" s="11" t="n">
        <v>1.2E-005</v>
      </c>
      <c r="H7" s="0" t="n">
        <v>50</v>
      </c>
    </row>
    <row r="8" customFormat="false" ht="14.25" hidden="false" customHeight="false" outlineLevel="0" collapsed="false">
      <c r="A8" s="0" t="n">
        <v>7</v>
      </c>
      <c r="B8" s="0" t="n">
        <v>5</v>
      </c>
      <c r="C8" s="0" t="n">
        <v>14</v>
      </c>
      <c r="D8" s="0" t="n">
        <v>0</v>
      </c>
      <c r="E8" s="0" t="n">
        <v>0.2</v>
      </c>
      <c r="F8" s="10" t="n">
        <v>60000</v>
      </c>
      <c r="G8" s="11" t="n">
        <v>1.2E-005</v>
      </c>
      <c r="H8" s="0" t="n">
        <v>50</v>
      </c>
    </row>
    <row r="9" customFormat="false" ht="14.25" hidden="false" customHeight="false" outlineLevel="0" collapsed="false">
      <c r="A9" s="0" t="n">
        <v>8</v>
      </c>
      <c r="B9" s="0" t="n">
        <v>7</v>
      </c>
      <c r="C9" s="0" t="n">
        <v>5</v>
      </c>
      <c r="D9" s="0" t="n">
        <v>0</v>
      </c>
      <c r="E9" s="0" t="n">
        <v>0.9</v>
      </c>
      <c r="F9" s="10" t="n">
        <v>80000</v>
      </c>
      <c r="G9" s="11" t="n">
        <v>1.2E-005</v>
      </c>
      <c r="H9" s="0" t="n">
        <v>50</v>
      </c>
    </row>
    <row r="10" customFormat="false" ht="14.25" hidden="false" customHeight="false" outlineLevel="0" collapsed="false">
      <c r="A10" s="0" t="n">
        <v>9</v>
      </c>
      <c r="B10" s="0" t="n">
        <v>8</v>
      </c>
      <c r="C10" s="0" t="n">
        <v>7</v>
      </c>
      <c r="D10" s="0" t="n">
        <v>0</v>
      </c>
      <c r="E10" s="0" t="n">
        <v>0.7</v>
      </c>
      <c r="F10" s="10" t="n">
        <v>64000</v>
      </c>
      <c r="G10" s="11" t="n">
        <v>1.2E-005</v>
      </c>
      <c r="H10" s="0" t="n">
        <v>50</v>
      </c>
    </row>
    <row r="11" customFormat="false" ht="14.25" hidden="false" customHeight="false" outlineLevel="0" collapsed="false">
      <c r="A11" s="0" t="n">
        <v>10</v>
      </c>
      <c r="B11" s="0" t="n">
        <v>12</v>
      </c>
      <c r="C11" s="0" t="n">
        <v>7</v>
      </c>
      <c r="D11" s="0" t="n">
        <v>0</v>
      </c>
      <c r="E11" s="0" t="n">
        <v>0.6</v>
      </c>
      <c r="F11" s="10" t="n">
        <v>240000</v>
      </c>
      <c r="G11" s="11" t="n">
        <v>1.2E-005</v>
      </c>
      <c r="H11" s="0" t="n">
        <v>50</v>
      </c>
    </row>
    <row r="12" customFormat="false" ht="14.25" hidden="false" customHeight="false" outlineLevel="0" collapsed="false">
      <c r="A12" s="0" t="n">
        <v>11</v>
      </c>
      <c r="B12" s="0" t="n">
        <v>13</v>
      </c>
      <c r="C12" s="0" t="n">
        <v>8</v>
      </c>
      <c r="D12" s="0" t="n">
        <v>0</v>
      </c>
      <c r="E12" s="0" t="n">
        <v>0.2</v>
      </c>
      <c r="F12" s="10" t="n">
        <v>28000</v>
      </c>
      <c r="G12" s="11" t="n">
        <v>1.2E-005</v>
      </c>
      <c r="H12" s="0" t="n">
        <v>50</v>
      </c>
    </row>
    <row r="13" customFormat="false" ht="14.25" hidden="false" customHeight="false" outlineLevel="0" collapsed="false">
      <c r="A13" s="0" t="n">
        <v>12</v>
      </c>
      <c r="B13" s="0" t="n">
        <v>9</v>
      </c>
      <c r="C13" s="0" t="n">
        <v>8</v>
      </c>
      <c r="D13" s="0" t="n">
        <v>0</v>
      </c>
      <c r="E13" s="0" t="n">
        <v>0.9</v>
      </c>
      <c r="F13" s="10" t="n">
        <v>80000</v>
      </c>
      <c r="G13" s="11" t="n">
        <v>1.2E-005</v>
      </c>
      <c r="H13" s="0" t="n">
        <v>50</v>
      </c>
    </row>
    <row r="14" customFormat="false" ht="14.25" hidden="false" customHeight="false" outlineLevel="0" collapsed="false">
      <c r="A14" s="0" t="n">
        <v>13</v>
      </c>
      <c r="B14" s="0" t="n">
        <v>8</v>
      </c>
      <c r="C14" s="0" t="n">
        <v>10</v>
      </c>
      <c r="D14" s="0" t="n">
        <v>0</v>
      </c>
      <c r="E14" s="0" t="n">
        <v>0.7</v>
      </c>
      <c r="F14" s="10" t="n">
        <v>160000</v>
      </c>
      <c r="G14" s="11" t="n">
        <v>1.2E-005</v>
      </c>
      <c r="H14" s="0" t="n">
        <v>50</v>
      </c>
    </row>
    <row r="15" customFormat="false" ht="14.25" hidden="false" customHeight="false" outlineLevel="0" collapsed="false">
      <c r="A15" s="0" t="n">
        <v>14</v>
      </c>
      <c r="B15" s="0" t="n">
        <v>10</v>
      </c>
      <c r="C15" s="0" t="n">
        <v>11</v>
      </c>
      <c r="D15" s="0" t="n">
        <v>0</v>
      </c>
      <c r="E15" s="0" t="n">
        <v>0.3</v>
      </c>
      <c r="F15" s="10" t="n">
        <v>40000</v>
      </c>
      <c r="G15" s="11" t="n">
        <v>1.2E-005</v>
      </c>
      <c r="H15" s="0" t="n">
        <v>50</v>
      </c>
    </row>
    <row r="16" customFormat="false" ht="14.25" hidden="false" customHeight="false" outlineLevel="0" collapsed="false">
      <c r="A16" s="0" t="n">
        <v>15</v>
      </c>
      <c r="B16" s="0" t="n">
        <v>4</v>
      </c>
      <c r="C16" s="0" t="n">
        <v>10</v>
      </c>
      <c r="D16" s="0" t="n">
        <v>0</v>
      </c>
      <c r="E16" s="0" t="n">
        <v>0.9</v>
      </c>
      <c r="F16" s="10" t="n">
        <v>320000</v>
      </c>
      <c r="G16" s="11" t="n">
        <v>1.2E-005</v>
      </c>
      <c r="H16" s="0" t="n">
        <v>50</v>
      </c>
    </row>
    <row r="17" customFormat="false" ht="14.25" hidden="false" customHeight="false" outlineLevel="0" collapsed="false">
      <c r="A17" s="0" t="n">
        <v>16</v>
      </c>
      <c r="B17" s="0" t="n">
        <v>14</v>
      </c>
      <c r="C17" s="0" t="n">
        <v>15</v>
      </c>
      <c r="D17" s="0" t="n">
        <v>1</v>
      </c>
      <c r="E17" s="0" t="n">
        <f aca="false">E8</f>
        <v>0.2</v>
      </c>
      <c r="F17" s="0" t="n">
        <v>1</v>
      </c>
      <c r="G17" s="11" t="n">
        <v>1.2E-005</v>
      </c>
      <c r="H17" s="0" t="n">
        <v>50</v>
      </c>
    </row>
    <row r="18" customFormat="false" ht="14.25" hidden="false" customHeight="false" outlineLevel="0" collapsed="false">
      <c r="A18" s="0" t="n">
        <v>17</v>
      </c>
      <c r="B18" s="0" t="n">
        <v>15</v>
      </c>
      <c r="C18" s="0" t="n">
        <v>8</v>
      </c>
      <c r="D18" s="0" t="n">
        <v>0</v>
      </c>
      <c r="E18" s="0" t="n">
        <f aca="false">E17</f>
        <v>0.2</v>
      </c>
      <c r="F18" s="10" t="n">
        <v>60000</v>
      </c>
      <c r="G18" s="11" t="n">
        <v>1.2E-005</v>
      </c>
      <c r="H18" s="0" t="n">
        <v>50</v>
      </c>
    </row>
  </sheetData>
  <conditionalFormatting sqref="D2:D18">
    <cfRule type="cellIs" priority="2" operator="equal" aboveAverage="0" equalAverage="0" bottom="0" percent="0" rank="0" text="" dxfId="4">
      <formula>3</formula>
    </cfRule>
    <cfRule type="cellIs" priority="3" operator="equal" aboveAverage="0" equalAverage="0" bottom="0" percent="0" rank="0" text="" dxfId="5">
      <formula>2</formula>
    </cfRule>
    <cfRule type="cellIs" priority="4" operator="equal" aboveAverage="0" equalAverage="0" bottom="0" percent="0" rank="0" text="" dxfId="6">
      <formula>1</formula>
    </cfRule>
    <cfRule type="cellIs" priority="5" operator="equal" aboveAverage="0" equalAverage="0" bottom="0" percent="0" rank="0" text="" dxfId="7">
      <formula>0</formula>
    </cfRule>
  </conditionalFormatting>
  <printOptions headings="false" gridLines="false" gridLinesSet="true" horizontalCentered="false" verticalCentered="false"/>
  <pageMargins left="0.7" right="0.7" top="0.75" bottom="0.75" header="0.511811023622047" footer="0.511811023622047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N3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C7" activeCellId="0" sqref="C7"/>
    </sheetView>
  </sheetViews>
  <sheetFormatPr defaultColWidth="10.77734375" defaultRowHeight="14.25" zeroHeight="false" outlineLevelRow="0" outlineLevelCol="0"/>
  <cols>
    <col collapsed="false" customWidth="true" hidden="false" outlineLevel="0" max="1" min="1" style="0" width="18.49"/>
    <col collapsed="false" customWidth="true" hidden="false" outlineLevel="0" max="2" min="2" style="0" width="16.89"/>
    <col collapsed="false" customWidth="true" hidden="false" outlineLevel="0" max="3" min="3" style="0" width="12.77"/>
    <col collapsed="false" customWidth="true" hidden="false" outlineLevel="0" max="4" min="4" style="0" width="15.44"/>
    <col collapsed="false" customWidth="true" hidden="false" outlineLevel="0" max="5" min="5" style="0" width="14.18"/>
    <col collapsed="false" customWidth="true" hidden="false" outlineLevel="0" max="6" min="6" style="0" width="14.33"/>
    <col collapsed="false" customWidth="true" hidden="false" outlineLevel="0" max="7" min="7" style="0" width="9.17"/>
    <col collapsed="false" customWidth="true" hidden="false" outlineLevel="0" max="8" min="8" style="0" width="11.54"/>
    <col collapsed="false" customWidth="true" hidden="false" outlineLevel="0" max="9" min="9" style="0" width="21.56"/>
    <col collapsed="false" customWidth="true" hidden="false" outlineLevel="0" max="10" min="10" style="0" width="14.44"/>
    <col collapsed="false" customWidth="true" hidden="false" outlineLevel="0" max="11" min="11" style="0" width="12.56"/>
    <col collapsed="false" customWidth="true" hidden="false" outlineLevel="0" max="12" min="12" style="0" width="8.88"/>
    <col collapsed="false" customWidth="true" hidden="false" outlineLevel="0" max="13" min="13" style="0" width="8.56"/>
    <col collapsed="false" customWidth="true" hidden="false" outlineLevel="0" max="14" min="14" style="0" width="11.89"/>
  </cols>
  <sheetData>
    <row r="1" customFormat="false" ht="14.25" hidden="false" customHeight="false" outlineLevel="0" collapsed="false">
      <c r="D1" s="0" t="n">
        <v>1</v>
      </c>
      <c r="E1" s="0" t="n">
        <v>2</v>
      </c>
      <c r="F1" s="0" t="n">
        <v>3</v>
      </c>
      <c r="G1" s="0" t="n">
        <v>4</v>
      </c>
      <c r="H1" s="6" t="n">
        <v>5</v>
      </c>
      <c r="I1" s="12" t="s">
        <v>25</v>
      </c>
      <c r="J1" s="12"/>
      <c r="K1" s="12"/>
      <c r="L1" s="12"/>
      <c r="M1" s="12"/>
      <c r="N1" s="12"/>
    </row>
    <row r="2" customFormat="false" ht="14.25" hidden="false" customHeight="false" outlineLevel="0" collapsed="false">
      <c r="A2" s="1" t="s">
        <v>0</v>
      </c>
      <c r="B2" s="1" t="s">
        <v>26</v>
      </c>
      <c r="C2" s="1"/>
      <c r="D2" s="1" t="s">
        <v>27</v>
      </c>
      <c r="E2" s="1" t="s">
        <v>28</v>
      </c>
      <c r="F2" s="1" t="s">
        <v>29</v>
      </c>
      <c r="G2" s="1" t="s">
        <v>30</v>
      </c>
      <c r="H2" s="1" t="s">
        <v>31</v>
      </c>
      <c r="I2" s="13" t="s">
        <v>32</v>
      </c>
      <c r="J2" s="1" t="s">
        <v>33</v>
      </c>
      <c r="K2" s="1" t="s">
        <v>34</v>
      </c>
      <c r="L2" s="1" t="s">
        <v>35</v>
      </c>
      <c r="M2" s="14" t="s">
        <v>36</v>
      </c>
      <c r="N2" s="3" t="s">
        <v>37</v>
      </c>
    </row>
    <row r="3" customFormat="false" ht="14.25" hidden="false" customHeight="false" outlineLevel="0" collapsed="false">
      <c r="A3" s="0" t="e">
        <f aca="false" t="array" ref="A3:A3">_xlfn._xlws.filter(Pipes!A2:A18,Pipes!D2:D18=1,"")</f>
        <v>#NAME?</v>
      </c>
      <c r="B3" s="0" t="str">
        <f aca="false">IF(C3=$D$1,$D$2,IF(C3=$E$1,$E$2,IF(C3=$F$1,$F$2,IF(C3=$G$1,$G$2,IF(C3=$H$1,$H$2,"Error")))))</f>
        <v>P In [Pa]</v>
      </c>
      <c r="C3" s="0" t="n">
        <f aca="false">F1</f>
        <v>3</v>
      </c>
      <c r="D3" s="0" t="n">
        <f aca="false">2000*10^3</f>
        <v>2000000</v>
      </c>
      <c r="E3" s="0" t="n">
        <f aca="false">90*10^5</f>
        <v>9000000</v>
      </c>
      <c r="F3" s="0" t="n">
        <f aca="false">50*10^5</f>
        <v>5000000</v>
      </c>
      <c r="G3" s="0" t="n">
        <f aca="false">1.8</f>
        <v>1.8</v>
      </c>
      <c r="H3" s="0" t="n">
        <f aca="false">5</f>
        <v>5</v>
      </c>
      <c r="I3" s="15" t="n">
        <v>10</v>
      </c>
      <c r="J3" s="0" t="n">
        <v>80</v>
      </c>
      <c r="K3" s="0" t="n">
        <v>50</v>
      </c>
      <c r="L3" s="0" t="n">
        <v>2</v>
      </c>
      <c r="M3" s="0" t="n">
        <v>1.2</v>
      </c>
      <c r="N3" s="0" t="n">
        <v>80</v>
      </c>
    </row>
  </sheetData>
  <mergeCells count="1">
    <mergeCell ref="I1:N1"/>
  </mergeCells>
  <printOptions headings="false" gridLines="false" gridLinesSet="true" horizontalCentered="false" verticalCentered="false"/>
  <pageMargins left="0.7" right="0.7" top="0.75" bottom="0.75" header="0.511811023622047" footer="0.511811023622047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J3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G2" activeCellId="0" sqref="G2"/>
    </sheetView>
  </sheetViews>
  <sheetFormatPr defaultColWidth="8.6796875" defaultRowHeight="14.25" zeroHeight="false" outlineLevelRow="0" outlineLevelCol="0"/>
  <cols>
    <col collapsed="false" customWidth="true" hidden="false" outlineLevel="0" max="1" min="1" style="0" width="2.77"/>
    <col collapsed="false" customWidth="true" hidden="false" outlineLevel="0" max="2" min="2" style="0" width="16.89"/>
    <col collapsed="false" customWidth="true" hidden="false" outlineLevel="0" max="3" min="3" style="0" width="12.77"/>
    <col collapsed="false" customWidth="true" hidden="false" outlineLevel="0" max="4" min="4" style="0" width="9.56"/>
    <col collapsed="false" customWidth="true" hidden="false" outlineLevel="0" max="5" min="5" style="0" width="8.11"/>
    <col collapsed="false" customWidth="true" hidden="false" outlineLevel="0" max="6" min="6" style="0" width="7.77"/>
    <col collapsed="false" customWidth="true" hidden="false" outlineLevel="0" max="7" min="7" style="0" width="14.44"/>
    <col collapsed="false" customWidth="true" hidden="false" outlineLevel="0" max="8" min="8" style="0" width="12.56"/>
    <col collapsed="false" customWidth="true" hidden="false" outlineLevel="0" max="9" min="9" style="0" width="8.88"/>
    <col collapsed="false" customWidth="true" hidden="false" outlineLevel="0" max="10" min="10" style="0" width="11.89"/>
  </cols>
  <sheetData>
    <row r="1" customFormat="false" ht="14.25" hidden="false" customHeight="false" outlineLevel="0" collapsed="false">
      <c r="D1" s="0" t="n">
        <v>1</v>
      </c>
      <c r="E1" s="0" t="n">
        <v>2</v>
      </c>
      <c r="F1" s="0" t="n">
        <v>3</v>
      </c>
      <c r="G1" s="16" t="s">
        <v>38</v>
      </c>
      <c r="H1" s="16"/>
      <c r="I1" s="16"/>
      <c r="J1" s="16"/>
    </row>
    <row r="2" customFormat="false" ht="14.25" hidden="false" customHeight="false" outlineLevel="0" collapsed="false">
      <c r="A2" s="1" t="s">
        <v>0</v>
      </c>
      <c r="B2" s="1" t="s">
        <v>26</v>
      </c>
      <c r="C2" s="1"/>
      <c r="D2" s="1" t="s">
        <v>28</v>
      </c>
      <c r="E2" s="1" t="s">
        <v>29</v>
      </c>
      <c r="F2" s="1" t="s">
        <v>31</v>
      </c>
      <c r="G2" s="17" t="s">
        <v>33</v>
      </c>
      <c r="H2" s="1" t="s">
        <v>34</v>
      </c>
      <c r="I2" s="1" t="s">
        <v>35</v>
      </c>
      <c r="J2" s="3" t="s">
        <v>37</v>
      </c>
    </row>
    <row r="3" customFormat="false" ht="14.25" hidden="false" customHeight="false" outlineLevel="0" collapsed="false">
      <c r="A3" s="0" t="e">
        <f aca="false" t="array" ref="A3:A3">_xlfn._xlws.filter(Pipes!A2:A18,Pipes!D2:D18=2,"")</f>
        <v>#NAME?</v>
      </c>
      <c r="B3" s="0" t="str">
        <f aca="false">IF(C3=$D$1,$D$2,IF(C3=$E$1,$E$2,IF(C3=$F$1,$F$2,"Error")))</f>
        <v>P Out [Pa]</v>
      </c>
      <c r="C3" s="0" t="n">
        <f aca="false">D1</f>
        <v>1</v>
      </c>
      <c r="D3" s="0" t="n">
        <f aca="false">90*10^5</f>
        <v>9000000</v>
      </c>
      <c r="E3" s="0" t="n">
        <f aca="false">50*10^5</f>
        <v>5000000</v>
      </c>
      <c r="F3" s="0" t="n">
        <f aca="false">5</f>
        <v>5</v>
      </c>
      <c r="G3" s="18" t="n">
        <v>80</v>
      </c>
      <c r="H3" s="0" t="n">
        <v>50</v>
      </c>
      <c r="I3" s="0" t="n">
        <v>2</v>
      </c>
      <c r="J3" s="0" t="n">
        <v>80</v>
      </c>
    </row>
  </sheetData>
  <mergeCells count="1">
    <mergeCell ref="G1:J1"/>
  </mergeCells>
  <printOptions headings="false" gridLines="false" gridLinesSet="true" horizontalCentered="false" verticalCentered="false"/>
  <pageMargins left="0.7" right="0.7" top="0.75" bottom="0.75" header="0.511811023622047" footer="0.511811023622047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2:H3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3" activeCellId="0" sqref="A3"/>
    </sheetView>
  </sheetViews>
  <sheetFormatPr defaultColWidth="8.6796875" defaultRowHeight="14.25" zeroHeight="false" outlineLevelRow="0" outlineLevelCol="0"/>
  <sheetData>
    <row r="2" customFormat="false" ht="14.25" hidden="false" customHeight="false" outlineLevel="0" collapsed="false">
      <c r="A2" s="1" t="s">
        <v>0</v>
      </c>
      <c r="B2" s="1" t="s">
        <v>26</v>
      </c>
      <c r="C2" s="1"/>
      <c r="D2" s="1" t="s">
        <v>39</v>
      </c>
      <c r="E2" s="1" t="s">
        <v>40</v>
      </c>
      <c r="F2" s="1"/>
      <c r="G2" s="1"/>
      <c r="H2" s="1"/>
    </row>
    <row r="3" customFormat="false" ht="14.25" hidden="false" customHeight="false" outlineLevel="0" collapsed="false">
      <c r="A3" s="0" t="e">
        <f aca="false" t="array" ref="A3:A3">_xlfn._xlws.filter(Pipes!A2:A18,Pipes!D2:D18=3,"")</f>
        <v>#NAME?</v>
      </c>
      <c r="B3" s="0" t="str">
        <f aca="false">D2</f>
        <v>Open</v>
      </c>
      <c r="C3" s="0" t="n">
        <f aca="false">IF(B3=D2,D3,IF(B3=E2,E3,""))</f>
        <v>0</v>
      </c>
      <c r="D3" s="0" t="n">
        <v>0</v>
      </c>
      <c r="E3" s="0" t="n">
        <v>1</v>
      </c>
    </row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17</TotalTime>
  <Application>LibreOffice/7.4.7.2$Linux_X86_64 LibreOffice_project/40$Build-2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2015-06-05T18:19:34Z</dcterms:created>
  <dc:creator>luisa.difrancesco</dc:creator>
  <dc:description/>
  <dc:language>en-US</dc:language>
  <cp:lastModifiedBy/>
  <dcterms:modified xsi:type="dcterms:W3CDTF">2025-02-05T23:12:15Z</dcterms:modified>
  <cp:revision>1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