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olu\Documents\Software\GitHub\FinEngColumbia\"/>
    </mc:Choice>
  </mc:AlternateContent>
  <bookViews>
    <workbookView xWindow="0" yWindow="0" windowWidth="20490" windowHeight="7755"/>
  </bookViews>
  <sheets>
    <sheet name="15PeriodBinomialModel" sheetId="7" r:id="rId1"/>
  </sheets>
  <definedNames>
    <definedName name="FuturesLattice">#REF!</definedName>
    <definedName name="FuturesOptionLattice">#REF!</definedName>
    <definedName name="OptionLattice">#REF!</definedName>
    <definedName name="StockLattice">#REF!</definedName>
    <definedName name="StockLattice_2">#REF!</definedName>
  </definedNames>
  <calcPr calcId="152511" iterateDelta="1E-4"/>
</workbook>
</file>

<file path=xl/calcChain.xml><?xml version="1.0" encoding="utf-8"?>
<calcChain xmlns="http://schemas.openxmlformats.org/spreadsheetml/2006/main">
  <c r="B145" i="7" l="1"/>
  <c r="C145" i="7"/>
  <c r="D145" i="7"/>
  <c r="E145" i="7"/>
  <c r="F145" i="7"/>
  <c r="G145" i="7"/>
  <c r="H145" i="7"/>
  <c r="I145" i="7"/>
  <c r="J145" i="7"/>
  <c r="B146" i="7"/>
  <c r="C146" i="7"/>
  <c r="D146" i="7"/>
  <c r="E146" i="7"/>
  <c r="F146" i="7"/>
  <c r="G146" i="7"/>
  <c r="H146" i="7"/>
  <c r="I146" i="7"/>
  <c r="B147" i="7"/>
  <c r="C147" i="7"/>
  <c r="D147" i="7"/>
  <c r="E147" i="7"/>
  <c r="F147" i="7"/>
  <c r="G147" i="7"/>
  <c r="H147" i="7"/>
  <c r="B148" i="7"/>
  <c r="C148" i="7"/>
  <c r="D148" i="7"/>
  <c r="E148" i="7"/>
  <c r="F148" i="7"/>
  <c r="G148" i="7"/>
  <c r="B149" i="7"/>
  <c r="C149" i="7"/>
  <c r="D149" i="7"/>
  <c r="E149" i="7"/>
  <c r="F149" i="7"/>
  <c r="B150" i="7"/>
  <c r="C150" i="7"/>
  <c r="D150" i="7"/>
  <c r="E150" i="7"/>
  <c r="B151" i="7"/>
  <c r="C151" i="7"/>
  <c r="D151" i="7"/>
  <c r="B152" i="7"/>
  <c r="C152" i="7"/>
  <c r="B153" i="7"/>
  <c r="B96" i="7"/>
  <c r="C96" i="7"/>
  <c r="D96" i="7"/>
  <c r="E96" i="7"/>
  <c r="F96" i="7"/>
  <c r="G96" i="7"/>
  <c r="H96" i="7"/>
  <c r="I96" i="7"/>
  <c r="J96" i="7"/>
  <c r="K96" i="7"/>
  <c r="L96" i="7"/>
  <c r="M96" i="7"/>
  <c r="N96" i="7"/>
  <c r="O96" i="7"/>
  <c r="B97" i="7"/>
  <c r="C97" i="7"/>
  <c r="D97" i="7"/>
  <c r="E97" i="7"/>
  <c r="F97" i="7"/>
  <c r="G97" i="7"/>
  <c r="H97" i="7"/>
  <c r="I97" i="7"/>
  <c r="J97" i="7"/>
  <c r="K97" i="7"/>
  <c r="L97" i="7"/>
  <c r="M97" i="7"/>
  <c r="N97" i="7"/>
  <c r="B98" i="7"/>
  <c r="C98" i="7"/>
  <c r="D98" i="7"/>
  <c r="E98" i="7"/>
  <c r="F98" i="7"/>
  <c r="G98" i="7"/>
  <c r="H98" i="7"/>
  <c r="I98" i="7"/>
  <c r="J98" i="7"/>
  <c r="K98" i="7"/>
  <c r="L98" i="7"/>
  <c r="M98" i="7"/>
  <c r="B99" i="7"/>
  <c r="C99" i="7"/>
  <c r="D99" i="7"/>
  <c r="E99" i="7"/>
  <c r="F99" i="7"/>
  <c r="G99" i="7"/>
  <c r="H99" i="7"/>
  <c r="I99" i="7"/>
  <c r="J99" i="7"/>
  <c r="K99" i="7"/>
  <c r="L99" i="7"/>
  <c r="B100" i="7"/>
  <c r="C100" i="7"/>
  <c r="D100" i="7"/>
  <c r="E100" i="7"/>
  <c r="F100" i="7"/>
  <c r="G100" i="7"/>
  <c r="H100" i="7"/>
  <c r="I100" i="7"/>
  <c r="J100" i="7"/>
  <c r="K100" i="7"/>
  <c r="B101" i="7"/>
  <c r="C101" i="7"/>
  <c r="D101" i="7"/>
  <c r="E101" i="7"/>
  <c r="F101" i="7"/>
  <c r="G101" i="7"/>
  <c r="H101" i="7"/>
  <c r="I101" i="7"/>
  <c r="J101" i="7"/>
  <c r="B102" i="7"/>
  <c r="C102" i="7"/>
  <c r="D102" i="7"/>
  <c r="E102" i="7"/>
  <c r="F102" i="7"/>
  <c r="G102" i="7"/>
  <c r="H102" i="7"/>
  <c r="I102" i="7"/>
  <c r="B103" i="7"/>
  <c r="C103" i="7"/>
  <c r="D103" i="7"/>
  <c r="E103" i="7"/>
  <c r="F103" i="7"/>
  <c r="G103" i="7"/>
  <c r="H103" i="7"/>
  <c r="B104" i="7"/>
  <c r="C104" i="7"/>
  <c r="D104" i="7"/>
  <c r="E104" i="7"/>
  <c r="F104" i="7"/>
  <c r="G104" i="7"/>
  <c r="B105" i="7"/>
  <c r="C105" i="7"/>
  <c r="D105" i="7"/>
  <c r="E105" i="7"/>
  <c r="F105" i="7"/>
  <c r="B106" i="7"/>
  <c r="C106" i="7"/>
  <c r="D106" i="7"/>
  <c r="E106" i="7"/>
  <c r="B107" i="7"/>
  <c r="C107" i="7"/>
  <c r="D107" i="7"/>
  <c r="B108" i="7"/>
  <c r="C108" i="7"/>
  <c r="B109" i="7"/>
  <c r="B56" i="7"/>
  <c r="C56" i="7"/>
  <c r="D56" i="7"/>
  <c r="E56" i="7"/>
  <c r="F56" i="7"/>
  <c r="G56" i="7"/>
  <c r="H56" i="7"/>
  <c r="I56" i="7"/>
  <c r="J56" i="7"/>
  <c r="K56" i="7"/>
  <c r="L56" i="7"/>
  <c r="M56" i="7"/>
  <c r="N56" i="7"/>
  <c r="O56" i="7"/>
  <c r="B57" i="7"/>
  <c r="C57" i="7"/>
  <c r="D57" i="7"/>
  <c r="E57" i="7"/>
  <c r="F57" i="7"/>
  <c r="G57" i="7"/>
  <c r="H57" i="7"/>
  <c r="I57" i="7"/>
  <c r="J57" i="7"/>
  <c r="K57" i="7"/>
  <c r="L57" i="7"/>
  <c r="M57" i="7"/>
  <c r="N57" i="7"/>
  <c r="B58" i="7"/>
  <c r="C58" i="7"/>
  <c r="D58" i="7"/>
  <c r="E58" i="7"/>
  <c r="F58" i="7"/>
  <c r="G58" i="7"/>
  <c r="H58" i="7"/>
  <c r="I58" i="7"/>
  <c r="J58" i="7"/>
  <c r="K58" i="7"/>
  <c r="L58" i="7"/>
  <c r="M58" i="7"/>
  <c r="B59" i="7"/>
  <c r="C59" i="7"/>
  <c r="D59" i="7"/>
  <c r="E59" i="7"/>
  <c r="F59" i="7"/>
  <c r="G59" i="7"/>
  <c r="H59" i="7"/>
  <c r="I59" i="7"/>
  <c r="J59" i="7"/>
  <c r="K59" i="7"/>
  <c r="L59" i="7"/>
  <c r="B60" i="7"/>
  <c r="C60" i="7"/>
  <c r="D60" i="7"/>
  <c r="E60" i="7"/>
  <c r="F60" i="7"/>
  <c r="G60" i="7"/>
  <c r="H60" i="7"/>
  <c r="I60" i="7"/>
  <c r="J60" i="7"/>
  <c r="K60" i="7"/>
  <c r="B61" i="7"/>
  <c r="C61" i="7"/>
  <c r="D61" i="7"/>
  <c r="E61" i="7"/>
  <c r="F61" i="7"/>
  <c r="G61" i="7"/>
  <c r="H61" i="7"/>
  <c r="I61" i="7"/>
  <c r="J61" i="7"/>
  <c r="B62" i="7"/>
  <c r="C62" i="7"/>
  <c r="D62" i="7"/>
  <c r="E62" i="7"/>
  <c r="F62" i="7"/>
  <c r="G62" i="7"/>
  <c r="H62" i="7"/>
  <c r="I62" i="7"/>
  <c r="B63" i="7"/>
  <c r="C63" i="7"/>
  <c r="D63" i="7"/>
  <c r="E63" i="7"/>
  <c r="F63" i="7"/>
  <c r="G63" i="7"/>
  <c r="H63" i="7"/>
  <c r="B64" i="7"/>
  <c r="C64" i="7"/>
  <c r="D64" i="7"/>
  <c r="E64" i="7"/>
  <c r="F64" i="7"/>
  <c r="G64" i="7"/>
  <c r="B65" i="7"/>
  <c r="C65" i="7"/>
  <c r="D65" i="7"/>
  <c r="E65" i="7"/>
  <c r="F65" i="7"/>
  <c r="B66" i="7"/>
  <c r="C66" i="7"/>
  <c r="D66" i="7"/>
  <c r="E66" i="7"/>
  <c r="B67" i="7"/>
  <c r="C67" i="7"/>
  <c r="D67" i="7"/>
  <c r="B68" i="7"/>
  <c r="C68" i="7"/>
  <c r="B69" i="7"/>
  <c r="B160" i="7"/>
  <c r="C160" i="7"/>
  <c r="D160" i="7"/>
  <c r="E160" i="7"/>
  <c r="F160" i="7"/>
  <c r="G160" i="7"/>
  <c r="H160" i="7"/>
  <c r="I160" i="7"/>
  <c r="J160" i="7"/>
  <c r="B161" i="7"/>
  <c r="C161" i="7"/>
  <c r="D161" i="7"/>
  <c r="E161" i="7"/>
  <c r="F161" i="7"/>
  <c r="G161" i="7"/>
  <c r="H161" i="7"/>
  <c r="I161" i="7"/>
  <c r="B162" i="7"/>
  <c r="C162" i="7"/>
  <c r="D162" i="7"/>
  <c r="E162" i="7"/>
  <c r="F162" i="7"/>
  <c r="G162" i="7"/>
  <c r="H162" i="7"/>
  <c r="B163" i="7"/>
  <c r="C163" i="7"/>
  <c r="D163" i="7"/>
  <c r="E163" i="7"/>
  <c r="F163" i="7"/>
  <c r="G163" i="7"/>
  <c r="B164" i="7"/>
  <c r="C164" i="7"/>
  <c r="D164" i="7"/>
  <c r="E164" i="7"/>
  <c r="F164" i="7"/>
  <c r="B165" i="7"/>
  <c r="C165" i="7"/>
  <c r="D165" i="7"/>
  <c r="E165" i="7"/>
  <c r="B166" i="7"/>
  <c r="C166" i="7"/>
  <c r="D166" i="7"/>
  <c r="B167" i="7"/>
  <c r="C167" i="7"/>
  <c r="B168" i="7"/>
  <c r="B116" i="7"/>
  <c r="C116" i="7"/>
  <c r="D116" i="7"/>
  <c r="E116" i="7"/>
  <c r="F116" i="7"/>
  <c r="G116" i="7"/>
  <c r="H116" i="7"/>
  <c r="I116" i="7"/>
  <c r="J116" i="7"/>
  <c r="B117" i="7"/>
  <c r="C117" i="7"/>
  <c r="D117" i="7"/>
  <c r="E117" i="7"/>
  <c r="F117" i="7"/>
  <c r="G117" i="7"/>
  <c r="H117" i="7"/>
  <c r="I117" i="7"/>
  <c r="B118" i="7"/>
  <c r="C118" i="7"/>
  <c r="D118" i="7"/>
  <c r="E118" i="7"/>
  <c r="F118" i="7"/>
  <c r="G118" i="7"/>
  <c r="H118" i="7"/>
  <c r="B119" i="7"/>
  <c r="C119" i="7"/>
  <c r="D119" i="7"/>
  <c r="E119" i="7"/>
  <c r="F119" i="7"/>
  <c r="G119" i="7"/>
  <c r="B120" i="7"/>
  <c r="C120" i="7"/>
  <c r="D120" i="7"/>
  <c r="E120" i="7"/>
  <c r="F120" i="7"/>
  <c r="B121" i="7"/>
  <c r="C121" i="7"/>
  <c r="D121" i="7"/>
  <c r="E121" i="7"/>
  <c r="B122" i="7"/>
  <c r="C122" i="7"/>
  <c r="D122" i="7"/>
  <c r="B123" i="7"/>
  <c r="C123" i="7"/>
  <c r="B124" i="7"/>
  <c r="B131" i="7"/>
  <c r="C131" i="7"/>
  <c r="D131" i="7"/>
  <c r="E131" i="7"/>
  <c r="F131" i="7"/>
  <c r="G131" i="7"/>
  <c r="H131" i="7"/>
  <c r="I131" i="7"/>
  <c r="J131" i="7"/>
  <c r="B132" i="7"/>
  <c r="C132" i="7"/>
  <c r="D132" i="7"/>
  <c r="E132" i="7"/>
  <c r="F132" i="7"/>
  <c r="G132" i="7"/>
  <c r="H132" i="7"/>
  <c r="I132" i="7"/>
  <c r="B133" i="7"/>
  <c r="C133" i="7"/>
  <c r="D133" i="7"/>
  <c r="E133" i="7"/>
  <c r="F133" i="7"/>
  <c r="G133" i="7"/>
  <c r="H133" i="7"/>
  <c r="B134" i="7"/>
  <c r="C134" i="7"/>
  <c r="D134" i="7"/>
  <c r="E134" i="7"/>
  <c r="F134" i="7"/>
  <c r="G134" i="7"/>
  <c r="B135" i="7"/>
  <c r="C135" i="7"/>
  <c r="D135" i="7"/>
  <c r="E135" i="7"/>
  <c r="F135" i="7"/>
  <c r="B136" i="7"/>
  <c r="C136" i="7"/>
  <c r="D136" i="7"/>
  <c r="E136" i="7"/>
  <c r="B137" i="7"/>
  <c r="C137" i="7"/>
  <c r="D137" i="7"/>
  <c r="B138" i="7"/>
  <c r="C138" i="7"/>
  <c r="B139" i="7"/>
  <c r="B76" i="7"/>
  <c r="C76" i="7"/>
  <c r="D76" i="7"/>
  <c r="E76" i="7"/>
  <c r="F76" i="7"/>
  <c r="G76" i="7"/>
  <c r="H76" i="7"/>
  <c r="I76" i="7"/>
  <c r="J76" i="7"/>
  <c r="K76" i="7"/>
  <c r="L76" i="7"/>
  <c r="M76" i="7"/>
  <c r="N76" i="7"/>
  <c r="O76" i="7"/>
  <c r="B77" i="7"/>
  <c r="C77" i="7"/>
  <c r="D77" i="7"/>
  <c r="E77" i="7"/>
  <c r="F77" i="7"/>
  <c r="G77" i="7"/>
  <c r="H77" i="7"/>
  <c r="I77" i="7"/>
  <c r="J77" i="7"/>
  <c r="K77" i="7"/>
  <c r="L77" i="7"/>
  <c r="M77" i="7"/>
  <c r="N77" i="7"/>
  <c r="B78" i="7"/>
  <c r="C78" i="7"/>
  <c r="D78" i="7"/>
  <c r="E78" i="7"/>
  <c r="F78" i="7"/>
  <c r="G78" i="7"/>
  <c r="H78" i="7"/>
  <c r="I78" i="7"/>
  <c r="J78" i="7"/>
  <c r="K78" i="7"/>
  <c r="L78" i="7"/>
  <c r="M78" i="7"/>
  <c r="B79" i="7"/>
  <c r="C79" i="7"/>
  <c r="D79" i="7"/>
  <c r="E79" i="7"/>
  <c r="F79" i="7"/>
  <c r="G79" i="7"/>
  <c r="H79" i="7"/>
  <c r="I79" i="7"/>
  <c r="J79" i="7"/>
  <c r="K79" i="7"/>
  <c r="L79" i="7"/>
  <c r="B80" i="7"/>
  <c r="C80" i="7"/>
  <c r="D80" i="7"/>
  <c r="E80" i="7"/>
  <c r="F80" i="7"/>
  <c r="G80" i="7"/>
  <c r="H80" i="7"/>
  <c r="I80" i="7"/>
  <c r="J80" i="7"/>
  <c r="K80" i="7"/>
  <c r="B81" i="7"/>
  <c r="C81" i="7"/>
  <c r="D81" i="7"/>
  <c r="E81" i="7"/>
  <c r="F81" i="7"/>
  <c r="G81" i="7"/>
  <c r="H81" i="7"/>
  <c r="I81" i="7"/>
  <c r="J81" i="7"/>
  <c r="B82" i="7"/>
  <c r="C82" i="7"/>
  <c r="D82" i="7"/>
  <c r="E82" i="7"/>
  <c r="F82" i="7"/>
  <c r="G82" i="7"/>
  <c r="H82" i="7"/>
  <c r="I82" i="7"/>
  <c r="B83" i="7"/>
  <c r="C83" i="7"/>
  <c r="D83" i="7"/>
  <c r="E83" i="7"/>
  <c r="F83" i="7"/>
  <c r="G83" i="7"/>
  <c r="H83" i="7"/>
  <c r="B84" i="7"/>
  <c r="C84" i="7"/>
  <c r="D84" i="7"/>
  <c r="E84" i="7"/>
  <c r="F84" i="7"/>
  <c r="G84" i="7"/>
  <c r="B85" i="7"/>
  <c r="C85" i="7"/>
  <c r="D85" i="7"/>
  <c r="E85" i="7"/>
  <c r="F85" i="7"/>
  <c r="B86" i="7"/>
  <c r="C86" i="7"/>
  <c r="D86" i="7"/>
  <c r="E86" i="7"/>
  <c r="B87" i="7"/>
  <c r="C87" i="7"/>
  <c r="D87" i="7"/>
  <c r="B88" i="7"/>
  <c r="C88" i="7"/>
  <c r="B89" i="7"/>
  <c r="B37" i="7"/>
  <c r="C37" i="7"/>
  <c r="D37" i="7"/>
  <c r="E37" i="7"/>
  <c r="F37" i="7"/>
  <c r="G37" i="7"/>
  <c r="H37" i="7"/>
  <c r="I37" i="7"/>
  <c r="J37" i="7"/>
  <c r="K37" i="7"/>
  <c r="L37" i="7"/>
  <c r="M37" i="7"/>
  <c r="N37" i="7"/>
  <c r="O37" i="7"/>
  <c r="B38" i="7"/>
  <c r="C38" i="7"/>
  <c r="D38" i="7"/>
  <c r="E38" i="7"/>
  <c r="F38" i="7"/>
  <c r="G38" i="7"/>
  <c r="H38" i="7"/>
  <c r="I38" i="7"/>
  <c r="J38" i="7"/>
  <c r="K38" i="7"/>
  <c r="L38" i="7"/>
  <c r="M38" i="7"/>
  <c r="N38" i="7"/>
  <c r="B39" i="7"/>
  <c r="C39" i="7"/>
  <c r="D39" i="7"/>
  <c r="E39" i="7"/>
  <c r="F39" i="7"/>
  <c r="G39" i="7"/>
  <c r="H39" i="7"/>
  <c r="I39" i="7"/>
  <c r="J39" i="7"/>
  <c r="K39" i="7"/>
  <c r="L39" i="7"/>
  <c r="M39" i="7"/>
  <c r="B40" i="7"/>
  <c r="C40" i="7"/>
  <c r="D40" i="7"/>
  <c r="E40" i="7"/>
  <c r="F40" i="7"/>
  <c r="G40" i="7"/>
  <c r="H40" i="7"/>
  <c r="I40" i="7"/>
  <c r="J40" i="7"/>
  <c r="K40" i="7"/>
  <c r="L40" i="7"/>
  <c r="B41" i="7"/>
  <c r="C41" i="7"/>
  <c r="D41" i="7"/>
  <c r="E41" i="7"/>
  <c r="F41" i="7"/>
  <c r="G41" i="7"/>
  <c r="H41" i="7"/>
  <c r="I41" i="7"/>
  <c r="J41" i="7"/>
  <c r="K41" i="7"/>
  <c r="B42" i="7"/>
  <c r="C42" i="7"/>
  <c r="D42" i="7"/>
  <c r="E42" i="7"/>
  <c r="F42" i="7"/>
  <c r="G42" i="7"/>
  <c r="H42" i="7"/>
  <c r="I42" i="7"/>
  <c r="J42" i="7"/>
  <c r="B43" i="7"/>
  <c r="C43" i="7"/>
  <c r="D43" i="7"/>
  <c r="E43" i="7"/>
  <c r="F43" i="7"/>
  <c r="G43" i="7"/>
  <c r="H43" i="7"/>
  <c r="I43" i="7"/>
  <c r="B44" i="7"/>
  <c r="C44" i="7"/>
  <c r="D44" i="7"/>
  <c r="E44" i="7"/>
  <c r="F44" i="7"/>
  <c r="G44" i="7"/>
  <c r="H44" i="7"/>
  <c r="B45" i="7"/>
  <c r="C45" i="7"/>
  <c r="D45" i="7"/>
  <c r="E45" i="7"/>
  <c r="F45" i="7"/>
  <c r="G45" i="7"/>
  <c r="B46" i="7"/>
  <c r="C46" i="7"/>
  <c r="D46" i="7"/>
  <c r="E46" i="7"/>
  <c r="F46" i="7"/>
  <c r="B47" i="7"/>
  <c r="C47" i="7"/>
  <c r="D47" i="7"/>
  <c r="E47" i="7"/>
  <c r="B48" i="7"/>
  <c r="C48" i="7"/>
  <c r="D48" i="7"/>
  <c r="B49" i="7"/>
  <c r="C49" i="7"/>
  <c r="B50" i="7"/>
  <c r="P16" i="7" l="1"/>
  <c r="O16" i="7"/>
  <c r="O17" i="7"/>
  <c r="N16" i="7"/>
  <c r="N17" i="7"/>
  <c r="N18" i="7"/>
  <c r="M16" i="7"/>
  <c r="M17" i="7"/>
  <c r="M18" i="7"/>
  <c r="M19" i="7"/>
  <c r="D21" i="7"/>
  <c r="E21" i="7"/>
  <c r="F21" i="7"/>
  <c r="G21" i="7"/>
  <c r="H21" i="7"/>
  <c r="I21" i="7"/>
  <c r="J21" i="7"/>
  <c r="K21" i="7"/>
  <c r="D22" i="7"/>
  <c r="E22" i="7"/>
  <c r="F22" i="7"/>
  <c r="G22" i="7"/>
  <c r="H22" i="7"/>
  <c r="I22" i="7"/>
  <c r="J22" i="7"/>
  <c r="D23" i="7"/>
  <c r="E23" i="7"/>
  <c r="F23" i="7"/>
  <c r="G23" i="7"/>
  <c r="H23" i="7"/>
  <c r="I23" i="7"/>
  <c r="D24" i="7"/>
  <c r="E24" i="7"/>
  <c r="F24" i="7"/>
  <c r="G24" i="7"/>
  <c r="H24" i="7"/>
  <c r="D25" i="7"/>
  <c r="E25" i="7"/>
  <c r="F25" i="7"/>
  <c r="G25" i="7"/>
  <c r="D26" i="7"/>
  <c r="E26" i="7"/>
  <c r="F26" i="7"/>
  <c r="D27" i="7"/>
  <c r="E27" i="7"/>
  <c r="D28" i="7"/>
  <c r="C21" i="7"/>
  <c r="C22" i="7"/>
  <c r="C23" i="7"/>
  <c r="C24" i="7"/>
  <c r="C25" i="7"/>
  <c r="C26" i="7"/>
  <c r="C27" i="7"/>
  <c r="C28" i="7"/>
  <c r="C29" i="7"/>
  <c r="B8" i="7" l="1"/>
  <c r="B31" i="7"/>
  <c r="B9" i="7" l="1"/>
  <c r="B10" i="7" s="1"/>
  <c r="C30" i="7"/>
  <c r="K161" i="7" l="1"/>
  <c r="K164" i="7"/>
  <c r="D29" i="7"/>
  <c r="B11" i="7"/>
  <c r="K162" i="7" s="1"/>
  <c r="C31" i="7"/>
  <c r="D30" i="7"/>
  <c r="J165" i="7" l="1"/>
  <c r="J162" i="7"/>
  <c r="K167" i="7"/>
  <c r="K160" i="7"/>
  <c r="J161" i="7" s="1"/>
  <c r="K165" i="7"/>
  <c r="K163" i="7"/>
  <c r="J164" i="7" s="1"/>
  <c r="K166" i="7"/>
  <c r="J167" i="7" s="1"/>
  <c r="K168" i="7"/>
  <c r="J169" i="7" s="1"/>
  <c r="K169" i="7"/>
  <c r="E29" i="7"/>
  <c r="F29" i="7" s="1"/>
  <c r="E30" i="7"/>
  <c r="D31" i="7"/>
  <c r="E28" i="7"/>
  <c r="I162" i="7" l="1"/>
  <c r="J166" i="7"/>
  <c r="I167" i="7" s="1"/>
  <c r="I165" i="7"/>
  <c r="H166" i="7" s="1"/>
  <c r="G167" i="7" s="1"/>
  <c r="I166" i="7"/>
  <c r="H167" i="7" s="1"/>
  <c r="J168" i="7"/>
  <c r="J163" i="7"/>
  <c r="I164" i="7" s="1"/>
  <c r="F30" i="7"/>
  <c r="F27" i="7"/>
  <c r="F28" i="7"/>
  <c r="E31" i="7"/>
  <c r="G29" i="7"/>
  <c r="H165" i="7" l="1"/>
  <c r="G166" i="7" s="1"/>
  <c r="H168" i="7"/>
  <c r="G168" i="7" s="1"/>
  <c r="I168" i="7"/>
  <c r="I169" i="7"/>
  <c r="H169" i="7" s="1"/>
  <c r="I163" i="7"/>
  <c r="H164" i="7" s="1"/>
  <c r="G165" i="7" s="1"/>
  <c r="H163" i="7"/>
  <c r="G164" i="7" s="1"/>
  <c r="F165" i="7" s="1"/>
  <c r="G27" i="7"/>
  <c r="G26" i="7"/>
  <c r="F31" i="7"/>
  <c r="H29" i="7"/>
  <c r="G28" i="7"/>
  <c r="G30" i="7"/>
  <c r="F168" i="7" l="1"/>
  <c r="G169" i="7"/>
  <c r="F169" i="7" s="1"/>
  <c r="F166" i="7"/>
  <c r="F167" i="7"/>
  <c r="E168" i="7" s="1"/>
  <c r="G31" i="7"/>
  <c r="H25" i="7"/>
  <c r="H26" i="7"/>
  <c r="H30" i="7"/>
  <c r="I29" i="7"/>
  <c r="H28" i="7"/>
  <c r="H27" i="7"/>
  <c r="E169" i="7" l="1"/>
  <c r="E166" i="7"/>
  <c r="D167" i="7" s="1"/>
  <c r="C168" i="7" s="1"/>
  <c r="E167" i="7"/>
  <c r="D168" i="7" s="1"/>
  <c r="D169" i="7"/>
  <c r="J29" i="7"/>
  <c r="I25" i="7"/>
  <c r="I24" i="7"/>
  <c r="I28" i="7"/>
  <c r="I30" i="7"/>
  <c r="I27" i="7"/>
  <c r="I26" i="7"/>
  <c r="H31" i="7"/>
  <c r="C169" i="7" l="1"/>
  <c r="B169" i="7"/>
  <c r="J30" i="7"/>
  <c r="I31" i="7"/>
  <c r="J27" i="7"/>
  <c r="J28" i="7"/>
  <c r="J26" i="7"/>
  <c r="J25" i="7"/>
  <c r="J24" i="7"/>
  <c r="J23" i="7"/>
  <c r="K29" i="7"/>
  <c r="L29" i="7" l="1"/>
  <c r="K25" i="7"/>
  <c r="K28" i="7"/>
  <c r="J31" i="7"/>
  <c r="K24" i="7"/>
  <c r="K22" i="7"/>
  <c r="K23" i="7"/>
  <c r="K26" i="7"/>
  <c r="K27" i="7"/>
  <c r="K30" i="7"/>
  <c r="L21" i="7" l="1"/>
  <c r="L22" i="7"/>
  <c r="K31" i="7"/>
  <c r="L25" i="7"/>
  <c r="L30" i="7"/>
  <c r="L26" i="7"/>
  <c r="L27" i="7"/>
  <c r="L23" i="7"/>
  <c r="L24" i="7"/>
  <c r="L28" i="7"/>
  <c r="M29" i="7"/>
  <c r="N29" i="7" l="1"/>
  <c r="M27" i="7"/>
  <c r="L31" i="7"/>
  <c r="M28" i="7"/>
  <c r="M23" i="7"/>
  <c r="M26" i="7"/>
  <c r="M25" i="7"/>
  <c r="M21" i="7"/>
  <c r="M20" i="7"/>
  <c r="M24" i="7"/>
  <c r="M30" i="7"/>
  <c r="M22" i="7"/>
  <c r="N26" i="7" l="1"/>
  <c r="N28" i="7"/>
  <c r="N27" i="7"/>
  <c r="N22" i="7"/>
  <c r="N24" i="7"/>
  <c r="N21" i="7"/>
  <c r="N30" i="7"/>
  <c r="N19" i="7"/>
  <c r="N20" i="7"/>
  <c r="N25" i="7"/>
  <c r="N23" i="7"/>
  <c r="M31" i="7"/>
  <c r="O29" i="7"/>
  <c r="P29" i="7" l="1"/>
  <c r="O19" i="7"/>
  <c r="O18" i="7"/>
  <c r="O22" i="7"/>
  <c r="O25" i="7"/>
  <c r="O23" i="7"/>
  <c r="N31" i="7"/>
  <c r="O21" i="7"/>
  <c r="O28" i="7"/>
  <c r="O20" i="7"/>
  <c r="O30" i="7"/>
  <c r="O24" i="7"/>
  <c r="O27" i="7"/>
  <c r="O26" i="7"/>
  <c r="Q29" i="7" l="1"/>
  <c r="Q108" i="7" s="1"/>
  <c r="P26" i="7"/>
  <c r="P24" i="7"/>
  <c r="P20" i="7"/>
  <c r="P21" i="7"/>
  <c r="P23" i="7"/>
  <c r="P22" i="7"/>
  <c r="P27" i="7"/>
  <c r="P30" i="7"/>
  <c r="P28" i="7"/>
  <c r="O31" i="7"/>
  <c r="P25" i="7"/>
  <c r="P19" i="7"/>
  <c r="P18" i="7"/>
  <c r="P17" i="7"/>
  <c r="Q49" i="7" l="1"/>
  <c r="Q88" i="7" s="1"/>
  <c r="Q22" i="7"/>
  <c r="Q42" i="7" s="1"/>
  <c r="Q24" i="7"/>
  <c r="Q103" i="7" s="1"/>
  <c r="Q18" i="7"/>
  <c r="Q38" i="7" s="1"/>
  <c r="Q28" i="7"/>
  <c r="Q48" i="7" s="1"/>
  <c r="Q23" i="7"/>
  <c r="Q102" i="7" s="1"/>
  <c r="Q26" i="7"/>
  <c r="Q46" i="7" s="1"/>
  <c r="Q19" i="7"/>
  <c r="Q39" i="7" s="1"/>
  <c r="Q30" i="7"/>
  <c r="Q50" i="7" s="1"/>
  <c r="Q21" i="7"/>
  <c r="Q41" i="7" s="1"/>
  <c r="Q25" i="7"/>
  <c r="Q104" i="7" s="1"/>
  <c r="Q20" i="7"/>
  <c r="Q40" i="7" s="1"/>
  <c r="Q16" i="7"/>
  <c r="Q17" i="7"/>
  <c r="P31" i="7"/>
  <c r="Q27" i="7"/>
  <c r="Q107" i="7" l="1"/>
  <c r="P108" i="7" s="1"/>
  <c r="Q101" i="7"/>
  <c r="P102" i="7" s="1"/>
  <c r="Q43" i="7"/>
  <c r="Q82" i="7" s="1"/>
  <c r="Q100" i="7"/>
  <c r="P104" i="7"/>
  <c r="Q109" i="7"/>
  <c r="P103" i="7"/>
  <c r="Q44" i="7"/>
  <c r="Q83" i="7" s="1"/>
  <c r="Q99" i="7"/>
  <c r="Q98" i="7"/>
  <c r="P50" i="7"/>
  <c r="Q45" i="7"/>
  <c r="Q84" i="7" s="1"/>
  <c r="Q97" i="7"/>
  <c r="Q105" i="7"/>
  <c r="Q31" i="7"/>
  <c r="Q110" i="7" s="1"/>
  <c r="Q106" i="7"/>
  <c r="Q47" i="7"/>
  <c r="Q78" i="7"/>
  <c r="P40" i="7"/>
  <c r="Q81" i="7"/>
  <c r="Q36" i="7"/>
  <c r="Q95" i="7"/>
  <c r="Q85" i="7"/>
  <c r="Q87" i="7"/>
  <c r="P68" i="7" s="1"/>
  <c r="P49" i="7"/>
  <c r="Q79" i="7"/>
  <c r="P41" i="7"/>
  <c r="Q96" i="7"/>
  <c r="Q37" i="7"/>
  <c r="Q89" i="7"/>
  <c r="P69" i="7" s="1"/>
  <c r="Q77" i="7"/>
  <c r="P39" i="7"/>
  <c r="Q80" i="7"/>
  <c r="P42" i="7"/>
  <c r="P45" i="7" l="1"/>
  <c r="P107" i="7"/>
  <c r="O108" i="7" s="1"/>
  <c r="P100" i="7"/>
  <c r="P43" i="7"/>
  <c r="O43" i="7" s="1"/>
  <c r="P44" i="7"/>
  <c r="O45" i="7" s="1"/>
  <c r="P101" i="7"/>
  <c r="O102" i="7" s="1"/>
  <c r="P58" i="7"/>
  <c r="P98" i="7"/>
  <c r="O104" i="7"/>
  <c r="P97" i="7"/>
  <c r="O103" i="7"/>
  <c r="P106" i="7"/>
  <c r="P99" i="7"/>
  <c r="P110" i="7"/>
  <c r="P109" i="7"/>
  <c r="P105" i="7"/>
  <c r="O106" i="7" s="1"/>
  <c r="P96" i="7"/>
  <c r="Q51" i="7"/>
  <c r="Q90" i="7" s="1"/>
  <c r="P90" i="7" s="1"/>
  <c r="P60" i="7"/>
  <c r="P65" i="7"/>
  <c r="P64" i="7"/>
  <c r="P46" i="7"/>
  <c r="O46" i="7" s="1"/>
  <c r="P61" i="7"/>
  <c r="P63" i="7"/>
  <c r="P62" i="7"/>
  <c r="P59" i="7"/>
  <c r="P88" i="7"/>
  <c r="P84" i="7"/>
  <c r="P81" i="7"/>
  <c r="P78" i="7"/>
  <c r="P80" i="7"/>
  <c r="P83" i="7"/>
  <c r="Q86" i="7"/>
  <c r="P67" i="7" s="1"/>
  <c r="P48" i="7"/>
  <c r="Q75" i="7"/>
  <c r="P37" i="7"/>
  <c r="P47" i="7"/>
  <c r="O41" i="7"/>
  <c r="O40" i="7"/>
  <c r="P89" i="7"/>
  <c r="Q76" i="7"/>
  <c r="P57" i="7" s="1"/>
  <c r="P38" i="7"/>
  <c r="O42" i="7"/>
  <c r="O50" i="7"/>
  <c r="P82" i="7"/>
  <c r="P79" i="7"/>
  <c r="P85" i="7"/>
  <c r="O107" i="7" l="1"/>
  <c r="N108" i="7" s="1"/>
  <c r="O100" i="7"/>
  <c r="O63" i="7"/>
  <c r="O44" i="7"/>
  <c r="N44" i="7" s="1"/>
  <c r="P70" i="7"/>
  <c r="O97" i="7"/>
  <c r="O101" i="7"/>
  <c r="N102" i="7" s="1"/>
  <c r="O60" i="7"/>
  <c r="N104" i="7"/>
  <c r="O98" i="7"/>
  <c r="O110" i="7"/>
  <c r="O109" i="7"/>
  <c r="O99" i="7"/>
  <c r="O105" i="7"/>
  <c r="N106" i="7" s="1"/>
  <c r="N103" i="7"/>
  <c r="P51" i="7"/>
  <c r="O64" i="7"/>
  <c r="O70" i="7"/>
  <c r="O61" i="7"/>
  <c r="O62" i="7"/>
  <c r="O65" i="7"/>
  <c r="O59" i="7"/>
  <c r="O69" i="7"/>
  <c r="P66" i="7"/>
  <c r="P56" i="7"/>
  <c r="O84" i="7"/>
  <c r="O89" i="7"/>
  <c r="O83" i="7"/>
  <c r="O80" i="7"/>
  <c r="O81" i="7"/>
  <c r="P77" i="7"/>
  <c r="O58" i="7" s="1"/>
  <c r="P87" i="7"/>
  <c r="O68" i="7" s="1"/>
  <c r="O82" i="7"/>
  <c r="O90" i="7"/>
  <c r="O39" i="7"/>
  <c r="N41" i="7"/>
  <c r="N42" i="7"/>
  <c r="O48" i="7"/>
  <c r="O49" i="7"/>
  <c r="O51" i="7"/>
  <c r="O85" i="7"/>
  <c r="N46" i="7"/>
  <c r="N43" i="7"/>
  <c r="O47" i="7"/>
  <c r="N47" i="7" s="1"/>
  <c r="O38" i="7"/>
  <c r="P86" i="7"/>
  <c r="O66" i="7" s="1"/>
  <c r="P76" i="7"/>
  <c r="O79" i="7"/>
  <c r="N98" i="7" l="1"/>
  <c r="N107" i="7"/>
  <c r="M108" i="7" s="1"/>
  <c r="N45" i="7"/>
  <c r="M46" i="7" s="1"/>
  <c r="N100" i="7"/>
  <c r="N105" i="7"/>
  <c r="M106" i="7" s="1"/>
  <c r="N101" i="7"/>
  <c r="M102" i="7" s="1"/>
  <c r="N61" i="7"/>
  <c r="N110" i="7"/>
  <c r="N109" i="7"/>
  <c r="M104" i="7"/>
  <c r="M103" i="7"/>
  <c r="N99" i="7"/>
  <c r="N64" i="7"/>
  <c r="N60" i="7"/>
  <c r="O57" i="7"/>
  <c r="N63" i="7"/>
  <c r="N62" i="7"/>
  <c r="N70" i="7"/>
  <c r="O67" i="7"/>
  <c r="N65" i="7"/>
  <c r="N80" i="7"/>
  <c r="N90" i="7"/>
  <c r="O78" i="7"/>
  <c r="N59" i="7" s="1"/>
  <c r="N81" i="7"/>
  <c r="O77" i="7"/>
  <c r="O87" i="7"/>
  <c r="N83" i="7"/>
  <c r="O88" i="7"/>
  <c r="N69" i="7" s="1"/>
  <c r="N84" i="7"/>
  <c r="N82" i="7"/>
  <c r="N50" i="7"/>
  <c r="N49" i="7"/>
  <c r="M42" i="7"/>
  <c r="M47" i="7"/>
  <c r="N51" i="7"/>
  <c r="N39" i="7"/>
  <c r="N48" i="7"/>
  <c r="M44" i="7"/>
  <c r="M43" i="7"/>
  <c r="N40" i="7"/>
  <c r="N85" i="7"/>
  <c r="O86" i="7"/>
  <c r="M45" i="7" l="1"/>
  <c r="M107" i="7"/>
  <c r="L108" i="7" s="1"/>
  <c r="L123" i="7" s="1"/>
  <c r="M105" i="7"/>
  <c r="L106" i="7" s="1"/>
  <c r="M101" i="7"/>
  <c r="L102" i="7" s="1"/>
  <c r="M62" i="7"/>
  <c r="M63" i="7"/>
  <c r="L104" i="7"/>
  <c r="L134" i="7" s="1"/>
  <c r="L103" i="7"/>
  <c r="L133" i="7" s="1"/>
  <c r="N67" i="7"/>
  <c r="M100" i="7"/>
  <c r="M99" i="7"/>
  <c r="M110" i="7"/>
  <c r="M109" i="7"/>
  <c r="N58" i="7"/>
  <c r="M64" i="7"/>
  <c r="N68" i="7"/>
  <c r="M65" i="7"/>
  <c r="M61" i="7"/>
  <c r="N66" i="7"/>
  <c r="N78" i="7"/>
  <c r="N89" i="7"/>
  <c r="M70" i="7" s="1"/>
  <c r="N88" i="7"/>
  <c r="M83" i="7"/>
  <c r="N87" i="7"/>
  <c r="N79" i="7"/>
  <c r="M60" i="7" s="1"/>
  <c r="M84" i="7"/>
  <c r="M81" i="7"/>
  <c r="M82" i="7"/>
  <c r="M85" i="7"/>
  <c r="L44" i="7"/>
  <c r="M49" i="7"/>
  <c r="M40" i="7"/>
  <c r="L43" i="7"/>
  <c r="M50" i="7"/>
  <c r="N86" i="7"/>
  <c r="M41" i="7"/>
  <c r="L45" i="7"/>
  <c r="L46" i="7"/>
  <c r="M51" i="7"/>
  <c r="L47" i="7"/>
  <c r="M48" i="7"/>
  <c r="L138" i="7" l="1"/>
  <c r="L107" i="7"/>
  <c r="K108" i="7" s="1"/>
  <c r="L119" i="7"/>
  <c r="L105" i="7"/>
  <c r="K106" i="7" s="1"/>
  <c r="L101" i="7"/>
  <c r="K102" i="7" s="1"/>
  <c r="L63" i="7"/>
  <c r="L65" i="7"/>
  <c r="M69" i="7"/>
  <c r="L100" i="7"/>
  <c r="M67" i="7"/>
  <c r="K104" i="7"/>
  <c r="K103" i="7"/>
  <c r="L110" i="7"/>
  <c r="L109" i="7"/>
  <c r="L62" i="7"/>
  <c r="M68" i="7"/>
  <c r="M59" i="7"/>
  <c r="L64" i="7"/>
  <c r="M66" i="7"/>
  <c r="M88" i="7"/>
  <c r="L84" i="7"/>
  <c r="L83" i="7"/>
  <c r="L82" i="7"/>
  <c r="M80" i="7"/>
  <c r="L61" i="7" s="1"/>
  <c r="M89" i="7"/>
  <c r="M87" i="7"/>
  <c r="M79" i="7"/>
  <c r="M90" i="7"/>
  <c r="L118" i="7"/>
  <c r="L137" i="7"/>
  <c r="L132" i="7"/>
  <c r="L117" i="7"/>
  <c r="L136" i="7"/>
  <c r="K45" i="7"/>
  <c r="K47" i="7"/>
  <c r="L42" i="7"/>
  <c r="L85" i="7"/>
  <c r="L49" i="7"/>
  <c r="K46" i="7"/>
  <c r="K44" i="7"/>
  <c r="L51" i="7"/>
  <c r="L41" i="7"/>
  <c r="L48" i="7"/>
  <c r="L50" i="7"/>
  <c r="M86" i="7"/>
  <c r="L122" i="7" l="1"/>
  <c r="K123" i="7" s="1"/>
  <c r="K107" i="7"/>
  <c r="J108" i="7" s="1"/>
  <c r="L116" i="7"/>
  <c r="K117" i="7" s="1"/>
  <c r="L131" i="7"/>
  <c r="K132" i="7" s="1"/>
  <c r="K105" i="7"/>
  <c r="L120" i="7"/>
  <c r="K120" i="7" s="1"/>
  <c r="L135" i="7"/>
  <c r="K150" i="7" s="1"/>
  <c r="K101" i="7"/>
  <c r="J102" i="7" s="1"/>
  <c r="J103" i="7"/>
  <c r="K147" i="7"/>
  <c r="K138" i="7"/>
  <c r="K152" i="7"/>
  <c r="K134" i="7"/>
  <c r="K148" i="7"/>
  <c r="K119" i="7"/>
  <c r="L67" i="7"/>
  <c r="L70" i="7"/>
  <c r="L60" i="7"/>
  <c r="L115" i="7"/>
  <c r="L130" i="7"/>
  <c r="L68" i="7"/>
  <c r="J104" i="7"/>
  <c r="K65" i="7"/>
  <c r="K110" i="7"/>
  <c r="L139" i="7"/>
  <c r="K109" i="7"/>
  <c r="L124" i="7"/>
  <c r="L125" i="7"/>
  <c r="L140" i="7"/>
  <c r="L69" i="7"/>
  <c r="K63" i="7"/>
  <c r="K64" i="7"/>
  <c r="L66" i="7"/>
  <c r="L121" i="7"/>
  <c r="L88" i="7"/>
  <c r="L87" i="7"/>
  <c r="L81" i="7"/>
  <c r="K62" i="7" s="1"/>
  <c r="K84" i="7"/>
  <c r="L80" i="7"/>
  <c r="L90" i="7"/>
  <c r="K83" i="7"/>
  <c r="L89" i="7"/>
  <c r="K118" i="7"/>
  <c r="K133" i="7"/>
  <c r="L86" i="7"/>
  <c r="K42" i="7"/>
  <c r="J47" i="7"/>
  <c r="K49" i="7"/>
  <c r="K51" i="7"/>
  <c r="K50" i="7"/>
  <c r="J46" i="7"/>
  <c r="J45" i="7"/>
  <c r="K85" i="7"/>
  <c r="K43" i="7"/>
  <c r="K48" i="7"/>
  <c r="K151" i="7" l="1"/>
  <c r="K146" i="7"/>
  <c r="J107" i="7"/>
  <c r="I108" i="7" s="1"/>
  <c r="K149" i="7"/>
  <c r="J105" i="7"/>
  <c r="I105" i="7" s="1"/>
  <c r="J106" i="7"/>
  <c r="K131" i="7"/>
  <c r="J146" i="7" s="1"/>
  <c r="K135" i="7"/>
  <c r="I103" i="7"/>
  <c r="J147" i="7"/>
  <c r="K153" i="7"/>
  <c r="K154" i="7"/>
  <c r="I104" i="7"/>
  <c r="H104" i="7" s="1"/>
  <c r="J148" i="7"/>
  <c r="K145" i="7"/>
  <c r="J119" i="7"/>
  <c r="K116" i="7"/>
  <c r="K122" i="7"/>
  <c r="K67" i="7"/>
  <c r="K121" i="7"/>
  <c r="K125" i="7"/>
  <c r="K124" i="7"/>
  <c r="J110" i="7"/>
  <c r="J109" i="7"/>
  <c r="K70" i="7"/>
  <c r="K140" i="7"/>
  <c r="K139" i="7"/>
  <c r="J64" i="7"/>
  <c r="K61" i="7"/>
  <c r="K69" i="7"/>
  <c r="K68" i="7"/>
  <c r="J65" i="7"/>
  <c r="K66" i="7"/>
  <c r="J118" i="7"/>
  <c r="K136" i="7"/>
  <c r="K88" i="7"/>
  <c r="K90" i="7"/>
  <c r="J84" i="7"/>
  <c r="K81" i="7"/>
  <c r="K82" i="7"/>
  <c r="J63" i="7" s="1"/>
  <c r="K87" i="7"/>
  <c r="K89" i="7"/>
  <c r="J134" i="7"/>
  <c r="K137" i="7"/>
  <c r="K86" i="7"/>
  <c r="J133" i="7"/>
  <c r="I47" i="7"/>
  <c r="J120" i="7"/>
  <c r="J44" i="7"/>
  <c r="J49" i="7"/>
  <c r="J51" i="7"/>
  <c r="J48" i="7"/>
  <c r="I48" i="7" s="1"/>
  <c r="J85" i="7"/>
  <c r="I46" i="7"/>
  <c r="J50" i="7"/>
  <c r="J43" i="7"/>
  <c r="I107" i="7" l="1"/>
  <c r="I106" i="7"/>
  <c r="J149" i="7"/>
  <c r="J135" i="7"/>
  <c r="I149" i="7" s="1"/>
  <c r="J150" i="7"/>
  <c r="J132" i="7"/>
  <c r="I147" i="7" s="1"/>
  <c r="J153" i="7"/>
  <c r="J154" i="7"/>
  <c r="H108" i="7"/>
  <c r="J136" i="7"/>
  <c r="J151" i="7"/>
  <c r="J138" i="7"/>
  <c r="J152" i="7"/>
  <c r="I148" i="7"/>
  <c r="I119" i="7"/>
  <c r="J123" i="7"/>
  <c r="J117" i="7"/>
  <c r="J122" i="7"/>
  <c r="H105" i="7"/>
  <c r="J67" i="7"/>
  <c r="J62" i="7"/>
  <c r="J121" i="7"/>
  <c r="J68" i="7"/>
  <c r="J125" i="7"/>
  <c r="J124" i="7"/>
  <c r="I134" i="7"/>
  <c r="J140" i="7"/>
  <c r="J139" i="7"/>
  <c r="I110" i="7"/>
  <c r="I109" i="7"/>
  <c r="J69" i="7"/>
  <c r="J70" i="7"/>
  <c r="I65" i="7"/>
  <c r="J66" i="7"/>
  <c r="J88" i="7"/>
  <c r="J82" i="7"/>
  <c r="J87" i="7"/>
  <c r="J90" i="7"/>
  <c r="J83" i="7"/>
  <c r="I64" i="7" s="1"/>
  <c r="J89" i="7"/>
  <c r="J137" i="7"/>
  <c r="J86" i="7"/>
  <c r="H47" i="7"/>
  <c r="I44" i="7"/>
  <c r="I120" i="7"/>
  <c r="I51" i="7"/>
  <c r="I85" i="7"/>
  <c r="I45" i="7"/>
  <c r="I49" i="7"/>
  <c r="I50" i="7"/>
  <c r="H48" i="7"/>
  <c r="H107" i="7" l="1"/>
  <c r="G108" i="7" s="1"/>
  <c r="I135" i="7"/>
  <c r="H149" i="7" s="1"/>
  <c r="I133" i="7"/>
  <c r="H148" i="7" s="1"/>
  <c r="H106" i="7"/>
  <c r="I153" i="7"/>
  <c r="I154" i="7"/>
  <c r="I151" i="7"/>
  <c r="I150" i="7"/>
  <c r="I138" i="7"/>
  <c r="I152" i="7"/>
  <c r="I136" i="7"/>
  <c r="I118" i="7"/>
  <c r="H119" i="7" s="1"/>
  <c r="I123" i="7"/>
  <c r="I122" i="7"/>
  <c r="I121" i="7"/>
  <c r="G105" i="7"/>
  <c r="I140" i="7"/>
  <c r="I68" i="7"/>
  <c r="I125" i="7"/>
  <c r="I124" i="7"/>
  <c r="I70" i="7"/>
  <c r="H110" i="7"/>
  <c r="H109" i="7"/>
  <c r="I139" i="7"/>
  <c r="I67" i="7"/>
  <c r="I63" i="7"/>
  <c r="I69" i="7"/>
  <c r="I66" i="7"/>
  <c r="I83" i="7"/>
  <c r="I87" i="7"/>
  <c r="I90" i="7"/>
  <c r="I84" i="7"/>
  <c r="H65" i="7" s="1"/>
  <c r="I88" i="7"/>
  <c r="I89" i="7"/>
  <c r="I86" i="7"/>
  <c r="I137" i="7"/>
  <c r="H50" i="7"/>
  <c r="H46" i="7"/>
  <c r="H120" i="7"/>
  <c r="H45" i="7"/>
  <c r="H51" i="7"/>
  <c r="H49" i="7"/>
  <c r="H135" i="7"/>
  <c r="G48" i="7"/>
  <c r="G107" i="7" l="1"/>
  <c r="F108" i="7" s="1"/>
  <c r="G106" i="7"/>
  <c r="F106" i="7" s="1"/>
  <c r="H138" i="7"/>
  <c r="H150" i="7"/>
  <c r="H134" i="7"/>
  <c r="G149" i="7" s="1"/>
  <c r="H154" i="7"/>
  <c r="H136" i="7"/>
  <c r="H153" i="7"/>
  <c r="H151" i="7"/>
  <c r="H152" i="7"/>
  <c r="H124" i="7"/>
  <c r="H123" i="7"/>
  <c r="H122" i="7"/>
  <c r="H121" i="7"/>
  <c r="G121" i="7" s="1"/>
  <c r="H140" i="7"/>
  <c r="H67" i="7"/>
  <c r="H125" i="7"/>
  <c r="G110" i="7"/>
  <c r="G109" i="7"/>
  <c r="H68" i="7"/>
  <c r="H139" i="7"/>
  <c r="H70" i="7"/>
  <c r="H66" i="7"/>
  <c r="H69" i="7"/>
  <c r="H64" i="7"/>
  <c r="H87" i="7"/>
  <c r="H88" i="7"/>
  <c r="H85" i="7"/>
  <c r="H90" i="7"/>
  <c r="H89" i="7"/>
  <c r="H84" i="7"/>
  <c r="H86" i="7"/>
  <c r="H137" i="7"/>
  <c r="G50" i="7"/>
  <c r="G46" i="7"/>
  <c r="G47" i="7"/>
  <c r="G135" i="7"/>
  <c r="G120" i="7"/>
  <c r="G51" i="7"/>
  <c r="G49" i="7"/>
  <c r="F49" i="7" s="1"/>
  <c r="G138" i="7" l="1"/>
  <c r="F107" i="7"/>
  <c r="E108" i="7" s="1"/>
  <c r="G150" i="7"/>
  <c r="G136" i="7"/>
  <c r="F150" i="7" s="1"/>
  <c r="G153" i="7"/>
  <c r="G154" i="7"/>
  <c r="G152" i="7"/>
  <c r="G151" i="7"/>
  <c r="G124" i="7"/>
  <c r="G125" i="7"/>
  <c r="G122" i="7"/>
  <c r="F122" i="7" s="1"/>
  <c r="G123" i="7"/>
  <c r="G140" i="7"/>
  <c r="G68" i="7"/>
  <c r="G139" i="7"/>
  <c r="F110" i="7"/>
  <c r="F109" i="7"/>
  <c r="G86" i="7"/>
  <c r="G65" i="7"/>
  <c r="G67" i="7"/>
  <c r="G66" i="7"/>
  <c r="G69" i="7"/>
  <c r="G70" i="7"/>
  <c r="G89" i="7"/>
  <c r="G85" i="7"/>
  <c r="G87" i="7"/>
  <c r="G90" i="7"/>
  <c r="G88" i="7"/>
  <c r="G137" i="7"/>
  <c r="F138" i="7" s="1"/>
  <c r="F121" i="7"/>
  <c r="F47" i="7"/>
  <c r="F50" i="7"/>
  <c r="E50" i="7" s="1"/>
  <c r="F48" i="7"/>
  <c r="F51" i="7"/>
  <c r="F69" i="7" l="1"/>
  <c r="F136" i="7"/>
  <c r="E107" i="7"/>
  <c r="D108" i="7" s="1"/>
  <c r="F153" i="7"/>
  <c r="F125" i="7"/>
  <c r="F154" i="7"/>
  <c r="F151" i="7"/>
  <c r="F124" i="7"/>
  <c r="F152" i="7"/>
  <c r="F123" i="7"/>
  <c r="E122" i="7"/>
  <c r="F66" i="7"/>
  <c r="F140" i="7"/>
  <c r="F139" i="7"/>
  <c r="E110" i="7"/>
  <c r="E109" i="7"/>
  <c r="F86" i="7"/>
  <c r="F68" i="7"/>
  <c r="F67" i="7"/>
  <c r="F70" i="7"/>
  <c r="F90" i="7"/>
  <c r="F89" i="7"/>
  <c r="F88" i="7"/>
  <c r="F87" i="7"/>
  <c r="F137" i="7"/>
  <c r="E49" i="7"/>
  <c r="E51" i="7"/>
  <c r="E48" i="7"/>
  <c r="E151" i="7" l="1"/>
  <c r="E125" i="7"/>
  <c r="E124" i="7"/>
  <c r="E153" i="7"/>
  <c r="E154" i="7"/>
  <c r="E123" i="7"/>
  <c r="D123" i="7" s="1"/>
  <c r="E152" i="7"/>
  <c r="E140" i="7"/>
  <c r="E69" i="7"/>
  <c r="D110" i="7"/>
  <c r="D109" i="7"/>
  <c r="E68" i="7"/>
  <c r="E139" i="7"/>
  <c r="E87" i="7"/>
  <c r="E70" i="7"/>
  <c r="E67" i="7"/>
  <c r="E90" i="7"/>
  <c r="E88" i="7"/>
  <c r="E89" i="7"/>
  <c r="E137" i="7"/>
  <c r="E138" i="7"/>
  <c r="D49" i="7"/>
  <c r="D50" i="7"/>
  <c r="D51" i="7"/>
  <c r="D124" i="7" l="1"/>
  <c r="C124" i="7" s="1"/>
  <c r="D125" i="7"/>
  <c r="D152" i="7"/>
  <c r="D153" i="7"/>
  <c r="D154" i="7"/>
  <c r="D139" i="7"/>
  <c r="D140" i="7"/>
  <c r="D69" i="7"/>
  <c r="C110" i="7"/>
  <c r="C109" i="7"/>
  <c r="D68" i="7"/>
  <c r="D70" i="7"/>
  <c r="D90" i="7"/>
  <c r="D89" i="7"/>
  <c r="D88" i="7"/>
  <c r="D138" i="7"/>
  <c r="C51" i="7"/>
  <c r="C50" i="7"/>
  <c r="C139" i="7" l="1"/>
  <c r="C125" i="7"/>
  <c r="B125" i="7" s="1"/>
  <c r="C154" i="7"/>
  <c r="C153" i="7"/>
  <c r="C140" i="7"/>
  <c r="C70" i="7"/>
  <c r="B110" i="7"/>
  <c r="C69" i="7"/>
  <c r="C90" i="7"/>
  <c r="C89" i="7"/>
  <c r="B51" i="7"/>
  <c r="B140" i="7" l="1"/>
  <c r="B154" i="7"/>
  <c r="B70" i="7"/>
  <c r="B90" i="7"/>
</calcChain>
</file>

<file path=xl/comments1.xml><?xml version="1.0" encoding="utf-8"?>
<comments xmlns="http://schemas.openxmlformats.org/spreadsheetml/2006/main">
  <authors>
    <author>mhaugh</author>
  </authors>
  <commentList>
    <comment ref="F2" authorId="0" shapeId="0">
      <text>
        <r>
          <rPr>
            <sz val="8"/>
            <color indexed="81"/>
            <rFont val="Tahoma"/>
            <family val="2"/>
          </rPr>
          <t xml:space="preserve">1 for a call, -1 for a put
</t>
        </r>
      </text>
    </comment>
  </commentList>
</comments>
</file>

<file path=xl/sharedStrings.xml><?xml version="1.0" encoding="utf-8"?>
<sst xmlns="http://schemas.openxmlformats.org/spreadsheetml/2006/main" count="23" uniqueCount="22">
  <si>
    <t>Lattice Parameters</t>
  </si>
  <si>
    <t>Option Parameters</t>
  </si>
  <si>
    <t>Initial Price</t>
  </si>
  <si>
    <t>Strike</t>
  </si>
  <si>
    <t>T (years)</t>
  </si>
  <si>
    <t>volatility</t>
  </si>
  <si>
    <t># Periods</t>
  </si>
  <si>
    <t>u</t>
  </si>
  <si>
    <t>d</t>
  </si>
  <si>
    <t>q</t>
  </si>
  <si>
    <t>1-q</t>
  </si>
  <si>
    <t>Call / Put</t>
  </si>
  <si>
    <t>r</t>
  </si>
  <si>
    <t>Div-Yield</t>
  </si>
  <si>
    <t>Share</t>
  </si>
  <si>
    <t>EU Option(orig security) Payoff</t>
  </si>
  <si>
    <t>US Option(orig security) Payoff</t>
  </si>
  <si>
    <t>Futures</t>
  </si>
  <si>
    <t>US option(futures, 10 period)</t>
  </si>
  <si>
    <t>EU option(futures, 10 period)</t>
  </si>
  <si>
    <t>Chooser Option</t>
  </si>
  <si>
    <t>Early exercising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</si>
</sst>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General_)"/>
    <numFmt numFmtId="165" formatCode="0.0%"/>
    <numFmt numFmtId="166" formatCode="0.00000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Times New Roman"/>
      <family val="1"/>
    </font>
    <font>
      <sz val="10"/>
      <name val="Times New Roman"/>
      <family val="1"/>
    </font>
    <font>
      <b/>
      <sz val="10"/>
      <name val="Arial"/>
      <family val="2"/>
    </font>
    <font>
      <sz val="8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0" fontId="1" fillId="0" borderId="0"/>
    <xf numFmtId="164" fontId="3" fillId="0" borderId="0"/>
    <xf numFmtId="9" fontId="1" fillId="0" borderId="0" applyFont="0" applyFill="0" applyBorder="0" applyAlignment="0" applyProtection="0"/>
    <xf numFmtId="0" fontId="3" fillId="0" borderId="0"/>
  </cellStyleXfs>
  <cellXfs count="31">
    <xf numFmtId="0" fontId="0" fillId="0" borderId="0" xfId="0"/>
    <xf numFmtId="0" fontId="3" fillId="3" borderId="5" xfId="1" applyFont="1" applyFill="1" applyBorder="1" applyAlignment="1">
      <alignment horizontal="center"/>
    </xf>
    <xf numFmtId="0" fontId="1" fillId="0" borderId="4" xfId="1" applyBorder="1" applyAlignment="1">
      <alignment horizontal="center"/>
    </xf>
    <xf numFmtId="164" fontId="3" fillId="3" borderId="6" xfId="2" applyFont="1" applyFill="1" applyBorder="1" applyAlignment="1" applyProtection="1">
      <alignment horizontal="center"/>
    </xf>
    <xf numFmtId="2" fontId="0" fillId="0" borderId="7" xfId="3" applyNumberFormat="1" applyFont="1" applyBorder="1" applyAlignment="1">
      <alignment horizontal="center"/>
    </xf>
    <xf numFmtId="165" fontId="0" fillId="0" borderId="7" xfId="3" applyNumberFormat="1" applyFont="1" applyBorder="1" applyAlignment="1">
      <alignment horizontal="center"/>
    </xf>
    <xf numFmtId="0" fontId="1" fillId="0" borderId="6" xfId="1" applyBorder="1" applyAlignment="1">
      <alignment horizontal="center"/>
    </xf>
    <xf numFmtId="164" fontId="3" fillId="4" borderId="3" xfId="2" applyFont="1" applyFill="1" applyBorder="1" applyAlignment="1" applyProtection="1">
      <alignment horizontal="center"/>
    </xf>
    <xf numFmtId="166" fontId="1" fillId="0" borderId="5" xfId="1" applyNumberFormat="1" applyBorder="1" applyAlignment="1">
      <alignment horizontal="center"/>
    </xf>
    <xf numFmtId="164" fontId="3" fillId="4" borderId="8" xfId="2" applyFont="1" applyFill="1" applyBorder="1" applyAlignment="1" applyProtection="1">
      <alignment horizontal="center"/>
    </xf>
    <xf numFmtId="166" fontId="1" fillId="0" borderId="6" xfId="1" applyNumberFormat="1" applyBorder="1" applyAlignment="1">
      <alignment horizontal="center"/>
    </xf>
    <xf numFmtId="10" fontId="1" fillId="0" borderId="6" xfId="3" applyNumberFormat="1" applyBorder="1" applyAlignment="1">
      <alignment horizontal="center"/>
    </xf>
    <xf numFmtId="0" fontId="1" fillId="4" borderId="9" xfId="1" applyFont="1" applyFill="1" applyBorder="1" applyAlignment="1">
      <alignment horizontal="center"/>
    </xf>
    <xf numFmtId="10" fontId="1" fillId="0" borderId="10" xfId="3" applyNumberFormat="1" applyBorder="1" applyAlignment="1">
      <alignment horizontal="center"/>
    </xf>
    <xf numFmtId="0" fontId="1" fillId="0" borderId="5" xfId="1" applyBorder="1" applyAlignment="1">
      <alignment horizontal="center"/>
    </xf>
    <xf numFmtId="10" fontId="0" fillId="0" borderId="7" xfId="3" applyNumberFormat="1" applyFont="1" applyBorder="1" applyAlignment="1">
      <alignment horizontal="center"/>
    </xf>
    <xf numFmtId="164" fontId="3" fillId="3" borderId="10" xfId="2" applyFont="1" applyFill="1" applyBorder="1" applyAlignment="1" applyProtection="1">
      <alignment horizontal="center"/>
    </xf>
    <xf numFmtId="10" fontId="0" fillId="0" borderId="10" xfId="3" applyNumberFormat="1" applyFont="1" applyBorder="1" applyAlignment="1">
      <alignment horizontal="center"/>
    </xf>
    <xf numFmtId="0" fontId="3" fillId="0" borderId="0" xfId="4"/>
    <xf numFmtId="0" fontId="4" fillId="3" borderId="3" xfId="1" applyFont="1" applyFill="1" applyBorder="1"/>
    <xf numFmtId="0" fontId="4" fillId="3" borderId="9" xfId="1" applyFont="1" applyFill="1" applyBorder="1"/>
    <xf numFmtId="0" fontId="1" fillId="0" borderId="10" xfId="1" applyBorder="1" applyAlignment="1">
      <alignment horizontal="center"/>
    </xf>
    <xf numFmtId="0" fontId="2" fillId="0" borderId="0" xfId="4" applyFont="1"/>
    <xf numFmtId="0" fontId="3" fillId="0" borderId="0" xfId="4" applyAlignment="1">
      <alignment horizontal="right"/>
    </xf>
    <xf numFmtId="2" fontId="3" fillId="0" borderId="0" xfId="4" applyNumberFormat="1" applyFont="1"/>
    <xf numFmtId="2" fontId="3" fillId="0" borderId="0" xfId="4" applyNumberFormat="1"/>
    <xf numFmtId="2" fontId="2" fillId="0" borderId="0" xfId="4" applyNumberFormat="1" applyFont="1"/>
    <xf numFmtId="0" fontId="2" fillId="0" borderId="0" xfId="4" quotePrefix="1" applyFont="1" applyAlignment="1">
      <alignment horizontal="left"/>
    </xf>
    <xf numFmtId="2" fontId="3" fillId="0" borderId="0" xfId="4" applyNumberFormat="1" applyFont="1" applyAlignment="1">
      <alignment horizontal="right"/>
    </xf>
    <xf numFmtId="0" fontId="1" fillId="2" borderId="1" xfId="1" applyFont="1" applyFill="1" applyBorder="1" applyAlignment="1">
      <alignment horizontal="center"/>
    </xf>
    <xf numFmtId="0" fontId="1" fillId="2" borderId="2" xfId="1" applyFont="1" applyFill="1" applyBorder="1" applyAlignment="1">
      <alignment horizontal="center"/>
    </xf>
  </cellXfs>
  <cellStyles count="5">
    <cellStyle name="Normal" xfId="0" builtinId="0"/>
    <cellStyle name="Normal 2" xfId="1"/>
    <cellStyle name="Normal 2 2" xfId="4"/>
    <cellStyle name="Normal_Call" xfId="2"/>
    <cellStyle name="Percent 2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X169"/>
  <sheetViews>
    <sheetView showGridLines="0" tabSelected="1" topLeftCell="A149" workbookViewId="0">
      <selection activeCell="B169" sqref="B169"/>
    </sheetView>
  </sheetViews>
  <sheetFormatPr defaultRowHeight="12.75" x14ac:dyDescent="0.2"/>
  <cols>
    <col min="1" max="5" width="9.140625" style="18"/>
    <col min="6" max="6" width="9.28515625" style="18" customWidth="1"/>
    <col min="7" max="7" width="8.28515625" style="18" bestFit="1" customWidth="1"/>
    <col min="8" max="262" width="9.140625" style="18"/>
    <col min="263" max="263" width="8.28515625" style="18" bestFit="1" customWidth="1"/>
    <col min="264" max="518" width="9.140625" style="18"/>
    <col min="519" max="519" width="8.28515625" style="18" bestFit="1" customWidth="1"/>
    <col min="520" max="774" width="9.140625" style="18"/>
    <col min="775" max="775" width="8.28515625" style="18" bestFit="1" customWidth="1"/>
    <col min="776" max="1030" width="9.140625" style="18"/>
    <col min="1031" max="1031" width="8.28515625" style="18" bestFit="1" customWidth="1"/>
    <col min="1032" max="1286" width="9.140625" style="18"/>
    <col min="1287" max="1287" width="8.28515625" style="18" bestFit="1" customWidth="1"/>
    <col min="1288" max="1542" width="9.140625" style="18"/>
    <col min="1543" max="1543" width="8.28515625" style="18" bestFit="1" customWidth="1"/>
    <col min="1544" max="1798" width="9.140625" style="18"/>
    <col min="1799" max="1799" width="8.28515625" style="18" bestFit="1" customWidth="1"/>
    <col min="1800" max="2054" width="9.140625" style="18"/>
    <col min="2055" max="2055" width="8.28515625" style="18" bestFit="1" customWidth="1"/>
    <col min="2056" max="2310" width="9.140625" style="18"/>
    <col min="2311" max="2311" width="8.28515625" style="18" bestFit="1" customWidth="1"/>
    <col min="2312" max="2566" width="9.140625" style="18"/>
    <col min="2567" max="2567" width="8.28515625" style="18" bestFit="1" customWidth="1"/>
    <col min="2568" max="2822" width="9.140625" style="18"/>
    <col min="2823" max="2823" width="8.28515625" style="18" bestFit="1" customWidth="1"/>
    <col min="2824" max="3078" width="9.140625" style="18"/>
    <col min="3079" max="3079" width="8.28515625" style="18" bestFit="1" customWidth="1"/>
    <col min="3080" max="3334" width="9.140625" style="18"/>
    <col min="3335" max="3335" width="8.28515625" style="18" bestFit="1" customWidth="1"/>
    <col min="3336" max="3590" width="9.140625" style="18"/>
    <col min="3591" max="3591" width="8.28515625" style="18" bestFit="1" customWidth="1"/>
    <col min="3592" max="3846" width="9.140625" style="18"/>
    <col min="3847" max="3847" width="8.28515625" style="18" bestFit="1" customWidth="1"/>
    <col min="3848" max="4102" width="9.140625" style="18"/>
    <col min="4103" max="4103" width="8.28515625" style="18" bestFit="1" customWidth="1"/>
    <col min="4104" max="4358" width="9.140625" style="18"/>
    <col min="4359" max="4359" width="8.28515625" style="18" bestFit="1" customWidth="1"/>
    <col min="4360" max="4614" width="9.140625" style="18"/>
    <col min="4615" max="4615" width="8.28515625" style="18" bestFit="1" customWidth="1"/>
    <col min="4616" max="4870" width="9.140625" style="18"/>
    <col min="4871" max="4871" width="8.28515625" style="18" bestFit="1" customWidth="1"/>
    <col min="4872" max="5126" width="9.140625" style="18"/>
    <col min="5127" max="5127" width="8.28515625" style="18" bestFit="1" customWidth="1"/>
    <col min="5128" max="5382" width="9.140625" style="18"/>
    <col min="5383" max="5383" width="8.28515625" style="18" bestFit="1" customWidth="1"/>
    <col min="5384" max="5638" width="9.140625" style="18"/>
    <col min="5639" max="5639" width="8.28515625" style="18" bestFit="1" customWidth="1"/>
    <col min="5640" max="5894" width="9.140625" style="18"/>
    <col min="5895" max="5895" width="8.28515625" style="18" bestFit="1" customWidth="1"/>
    <col min="5896" max="6150" width="9.140625" style="18"/>
    <col min="6151" max="6151" width="8.28515625" style="18" bestFit="1" customWidth="1"/>
    <col min="6152" max="6406" width="9.140625" style="18"/>
    <col min="6407" max="6407" width="8.28515625" style="18" bestFit="1" customWidth="1"/>
    <col min="6408" max="6662" width="9.140625" style="18"/>
    <col min="6663" max="6663" width="8.28515625" style="18" bestFit="1" customWidth="1"/>
    <col min="6664" max="6918" width="9.140625" style="18"/>
    <col min="6919" max="6919" width="8.28515625" style="18" bestFit="1" customWidth="1"/>
    <col min="6920" max="7174" width="9.140625" style="18"/>
    <col min="7175" max="7175" width="8.28515625" style="18" bestFit="1" customWidth="1"/>
    <col min="7176" max="7430" width="9.140625" style="18"/>
    <col min="7431" max="7431" width="8.28515625" style="18" bestFit="1" customWidth="1"/>
    <col min="7432" max="7686" width="9.140625" style="18"/>
    <col min="7687" max="7687" width="8.28515625" style="18" bestFit="1" customWidth="1"/>
    <col min="7688" max="7942" width="9.140625" style="18"/>
    <col min="7943" max="7943" width="8.28515625" style="18" bestFit="1" customWidth="1"/>
    <col min="7944" max="8198" width="9.140625" style="18"/>
    <col min="8199" max="8199" width="8.28515625" style="18" bestFit="1" customWidth="1"/>
    <col min="8200" max="8454" width="9.140625" style="18"/>
    <col min="8455" max="8455" width="8.28515625" style="18" bestFit="1" customWidth="1"/>
    <col min="8456" max="8710" width="9.140625" style="18"/>
    <col min="8711" max="8711" width="8.28515625" style="18" bestFit="1" customWidth="1"/>
    <col min="8712" max="8966" width="9.140625" style="18"/>
    <col min="8967" max="8967" width="8.28515625" style="18" bestFit="1" customWidth="1"/>
    <col min="8968" max="9222" width="9.140625" style="18"/>
    <col min="9223" max="9223" width="8.28515625" style="18" bestFit="1" customWidth="1"/>
    <col min="9224" max="9478" width="9.140625" style="18"/>
    <col min="9479" max="9479" width="8.28515625" style="18" bestFit="1" customWidth="1"/>
    <col min="9480" max="9734" width="9.140625" style="18"/>
    <col min="9735" max="9735" width="8.28515625" style="18" bestFit="1" customWidth="1"/>
    <col min="9736" max="9990" width="9.140625" style="18"/>
    <col min="9991" max="9991" width="8.28515625" style="18" bestFit="1" customWidth="1"/>
    <col min="9992" max="10246" width="9.140625" style="18"/>
    <col min="10247" max="10247" width="8.28515625" style="18" bestFit="1" customWidth="1"/>
    <col min="10248" max="10502" width="9.140625" style="18"/>
    <col min="10503" max="10503" width="8.28515625" style="18" bestFit="1" customWidth="1"/>
    <col min="10504" max="10758" width="9.140625" style="18"/>
    <col min="10759" max="10759" width="8.28515625" style="18" bestFit="1" customWidth="1"/>
    <col min="10760" max="11014" width="9.140625" style="18"/>
    <col min="11015" max="11015" width="8.28515625" style="18" bestFit="1" customWidth="1"/>
    <col min="11016" max="11270" width="9.140625" style="18"/>
    <col min="11271" max="11271" width="8.28515625" style="18" bestFit="1" customWidth="1"/>
    <col min="11272" max="11526" width="9.140625" style="18"/>
    <col min="11527" max="11527" width="8.28515625" style="18" bestFit="1" customWidth="1"/>
    <col min="11528" max="11782" width="9.140625" style="18"/>
    <col min="11783" max="11783" width="8.28515625" style="18" bestFit="1" customWidth="1"/>
    <col min="11784" max="12038" width="9.140625" style="18"/>
    <col min="12039" max="12039" width="8.28515625" style="18" bestFit="1" customWidth="1"/>
    <col min="12040" max="12294" width="9.140625" style="18"/>
    <col min="12295" max="12295" width="8.28515625" style="18" bestFit="1" customWidth="1"/>
    <col min="12296" max="12550" width="9.140625" style="18"/>
    <col min="12551" max="12551" width="8.28515625" style="18" bestFit="1" customWidth="1"/>
    <col min="12552" max="12806" width="9.140625" style="18"/>
    <col min="12807" max="12807" width="8.28515625" style="18" bestFit="1" customWidth="1"/>
    <col min="12808" max="13062" width="9.140625" style="18"/>
    <col min="13063" max="13063" width="8.28515625" style="18" bestFit="1" customWidth="1"/>
    <col min="13064" max="13318" width="9.140625" style="18"/>
    <col min="13319" max="13319" width="8.28515625" style="18" bestFit="1" customWidth="1"/>
    <col min="13320" max="13574" width="9.140625" style="18"/>
    <col min="13575" max="13575" width="8.28515625" style="18" bestFit="1" customWidth="1"/>
    <col min="13576" max="13830" width="9.140625" style="18"/>
    <col min="13831" max="13831" width="8.28515625" style="18" bestFit="1" customWidth="1"/>
    <col min="13832" max="14086" width="9.140625" style="18"/>
    <col min="14087" max="14087" width="8.28515625" style="18" bestFit="1" customWidth="1"/>
    <col min="14088" max="14342" width="9.140625" style="18"/>
    <col min="14343" max="14343" width="8.28515625" style="18" bestFit="1" customWidth="1"/>
    <col min="14344" max="14598" width="9.140625" style="18"/>
    <col min="14599" max="14599" width="8.28515625" style="18" bestFit="1" customWidth="1"/>
    <col min="14600" max="14854" width="9.140625" style="18"/>
    <col min="14855" max="14855" width="8.28515625" style="18" bestFit="1" customWidth="1"/>
    <col min="14856" max="15110" width="9.140625" style="18"/>
    <col min="15111" max="15111" width="8.28515625" style="18" bestFit="1" customWidth="1"/>
    <col min="15112" max="15366" width="9.140625" style="18"/>
    <col min="15367" max="15367" width="8.28515625" style="18" bestFit="1" customWidth="1"/>
    <col min="15368" max="15622" width="9.140625" style="18"/>
    <col min="15623" max="15623" width="8.28515625" style="18" bestFit="1" customWidth="1"/>
    <col min="15624" max="15878" width="9.140625" style="18"/>
    <col min="15879" max="15879" width="8.28515625" style="18" bestFit="1" customWidth="1"/>
    <col min="15880" max="16134" width="9.140625" style="18"/>
    <col min="16135" max="16135" width="8.28515625" style="18" bestFit="1" customWidth="1"/>
    <col min="16136" max="16384" width="9.140625" style="18"/>
  </cols>
  <sheetData>
    <row r="1" spans="1:17" ht="13.5" thickBot="1" x14ac:dyDescent="0.25">
      <c r="A1" s="29" t="s">
        <v>0</v>
      </c>
      <c r="B1" s="30"/>
      <c r="F1" s="29" t="s">
        <v>1</v>
      </c>
      <c r="G1" s="30"/>
    </row>
    <row r="2" spans="1:17" x14ac:dyDescent="0.2">
      <c r="A2" s="1" t="s">
        <v>2</v>
      </c>
      <c r="B2" s="2">
        <v>100</v>
      </c>
      <c r="F2" s="19" t="s">
        <v>11</v>
      </c>
      <c r="G2" s="14">
        <v>1</v>
      </c>
    </row>
    <row r="3" spans="1:17" ht="15.75" thickBot="1" x14ac:dyDescent="0.3">
      <c r="A3" s="3" t="s">
        <v>4</v>
      </c>
      <c r="B3" s="4">
        <v>0.25</v>
      </c>
      <c r="F3" s="20" t="s">
        <v>3</v>
      </c>
      <c r="G3" s="21">
        <v>110</v>
      </c>
    </row>
    <row r="4" spans="1:17" ht="15" x14ac:dyDescent="0.25">
      <c r="A4" s="3" t="s">
        <v>5</v>
      </c>
      <c r="B4" s="5">
        <v>0.3</v>
      </c>
    </row>
    <row r="5" spans="1:17" x14ac:dyDescent="0.2">
      <c r="A5" s="3" t="s">
        <v>6</v>
      </c>
      <c r="B5" s="6">
        <v>15</v>
      </c>
    </row>
    <row r="6" spans="1:17" ht="15" x14ac:dyDescent="0.25">
      <c r="A6" s="3" t="s">
        <v>12</v>
      </c>
      <c r="B6" s="15">
        <v>0.02</v>
      </c>
    </row>
    <row r="7" spans="1:17" ht="15.75" thickBot="1" x14ac:dyDescent="0.3">
      <c r="A7" s="16" t="s">
        <v>13</v>
      </c>
      <c r="B7" s="17">
        <v>0.01</v>
      </c>
    </row>
    <row r="8" spans="1:17" x14ac:dyDescent="0.2">
      <c r="A8" s="7" t="s">
        <v>7</v>
      </c>
      <c r="B8" s="8">
        <f>EXP(B4*SQRT(B3/B5))</f>
        <v>1.0394896104013376</v>
      </c>
    </row>
    <row r="9" spans="1:17" x14ac:dyDescent="0.2">
      <c r="A9" s="9" t="s">
        <v>8</v>
      </c>
      <c r="B9" s="10">
        <f>1/B8</f>
        <v>0.96201057710803761</v>
      </c>
    </row>
    <row r="10" spans="1:17" x14ac:dyDescent="0.2">
      <c r="A10" s="9" t="s">
        <v>9</v>
      </c>
      <c r="B10" s="11">
        <f>(EXP((B6 - B7) * B3/B5) - B9) / (B8 - B9)</f>
        <v>0.49247005062451049</v>
      </c>
    </row>
    <row r="11" spans="1:17" ht="13.5" thickBot="1" x14ac:dyDescent="0.25">
      <c r="A11" s="12" t="s">
        <v>10</v>
      </c>
      <c r="B11" s="13">
        <f>1 - B10</f>
        <v>0.50752994937548945</v>
      </c>
    </row>
    <row r="13" spans="1:17" x14ac:dyDescent="0.2">
      <c r="A13" s="22" t="s">
        <v>14</v>
      </c>
    </row>
    <row r="15" spans="1:17" x14ac:dyDescent="0.2">
      <c r="B15" s="23">
        <v>0</v>
      </c>
      <c r="C15" s="23">
        <v>1</v>
      </c>
      <c r="D15" s="23">
        <v>2</v>
      </c>
      <c r="E15" s="23">
        <v>3</v>
      </c>
      <c r="F15" s="23">
        <v>4</v>
      </c>
      <c r="G15" s="23">
        <v>5</v>
      </c>
      <c r="H15" s="23">
        <v>6</v>
      </c>
      <c r="I15" s="23">
        <v>7</v>
      </c>
      <c r="J15" s="23">
        <v>8</v>
      </c>
      <c r="K15" s="23">
        <v>9</v>
      </c>
      <c r="L15" s="18">
        <v>10</v>
      </c>
      <c r="M15" s="23">
        <v>11</v>
      </c>
      <c r="N15" s="23">
        <v>12</v>
      </c>
      <c r="O15" s="23">
        <v>13</v>
      </c>
      <c r="P15" s="23">
        <v>14</v>
      </c>
      <c r="Q15" s="23">
        <v>15</v>
      </c>
    </row>
    <row r="16" spans="1:17" x14ac:dyDescent="0.2">
      <c r="A16" s="18">
        <v>15</v>
      </c>
      <c r="M16" s="24" t="str">
        <f t="shared" ref="M16:Q29" ca="1" si="0">IF($A16&lt;M$15,$B$9*OFFSET(M16,0,-1),IF($A16=M$15,$B$8*OFFSET(M16,1,-1),""))</f>
        <v/>
      </c>
      <c r="N16" s="24" t="str">
        <f t="shared" ca="1" si="0"/>
        <v/>
      </c>
      <c r="O16" s="24" t="str">
        <f t="shared" ca="1" si="0"/>
        <v/>
      </c>
      <c r="P16" s="24" t="str">
        <f t="shared" ca="1" si="0"/>
        <v/>
      </c>
      <c r="Q16" s="24">
        <f t="shared" ca="1" si="0"/>
        <v>178.77315075823685</v>
      </c>
    </row>
    <row r="17" spans="1:23" x14ac:dyDescent="0.2">
      <c r="A17" s="18">
        <v>14</v>
      </c>
      <c r="M17" s="24" t="str">
        <f t="shared" ca="1" si="0"/>
        <v/>
      </c>
      <c r="N17" s="24" t="str">
        <f t="shared" ca="1" si="0"/>
        <v/>
      </c>
      <c r="O17" s="24" t="str">
        <f t="shared" ca="1" si="0"/>
        <v/>
      </c>
      <c r="P17" s="24">
        <f t="shared" ca="1" si="0"/>
        <v>171.98166193235366</v>
      </c>
      <c r="Q17" s="24">
        <f t="shared" ca="1" si="0"/>
        <v>165.44817784754298</v>
      </c>
    </row>
    <row r="18" spans="1:23" x14ac:dyDescent="0.2">
      <c r="A18" s="18">
        <v>13</v>
      </c>
      <c r="M18" s="24" t="str">
        <f t="shared" ca="1" si="0"/>
        <v/>
      </c>
      <c r="N18" s="24" t="str">
        <f t="shared" ca="1" si="0"/>
        <v/>
      </c>
      <c r="O18" s="24">
        <f t="shared" ca="1" si="0"/>
        <v>165.44817784754298</v>
      </c>
      <c r="P18" s="24">
        <f t="shared" ca="1" si="0"/>
        <v>159.16289705258808</v>
      </c>
      <c r="Q18" s="24">
        <f t="shared" ca="1" si="0"/>
        <v>153.11639044774745</v>
      </c>
    </row>
    <row r="19" spans="1:23" x14ac:dyDescent="0.2">
      <c r="A19" s="18">
        <v>12</v>
      </c>
      <c r="M19" s="24" t="str">
        <f t="shared" ca="1" si="0"/>
        <v/>
      </c>
      <c r="N19" s="24">
        <f t="shared" ca="1" si="0"/>
        <v>159.16289705258808</v>
      </c>
      <c r="O19" s="24">
        <f t="shared" ca="1" si="0"/>
        <v>153.11639044774745</v>
      </c>
      <c r="P19" s="24">
        <f t="shared" ca="1" si="0"/>
        <v>147.29958713933715</v>
      </c>
      <c r="Q19" s="24">
        <f t="shared" ca="1" si="0"/>
        <v>141.70376083168941</v>
      </c>
    </row>
    <row r="20" spans="1:23" x14ac:dyDescent="0.2">
      <c r="A20" s="18">
        <v>11</v>
      </c>
      <c r="M20" s="24">
        <f t="shared" ca="1" si="0"/>
        <v>153.11639044774745</v>
      </c>
      <c r="N20" s="24">
        <f t="shared" ca="1" si="0"/>
        <v>147.29958713933715</v>
      </c>
      <c r="O20" s="24">
        <f t="shared" ca="1" si="0"/>
        <v>141.70376083168941</v>
      </c>
      <c r="P20" s="24">
        <f t="shared" ca="1" si="0"/>
        <v>136.32051673607288</v>
      </c>
      <c r="Q20" s="24">
        <f t="shared" ca="1" si="0"/>
        <v>131.14177897693537</v>
      </c>
      <c r="R20" s="23"/>
      <c r="S20" s="23"/>
      <c r="T20" s="23"/>
      <c r="U20" s="23"/>
      <c r="V20" s="23"/>
      <c r="W20" s="23"/>
    </row>
    <row r="21" spans="1:23" x14ac:dyDescent="0.2">
      <c r="A21" s="18">
        <v>10</v>
      </c>
      <c r="B21" s="23"/>
      <c r="C21" s="24" t="str">
        <f t="shared" ref="C21:L31" ca="1" si="1">IF($A21&lt;C$15,$B$9*OFFSET(C21,0,-1),IF($A21=C$15,$B$8*OFFSET(C21,1,-1),""))</f>
        <v/>
      </c>
      <c r="D21" s="24" t="str">
        <f t="shared" ca="1" si="1"/>
        <v/>
      </c>
      <c r="E21" s="24" t="str">
        <f t="shared" ca="1" si="1"/>
        <v/>
      </c>
      <c r="F21" s="24" t="str">
        <f t="shared" ca="1" si="1"/>
        <v/>
      </c>
      <c r="G21" s="24" t="str">
        <f t="shared" ca="1" si="1"/>
        <v/>
      </c>
      <c r="H21" s="24" t="str">
        <f t="shared" ca="1" si="1"/>
        <v/>
      </c>
      <c r="I21" s="24" t="str">
        <f t="shared" ca="1" si="1"/>
        <v/>
      </c>
      <c r="J21" s="24" t="str">
        <f t="shared" ca="1" si="1"/>
        <v/>
      </c>
      <c r="K21" s="24" t="str">
        <f t="shared" ca="1" si="1"/>
        <v/>
      </c>
      <c r="L21" s="24">
        <f t="shared" ca="1" si="1"/>
        <v>147.29958713933715</v>
      </c>
      <c r="M21" s="24">
        <f t="shared" ca="1" si="0"/>
        <v>141.70376083168941</v>
      </c>
      <c r="N21" s="24">
        <f t="shared" ca="1" si="0"/>
        <v>136.32051673607288</v>
      </c>
      <c r="O21" s="24">
        <f t="shared" ca="1" si="0"/>
        <v>131.14177897693537</v>
      </c>
      <c r="P21" s="24">
        <f t="shared" ca="1" si="0"/>
        <v>126.15977847657631</v>
      </c>
      <c r="Q21" s="24">
        <f t="shared" ca="1" si="0"/>
        <v>121.36704130007335</v>
      </c>
      <c r="R21" s="23"/>
      <c r="S21" s="23"/>
      <c r="T21" s="23"/>
      <c r="U21" s="23"/>
      <c r="V21" s="23"/>
      <c r="W21" s="23"/>
    </row>
    <row r="22" spans="1:23" x14ac:dyDescent="0.2">
      <c r="A22" s="18">
        <v>9</v>
      </c>
      <c r="B22" s="23"/>
      <c r="C22" s="24" t="str">
        <f t="shared" ca="1" si="1"/>
        <v/>
      </c>
      <c r="D22" s="24" t="str">
        <f t="shared" ca="1" si="1"/>
        <v/>
      </c>
      <c r="E22" s="24" t="str">
        <f t="shared" ca="1" si="1"/>
        <v/>
      </c>
      <c r="F22" s="24" t="str">
        <f t="shared" ca="1" si="1"/>
        <v/>
      </c>
      <c r="G22" s="24" t="str">
        <f t="shared" ca="1" si="1"/>
        <v/>
      </c>
      <c r="H22" s="24" t="str">
        <f t="shared" ca="1" si="1"/>
        <v/>
      </c>
      <c r="I22" s="24" t="str">
        <f t="shared" ca="1" si="1"/>
        <v/>
      </c>
      <c r="J22" s="24" t="str">
        <f t="shared" ca="1" si="1"/>
        <v/>
      </c>
      <c r="K22" s="24">
        <f t="shared" ca="1" si="1"/>
        <v>141.70376083168941</v>
      </c>
      <c r="L22" s="24">
        <f t="shared" ca="1" si="1"/>
        <v>136.32051673607288</v>
      </c>
      <c r="M22" s="24">
        <f t="shared" ca="1" si="0"/>
        <v>131.14177897693537</v>
      </c>
      <c r="N22" s="24">
        <f t="shared" ca="1" si="0"/>
        <v>126.15977847657631</v>
      </c>
      <c r="O22" s="24">
        <f t="shared" ca="1" si="0"/>
        <v>121.36704130007335</v>
      </c>
      <c r="P22" s="24">
        <f t="shared" ca="1" si="0"/>
        <v>116.7563774429786</v>
      </c>
      <c r="Q22" s="24">
        <f t="shared" ca="1" si="0"/>
        <v>112.32087004496371</v>
      </c>
      <c r="R22" s="23"/>
      <c r="S22" s="23"/>
      <c r="T22" s="23"/>
      <c r="U22" s="23"/>
      <c r="V22" s="23"/>
      <c r="W22" s="23"/>
    </row>
    <row r="23" spans="1:23" x14ac:dyDescent="0.2">
      <c r="A23" s="18">
        <v>8</v>
      </c>
      <c r="B23" s="23"/>
      <c r="C23" s="24" t="str">
        <f t="shared" ca="1" si="1"/>
        <v/>
      </c>
      <c r="D23" s="24" t="str">
        <f t="shared" ca="1" si="1"/>
        <v/>
      </c>
      <c r="E23" s="24" t="str">
        <f t="shared" ca="1" si="1"/>
        <v/>
      </c>
      <c r="F23" s="24" t="str">
        <f t="shared" ca="1" si="1"/>
        <v/>
      </c>
      <c r="G23" s="24" t="str">
        <f t="shared" ca="1" si="1"/>
        <v/>
      </c>
      <c r="H23" s="24" t="str">
        <f t="shared" ca="1" si="1"/>
        <v/>
      </c>
      <c r="I23" s="24" t="str">
        <f t="shared" ca="1" si="1"/>
        <v/>
      </c>
      <c r="J23" s="24">
        <f t="shared" ca="1" si="1"/>
        <v>136.32051673607288</v>
      </c>
      <c r="K23" s="24">
        <f t="shared" ca="1" si="1"/>
        <v>131.14177897693537</v>
      </c>
      <c r="L23" s="24">
        <f t="shared" ca="1" si="1"/>
        <v>126.15977847657631</v>
      </c>
      <c r="M23" s="24">
        <f t="shared" ca="1" si="0"/>
        <v>121.36704130007335</v>
      </c>
      <c r="N23" s="24">
        <f t="shared" ca="1" si="0"/>
        <v>116.7563774429786</v>
      </c>
      <c r="O23" s="24">
        <f t="shared" ca="1" si="0"/>
        <v>112.32087004496371</v>
      </c>
      <c r="P23" s="24">
        <f t="shared" ca="1" si="0"/>
        <v>108.05386501323244</v>
      </c>
      <c r="Q23" s="24">
        <f t="shared" ca="1" si="0"/>
        <v>103.94896104013374</v>
      </c>
      <c r="R23" s="23"/>
      <c r="S23" s="23"/>
      <c r="T23" s="23"/>
      <c r="U23" s="23"/>
      <c r="V23" s="23"/>
      <c r="W23" s="23"/>
    </row>
    <row r="24" spans="1:23" x14ac:dyDescent="0.2">
      <c r="A24" s="18">
        <v>7</v>
      </c>
      <c r="B24" s="23"/>
      <c r="C24" s="24" t="str">
        <f t="shared" ca="1" si="1"/>
        <v/>
      </c>
      <c r="D24" s="24" t="str">
        <f t="shared" ca="1" si="1"/>
        <v/>
      </c>
      <c r="E24" s="24" t="str">
        <f t="shared" ca="1" si="1"/>
        <v/>
      </c>
      <c r="F24" s="24" t="str">
        <f t="shared" ca="1" si="1"/>
        <v/>
      </c>
      <c r="G24" s="24" t="str">
        <f t="shared" ca="1" si="1"/>
        <v/>
      </c>
      <c r="H24" s="24" t="str">
        <f t="shared" ca="1" si="1"/>
        <v/>
      </c>
      <c r="I24" s="24">
        <f t="shared" ca="1" si="1"/>
        <v>131.14177897693537</v>
      </c>
      <c r="J24" s="24">
        <f t="shared" ca="1" si="1"/>
        <v>126.15977847657631</v>
      </c>
      <c r="K24" s="24">
        <f t="shared" ca="1" si="1"/>
        <v>121.36704130007335</v>
      </c>
      <c r="L24" s="24">
        <f t="shared" ca="1" si="1"/>
        <v>116.7563774429786</v>
      </c>
      <c r="M24" s="24">
        <f t="shared" ca="1" si="0"/>
        <v>112.32087004496371</v>
      </c>
      <c r="N24" s="24">
        <f t="shared" ca="1" si="0"/>
        <v>108.05386501323244</v>
      </c>
      <c r="O24" s="24">
        <f t="shared" ca="1" si="0"/>
        <v>103.94896104013374</v>
      </c>
      <c r="P24" s="24">
        <f t="shared" ca="1" si="0"/>
        <v>99.999999999999972</v>
      </c>
      <c r="Q24" s="24">
        <f t="shared" ca="1" si="0"/>
        <v>96.201057710803738</v>
      </c>
      <c r="R24" s="23"/>
      <c r="S24" s="23"/>
      <c r="T24" s="23"/>
      <c r="U24" s="23"/>
      <c r="V24" s="23"/>
      <c r="W24" s="23"/>
    </row>
    <row r="25" spans="1:23" x14ac:dyDescent="0.2">
      <c r="A25" s="18">
        <v>6</v>
      </c>
      <c r="B25" s="23"/>
      <c r="C25" s="24" t="str">
        <f t="shared" ca="1" si="1"/>
        <v/>
      </c>
      <c r="D25" s="24" t="str">
        <f t="shared" ca="1" si="1"/>
        <v/>
      </c>
      <c r="E25" s="24" t="str">
        <f t="shared" ca="1" si="1"/>
        <v/>
      </c>
      <c r="F25" s="24" t="str">
        <f t="shared" ca="1" si="1"/>
        <v/>
      </c>
      <c r="G25" s="24" t="str">
        <f t="shared" ca="1" si="1"/>
        <v/>
      </c>
      <c r="H25" s="24">
        <f t="shared" ca="1" si="1"/>
        <v>126.15977847657631</v>
      </c>
      <c r="I25" s="24">
        <f t="shared" ca="1" si="1"/>
        <v>121.36704130007335</v>
      </c>
      <c r="J25" s="24">
        <f t="shared" ca="1" si="1"/>
        <v>116.7563774429786</v>
      </c>
      <c r="K25" s="24">
        <f t="shared" ca="1" si="1"/>
        <v>112.32087004496371</v>
      </c>
      <c r="L25" s="24">
        <f t="shared" ca="1" si="1"/>
        <v>108.05386501323244</v>
      </c>
      <c r="M25" s="24">
        <f t="shared" ca="1" si="0"/>
        <v>103.94896104013374</v>
      </c>
      <c r="N25" s="24">
        <f t="shared" ca="1" si="0"/>
        <v>99.999999999999972</v>
      </c>
      <c r="O25" s="24">
        <f t="shared" ca="1" si="0"/>
        <v>96.201057710803738</v>
      </c>
      <c r="P25" s="24">
        <f t="shared" ca="1" si="0"/>
        <v>92.546435046773937</v>
      </c>
      <c r="Q25" s="24">
        <f t="shared" ca="1" si="0"/>
        <v>89.030649388638508</v>
      </c>
      <c r="R25" s="23"/>
      <c r="S25" s="23"/>
      <c r="T25" s="23"/>
      <c r="U25" s="23"/>
      <c r="V25" s="23"/>
      <c r="W25" s="23"/>
    </row>
    <row r="26" spans="1:23" x14ac:dyDescent="0.2">
      <c r="A26" s="18">
        <v>5</v>
      </c>
      <c r="C26" s="24" t="str">
        <f t="shared" ca="1" si="1"/>
        <v/>
      </c>
      <c r="D26" s="24" t="str">
        <f t="shared" ca="1" si="1"/>
        <v/>
      </c>
      <c r="E26" s="24" t="str">
        <f t="shared" ca="1" si="1"/>
        <v/>
      </c>
      <c r="F26" s="24" t="str">
        <f t="shared" ca="1" si="1"/>
        <v/>
      </c>
      <c r="G26" s="24">
        <f t="shared" ca="1" si="1"/>
        <v>121.36704130007337</v>
      </c>
      <c r="H26" s="24">
        <f t="shared" ca="1" si="1"/>
        <v>116.75637744297862</v>
      </c>
      <c r="I26" s="24">
        <f t="shared" ca="1" si="1"/>
        <v>112.32087004496373</v>
      </c>
      <c r="J26" s="24">
        <f t="shared" ca="1" si="1"/>
        <v>108.05386501323245</v>
      </c>
      <c r="K26" s="24">
        <f t="shared" ca="1" si="1"/>
        <v>103.94896104013375</v>
      </c>
      <c r="L26" s="24">
        <f t="shared" ca="1" si="1"/>
        <v>99.999999999999986</v>
      </c>
      <c r="M26" s="24">
        <f t="shared" ca="1" si="0"/>
        <v>96.201057710803752</v>
      </c>
      <c r="N26" s="24">
        <f t="shared" ca="1" si="0"/>
        <v>92.546435046773951</v>
      </c>
      <c r="O26" s="24">
        <f t="shared" ca="1" si="0"/>
        <v>89.030649388638523</v>
      </c>
      <c r="P26" s="24">
        <f t="shared" ca="1" si="0"/>
        <v>85.648426398667496</v>
      </c>
      <c r="Q26" s="24">
        <f t="shared" ca="1" si="0"/>
        <v>82.394692108177395</v>
      </c>
      <c r="R26" s="25"/>
      <c r="S26" s="25"/>
      <c r="T26" s="25"/>
      <c r="U26" s="25"/>
      <c r="V26" s="25"/>
      <c r="W26" s="25"/>
    </row>
    <row r="27" spans="1:23" x14ac:dyDescent="0.2">
      <c r="A27" s="18">
        <v>4</v>
      </c>
      <c r="C27" s="24" t="str">
        <f t="shared" ca="1" si="1"/>
        <v/>
      </c>
      <c r="D27" s="24" t="str">
        <f t="shared" ca="1" si="1"/>
        <v/>
      </c>
      <c r="E27" s="24" t="str">
        <f t="shared" ca="1" si="1"/>
        <v/>
      </c>
      <c r="F27" s="24">
        <f t="shared" ca="1" si="1"/>
        <v>116.75637744297862</v>
      </c>
      <c r="G27" s="24">
        <f t="shared" ca="1" si="1"/>
        <v>112.32087004496373</v>
      </c>
      <c r="H27" s="24">
        <f t="shared" ca="1" si="1"/>
        <v>108.05386501323245</v>
      </c>
      <c r="I27" s="24">
        <f t="shared" ca="1" si="1"/>
        <v>103.94896104013375</v>
      </c>
      <c r="J27" s="24">
        <f t="shared" ca="1" si="1"/>
        <v>99.999999999999986</v>
      </c>
      <c r="K27" s="24">
        <f t="shared" ca="1" si="1"/>
        <v>96.201057710803752</v>
      </c>
      <c r="L27" s="24">
        <f t="shared" ca="1" si="1"/>
        <v>92.546435046773951</v>
      </c>
      <c r="M27" s="24">
        <f t="shared" ca="1" si="0"/>
        <v>89.030649388638523</v>
      </c>
      <c r="N27" s="24">
        <f t="shared" ca="1" si="0"/>
        <v>85.648426398667496</v>
      </c>
      <c r="O27" s="24">
        <f t="shared" ca="1" si="0"/>
        <v>82.394692108177395</v>
      </c>
      <c r="P27" s="24">
        <f t="shared" ca="1" si="0"/>
        <v>79.264565305626803</v>
      </c>
      <c r="Q27" s="24">
        <f t="shared" ca="1" si="0"/>
        <v>76.253350213883778</v>
      </c>
      <c r="R27" s="25"/>
      <c r="S27" s="25"/>
      <c r="T27" s="25"/>
      <c r="U27" s="25"/>
      <c r="V27" s="25"/>
      <c r="W27" s="25"/>
    </row>
    <row r="28" spans="1:23" x14ac:dyDescent="0.2">
      <c r="A28" s="18">
        <v>3</v>
      </c>
      <c r="C28" s="24" t="str">
        <f t="shared" ca="1" si="1"/>
        <v/>
      </c>
      <c r="D28" s="24" t="str">
        <f t="shared" ca="1" si="1"/>
        <v/>
      </c>
      <c r="E28" s="24">
        <f t="shared" ca="1" si="1"/>
        <v>112.32087004496373</v>
      </c>
      <c r="F28" s="24">
        <f t="shared" ca="1" si="1"/>
        <v>108.05386501323245</v>
      </c>
      <c r="G28" s="24">
        <f t="shared" ca="1" si="1"/>
        <v>103.94896104013375</v>
      </c>
      <c r="H28" s="24">
        <f t="shared" ca="1" si="1"/>
        <v>99.999999999999986</v>
      </c>
      <c r="I28" s="24">
        <f t="shared" ca="1" si="1"/>
        <v>96.201057710803752</v>
      </c>
      <c r="J28" s="24">
        <f t="shared" ca="1" si="1"/>
        <v>92.546435046773951</v>
      </c>
      <c r="K28" s="24">
        <f t="shared" ca="1" si="1"/>
        <v>89.030649388638523</v>
      </c>
      <c r="L28" s="24">
        <f t="shared" ca="1" si="1"/>
        <v>85.648426398667496</v>
      </c>
      <c r="M28" s="24">
        <f t="shared" ca="1" si="0"/>
        <v>82.394692108177395</v>
      </c>
      <c r="N28" s="24">
        <f t="shared" ca="1" si="0"/>
        <v>79.264565305626803</v>
      </c>
      <c r="O28" s="24">
        <f t="shared" ca="1" si="0"/>
        <v>76.253350213883778</v>
      </c>
      <c r="P28" s="24">
        <f t="shared" ca="1" si="0"/>
        <v>73.356529445679641</v>
      </c>
      <c r="Q28" s="24">
        <f t="shared" ca="1" si="0"/>
        <v>70.56975722668102</v>
      </c>
      <c r="R28" s="25"/>
      <c r="S28" s="25"/>
      <c r="T28" s="25"/>
      <c r="U28" s="25"/>
      <c r="V28" s="25"/>
      <c r="W28" s="25"/>
    </row>
    <row r="29" spans="1:23" x14ac:dyDescent="0.2">
      <c r="A29" s="18">
        <v>2</v>
      </c>
      <c r="C29" s="24" t="str">
        <f t="shared" ca="1" si="1"/>
        <v/>
      </c>
      <c r="D29" s="24">
        <f t="shared" ca="1" si="1"/>
        <v>108.05386501323245</v>
      </c>
      <c r="E29" s="24">
        <f t="shared" ca="1" si="1"/>
        <v>103.94896104013375</v>
      </c>
      <c r="F29" s="24">
        <f t="shared" ca="1" si="1"/>
        <v>99.999999999999986</v>
      </c>
      <c r="G29" s="24">
        <f t="shared" ca="1" si="1"/>
        <v>96.201057710803752</v>
      </c>
      <c r="H29" s="24">
        <f t="shared" ca="1" si="1"/>
        <v>92.546435046773951</v>
      </c>
      <c r="I29" s="24">
        <f t="shared" ca="1" si="1"/>
        <v>89.030649388638523</v>
      </c>
      <c r="J29" s="24">
        <f t="shared" ca="1" si="1"/>
        <v>85.648426398667496</v>
      </c>
      <c r="K29" s="24">
        <f t="shared" ca="1" si="1"/>
        <v>82.394692108177395</v>
      </c>
      <c r="L29" s="24">
        <f t="shared" ca="1" si="1"/>
        <v>79.264565305626803</v>
      </c>
      <c r="M29" s="24">
        <f t="shared" ca="1" si="0"/>
        <v>76.253350213883778</v>
      </c>
      <c r="N29" s="24">
        <f t="shared" ca="1" si="0"/>
        <v>73.356529445679641</v>
      </c>
      <c r="O29" s="24">
        <f t="shared" ca="1" si="0"/>
        <v>70.56975722668102</v>
      </c>
      <c r="P29" s="24">
        <f t="shared" ca="1" si="0"/>
        <v>67.888852876013516</v>
      </c>
      <c r="Q29" s="24">
        <f t="shared" ca="1" si="0"/>
        <v>65.309794534456415</v>
      </c>
      <c r="R29" s="25"/>
      <c r="S29" s="25"/>
      <c r="T29" s="25"/>
      <c r="U29" s="25"/>
      <c r="V29" s="25"/>
      <c r="W29" s="25"/>
    </row>
    <row r="30" spans="1:23" x14ac:dyDescent="0.2">
      <c r="A30" s="18">
        <v>1</v>
      </c>
      <c r="C30" s="24">
        <f t="shared" ca="1" si="1"/>
        <v>103.94896104013375</v>
      </c>
      <c r="D30" s="24">
        <f t="shared" ca="1" si="1"/>
        <v>99.999999999999986</v>
      </c>
      <c r="E30" s="24">
        <f t="shared" ca="1" si="1"/>
        <v>96.201057710803752</v>
      </c>
      <c r="F30" s="24">
        <f t="shared" ca="1" si="1"/>
        <v>92.546435046773951</v>
      </c>
      <c r="G30" s="24">
        <f t="shared" ca="1" si="1"/>
        <v>89.030649388638523</v>
      </c>
      <c r="H30" s="24">
        <f t="shared" ca="1" si="1"/>
        <v>85.648426398667496</v>
      </c>
      <c r="I30" s="24">
        <f t="shared" ca="1" si="1"/>
        <v>82.394692108177395</v>
      </c>
      <c r="J30" s="24">
        <f t="shared" ca="1" si="1"/>
        <v>79.264565305626803</v>
      </c>
      <c r="K30" s="24">
        <f t="shared" ca="1" si="1"/>
        <v>76.253350213883778</v>
      </c>
      <c r="L30" s="24">
        <f t="shared" ca="1" si="1"/>
        <v>73.356529445679641</v>
      </c>
      <c r="M30" s="24">
        <f t="shared" ref="M30:Q31" ca="1" si="2">IF($A30&lt;M$15,$B$9*OFFSET(M30,0,-1),IF($A30=M$15,$B$8*OFFSET(M30,1,-1),""))</f>
        <v>70.56975722668102</v>
      </c>
      <c r="N30" s="24">
        <f t="shared" ca="1" si="2"/>
        <v>67.888852876013516</v>
      </c>
      <c r="O30" s="24">
        <f t="shared" ca="1" si="2"/>
        <v>65.309794534456415</v>
      </c>
      <c r="P30" s="24">
        <f t="shared" ca="1" si="2"/>
        <v>62.828713130899779</v>
      </c>
      <c r="Q30" s="24">
        <f t="shared" ca="1" si="2"/>
        <v>60.441886578012237</v>
      </c>
      <c r="R30" s="25"/>
      <c r="S30" s="25"/>
      <c r="T30" s="25"/>
      <c r="U30" s="25"/>
      <c r="V30" s="25"/>
      <c r="W30" s="25"/>
    </row>
    <row r="31" spans="1:23" x14ac:dyDescent="0.2">
      <c r="A31" s="18">
        <v>0</v>
      </c>
      <c r="B31" s="24">
        <f>$B$2</f>
        <v>100</v>
      </c>
      <c r="C31" s="24">
        <f t="shared" ca="1" si="1"/>
        <v>96.201057710803767</v>
      </c>
      <c r="D31" s="24">
        <f t="shared" ca="1" si="1"/>
        <v>92.546435046773965</v>
      </c>
      <c r="E31" s="24">
        <f t="shared" ca="1" si="1"/>
        <v>89.030649388638537</v>
      </c>
      <c r="F31" s="24">
        <f t="shared" ca="1" si="1"/>
        <v>85.64842639866751</v>
      </c>
      <c r="G31" s="24">
        <f t="shared" ca="1" si="1"/>
        <v>82.394692108177409</v>
      </c>
      <c r="H31" s="24">
        <f t="shared" ca="1" si="1"/>
        <v>79.264565305626817</v>
      </c>
      <c r="I31" s="24">
        <f t="shared" ca="1" si="1"/>
        <v>76.253350213883792</v>
      </c>
      <c r="J31" s="24">
        <f t="shared" ca="1" si="1"/>
        <v>73.356529445679655</v>
      </c>
      <c r="K31" s="24">
        <f t="shared" ca="1" si="1"/>
        <v>70.569757226681034</v>
      </c>
      <c r="L31" s="24">
        <f t="shared" ca="1" si="1"/>
        <v>67.88885287601353</v>
      </c>
      <c r="M31" s="24">
        <f t="shared" ca="1" si="2"/>
        <v>65.309794534456429</v>
      </c>
      <c r="N31" s="24">
        <f t="shared" ca="1" si="2"/>
        <v>62.828713130899793</v>
      </c>
      <c r="O31" s="24">
        <f t="shared" ca="1" si="2"/>
        <v>60.441886578012252</v>
      </c>
      <c r="P31" s="24">
        <f t="shared" ca="1" si="2"/>
        <v>58.145734188412121</v>
      </c>
      <c r="Q31" s="24">
        <f t="shared" ca="1" si="2"/>
        <v>55.936811302964898</v>
      </c>
      <c r="R31" s="25"/>
      <c r="S31" s="25"/>
      <c r="T31" s="25"/>
      <c r="U31" s="25"/>
      <c r="V31" s="25"/>
      <c r="W31" s="25"/>
    </row>
    <row r="32" spans="1:23" x14ac:dyDescent="0.2"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5"/>
      <c r="S32" s="25"/>
      <c r="T32" s="25"/>
      <c r="U32" s="25"/>
      <c r="V32" s="25"/>
      <c r="W32" s="25"/>
    </row>
    <row r="33" spans="1:24" x14ac:dyDescent="0.2">
      <c r="A33" s="27" t="s">
        <v>15</v>
      </c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5"/>
      <c r="S33" s="25"/>
      <c r="T33" s="25"/>
      <c r="U33" s="25"/>
      <c r="V33" s="25"/>
      <c r="W33" s="25"/>
    </row>
    <row r="34" spans="1:24" x14ac:dyDescent="0.2">
      <c r="A34" s="27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5"/>
      <c r="S34" s="25"/>
      <c r="T34" s="25"/>
      <c r="U34" s="25"/>
      <c r="V34" s="25"/>
      <c r="W34" s="25"/>
    </row>
    <row r="35" spans="1:24" x14ac:dyDescent="0.2">
      <c r="B35" s="23">
        <v>0</v>
      </c>
      <c r="C35" s="23">
        <v>1</v>
      </c>
      <c r="D35" s="23">
        <v>2</v>
      </c>
      <c r="E35" s="23">
        <v>3</v>
      </c>
      <c r="F35" s="23">
        <v>4</v>
      </c>
      <c r="G35" s="23">
        <v>5</v>
      </c>
      <c r="H35" s="23">
        <v>6</v>
      </c>
      <c r="I35" s="23">
        <v>7</v>
      </c>
      <c r="J35" s="23">
        <v>8</v>
      </c>
      <c r="K35" s="23">
        <v>9</v>
      </c>
      <c r="L35" s="18">
        <v>10</v>
      </c>
      <c r="M35" s="23">
        <v>11</v>
      </c>
      <c r="N35" s="23">
        <v>12</v>
      </c>
      <c r="O35" s="23">
        <v>13</v>
      </c>
      <c r="P35" s="23">
        <v>14</v>
      </c>
      <c r="Q35" s="23">
        <v>15</v>
      </c>
      <c r="R35" s="25"/>
      <c r="S35" s="25"/>
      <c r="T35" s="23"/>
      <c r="U35" s="23"/>
      <c r="V35" s="23"/>
      <c r="W35" s="23"/>
      <c r="X35" s="23"/>
    </row>
    <row r="36" spans="1:24" x14ac:dyDescent="0.2">
      <c r="A36" s="18">
        <v>15</v>
      </c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5">
        <f t="shared" ref="Q36:Q39" ca="1" si="3">MAX($G$2*(Q16-$G$3),0)</f>
        <v>68.773150758236852</v>
      </c>
      <c r="R36" s="25"/>
      <c r="S36" s="25"/>
      <c r="T36" s="23"/>
      <c r="U36" s="23"/>
      <c r="V36" s="23"/>
      <c r="W36" s="23"/>
      <c r="X36" s="23"/>
    </row>
    <row r="37" spans="1:24" x14ac:dyDescent="0.2">
      <c r="A37" s="18">
        <v>14</v>
      </c>
      <c r="B37" s="28" t="str">
        <f t="shared" ref="B37:O37" si="4">IF($A37 &lt;= B$35, ($B$10*C36+$B$11*C37)/EXP($B$6 * $B$3/$B$5),"")</f>
        <v/>
      </c>
      <c r="C37" s="28" t="str">
        <f t="shared" si="4"/>
        <v/>
      </c>
      <c r="D37" s="28" t="str">
        <f t="shared" si="4"/>
        <v/>
      </c>
      <c r="E37" s="28" t="str">
        <f t="shared" si="4"/>
        <v/>
      </c>
      <c r="F37" s="28" t="str">
        <f t="shared" si="4"/>
        <v/>
      </c>
      <c r="G37" s="28" t="str">
        <f t="shared" si="4"/>
        <v/>
      </c>
      <c r="H37" s="28" t="str">
        <f t="shared" si="4"/>
        <v/>
      </c>
      <c r="I37" s="28" t="str">
        <f t="shared" si="4"/>
        <v/>
      </c>
      <c r="J37" s="28" t="str">
        <f t="shared" si="4"/>
        <v/>
      </c>
      <c r="K37" s="28" t="str">
        <f t="shared" si="4"/>
        <v/>
      </c>
      <c r="L37" s="28" t="str">
        <f t="shared" si="4"/>
        <v/>
      </c>
      <c r="M37" s="28" t="str">
        <f t="shared" si="4"/>
        <v/>
      </c>
      <c r="N37" s="28" t="str">
        <f t="shared" si="4"/>
        <v/>
      </c>
      <c r="O37" s="28" t="str">
        <f t="shared" si="4"/>
        <v/>
      </c>
      <c r="P37" s="28">
        <f t="shared" ref="P37:P51" ca="1" si="5">IF($A37 &lt;= P$35, ($B$10*Q36+$B$11*Q37)/EXP($B$6 * $B$3/$B$5),"")</f>
        <v>61.989661266767605</v>
      </c>
      <c r="Q37" s="25">
        <f t="shared" ca="1" si="3"/>
        <v>55.448177847542979</v>
      </c>
      <c r="R37" s="25"/>
      <c r="S37" s="25"/>
      <c r="T37" s="23"/>
      <c r="U37" s="23"/>
      <c r="V37" s="23"/>
      <c r="W37" s="23"/>
      <c r="X37" s="23"/>
    </row>
    <row r="38" spans="1:24" x14ac:dyDescent="0.2">
      <c r="A38" s="18">
        <v>13</v>
      </c>
      <c r="B38" s="28" t="str">
        <f t="shared" ref="B38:O38" si="6">IF($A38 &lt;= B$35, ($B$10*C37+$B$11*C38)/EXP($B$6 * $B$3/$B$5),"")</f>
        <v/>
      </c>
      <c r="C38" s="28" t="str">
        <f t="shared" si="6"/>
        <v/>
      </c>
      <c r="D38" s="28" t="str">
        <f t="shared" si="6"/>
        <v/>
      </c>
      <c r="E38" s="28" t="str">
        <f t="shared" si="6"/>
        <v/>
      </c>
      <c r="F38" s="28" t="str">
        <f t="shared" si="6"/>
        <v/>
      </c>
      <c r="G38" s="28" t="str">
        <f t="shared" si="6"/>
        <v/>
      </c>
      <c r="H38" s="28" t="str">
        <f t="shared" si="6"/>
        <v/>
      </c>
      <c r="I38" s="28" t="str">
        <f t="shared" si="6"/>
        <v/>
      </c>
      <c r="J38" s="28" t="str">
        <f t="shared" si="6"/>
        <v/>
      </c>
      <c r="K38" s="28" t="str">
        <f t="shared" si="6"/>
        <v/>
      </c>
      <c r="L38" s="28" t="str">
        <f t="shared" si="6"/>
        <v/>
      </c>
      <c r="M38" s="28" t="str">
        <f t="shared" si="6"/>
        <v/>
      </c>
      <c r="N38" s="28" t="str">
        <f t="shared" si="6"/>
        <v/>
      </c>
      <c r="O38" s="28">
        <f t="shared" ca="1" si="6"/>
        <v>55.466346539791445</v>
      </c>
      <c r="P38" s="28">
        <f t="shared" ca="1" si="5"/>
        <v>49.173032669786807</v>
      </c>
      <c r="Q38" s="25">
        <f t="shared" ca="1" si="3"/>
        <v>43.116390447747449</v>
      </c>
      <c r="T38" s="23"/>
      <c r="U38" s="23"/>
      <c r="V38" s="23"/>
      <c r="W38" s="23"/>
      <c r="X38" s="23"/>
    </row>
    <row r="39" spans="1:24" x14ac:dyDescent="0.2">
      <c r="A39" s="18">
        <v>12</v>
      </c>
      <c r="B39" s="28" t="str">
        <f t="shared" ref="B39:O39" si="7">IF($A39 &lt;= B$35, ($B$10*C38+$B$11*C39)/EXP($B$6 * $B$3/$B$5),"")</f>
        <v/>
      </c>
      <c r="C39" s="28" t="str">
        <f t="shared" si="7"/>
        <v/>
      </c>
      <c r="D39" s="28" t="str">
        <f t="shared" si="7"/>
        <v/>
      </c>
      <c r="E39" s="28" t="str">
        <f t="shared" si="7"/>
        <v/>
      </c>
      <c r="F39" s="28" t="str">
        <f t="shared" si="7"/>
        <v/>
      </c>
      <c r="G39" s="28" t="str">
        <f t="shared" si="7"/>
        <v/>
      </c>
      <c r="H39" s="28" t="str">
        <f t="shared" si="7"/>
        <v/>
      </c>
      <c r="I39" s="28" t="str">
        <f t="shared" si="7"/>
        <v/>
      </c>
      <c r="J39" s="28" t="str">
        <f t="shared" si="7"/>
        <v/>
      </c>
      <c r="K39" s="28" t="str">
        <f t="shared" si="7"/>
        <v/>
      </c>
      <c r="L39" s="28" t="str">
        <f t="shared" si="7"/>
        <v/>
      </c>
      <c r="M39" s="28" t="str">
        <f t="shared" si="7"/>
        <v/>
      </c>
      <c r="N39" s="28">
        <f t="shared" ca="1" si="7"/>
        <v>49.193280514437177</v>
      </c>
      <c r="O39" s="28">
        <f t="shared" ca="1" si="7"/>
        <v>43.138669050772663</v>
      </c>
      <c r="P39" s="28">
        <f t="shared" ca="1" si="5"/>
        <v>37.31169981009571</v>
      </c>
      <c r="Q39" s="25">
        <f t="shared" ca="1" si="3"/>
        <v>31.703760831689408</v>
      </c>
      <c r="T39" s="26"/>
      <c r="U39" s="26"/>
      <c r="V39" s="26"/>
      <c r="W39" s="26"/>
      <c r="X39" s="26"/>
    </row>
    <row r="40" spans="1:24" x14ac:dyDescent="0.2">
      <c r="A40" s="18">
        <v>11</v>
      </c>
      <c r="B40" s="28" t="str">
        <f t="shared" ref="B40:O40" si="8">IF($A40 &lt;= B$35, ($B$10*C39+$B$11*C40)/EXP($B$6 * $B$3/$B$5),"")</f>
        <v/>
      </c>
      <c r="C40" s="28" t="str">
        <f t="shared" si="8"/>
        <v/>
      </c>
      <c r="D40" s="28" t="str">
        <f t="shared" si="8"/>
        <v/>
      </c>
      <c r="E40" s="28" t="str">
        <f t="shared" si="8"/>
        <v/>
      </c>
      <c r="F40" s="28" t="str">
        <f t="shared" si="8"/>
        <v/>
      </c>
      <c r="G40" s="28" t="str">
        <f t="shared" si="8"/>
        <v/>
      </c>
      <c r="H40" s="28" t="str">
        <f t="shared" si="8"/>
        <v/>
      </c>
      <c r="I40" s="28" t="str">
        <f t="shared" si="8"/>
        <v/>
      </c>
      <c r="J40" s="28" t="str">
        <f t="shared" si="8"/>
        <v/>
      </c>
      <c r="K40" s="28" t="str">
        <f t="shared" si="8"/>
        <v/>
      </c>
      <c r="L40" s="28" t="str">
        <f t="shared" si="8"/>
        <v/>
      </c>
      <c r="M40" s="28">
        <f t="shared" ca="1" si="8"/>
        <v>43.160915804751305</v>
      </c>
      <c r="N40" s="28">
        <f t="shared" ca="1" si="8"/>
        <v>37.335900773476261</v>
      </c>
      <c r="O40" s="28">
        <f t="shared" ca="1" si="8"/>
        <v>31.729843010622105</v>
      </c>
      <c r="P40" s="28">
        <f t="shared" ca="1" si="5"/>
        <v>26.334459099420034</v>
      </c>
      <c r="Q40" s="25">
        <f ca="1">MAX($G$2*(Q20-$G$3),0)</f>
        <v>21.14177897693537</v>
      </c>
      <c r="R40" s="23"/>
      <c r="S40" s="23"/>
      <c r="T40" s="26"/>
      <c r="U40" s="26"/>
      <c r="V40" s="26"/>
      <c r="W40" s="26"/>
      <c r="X40" s="26"/>
    </row>
    <row r="41" spans="1:24" x14ac:dyDescent="0.2">
      <c r="A41" s="18">
        <v>10</v>
      </c>
      <c r="B41" s="28" t="str">
        <f t="shared" ref="B41:O41" si="9">IF($A41 &lt;= B$35, ($B$10*C40+$B$11*C41)/EXP($B$6 * $B$3/$B$5),"")</f>
        <v/>
      </c>
      <c r="C41" s="28" t="str">
        <f t="shared" si="9"/>
        <v/>
      </c>
      <c r="D41" s="28" t="str">
        <f t="shared" si="9"/>
        <v/>
      </c>
      <c r="E41" s="28" t="str">
        <f t="shared" si="9"/>
        <v/>
      </c>
      <c r="F41" s="28" t="str">
        <f t="shared" si="9"/>
        <v/>
      </c>
      <c r="G41" s="28" t="str">
        <f t="shared" si="9"/>
        <v/>
      </c>
      <c r="H41" s="28" t="str">
        <f t="shared" si="9"/>
        <v/>
      </c>
      <c r="I41" s="28" t="str">
        <f t="shared" si="9"/>
        <v/>
      </c>
      <c r="J41" s="28" t="str">
        <f t="shared" si="9"/>
        <v/>
      </c>
      <c r="K41" s="28" t="str">
        <f t="shared" si="9"/>
        <v/>
      </c>
      <c r="L41" s="28">
        <f t="shared" ca="1" si="9"/>
        <v>37.36006925527024</v>
      </c>
      <c r="M41" s="28">
        <f t="shared" ca="1" si="9"/>
        <v>31.755892072860888</v>
      </c>
      <c r="N41" s="28">
        <f t="shared" ca="1" si="9"/>
        <v>26.362318533258517</v>
      </c>
      <c r="O41" s="28">
        <f t="shared" ca="1" si="9"/>
        <v>21.171381229774742</v>
      </c>
      <c r="P41" s="28">
        <f t="shared" ca="1" si="5"/>
        <v>16.17541415518653</v>
      </c>
      <c r="Q41" s="25">
        <f t="shared" ref="Q41:Q50" ca="1" si="10">MAX($G$2*(Q21-$G$3),0)</f>
        <v>11.367041300073353</v>
      </c>
      <c r="R41" s="23"/>
      <c r="S41" s="23"/>
      <c r="T41" s="26"/>
      <c r="U41" s="26"/>
      <c r="V41" s="26"/>
      <c r="W41" s="26"/>
      <c r="X41" s="26"/>
    </row>
    <row r="42" spans="1:24" x14ac:dyDescent="0.2">
      <c r="A42" s="18">
        <v>9</v>
      </c>
      <c r="B42" s="28" t="str">
        <f t="shared" ref="B42:O42" si="11">IF($A42 &lt;= B$35, ($B$10*C41+$B$11*C42)/EXP($B$6 * $B$3/$B$5),"")</f>
        <v/>
      </c>
      <c r="C42" s="28" t="str">
        <f t="shared" si="11"/>
        <v/>
      </c>
      <c r="D42" s="28" t="str">
        <f t="shared" si="11"/>
        <v/>
      </c>
      <c r="E42" s="28" t="str">
        <f t="shared" si="11"/>
        <v/>
      </c>
      <c r="F42" s="28" t="str">
        <f t="shared" si="11"/>
        <v/>
      </c>
      <c r="G42" s="28" t="str">
        <f t="shared" si="11"/>
        <v/>
      </c>
      <c r="H42" s="28" t="str">
        <f t="shared" si="11"/>
        <v/>
      </c>
      <c r="I42" s="28" t="str">
        <f t="shared" si="11"/>
        <v/>
      </c>
      <c r="J42" s="28" t="str">
        <f t="shared" si="11"/>
        <v/>
      </c>
      <c r="K42" s="28">
        <f t="shared" ca="1" si="11"/>
        <v>31.781908045720105</v>
      </c>
      <c r="L42" s="28">
        <f t="shared" ca="1" si="11"/>
        <v>26.390144266223512</v>
      </c>
      <c r="M42" s="28">
        <f t="shared" ca="1" si="11"/>
        <v>21.200949192757761</v>
      </c>
      <c r="N42" s="28">
        <f t="shared" ca="1" si="11"/>
        <v>16.206659373011082</v>
      </c>
      <c r="O42" s="28">
        <f t="shared" ca="1" si="11"/>
        <v>11.399901255824371</v>
      </c>
      <c r="P42" s="28">
        <f t="shared" ca="1" si="5"/>
        <v>6.773580224498887</v>
      </c>
      <c r="Q42" s="25">
        <f t="shared" ca="1" si="10"/>
        <v>2.3208700449637121</v>
      </c>
      <c r="R42" s="23"/>
      <c r="S42" s="23"/>
      <c r="T42" s="26"/>
      <c r="U42" s="26"/>
      <c r="V42" s="26"/>
      <c r="W42" s="26"/>
      <c r="X42" s="26"/>
    </row>
    <row r="43" spans="1:24" x14ac:dyDescent="0.2">
      <c r="A43" s="18">
        <v>8</v>
      </c>
      <c r="B43" s="28" t="str">
        <f t="shared" ref="B43:O43" si="12">IF($A43 &lt;= B$35, ($B$10*C42+$B$11*C43)/EXP($B$6 * $B$3/$B$5),"")</f>
        <v/>
      </c>
      <c r="C43" s="28" t="str">
        <f t="shared" si="12"/>
        <v/>
      </c>
      <c r="D43" s="28" t="str">
        <f t="shared" si="12"/>
        <v/>
      </c>
      <c r="E43" s="28" t="str">
        <f t="shared" si="12"/>
        <v/>
      </c>
      <c r="F43" s="28" t="str">
        <f t="shared" si="12"/>
        <v/>
      </c>
      <c r="G43" s="28" t="str">
        <f t="shared" si="12"/>
        <v/>
      </c>
      <c r="H43" s="28" t="str">
        <f t="shared" si="12"/>
        <v/>
      </c>
      <c r="I43" s="28" t="str">
        <f t="shared" si="12"/>
        <v/>
      </c>
      <c r="J43" s="28">
        <f t="shared" ca="1" si="12"/>
        <v>26.470302195546125</v>
      </c>
      <c r="K43" s="28">
        <f t="shared" ca="1" si="12"/>
        <v>21.333695182818008</v>
      </c>
      <c r="L43" s="28">
        <f t="shared" ca="1" si="12"/>
        <v>16.441299527988726</v>
      </c>
      <c r="M43" s="28">
        <f t="shared" ca="1" si="12"/>
        <v>11.833682642407446</v>
      </c>
      <c r="N43" s="28">
        <f t="shared" ca="1" si="12"/>
        <v>7.5982382983552608</v>
      </c>
      <c r="O43" s="28">
        <f t="shared" ca="1" si="12"/>
        <v>3.9143729754279279</v>
      </c>
      <c r="P43" s="28">
        <f t="shared" ca="1" si="5"/>
        <v>1.1425780656973441</v>
      </c>
      <c r="Q43" s="25">
        <f t="shared" ca="1" si="10"/>
        <v>0</v>
      </c>
      <c r="R43" s="23"/>
      <c r="S43" s="23"/>
      <c r="T43" s="26"/>
      <c r="U43" s="26"/>
      <c r="V43" s="26"/>
      <c r="W43" s="26"/>
      <c r="X43" s="26"/>
    </row>
    <row r="44" spans="1:24" x14ac:dyDescent="0.2">
      <c r="A44" s="18">
        <v>7</v>
      </c>
      <c r="B44" s="28" t="str">
        <f t="shared" ref="B44:O44" si="13">IF($A44 &lt;= B$35, ($B$10*C43+$B$11*C44)/EXP($B$6 * $B$3/$B$5),"")</f>
        <v/>
      </c>
      <c r="C44" s="28" t="str">
        <f t="shared" si="13"/>
        <v/>
      </c>
      <c r="D44" s="28" t="str">
        <f t="shared" si="13"/>
        <v/>
      </c>
      <c r="E44" s="28" t="str">
        <f t="shared" si="13"/>
        <v/>
      </c>
      <c r="F44" s="28" t="str">
        <f t="shared" si="13"/>
        <v/>
      </c>
      <c r="G44" s="28" t="str">
        <f t="shared" si="13"/>
        <v/>
      </c>
      <c r="H44" s="28" t="str">
        <f t="shared" si="13"/>
        <v/>
      </c>
      <c r="I44" s="28">
        <f t="shared" ca="1" si="13"/>
        <v>21.526809809516344</v>
      </c>
      <c r="J44" s="28">
        <f t="shared" ca="1" si="13"/>
        <v>16.74414595044718</v>
      </c>
      <c r="K44" s="28">
        <f t="shared" ca="1" si="13"/>
        <v>12.301781055003142</v>
      </c>
      <c r="L44" s="28">
        <f t="shared" ca="1" si="13"/>
        <v>8.2931750658147259</v>
      </c>
      <c r="M44" s="28">
        <f t="shared" ca="1" si="13"/>
        <v>4.863172373064474</v>
      </c>
      <c r="N44" s="28">
        <f t="shared" ca="1" si="13"/>
        <v>2.212458403020396</v>
      </c>
      <c r="O44" s="28">
        <f t="shared" ca="1" si="13"/>
        <v>0.5624979472873054</v>
      </c>
      <c r="P44" s="28">
        <f t="shared" ca="1" si="5"/>
        <v>0</v>
      </c>
      <c r="Q44" s="25">
        <f t="shared" ca="1" si="10"/>
        <v>0</v>
      </c>
      <c r="R44" s="23"/>
      <c r="S44" s="23"/>
      <c r="T44" s="26"/>
      <c r="U44" s="26"/>
      <c r="V44" s="26"/>
      <c r="W44" s="26"/>
      <c r="X44" s="26"/>
    </row>
    <row r="45" spans="1:24" x14ac:dyDescent="0.2">
      <c r="A45" s="18">
        <v>6</v>
      </c>
      <c r="B45" s="28" t="str">
        <f t="shared" ref="B45:O45" si="14">IF($A45 &lt;= B$35, ($B$10*C44+$B$11*C45)/EXP($B$6 * $B$3/$B$5),"")</f>
        <v/>
      </c>
      <c r="C45" s="28" t="str">
        <f t="shared" si="14"/>
        <v/>
      </c>
      <c r="D45" s="28" t="str">
        <f t="shared" si="14"/>
        <v/>
      </c>
      <c r="E45" s="28" t="str">
        <f t="shared" si="14"/>
        <v/>
      </c>
      <c r="F45" s="28" t="str">
        <f t="shared" si="14"/>
        <v/>
      </c>
      <c r="G45" s="28" t="str">
        <f t="shared" si="14"/>
        <v/>
      </c>
      <c r="H45" s="28">
        <f t="shared" ca="1" si="14"/>
        <v>17.072245928651149</v>
      </c>
      <c r="I45" s="28">
        <f t="shared" ca="1" si="14"/>
        <v>12.761076498343078</v>
      </c>
      <c r="J45" s="28">
        <f t="shared" ca="1" si="14"/>
        <v>8.9045789341432044</v>
      </c>
      <c r="K45" s="28">
        <f t="shared" ca="1" si="14"/>
        <v>5.6140310270399505</v>
      </c>
      <c r="L45" s="28">
        <f t="shared" ca="1" si="14"/>
        <v>3.0180728054098336</v>
      </c>
      <c r="M45" s="28">
        <f t="shared" ca="1" si="14"/>
        <v>1.2297052683823446</v>
      </c>
      <c r="N45" s="28">
        <f t="shared" ca="1" si="14"/>
        <v>0.27692107016716005</v>
      </c>
      <c r="O45" s="28">
        <f t="shared" ca="1" si="14"/>
        <v>0</v>
      </c>
      <c r="P45" s="28">
        <f t="shared" ca="1" si="5"/>
        <v>0</v>
      </c>
      <c r="Q45" s="25">
        <f t="shared" ca="1" si="10"/>
        <v>0</v>
      </c>
      <c r="R45" s="23"/>
      <c r="S45" s="23"/>
    </row>
    <row r="46" spans="1:24" x14ac:dyDescent="0.2">
      <c r="A46" s="18">
        <v>5</v>
      </c>
      <c r="B46" s="28" t="str">
        <f t="shared" ref="B46:O46" si="15">IF($A46 &lt;= B$35, ($B$10*C45+$B$11*C46)/EXP($B$6 * $B$3/$B$5),"")</f>
        <v/>
      </c>
      <c r="C46" s="28" t="str">
        <f t="shared" si="15"/>
        <v/>
      </c>
      <c r="D46" s="28" t="str">
        <f t="shared" si="15"/>
        <v/>
      </c>
      <c r="E46" s="28" t="str">
        <f t="shared" si="15"/>
        <v/>
      </c>
      <c r="F46" s="28" t="str">
        <f t="shared" si="15"/>
        <v/>
      </c>
      <c r="G46" s="28">
        <f t="shared" ca="1" si="15"/>
        <v>13.202730592989127</v>
      </c>
      <c r="H46" s="28">
        <f t="shared" ca="1" si="15"/>
        <v>9.4567077783335129</v>
      </c>
      <c r="I46" s="28">
        <f t="shared" ca="1" si="15"/>
        <v>6.2566013186723382</v>
      </c>
      <c r="J46" s="28">
        <f t="shared" ca="1" si="15"/>
        <v>3.6913068162590625</v>
      </c>
      <c r="K46" s="28">
        <f t="shared" ca="1" si="15"/>
        <v>1.8280602238499948</v>
      </c>
      <c r="L46" s="28">
        <f t="shared" ca="1" si="15"/>
        <v>0.67455962348776044</v>
      </c>
      <c r="M46" s="28">
        <f t="shared" ca="1" si="15"/>
        <v>0.13632988257529918</v>
      </c>
      <c r="N46" s="28">
        <f t="shared" ca="1" si="15"/>
        <v>0</v>
      </c>
      <c r="O46" s="28">
        <f t="shared" ca="1" si="15"/>
        <v>0</v>
      </c>
      <c r="P46" s="28">
        <f t="shared" ca="1" si="5"/>
        <v>0</v>
      </c>
      <c r="Q46" s="25">
        <f t="shared" ca="1" si="10"/>
        <v>0</v>
      </c>
      <c r="R46" s="25"/>
      <c r="S46" s="26"/>
    </row>
    <row r="47" spans="1:24" x14ac:dyDescent="0.2">
      <c r="A47" s="18">
        <v>4</v>
      </c>
      <c r="B47" s="28" t="str">
        <f t="shared" ref="B47:O47" si="16">IF($A47 &lt;= B$35, ($B$10*C46+$B$11*C47)/EXP($B$6 * $B$3/$B$5),"")</f>
        <v/>
      </c>
      <c r="C47" s="28" t="str">
        <f t="shared" si="16"/>
        <v/>
      </c>
      <c r="D47" s="28" t="str">
        <f t="shared" si="16"/>
        <v/>
      </c>
      <c r="E47" s="28" t="str">
        <f t="shared" si="16"/>
        <v/>
      </c>
      <c r="F47" s="28">
        <f t="shared" ca="1" si="16"/>
        <v>9.9640082516547004</v>
      </c>
      <c r="G47" s="28">
        <f t="shared" ca="1" si="16"/>
        <v>6.8279334886721434</v>
      </c>
      <c r="H47" s="28">
        <f t="shared" ca="1" si="16"/>
        <v>4.2816477928254626</v>
      </c>
      <c r="I47" s="28">
        <f t="shared" ca="1" si="16"/>
        <v>2.3681094681941879</v>
      </c>
      <c r="J47" s="28">
        <f t="shared" ca="1" si="16"/>
        <v>1.0857308334168754</v>
      </c>
      <c r="K47" s="28">
        <f t="shared" ca="1" si="16"/>
        <v>0.36614172870854578</v>
      </c>
      <c r="L47" s="28">
        <f t="shared" ca="1" si="16"/>
        <v>6.711600844159582E-2</v>
      </c>
      <c r="M47" s="28">
        <f t="shared" ca="1" si="16"/>
        <v>0</v>
      </c>
      <c r="N47" s="28">
        <f t="shared" ca="1" si="16"/>
        <v>0</v>
      </c>
      <c r="O47" s="28">
        <f t="shared" ca="1" si="16"/>
        <v>0</v>
      </c>
      <c r="P47" s="28">
        <f t="shared" ca="1" si="5"/>
        <v>0</v>
      </c>
      <c r="Q47" s="25">
        <f t="shared" ca="1" si="10"/>
        <v>0</v>
      </c>
      <c r="R47" s="26"/>
      <c r="S47" s="26"/>
    </row>
    <row r="48" spans="1:24" x14ac:dyDescent="0.2">
      <c r="A48" s="18">
        <v>3</v>
      </c>
      <c r="B48" s="28" t="str">
        <f t="shared" ref="B48:O48" si="17">IF($A48 &lt;= B$35, ($B$10*C47+$B$11*C48)/EXP($B$6 * $B$3/$B$5),"")</f>
        <v/>
      </c>
      <c r="C48" s="28" t="str">
        <f t="shared" si="17"/>
        <v/>
      </c>
      <c r="D48" s="28" t="str">
        <f t="shared" si="17"/>
        <v/>
      </c>
      <c r="E48" s="28">
        <f t="shared" ca="1" si="17"/>
        <v>7.3477013896336505</v>
      </c>
      <c r="F48" s="28">
        <f t="shared" ca="1" si="17"/>
        <v>4.8138546041904728</v>
      </c>
      <c r="G48" s="28">
        <f t="shared" ca="1" si="17"/>
        <v>2.862701483564825</v>
      </c>
      <c r="H48" s="28">
        <f t="shared" ca="1" si="17"/>
        <v>1.4877399296127327</v>
      </c>
      <c r="I48" s="28">
        <f t="shared" ca="1" si="17"/>
        <v>0.63447080570174352</v>
      </c>
      <c r="J48" s="28">
        <f t="shared" ca="1" si="17"/>
        <v>0.19701775796333756</v>
      </c>
      <c r="K48" s="28">
        <f t="shared" ca="1" si="17"/>
        <v>3.3041608369642331E-2</v>
      </c>
      <c r="L48" s="28">
        <f t="shared" ca="1" si="17"/>
        <v>0</v>
      </c>
      <c r="M48" s="28">
        <f t="shared" ca="1" si="17"/>
        <v>0</v>
      </c>
      <c r="N48" s="28">
        <f t="shared" ca="1" si="17"/>
        <v>0</v>
      </c>
      <c r="O48" s="28">
        <f t="shared" ca="1" si="17"/>
        <v>0</v>
      </c>
      <c r="P48" s="28">
        <f t="shared" ca="1" si="5"/>
        <v>0</v>
      </c>
      <c r="Q48" s="25">
        <f t="shared" ca="1" si="10"/>
        <v>0</v>
      </c>
      <c r="R48" s="26"/>
      <c r="S48" s="26"/>
    </row>
    <row r="49" spans="1:19" x14ac:dyDescent="0.2">
      <c r="A49" s="18">
        <v>2</v>
      </c>
      <c r="B49" s="28" t="str">
        <f t="shared" ref="B49:O49" si="18">IF($A49 &lt;= B$35, ($B$10*C48+$B$11*C49)/EXP($B$6 * $B$3/$B$5),"")</f>
        <v/>
      </c>
      <c r="C49" s="28" t="str">
        <f t="shared" si="18"/>
        <v/>
      </c>
      <c r="D49" s="28">
        <f t="shared" ca="1" si="18"/>
        <v>5.3023788150350546</v>
      </c>
      <c r="E49" s="28">
        <f t="shared" ca="1" si="18"/>
        <v>3.3212300003120494</v>
      </c>
      <c r="F49" s="28">
        <f t="shared" ca="1" si="18"/>
        <v>1.8750776029245009</v>
      </c>
      <c r="G49" s="28">
        <f t="shared" ca="1" si="18"/>
        <v>0.91799112350701795</v>
      </c>
      <c r="H49" s="28">
        <f t="shared" ca="1" si="18"/>
        <v>0.36575144645018176</v>
      </c>
      <c r="I49" s="28">
        <f t="shared" ca="1" si="18"/>
        <v>0.1052460336238224</v>
      </c>
      <c r="J49" s="28">
        <f t="shared" ca="1" si="18"/>
        <v>1.6266579449563875E-2</v>
      </c>
      <c r="K49" s="28">
        <f t="shared" ca="1" si="18"/>
        <v>0</v>
      </c>
      <c r="L49" s="28">
        <f t="shared" ca="1" si="18"/>
        <v>0</v>
      </c>
      <c r="M49" s="28">
        <f t="shared" ca="1" si="18"/>
        <v>0</v>
      </c>
      <c r="N49" s="28">
        <f t="shared" ca="1" si="18"/>
        <v>0</v>
      </c>
      <c r="O49" s="28">
        <f t="shared" ca="1" si="18"/>
        <v>0</v>
      </c>
      <c r="P49" s="28">
        <f t="shared" ca="1" si="5"/>
        <v>0</v>
      </c>
      <c r="Q49" s="25">
        <f t="shared" ca="1" si="10"/>
        <v>0</v>
      </c>
      <c r="R49" s="26"/>
      <c r="S49" s="26"/>
    </row>
    <row r="50" spans="1:19" x14ac:dyDescent="0.2">
      <c r="A50" s="18">
        <v>1</v>
      </c>
      <c r="B50" s="28" t="str">
        <f t="shared" ref="B50:O50" si="19">IF($A50 &lt;= B$35, ($B$10*C49+$B$11*C50)/EXP($B$6 * $B$3/$B$5),"")</f>
        <v/>
      </c>
      <c r="C50" s="28">
        <f t="shared" ca="1" si="19"/>
        <v>3.750414491195559</v>
      </c>
      <c r="D50" s="28">
        <f t="shared" ca="1" si="19"/>
        <v>2.2469650819058313</v>
      </c>
      <c r="E50" s="28">
        <f t="shared" ca="1" si="19"/>
        <v>1.2060527452135705</v>
      </c>
      <c r="F50" s="28">
        <f t="shared" ca="1" si="19"/>
        <v>0.55767205091412142</v>
      </c>
      <c r="G50" s="28">
        <f t="shared" ca="1" si="19"/>
        <v>0.20841102608188006</v>
      </c>
      <c r="H50" s="28">
        <f t="shared" ca="1" si="19"/>
        <v>5.5876258512764912E-2</v>
      </c>
      <c r="I50" s="28">
        <f t="shared" ca="1" si="19"/>
        <v>8.0081333822745165E-3</v>
      </c>
      <c r="J50" s="28">
        <f t="shared" ca="1" si="19"/>
        <v>0</v>
      </c>
      <c r="K50" s="28">
        <f t="shared" ca="1" si="19"/>
        <v>0</v>
      </c>
      <c r="L50" s="28">
        <f t="shared" ca="1" si="19"/>
        <v>0</v>
      </c>
      <c r="M50" s="28">
        <f t="shared" ca="1" si="19"/>
        <v>0</v>
      </c>
      <c r="N50" s="28">
        <f t="shared" ca="1" si="19"/>
        <v>0</v>
      </c>
      <c r="O50" s="28">
        <f t="shared" ca="1" si="19"/>
        <v>0</v>
      </c>
      <c r="P50" s="28">
        <f t="shared" ca="1" si="5"/>
        <v>0</v>
      </c>
      <c r="Q50" s="25">
        <f t="shared" ca="1" si="10"/>
        <v>0</v>
      </c>
      <c r="R50" s="26"/>
      <c r="S50" s="26"/>
    </row>
    <row r="51" spans="1:19" x14ac:dyDescent="0.2">
      <c r="A51" s="18">
        <v>0</v>
      </c>
      <c r="B51" s="28">
        <f t="shared" ref="B51:O51" ca="1" si="20">IF($A51 &lt;= B$35, ($B$10*C50+$B$11*C51)/EXP($B$6 * $B$3/$B$5),"")</f>
        <v>2.6040771329665637</v>
      </c>
      <c r="C51" s="28">
        <f t="shared" ca="1" si="20"/>
        <v>1.4934655382510746</v>
      </c>
      <c r="D51" s="28">
        <f t="shared" ca="1" si="20"/>
        <v>0.76330556633299396</v>
      </c>
      <c r="E51" s="28">
        <f t="shared" ca="1" si="20"/>
        <v>0.33419739593673542</v>
      </c>
      <c r="F51" s="28">
        <f t="shared" ca="1" si="20"/>
        <v>0.1175734172242906</v>
      </c>
      <c r="G51" s="28">
        <f t="shared" ca="1" si="20"/>
        <v>2.9508458267588761E-2</v>
      </c>
      <c r="H51" s="28">
        <f t="shared" ca="1" si="20"/>
        <v>3.9424514826329323E-3</v>
      </c>
      <c r="I51" s="28">
        <f t="shared" ca="1" si="20"/>
        <v>0</v>
      </c>
      <c r="J51" s="28">
        <f t="shared" ca="1" si="20"/>
        <v>0</v>
      </c>
      <c r="K51" s="28">
        <f t="shared" ca="1" si="20"/>
        <v>0</v>
      </c>
      <c r="L51" s="28">
        <f t="shared" ca="1" si="20"/>
        <v>0</v>
      </c>
      <c r="M51" s="28">
        <f t="shared" ca="1" si="20"/>
        <v>0</v>
      </c>
      <c r="N51" s="28">
        <f t="shared" ca="1" si="20"/>
        <v>0</v>
      </c>
      <c r="O51" s="28">
        <f t="shared" ca="1" si="20"/>
        <v>0</v>
      </c>
      <c r="P51" s="28">
        <f t="shared" ca="1" si="5"/>
        <v>0</v>
      </c>
      <c r="Q51" s="25">
        <f ca="1">MAX($G$2*(Q31-$G$3),0)</f>
        <v>0</v>
      </c>
      <c r="R51" s="26"/>
      <c r="S51" s="26"/>
    </row>
    <row r="52" spans="1:19" x14ac:dyDescent="0.2"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5"/>
      <c r="R52" s="26"/>
      <c r="S52" s="26"/>
    </row>
    <row r="53" spans="1:19" x14ac:dyDescent="0.2">
      <c r="A53" s="22" t="s">
        <v>21</v>
      </c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5"/>
      <c r="R53" s="26"/>
      <c r="S53" s="26"/>
    </row>
    <row r="54" spans="1:19" x14ac:dyDescent="0.2">
      <c r="A54" s="27"/>
      <c r="B54" s="23">
        <v>0</v>
      </c>
      <c r="C54" s="23">
        <v>1</v>
      </c>
      <c r="D54" s="23">
        <v>2</v>
      </c>
      <c r="E54" s="23">
        <v>3</v>
      </c>
      <c r="F54" s="23">
        <v>4</v>
      </c>
      <c r="G54" s="23">
        <v>5</v>
      </c>
      <c r="H54" s="23">
        <v>6</v>
      </c>
      <c r="I54" s="23">
        <v>7</v>
      </c>
      <c r="J54" s="23">
        <v>8</v>
      </c>
      <c r="K54" s="23">
        <v>9</v>
      </c>
      <c r="L54" s="18">
        <v>10</v>
      </c>
      <c r="M54" s="23">
        <v>11</v>
      </c>
      <c r="N54" s="23">
        <v>12</v>
      </c>
      <c r="O54" s="23">
        <v>13</v>
      </c>
      <c r="P54" s="23">
        <v>14</v>
      </c>
      <c r="Q54" s="23">
        <v>15</v>
      </c>
      <c r="R54" s="26"/>
      <c r="S54" s="26"/>
    </row>
    <row r="55" spans="1:19" x14ac:dyDescent="0.2">
      <c r="A55" s="18">
        <v>15</v>
      </c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5">
        <v>0</v>
      </c>
      <c r="R55" s="26"/>
      <c r="S55" s="26"/>
    </row>
    <row r="56" spans="1:19" x14ac:dyDescent="0.2">
      <c r="A56" s="18">
        <v>14</v>
      </c>
      <c r="B56" s="28" t="str">
        <f t="shared" ref="B56:O70" si="21">IF($A76 &lt;= B$35, MAX(MAX($G$2*(B17-$G$3),0)-($B$10*C75+$B$11*C76)/EXP($B$6 * $B$3/$B$5),0),"")</f>
        <v/>
      </c>
      <c r="C56" s="28" t="str">
        <f t="shared" si="21"/>
        <v/>
      </c>
      <c r="D56" s="28" t="str">
        <f t="shared" si="21"/>
        <v/>
      </c>
      <c r="E56" s="28" t="str">
        <f t="shared" si="21"/>
        <v/>
      </c>
      <c r="F56" s="28" t="str">
        <f t="shared" si="21"/>
        <v/>
      </c>
      <c r="G56" s="28" t="str">
        <f t="shared" si="21"/>
        <v/>
      </c>
      <c r="H56" s="28" t="str">
        <f t="shared" si="21"/>
        <v/>
      </c>
      <c r="I56" s="28" t="str">
        <f t="shared" si="21"/>
        <v/>
      </c>
      <c r="J56" s="28" t="str">
        <f t="shared" si="21"/>
        <v/>
      </c>
      <c r="K56" s="28" t="str">
        <f t="shared" si="21"/>
        <v/>
      </c>
      <c r="L56" s="28" t="str">
        <f t="shared" si="21"/>
        <v/>
      </c>
      <c r="M56" s="28" t="str">
        <f t="shared" si="21"/>
        <v/>
      </c>
      <c r="N56" s="28" t="str">
        <f t="shared" si="21"/>
        <v/>
      </c>
      <c r="O56" s="28" t="str">
        <f t="shared" si="21"/>
        <v/>
      </c>
      <c r="P56" s="28">
        <f ca="1">IF($A76 &lt;= P$35, MAX(MAX($G$2*(P17-$G$3),0)-($B$10*Q75+$B$11*Q76)/EXP($B$6 * $B$3/$B$5),0),"")</f>
        <v>0</v>
      </c>
      <c r="Q56" s="25">
        <v>0</v>
      </c>
      <c r="R56" s="26"/>
      <c r="S56" s="26"/>
    </row>
    <row r="57" spans="1:19" x14ac:dyDescent="0.2">
      <c r="A57" s="18">
        <v>13</v>
      </c>
      <c r="B57" s="28" t="str">
        <f t="shared" si="21"/>
        <v/>
      </c>
      <c r="C57" s="28" t="str">
        <f t="shared" si="21"/>
        <v/>
      </c>
      <c r="D57" s="28" t="str">
        <f t="shared" si="21"/>
        <v/>
      </c>
      <c r="E57" s="28" t="str">
        <f t="shared" si="21"/>
        <v/>
      </c>
      <c r="F57" s="28" t="str">
        <f t="shared" si="21"/>
        <v/>
      </c>
      <c r="G57" s="28" t="str">
        <f t="shared" si="21"/>
        <v/>
      </c>
      <c r="H57" s="28" t="str">
        <f t="shared" si="21"/>
        <v/>
      </c>
      <c r="I57" s="28" t="str">
        <f t="shared" si="21"/>
        <v/>
      </c>
      <c r="J57" s="28" t="str">
        <f t="shared" si="21"/>
        <v/>
      </c>
      <c r="K57" s="28" t="str">
        <f t="shared" si="21"/>
        <v/>
      </c>
      <c r="L57" s="28" t="str">
        <f t="shared" si="21"/>
        <v/>
      </c>
      <c r="M57" s="28" t="str">
        <f t="shared" si="21"/>
        <v/>
      </c>
      <c r="N57" s="28" t="str">
        <f t="shared" si="21"/>
        <v/>
      </c>
      <c r="O57" s="28">
        <f t="shared" ca="1" si="21"/>
        <v>0</v>
      </c>
      <c r="P57" s="28">
        <f t="shared" ref="P57:P70" ca="1" si="22">IF($A77 &lt;= P$35, MAX(MAX($G$2*(P18-$G$3),0)-($B$10*Q76+$B$11*Q77)/EXP($B$6 * $B$3/$B$5),0),"")</f>
        <v>0</v>
      </c>
      <c r="Q57" s="25">
        <v>0</v>
      </c>
      <c r="R57" s="26"/>
      <c r="S57" s="26"/>
    </row>
    <row r="58" spans="1:19" x14ac:dyDescent="0.2">
      <c r="A58" s="18">
        <v>12</v>
      </c>
      <c r="B58" s="28" t="str">
        <f t="shared" si="21"/>
        <v/>
      </c>
      <c r="C58" s="28" t="str">
        <f t="shared" si="21"/>
        <v/>
      </c>
      <c r="D58" s="28" t="str">
        <f t="shared" si="21"/>
        <v/>
      </c>
      <c r="E58" s="28" t="str">
        <f t="shared" si="21"/>
        <v/>
      </c>
      <c r="F58" s="28" t="str">
        <f t="shared" si="21"/>
        <v/>
      </c>
      <c r="G58" s="28" t="str">
        <f t="shared" si="21"/>
        <v/>
      </c>
      <c r="H58" s="28" t="str">
        <f t="shared" si="21"/>
        <v/>
      </c>
      <c r="I58" s="28" t="str">
        <f t="shared" si="21"/>
        <v/>
      </c>
      <c r="J58" s="28" t="str">
        <f t="shared" si="21"/>
        <v/>
      </c>
      <c r="K58" s="28" t="str">
        <f t="shared" si="21"/>
        <v/>
      </c>
      <c r="L58" s="28" t="str">
        <f t="shared" si="21"/>
        <v/>
      </c>
      <c r="M58" s="28" t="str">
        <f t="shared" si="21"/>
        <v/>
      </c>
      <c r="N58" s="28">
        <f t="shared" ca="1" si="21"/>
        <v>0</v>
      </c>
      <c r="O58" s="28">
        <f t="shared" ca="1" si="21"/>
        <v>0</v>
      </c>
      <c r="P58" s="28">
        <f t="shared" ca="1" si="22"/>
        <v>0</v>
      </c>
      <c r="Q58" s="25">
        <v>0</v>
      </c>
      <c r="R58" s="26"/>
      <c r="S58" s="26"/>
    </row>
    <row r="59" spans="1:19" x14ac:dyDescent="0.2">
      <c r="A59" s="18">
        <v>11</v>
      </c>
      <c r="B59" s="28" t="str">
        <f t="shared" si="21"/>
        <v/>
      </c>
      <c r="C59" s="28" t="str">
        <f t="shared" si="21"/>
        <v/>
      </c>
      <c r="D59" s="28" t="str">
        <f t="shared" si="21"/>
        <v/>
      </c>
      <c r="E59" s="28" t="str">
        <f t="shared" si="21"/>
        <v/>
      </c>
      <c r="F59" s="28" t="str">
        <f t="shared" si="21"/>
        <v/>
      </c>
      <c r="G59" s="28" t="str">
        <f t="shared" si="21"/>
        <v/>
      </c>
      <c r="H59" s="28" t="str">
        <f t="shared" si="21"/>
        <v/>
      </c>
      <c r="I59" s="28" t="str">
        <f t="shared" si="21"/>
        <v/>
      </c>
      <c r="J59" s="28" t="str">
        <f t="shared" si="21"/>
        <v/>
      </c>
      <c r="K59" s="28" t="str">
        <f t="shared" si="21"/>
        <v/>
      </c>
      <c r="L59" s="28" t="str">
        <f t="shared" si="21"/>
        <v/>
      </c>
      <c r="M59" s="28">
        <f t="shared" ca="1" si="21"/>
        <v>0</v>
      </c>
      <c r="N59" s="28">
        <f t="shared" ca="1" si="21"/>
        <v>0</v>
      </c>
      <c r="O59" s="28">
        <f t="shared" ca="1" si="21"/>
        <v>0</v>
      </c>
      <c r="P59" s="28">
        <f t="shared" ca="1" si="22"/>
        <v>0</v>
      </c>
      <c r="Q59" s="25">
        <v>0</v>
      </c>
      <c r="R59" s="26"/>
      <c r="S59" s="26"/>
    </row>
    <row r="60" spans="1:19" x14ac:dyDescent="0.2">
      <c r="A60" s="18">
        <v>10</v>
      </c>
      <c r="B60" s="28" t="str">
        <f t="shared" si="21"/>
        <v/>
      </c>
      <c r="C60" s="28" t="str">
        <f t="shared" si="21"/>
        <v/>
      </c>
      <c r="D60" s="28" t="str">
        <f t="shared" si="21"/>
        <v/>
      </c>
      <c r="E60" s="28" t="str">
        <f t="shared" si="21"/>
        <v/>
      </c>
      <c r="F60" s="28" t="str">
        <f t="shared" si="21"/>
        <v/>
      </c>
      <c r="G60" s="28" t="str">
        <f t="shared" si="21"/>
        <v/>
      </c>
      <c r="H60" s="28" t="str">
        <f t="shared" si="21"/>
        <v/>
      </c>
      <c r="I60" s="28" t="str">
        <f t="shared" si="21"/>
        <v/>
      </c>
      <c r="J60" s="28" t="str">
        <f t="shared" si="21"/>
        <v/>
      </c>
      <c r="K60" s="28" t="str">
        <f t="shared" si="21"/>
        <v/>
      </c>
      <c r="L60" s="28">
        <f t="shared" ca="1" si="21"/>
        <v>0</v>
      </c>
      <c r="M60" s="28">
        <f t="shared" ca="1" si="21"/>
        <v>0</v>
      </c>
      <c r="N60" s="28">
        <f t="shared" ca="1" si="21"/>
        <v>0</v>
      </c>
      <c r="O60" s="28">
        <f t="shared" ca="1" si="21"/>
        <v>0</v>
      </c>
      <c r="P60" s="28">
        <f t="shared" ca="1" si="22"/>
        <v>0</v>
      </c>
      <c r="Q60" s="25">
        <v>0</v>
      </c>
      <c r="R60" s="26"/>
      <c r="S60" s="26"/>
    </row>
    <row r="61" spans="1:19" x14ac:dyDescent="0.2">
      <c r="A61" s="18">
        <v>9</v>
      </c>
      <c r="B61" s="28" t="str">
        <f t="shared" si="21"/>
        <v/>
      </c>
      <c r="C61" s="28" t="str">
        <f t="shared" si="21"/>
        <v/>
      </c>
      <c r="D61" s="28" t="str">
        <f t="shared" si="21"/>
        <v/>
      </c>
      <c r="E61" s="28" t="str">
        <f t="shared" si="21"/>
        <v/>
      </c>
      <c r="F61" s="28" t="str">
        <f t="shared" si="21"/>
        <v/>
      </c>
      <c r="G61" s="28" t="str">
        <f t="shared" si="21"/>
        <v/>
      </c>
      <c r="H61" s="28" t="str">
        <f t="shared" si="21"/>
        <v/>
      </c>
      <c r="I61" s="28" t="str">
        <f t="shared" si="21"/>
        <v/>
      </c>
      <c r="J61" s="28" t="str">
        <f t="shared" si="21"/>
        <v/>
      </c>
      <c r="K61" s="28">
        <f t="shared" ca="1" si="21"/>
        <v>0</v>
      </c>
      <c r="L61" s="28">
        <f t="shared" ca="1" si="21"/>
        <v>0</v>
      </c>
      <c r="M61" s="28">
        <f t="shared" ca="1" si="21"/>
        <v>0</v>
      </c>
      <c r="N61" s="28">
        <f t="shared" ca="1" si="21"/>
        <v>0</v>
      </c>
      <c r="O61" s="28">
        <f t="shared" ca="1" si="21"/>
        <v>0</v>
      </c>
      <c r="P61" s="28">
        <f t="shared" ca="1" si="22"/>
        <v>0</v>
      </c>
      <c r="Q61" s="25">
        <v>0</v>
      </c>
      <c r="R61" s="26"/>
      <c r="S61" s="26"/>
    </row>
    <row r="62" spans="1:19" x14ac:dyDescent="0.2">
      <c r="A62" s="18">
        <v>8</v>
      </c>
      <c r="B62" s="28" t="str">
        <f t="shared" si="21"/>
        <v/>
      </c>
      <c r="C62" s="28" t="str">
        <f t="shared" si="21"/>
        <v/>
      </c>
      <c r="D62" s="28" t="str">
        <f t="shared" si="21"/>
        <v/>
      </c>
      <c r="E62" s="28" t="str">
        <f t="shared" si="21"/>
        <v/>
      </c>
      <c r="F62" s="28" t="str">
        <f t="shared" si="21"/>
        <v/>
      </c>
      <c r="G62" s="28" t="str">
        <f t="shared" si="21"/>
        <v/>
      </c>
      <c r="H62" s="28" t="str">
        <f t="shared" si="21"/>
        <v/>
      </c>
      <c r="I62" s="28" t="str">
        <f t="shared" si="21"/>
        <v/>
      </c>
      <c r="J62" s="28">
        <f t="shared" ca="1" si="21"/>
        <v>0</v>
      </c>
      <c r="K62" s="28">
        <f t="shared" ca="1" si="21"/>
        <v>0</v>
      </c>
      <c r="L62" s="28">
        <f t="shared" ca="1" si="21"/>
        <v>0</v>
      </c>
      <c r="M62" s="28">
        <f t="shared" ca="1" si="21"/>
        <v>0</v>
      </c>
      <c r="N62" s="28">
        <f t="shared" ca="1" si="21"/>
        <v>0</v>
      </c>
      <c r="O62" s="28">
        <f t="shared" ca="1" si="21"/>
        <v>0</v>
      </c>
      <c r="P62" s="28">
        <f t="shared" ca="1" si="22"/>
        <v>0</v>
      </c>
      <c r="Q62" s="25">
        <v>0</v>
      </c>
      <c r="R62" s="26"/>
      <c r="S62" s="26"/>
    </row>
    <row r="63" spans="1:19" x14ac:dyDescent="0.2">
      <c r="A63" s="18">
        <v>7</v>
      </c>
      <c r="B63" s="28" t="str">
        <f t="shared" si="21"/>
        <v/>
      </c>
      <c r="C63" s="28" t="str">
        <f t="shared" si="21"/>
        <v/>
      </c>
      <c r="D63" s="28" t="str">
        <f t="shared" si="21"/>
        <v/>
      </c>
      <c r="E63" s="28" t="str">
        <f t="shared" si="21"/>
        <v/>
      </c>
      <c r="F63" s="28" t="str">
        <f t="shared" si="21"/>
        <v/>
      </c>
      <c r="G63" s="28" t="str">
        <f t="shared" si="21"/>
        <v/>
      </c>
      <c r="H63" s="28" t="str">
        <f t="shared" si="21"/>
        <v/>
      </c>
      <c r="I63" s="28">
        <f t="shared" ca="1" si="21"/>
        <v>0</v>
      </c>
      <c r="J63" s="28">
        <f t="shared" ca="1" si="21"/>
        <v>0</v>
      </c>
      <c r="K63" s="28">
        <f t="shared" ca="1" si="21"/>
        <v>0</v>
      </c>
      <c r="L63" s="28">
        <f t="shared" ca="1" si="21"/>
        <v>0</v>
      </c>
      <c r="M63" s="28">
        <f t="shared" ca="1" si="21"/>
        <v>0</v>
      </c>
      <c r="N63" s="28">
        <f t="shared" ca="1" si="21"/>
        <v>0</v>
      </c>
      <c r="O63" s="28">
        <f t="shared" ca="1" si="21"/>
        <v>0</v>
      </c>
      <c r="P63" s="28">
        <f t="shared" ca="1" si="22"/>
        <v>0</v>
      </c>
      <c r="Q63" s="25">
        <v>0</v>
      </c>
      <c r="R63" s="26"/>
      <c r="S63" s="26"/>
    </row>
    <row r="64" spans="1:19" x14ac:dyDescent="0.2">
      <c r="A64" s="18">
        <v>6</v>
      </c>
      <c r="B64" s="28" t="str">
        <f t="shared" si="21"/>
        <v/>
      </c>
      <c r="C64" s="28" t="str">
        <f t="shared" si="21"/>
        <v/>
      </c>
      <c r="D64" s="28" t="str">
        <f t="shared" si="21"/>
        <v/>
      </c>
      <c r="E64" s="28" t="str">
        <f t="shared" si="21"/>
        <v/>
      </c>
      <c r="F64" s="28" t="str">
        <f t="shared" si="21"/>
        <v/>
      </c>
      <c r="G64" s="28" t="str">
        <f t="shared" si="21"/>
        <v/>
      </c>
      <c r="H64" s="28">
        <f t="shared" ca="1" si="21"/>
        <v>0</v>
      </c>
      <c r="I64" s="28">
        <f t="shared" ca="1" si="21"/>
        <v>0</v>
      </c>
      <c r="J64" s="28">
        <f t="shared" ca="1" si="21"/>
        <v>0</v>
      </c>
      <c r="K64" s="28">
        <f t="shared" ca="1" si="21"/>
        <v>0</v>
      </c>
      <c r="L64" s="28">
        <f t="shared" ca="1" si="21"/>
        <v>0</v>
      </c>
      <c r="M64" s="28">
        <f t="shared" ca="1" si="21"/>
        <v>0</v>
      </c>
      <c r="N64" s="28">
        <f t="shared" ca="1" si="21"/>
        <v>0</v>
      </c>
      <c r="O64" s="28">
        <f t="shared" ca="1" si="21"/>
        <v>0</v>
      </c>
      <c r="P64" s="28">
        <f t="shared" ca="1" si="22"/>
        <v>0</v>
      </c>
      <c r="Q64" s="25">
        <v>0</v>
      </c>
    </row>
    <row r="65" spans="1:19" x14ac:dyDescent="0.2">
      <c r="A65" s="18">
        <v>5</v>
      </c>
      <c r="B65" s="28" t="str">
        <f t="shared" si="21"/>
        <v/>
      </c>
      <c r="C65" s="28" t="str">
        <f t="shared" si="21"/>
        <v/>
      </c>
      <c r="D65" s="28" t="str">
        <f t="shared" si="21"/>
        <v/>
      </c>
      <c r="E65" s="28" t="str">
        <f t="shared" si="21"/>
        <v/>
      </c>
      <c r="F65" s="28" t="str">
        <f t="shared" si="21"/>
        <v/>
      </c>
      <c r="G65" s="28">
        <f t="shared" ca="1" si="21"/>
        <v>0</v>
      </c>
      <c r="H65" s="28">
        <f t="shared" ca="1" si="21"/>
        <v>0</v>
      </c>
      <c r="I65" s="28">
        <f t="shared" ca="1" si="21"/>
        <v>0</v>
      </c>
      <c r="J65" s="28">
        <f t="shared" ca="1" si="21"/>
        <v>0</v>
      </c>
      <c r="K65" s="28">
        <f t="shared" ca="1" si="21"/>
        <v>0</v>
      </c>
      <c r="L65" s="28">
        <f t="shared" ca="1" si="21"/>
        <v>0</v>
      </c>
      <c r="M65" s="28">
        <f t="shared" ca="1" si="21"/>
        <v>0</v>
      </c>
      <c r="N65" s="28">
        <f t="shared" ca="1" si="21"/>
        <v>0</v>
      </c>
      <c r="O65" s="28">
        <f t="shared" ca="1" si="21"/>
        <v>0</v>
      </c>
      <c r="P65" s="28">
        <f t="shared" ca="1" si="22"/>
        <v>0</v>
      </c>
      <c r="Q65" s="25">
        <v>0</v>
      </c>
      <c r="R65" s="26"/>
      <c r="S65" s="26"/>
    </row>
    <row r="66" spans="1:19" x14ac:dyDescent="0.2">
      <c r="A66" s="18">
        <v>4</v>
      </c>
      <c r="B66" s="28" t="str">
        <f t="shared" si="21"/>
        <v/>
      </c>
      <c r="C66" s="28" t="str">
        <f t="shared" si="21"/>
        <v/>
      </c>
      <c r="D66" s="28" t="str">
        <f t="shared" si="21"/>
        <v/>
      </c>
      <c r="E66" s="28" t="str">
        <f t="shared" si="21"/>
        <v/>
      </c>
      <c r="F66" s="28">
        <f t="shared" ca="1" si="21"/>
        <v>0</v>
      </c>
      <c r="G66" s="28">
        <f t="shared" ca="1" si="21"/>
        <v>0</v>
      </c>
      <c r="H66" s="28">
        <f t="shared" ca="1" si="21"/>
        <v>0</v>
      </c>
      <c r="I66" s="28">
        <f t="shared" ca="1" si="21"/>
        <v>0</v>
      </c>
      <c r="J66" s="28">
        <f t="shared" ca="1" si="21"/>
        <v>0</v>
      </c>
      <c r="K66" s="28">
        <f t="shared" ca="1" si="21"/>
        <v>0</v>
      </c>
      <c r="L66" s="28">
        <f t="shared" ca="1" si="21"/>
        <v>0</v>
      </c>
      <c r="M66" s="28">
        <f t="shared" ca="1" si="21"/>
        <v>0</v>
      </c>
      <c r="N66" s="28">
        <f t="shared" ca="1" si="21"/>
        <v>0</v>
      </c>
      <c r="O66" s="28">
        <f t="shared" ca="1" si="21"/>
        <v>0</v>
      </c>
      <c r="P66" s="28">
        <f t="shared" ca="1" si="22"/>
        <v>0</v>
      </c>
      <c r="Q66" s="25">
        <v>0</v>
      </c>
      <c r="R66" s="26"/>
      <c r="S66" s="26"/>
    </row>
    <row r="67" spans="1:19" x14ac:dyDescent="0.2">
      <c r="A67" s="18">
        <v>3</v>
      </c>
      <c r="B67" s="28" t="str">
        <f t="shared" si="21"/>
        <v/>
      </c>
      <c r="C67" s="28" t="str">
        <f t="shared" si="21"/>
        <v/>
      </c>
      <c r="D67" s="28" t="str">
        <f t="shared" si="21"/>
        <v/>
      </c>
      <c r="E67" s="28">
        <f t="shared" ca="1" si="21"/>
        <v>0</v>
      </c>
      <c r="F67" s="28">
        <f t="shared" ca="1" si="21"/>
        <v>0</v>
      </c>
      <c r="G67" s="28">
        <f t="shared" ca="1" si="21"/>
        <v>0</v>
      </c>
      <c r="H67" s="28">
        <f t="shared" ca="1" si="21"/>
        <v>0</v>
      </c>
      <c r="I67" s="28">
        <f t="shared" ca="1" si="21"/>
        <v>0</v>
      </c>
      <c r="J67" s="28">
        <f t="shared" ca="1" si="21"/>
        <v>0</v>
      </c>
      <c r="K67" s="28">
        <f t="shared" ca="1" si="21"/>
        <v>0</v>
      </c>
      <c r="L67" s="28">
        <f t="shared" ca="1" si="21"/>
        <v>0</v>
      </c>
      <c r="M67" s="28">
        <f t="shared" ca="1" si="21"/>
        <v>0</v>
      </c>
      <c r="N67" s="28">
        <f t="shared" ca="1" si="21"/>
        <v>0</v>
      </c>
      <c r="O67" s="28">
        <f t="shared" ca="1" si="21"/>
        <v>0</v>
      </c>
      <c r="P67" s="28">
        <f t="shared" ca="1" si="22"/>
        <v>0</v>
      </c>
      <c r="Q67" s="25">
        <v>0</v>
      </c>
      <c r="R67" s="26"/>
      <c r="S67" s="26"/>
    </row>
    <row r="68" spans="1:19" x14ac:dyDescent="0.2">
      <c r="A68" s="18">
        <v>2</v>
      </c>
      <c r="B68" s="28" t="str">
        <f t="shared" si="21"/>
        <v/>
      </c>
      <c r="C68" s="28" t="str">
        <f t="shared" si="21"/>
        <v/>
      </c>
      <c r="D68" s="28">
        <f t="shared" ca="1" si="21"/>
        <v>0</v>
      </c>
      <c r="E68" s="28">
        <f t="shared" ca="1" si="21"/>
        <v>0</v>
      </c>
      <c r="F68" s="28">
        <f t="shared" ca="1" si="21"/>
        <v>0</v>
      </c>
      <c r="G68" s="28">
        <f t="shared" ca="1" si="21"/>
        <v>0</v>
      </c>
      <c r="H68" s="28">
        <f t="shared" ca="1" si="21"/>
        <v>0</v>
      </c>
      <c r="I68" s="28">
        <f t="shared" ca="1" si="21"/>
        <v>0</v>
      </c>
      <c r="J68" s="28">
        <f t="shared" ca="1" si="21"/>
        <v>0</v>
      </c>
      <c r="K68" s="28">
        <f t="shared" ca="1" si="21"/>
        <v>0</v>
      </c>
      <c r="L68" s="28">
        <f t="shared" ca="1" si="21"/>
        <v>0</v>
      </c>
      <c r="M68" s="28">
        <f t="shared" ca="1" si="21"/>
        <v>0</v>
      </c>
      <c r="N68" s="28">
        <f t="shared" ca="1" si="21"/>
        <v>0</v>
      </c>
      <c r="O68" s="28">
        <f t="shared" ca="1" si="21"/>
        <v>0</v>
      </c>
      <c r="P68" s="28">
        <f t="shared" ca="1" si="22"/>
        <v>0</v>
      </c>
      <c r="Q68" s="25">
        <v>0</v>
      </c>
      <c r="R68" s="26"/>
      <c r="S68" s="26"/>
    </row>
    <row r="69" spans="1:19" x14ac:dyDescent="0.2">
      <c r="A69" s="18">
        <v>1</v>
      </c>
      <c r="B69" s="28" t="str">
        <f t="shared" si="21"/>
        <v/>
      </c>
      <c r="C69" s="28">
        <f t="shared" ca="1" si="21"/>
        <v>0</v>
      </c>
      <c r="D69" s="28">
        <f t="shared" ca="1" si="21"/>
        <v>0</v>
      </c>
      <c r="E69" s="28">
        <f t="shared" ca="1" si="21"/>
        <v>0</v>
      </c>
      <c r="F69" s="28">
        <f t="shared" ca="1" si="21"/>
        <v>0</v>
      </c>
      <c r="G69" s="28">
        <f t="shared" ca="1" si="21"/>
        <v>0</v>
      </c>
      <c r="H69" s="28">
        <f t="shared" ca="1" si="21"/>
        <v>0</v>
      </c>
      <c r="I69" s="28">
        <f t="shared" ca="1" si="21"/>
        <v>0</v>
      </c>
      <c r="J69" s="28">
        <f t="shared" ca="1" si="21"/>
        <v>0</v>
      </c>
      <c r="K69" s="28">
        <f t="shared" ca="1" si="21"/>
        <v>0</v>
      </c>
      <c r="L69" s="28">
        <f t="shared" ca="1" si="21"/>
        <v>0</v>
      </c>
      <c r="M69" s="28">
        <f t="shared" ca="1" si="21"/>
        <v>0</v>
      </c>
      <c r="N69" s="28">
        <f t="shared" ca="1" si="21"/>
        <v>0</v>
      </c>
      <c r="O69" s="28">
        <f t="shared" ca="1" si="21"/>
        <v>0</v>
      </c>
      <c r="P69" s="28">
        <f t="shared" ca="1" si="22"/>
        <v>0</v>
      </c>
      <c r="Q69" s="25">
        <v>0</v>
      </c>
      <c r="R69" s="26"/>
      <c r="S69" s="26"/>
    </row>
    <row r="70" spans="1:19" x14ac:dyDescent="0.2">
      <c r="A70" s="18">
        <v>0</v>
      </c>
      <c r="B70" s="28">
        <f t="shared" ca="1" si="21"/>
        <v>0</v>
      </c>
      <c r="C70" s="28">
        <f t="shared" ca="1" si="21"/>
        <v>0</v>
      </c>
      <c r="D70" s="28">
        <f t="shared" ca="1" si="21"/>
        <v>0</v>
      </c>
      <c r="E70" s="28">
        <f t="shared" ca="1" si="21"/>
        <v>0</v>
      </c>
      <c r="F70" s="28">
        <f t="shared" ca="1" si="21"/>
        <v>0</v>
      </c>
      <c r="G70" s="28">
        <f t="shared" ca="1" si="21"/>
        <v>0</v>
      </c>
      <c r="H70" s="28">
        <f t="shared" ca="1" si="21"/>
        <v>0</v>
      </c>
      <c r="I70" s="28">
        <f t="shared" ca="1" si="21"/>
        <v>0</v>
      </c>
      <c r="J70" s="28">
        <f t="shared" ca="1" si="21"/>
        <v>0</v>
      </c>
      <c r="K70" s="28">
        <f t="shared" ca="1" si="21"/>
        <v>0</v>
      </c>
      <c r="L70" s="28">
        <f t="shared" ca="1" si="21"/>
        <v>0</v>
      </c>
      <c r="M70" s="28">
        <f t="shared" ca="1" si="21"/>
        <v>0</v>
      </c>
      <c r="N70" s="28">
        <f t="shared" ca="1" si="21"/>
        <v>0</v>
      </c>
      <c r="O70" s="28">
        <f t="shared" ca="1" si="21"/>
        <v>0</v>
      </c>
      <c r="P70" s="28">
        <f t="shared" ca="1" si="22"/>
        <v>0</v>
      </c>
      <c r="Q70" s="25">
        <v>0</v>
      </c>
      <c r="R70" s="26"/>
      <c r="S70" s="26"/>
    </row>
    <row r="72" spans="1:19" x14ac:dyDescent="0.2">
      <c r="A72" s="27" t="s">
        <v>16</v>
      </c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</row>
    <row r="73" spans="1:19" x14ac:dyDescent="0.2">
      <c r="A73" s="27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</row>
    <row r="74" spans="1:19" x14ac:dyDescent="0.2">
      <c r="B74" s="23">
        <v>0</v>
      </c>
      <c r="C74" s="23">
        <v>1</v>
      </c>
      <c r="D74" s="23">
        <v>2</v>
      </c>
      <c r="E74" s="23">
        <v>3</v>
      </c>
      <c r="F74" s="23">
        <v>4</v>
      </c>
      <c r="G74" s="23">
        <v>5</v>
      </c>
      <c r="H74" s="23">
        <v>6</v>
      </c>
      <c r="I74" s="23">
        <v>7</v>
      </c>
      <c r="J74" s="23">
        <v>8</v>
      </c>
      <c r="K74" s="23">
        <v>9</v>
      </c>
      <c r="L74" s="18">
        <v>10</v>
      </c>
      <c r="M74" s="23">
        <v>11</v>
      </c>
      <c r="N74" s="23">
        <v>12</v>
      </c>
      <c r="O74" s="23">
        <v>13</v>
      </c>
      <c r="P74" s="23">
        <v>14</v>
      </c>
      <c r="Q74" s="23">
        <v>15</v>
      </c>
    </row>
    <row r="75" spans="1:19" x14ac:dyDescent="0.2">
      <c r="A75" s="18">
        <v>15</v>
      </c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5">
        <f ca="1">Q36</f>
        <v>68.773150758236852</v>
      </c>
    </row>
    <row r="76" spans="1:19" x14ac:dyDescent="0.2">
      <c r="A76" s="18">
        <v>14</v>
      </c>
      <c r="B76" s="28" t="str">
        <f t="shared" ref="B76:P76" si="23">IF($A76 &lt;= B$35, MAX(($B$10*C75+$B$11*C76)/EXP($B$6 * $B$3/$B$5),$G$2*(B17-$G$3)),"")</f>
        <v/>
      </c>
      <c r="C76" s="28" t="str">
        <f t="shared" si="23"/>
        <v/>
      </c>
      <c r="D76" s="28" t="str">
        <f t="shared" si="23"/>
        <v/>
      </c>
      <c r="E76" s="28" t="str">
        <f t="shared" si="23"/>
        <v/>
      </c>
      <c r="F76" s="28" t="str">
        <f t="shared" si="23"/>
        <v/>
      </c>
      <c r="G76" s="28" t="str">
        <f t="shared" si="23"/>
        <v/>
      </c>
      <c r="H76" s="28" t="str">
        <f t="shared" si="23"/>
        <v/>
      </c>
      <c r="I76" s="28" t="str">
        <f t="shared" si="23"/>
        <v/>
      </c>
      <c r="J76" s="28" t="str">
        <f t="shared" si="23"/>
        <v/>
      </c>
      <c r="K76" s="28" t="str">
        <f t="shared" si="23"/>
        <v/>
      </c>
      <c r="L76" s="28" t="str">
        <f t="shared" si="23"/>
        <v/>
      </c>
      <c r="M76" s="28" t="str">
        <f t="shared" si="23"/>
        <v/>
      </c>
      <c r="N76" s="28" t="str">
        <f t="shared" si="23"/>
        <v/>
      </c>
      <c r="O76" s="28" t="str">
        <f t="shared" si="23"/>
        <v/>
      </c>
      <c r="P76" s="28">
        <f t="shared" ca="1" si="23"/>
        <v>61.989661266767605</v>
      </c>
      <c r="Q76" s="25">
        <f t="shared" ref="Q76:Q90" ca="1" si="24">Q37</f>
        <v>55.448177847542979</v>
      </c>
    </row>
    <row r="77" spans="1:19" x14ac:dyDescent="0.2">
      <c r="A77" s="18">
        <v>13</v>
      </c>
      <c r="B77" s="28" t="str">
        <f t="shared" ref="B77:P77" si="25">IF($A77 &lt;= B$35, MAX(($B$10*C76+$B$11*C77)/EXP($B$6 * $B$3/$B$5),$G$2*(B18-$G$3)),"")</f>
        <v/>
      </c>
      <c r="C77" s="28" t="str">
        <f t="shared" si="25"/>
        <v/>
      </c>
      <c r="D77" s="28" t="str">
        <f t="shared" si="25"/>
        <v/>
      </c>
      <c r="E77" s="28" t="str">
        <f t="shared" si="25"/>
        <v/>
      </c>
      <c r="F77" s="28" t="str">
        <f t="shared" si="25"/>
        <v/>
      </c>
      <c r="G77" s="28" t="str">
        <f t="shared" si="25"/>
        <v/>
      </c>
      <c r="H77" s="28" t="str">
        <f t="shared" si="25"/>
        <v/>
      </c>
      <c r="I77" s="28" t="str">
        <f t="shared" si="25"/>
        <v/>
      </c>
      <c r="J77" s="28" t="str">
        <f t="shared" si="25"/>
        <v/>
      </c>
      <c r="K77" s="28" t="str">
        <f t="shared" si="25"/>
        <v/>
      </c>
      <c r="L77" s="28" t="str">
        <f t="shared" si="25"/>
        <v/>
      </c>
      <c r="M77" s="28" t="str">
        <f t="shared" si="25"/>
        <v/>
      </c>
      <c r="N77" s="28" t="str">
        <f t="shared" si="25"/>
        <v/>
      </c>
      <c r="O77" s="28">
        <f t="shared" ca="1" si="25"/>
        <v>55.466346539791445</v>
      </c>
      <c r="P77" s="28">
        <f t="shared" ca="1" si="25"/>
        <v>49.173032669786807</v>
      </c>
      <c r="Q77" s="25">
        <f t="shared" ca="1" si="24"/>
        <v>43.116390447747449</v>
      </c>
    </row>
    <row r="78" spans="1:19" x14ac:dyDescent="0.2">
      <c r="A78" s="18">
        <v>12</v>
      </c>
      <c r="B78" s="28" t="str">
        <f t="shared" ref="B78:P78" si="26">IF($A78 &lt;= B$35, MAX(($B$10*C77+$B$11*C78)/EXP($B$6 * $B$3/$B$5),$G$2*(B19-$G$3)),"")</f>
        <v/>
      </c>
      <c r="C78" s="28" t="str">
        <f t="shared" si="26"/>
        <v/>
      </c>
      <c r="D78" s="28" t="str">
        <f t="shared" si="26"/>
        <v/>
      </c>
      <c r="E78" s="28" t="str">
        <f t="shared" si="26"/>
        <v/>
      </c>
      <c r="F78" s="28" t="str">
        <f t="shared" si="26"/>
        <v/>
      </c>
      <c r="G78" s="28" t="str">
        <f t="shared" si="26"/>
        <v/>
      </c>
      <c r="H78" s="28" t="str">
        <f t="shared" si="26"/>
        <v/>
      </c>
      <c r="I78" s="28" t="str">
        <f t="shared" si="26"/>
        <v/>
      </c>
      <c r="J78" s="28" t="str">
        <f t="shared" si="26"/>
        <v/>
      </c>
      <c r="K78" s="28" t="str">
        <f t="shared" si="26"/>
        <v/>
      </c>
      <c r="L78" s="28" t="str">
        <f t="shared" si="26"/>
        <v/>
      </c>
      <c r="M78" s="28" t="str">
        <f t="shared" si="26"/>
        <v/>
      </c>
      <c r="N78" s="28">
        <f t="shared" ca="1" si="26"/>
        <v>49.193280514437177</v>
      </c>
      <c r="O78" s="28">
        <f t="shared" ca="1" si="26"/>
        <v>43.138669050772663</v>
      </c>
      <c r="P78" s="28">
        <f t="shared" ca="1" si="26"/>
        <v>37.31169981009571</v>
      </c>
      <c r="Q78" s="25">
        <f t="shared" ca="1" si="24"/>
        <v>31.703760831689408</v>
      </c>
    </row>
    <row r="79" spans="1:19" x14ac:dyDescent="0.2">
      <c r="A79" s="18">
        <v>11</v>
      </c>
      <c r="B79" s="28" t="str">
        <f t="shared" ref="B79:P79" si="27">IF($A79 &lt;= B$35, MAX(($B$10*C78+$B$11*C79)/EXP($B$6 * $B$3/$B$5),$G$2*(B20-$G$3)),"")</f>
        <v/>
      </c>
      <c r="C79" s="28" t="str">
        <f t="shared" si="27"/>
        <v/>
      </c>
      <c r="D79" s="28" t="str">
        <f t="shared" si="27"/>
        <v/>
      </c>
      <c r="E79" s="28" t="str">
        <f t="shared" si="27"/>
        <v/>
      </c>
      <c r="F79" s="28" t="str">
        <f t="shared" si="27"/>
        <v/>
      </c>
      <c r="G79" s="28" t="str">
        <f t="shared" si="27"/>
        <v/>
      </c>
      <c r="H79" s="28" t="str">
        <f t="shared" si="27"/>
        <v/>
      </c>
      <c r="I79" s="28" t="str">
        <f t="shared" si="27"/>
        <v/>
      </c>
      <c r="J79" s="28" t="str">
        <f t="shared" si="27"/>
        <v/>
      </c>
      <c r="K79" s="28" t="str">
        <f t="shared" si="27"/>
        <v/>
      </c>
      <c r="L79" s="28" t="str">
        <f t="shared" si="27"/>
        <v/>
      </c>
      <c r="M79" s="28">
        <f t="shared" ca="1" si="27"/>
        <v>43.160915804751305</v>
      </c>
      <c r="N79" s="28">
        <f t="shared" ca="1" si="27"/>
        <v>37.335900773476261</v>
      </c>
      <c r="O79" s="28">
        <f t="shared" ca="1" si="27"/>
        <v>31.729843010622105</v>
      </c>
      <c r="P79" s="28">
        <f t="shared" ca="1" si="27"/>
        <v>26.334459099420034</v>
      </c>
      <c r="Q79" s="25">
        <f t="shared" ca="1" si="24"/>
        <v>21.14177897693537</v>
      </c>
    </row>
    <row r="80" spans="1:19" x14ac:dyDescent="0.2">
      <c r="A80" s="18">
        <v>10</v>
      </c>
      <c r="B80" s="28" t="str">
        <f t="shared" ref="B80:P80" si="28">IF($A80 &lt;= B$35, MAX(($B$10*C79+$B$11*C80)/EXP($B$6 * $B$3/$B$5),$G$2*(B21-$G$3)),"")</f>
        <v/>
      </c>
      <c r="C80" s="28" t="str">
        <f t="shared" si="28"/>
        <v/>
      </c>
      <c r="D80" s="28" t="str">
        <f t="shared" si="28"/>
        <v/>
      </c>
      <c r="E80" s="28" t="str">
        <f t="shared" si="28"/>
        <v/>
      </c>
      <c r="F80" s="28" t="str">
        <f t="shared" si="28"/>
        <v/>
      </c>
      <c r="G80" s="28" t="str">
        <f t="shared" si="28"/>
        <v/>
      </c>
      <c r="H80" s="28" t="str">
        <f t="shared" si="28"/>
        <v/>
      </c>
      <c r="I80" s="28" t="str">
        <f t="shared" si="28"/>
        <v/>
      </c>
      <c r="J80" s="28" t="str">
        <f t="shared" si="28"/>
        <v/>
      </c>
      <c r="K80" s="28" t="str">
        <f t="shared" si="28"/>
        <v/>
      </c>
      <c r="L80" s="28">
        <f t="shared" ca="1" si="28"/>
        <v>37.36006925527024</v>
      </c>
      <c r="M80" s="28">
        <f t="shared" ca="1" si="28"/>
        <v>31.755892072860888</v>
      </c>
      <c r="N80" s="28">
        <f t="shared" ca="1" si="28"/>
        <v>26.362318533258517</v>
      </c>
      <c r="O80" s="28">
        <f t="shared" ca="1" si="28"/>
        <v>21.171381229774742</v>
      </c>
      <c r="P80" s="28">
        <f t="shared" ca="1" si="28"/>
        <v>16.17541415518653</v>
      </c>
      <c r="Q80" s="25">
        <f t="shared" ca="1" si="24"/>
        <v>11.367041300073353</v>
      </c>
    </row>
    <row r="81" spans="1:17" x14ac:dyDescent="0.2">
      <c r="A81" s="18">
        <v>9</v>
      </c>
      <c r="B81" s="28" t="str">
        <f t="shared" ref="B81:P81" si="29">IF($A81 &lt;= B$35, MAX(($B$10*C80+$B$11*C81)/EXP($B$6 * $B$3/$B$5),$G$2*(B22-$G$3)),"")</f>
        <v/>
      </c>
      <c r="C81" s="28" t="str">
        <f t="shared" si="29"/>
        <v/>
      </c>
      <c r="D81" s="28" t="str">
        <f t="shared" si="29"/>
        <v/>
      </c>
      <c r="E81" s="28" t="str">
        <f t="shared" si="29"/>
        <v/>
      </c>
      <c r="F81" s="28" t="str">
        <f t="shared" si="29"/>
        <v/>
      </c>
      <c r="G81" s="28" t="str">
        <f t="shared" si="29"/>
        <v/>
      </c>
      <c r="H81" s="28" t="str">
        <f t="shared" si="29"/>
        <v/>
      </c>
      <c r="I81" s="28" t="str">
        <f t="shared" si="29"/>
        <v/>
      </c>
      <c r="J81" s="28" t="str">
        <f t="shared" si="29"/>
        <v/>
      </c>
      <c r="K81" s="28">
        <f t="shared" ca="1" si="29"/>
        <v>31.781908045720105</v>
      </c>
      <c r="L81" s="28">
        <f t="shared" ca="1" si="29"/>
        <v>26.390144266223512</v>
      </c>
      <c r="M81" s="28">
        <f t="shared" ca="1" si="29"/>
        <v>21.200949192757761</v>
      </c>
      <c r="N81" s="28">
        <f t="shared" ca="1" si="29"/>
        <v>16.206659373011082</v>
      </c>
      <c r="O81" s="28">
        <f t="shared" ca="1" si="29"/>
        <v>11.399901255824371</v>
      </c>
      <c r="P81" s="28">
        <f t="shared" ca="1" si="29"/>
        <v>6.773580224498887</v>
      </c>
      <c r="Q81" s="25">
        <f t="shared" ca="1" si="24"/>
        <v>2.3208700449637121</v>
      </c>
    </row>
    <row r="82" spans="1:17" x14ac:dyDescent="0.2">
      <c r="A82" s="18">
        <v>8</v>
      </c>
      <c r="B82" s="28" t="str">
        <f t="shared" ref="B82:O82" si="30">IF($A82 &lt;= B$35, MAX(($B$10*C81+$B$11*C82)/EXP($B$6 * $B$3/$B$5),$G$2*(B23-$G$3)),"")</f>
        <v/>
      </c>
      <c r="C82" s="28" t="str">
        <f t="shared" si="30"/>
        <v/>
      </c>
      <c r="D82" s="28" t="str">
        <f t="shared" si="30"/>
        <v/>
      </c>
      <c r="E82" s="28" t="str">
        <f t="shared" si="30"/>
        <v/>
      </c>
      <c r="F82" s="28" t="str">
        <f t="shared" si="30"/>
        <v/>
      </c>
      <c r="G82" s="28" t="str">
        <f t="shared" si="30"/>
        <v/>
      </c>
      <c r="H82" s="28" t="str">
        <f t="shared" si="30"/>
        <v/>
      </c>
      <c r="I82" s="28" t="str">
        <f t="shared" si="30"/>
        <v/>
      </c>
      <c r="J82" s="28">
        <f t="shared" ca="1" si="30"/>
        <v>26.470302195546125</v>
      </c>
      <c r="K82" s="28">
        <f t="shared" ca="1" si="30"/>
        <v>21.333695182818008</v>
      </c>
      <c r="L82" s="28">
        <f t="shared" ca="1" si="30"/>
        <v>16.441299527988726</v>
      </c>
      <c r="M82" s="28">
        <f t="shared" ca="1" si="30"/>
        <v>11.833682642407446</v>
      </c>
      <c r="N82" s="28">
        <f t="shared" ca="1" si="30"/>
        <v>7.5982382983552608</v>
      </c>
      <c r="O82" s="28">
        <f t="shared" ca="1" si="30"/>
        <v>3.9143729754279279</v>
      </c>
      <c r="P82" s="28">
        <f t="shared" ref="P82:P90" ca="1" si="31">IF($A82 &lt;= P$35, MAX(($B$10*Q81+$B$11*Q82)/EXP($B$6 * $B$3/$B$5),$G$2*(P23-$G$3)),"")</f>
        <v>1.1425780656973441</v>
      </c>
      <c r="Q82" s="25">
        <f t="shared" ca="1" si="24"/>
        <v>0</v>
      </c>
    </row>
    <row r="83" spans="1:17" x14ac:dyDescent="0.2">
      <c r="A83" s="18">
        <v>7</v>
      </c>
      <c r="B83" s="28" t="str">
        <f t="shared" ref="B83:O83" si="32">IF($A83 &lt;= B$35, MAX(($B$10*C82+$B$11*C83)/EXP($B$6 * $B$3/$B$5),$G$2*(B24-$G$3)),"")</f>
        <v/>
      </c>
      <c r="C83" s="28" t="str">
        <f t="shared" si="32"/>
        <v/>
      </c>
      <c r="D83" s="28" t="str">
        <f t="shared" si="32"/>
        <v/>
      </c>
      <c r="E83" s="28" t="str">
        <f t="shared" si="32"/>
        <v/>
      </c>
      <c r="F83" s="28" t="str">
        <f t="shared" si="32"/>
        <v/>
      </c>
      <c r="G83" s="28" t="str">
        <f t="shared" si="32"/>
        <v/>
      </c>
      <c r="H83" s="28" t="str">
        <f t="shared" si="32"/>
        <v/>
      </c>
      <c r="I83" s="28">
        <f t="shared" ca="1" si="32"/>
        <v>21.526809809516344</v>
      </c>
      <c r="J83" s="28">
        <f t="shared" ca="1" si="32"/>
        <v>16.74414595044718</v>
      </c>
      <c r="K83" s="28">
        <f t="shared" ca="1" si="32"/>
        <v>12.301781055003142</v>
      </c>
      <c r="L83" s="28">
        <f t="shared" ca="1" si="32"/>
        <v>8.2931750658147259</v>
      </c>
      <c r="M83" s="28">
        <f t="shared" ca="1" si="32"/>
        <v>4.863172373064474</v>
      </c>
      <c r="N83" s="28">
        <f t="shared" ca="1" si="32"/>
        <v>2.212458403020396</v>
      </c>
      <c r="O83" s="28">
        <f t="shared" ca="1" si="32"/>
        <v>0.5624979472873054</v>
      </c>
      <c r="P83" s="28">
        <f t="shared" ca="1" si="31"/>
        <v>0</v>
      </c>
      <c r="Q83" s="25">
        <f t="shared" ca="1" si="24"/>
        <v>0</v>
      </c>
    </row>
    <row r="84" spans="1:17" x14ac:dyDescent="0.2">
      <c r="A84" s="18">
        <v>6</v>
      </c>
      <c r="B84" s="28" t="str">
        <f t="shared" ref="B84:O84" si="33">IF($A84 &lt;= B$35, MAX(($B$10*C83+$B$11*C84)/EXP($B$6 * $B$3/$B$5),$G$2*(B25-$G$3)),"")</f>
        <v/>
      </c>
      <c r="C84" s="28" t="str">
        <f t="shared" si="33"/>
        <v/>
      </c>
      <c r="D84" s="28" t="str">
        <f t="shared" si="33"/>
        <v/>
      </c>
      <c r="E84" s="28" t="str">
        <f t="shared" si="33"/>
        <v/>
      </c>
      <c r="F84" s="28" t="str">
        <f t="shared" si="33"/>
        <v/>
      </c>
      <c r="G84" s="28" t="str">
        <f t="shared" si="33"/>
        <v/>
      </c>
      <c r="H84" s="28">
        <f t="shared" ca="1" si="33"/>
        <v>17.072245928651149</v>
      </c>
      <c r="I84" s="28">
        <f t="shared" ca="1" si="33"/>
        <v>12.761076498343078</v>
      </c>
      <c r="J84" s="28">
        <f t="shared" ca="1" si="33"/>
        <v>8.9045789341432044</v>
      </c>
      <c r="K84" s="28">
        <f t="shared" ca="1" si="33"/>
        <v>5.6140310270399505</v>
      </c>
      <c r="L84" s="28">
        <f t="shared" ca="1" si="33"/>
        <v>3.0180728054098336</v>
      </c>
      <c r="M84" s="28">
        <f t="shared" ca="1" si="33"/>
        <v>1.2297052683823446</v>
      </c>
      <c r="N84" s="28">
        <f t="shared" ca="1" si="33"/>
        <v>0.27692107016716005</v>
      </c>
      <c r="O84" s="28">
        <f t="shared" ca="1" si="33"/>
        <v>0</v>
      </c>
      <c r="P84" s="28">
        <f t="shared" ca="1" si="31"/>
        <v>0</v>
      </c>
      <c r="Q84" s="25">
        <f t="shared" ca="1" si="24"/>
        <v>0</v>
      </c>
    </row>
    <row r="85" spans="1:17" x14ac:dyDescent="0.2">
      <c r="A85" s="18">
        <v>5</v>
      </c>
      <c r="B85" s="28" t="str">
        <f t="shared" ref="B85:O85" si="34">IF($A85 &lt;= B$35, MAX(($B$10*C84+$B$11*C85)/EXP($B$6 * $B$3/$B$5),$G$2*(B26-$G$3)),"")</f>
        <v/>
      </c>
      <c r="C85" s="28" t="str">
        <f t="shared" si="34"/>
        <v/>
      </c>
      <c r="D85" s="28" t="str">
        <f t="shared" si="34"/>
        <v/>
      </c>
      <c r="E85" s="28" t="str">
        <f t="shared" si="34"/>
        <v/>
      </c>
      <c r="F85" s="28" t="str">
        <f t="shared" si="34"/>
        <v/>
      </c>
      <c r="G85" s="28">
        <f t="shared" ca="1" si="34"/>
        <v>13.202730592989127</v>
      </c>
      <c r="H85" s="28">
        <f t="shared" ca="1" si="34"/>
        <v>9.4567077783335129</v>
      </c>
      <c r="I85" s="28">
        <f t="shared" ca="1" si="34"/>
        <v>6.2566013186723382</v>
      </c>
      <c r="J85" s="28">
        <f t="shared" ca="1" si="34"/>
        <v>3.6913068162590625</v>
      </c>
      <c r="K85" s="28">
        <f t="shared" ca="1" si="34"/>
        <v>1.8280602238499948</v>
      </c>
      <c r="L85" s="28">
        <f t="shared" ca="1" si="34"/>
        <v>0.67455962348776044</v>
      </c>
      <c r="M85" s="28">
        <f t="shared" ca="1" si="34"/>
        <v>0.13632988257529918</v>
      </c>
      <c r="N85" s="28">
        <f t="shared" ca="1" si="34"/>
        <v>0</v>
      </c>
      <c r="O85" s="28">
        <f t="shared" ca="1" si="34"/>
        <v>0</v>
      </c>
      <c r="P85" s="28">
        <f t="shared" ca="1" si="31"/>
        <v>0</v>
      </c>
      <c r="Q85" s="25">
        <f t="shared" ca="1" si="24"/>
        <v>0</v>
      </c>
    </row>
    <row r="86" spans="1:17" x14ac:dyDescent="0.2">
      <c r="A86" s="18">
        <v>4</v>
      </c>
      <c r="B86" s="28" t="str">
        <f t="shared" ref="B86:O86" si="35">IF($A86 &lt;= B$35, MAX(($B$10*C85+$B$11*C86)/EXP($B$6 * $B$3/$B$5),$G$2*(B27-$G$3)),"")</f>
        <v/>
      </c>
      <c r="C86" s="28" t="str">
        <f t="shared" si="35"/>
        <v/>
      </c>
      <c r="D86" s="28" t="str">
        <f t="shared" si="35"/>
        <v/>
      </c>
      <c r="E86" s="28" t="str">
        <f t="shared" si="35"/>
        <v/>
      </c>
      <c r="F86" s="28">
        <f t="shared" ca="1" si="35"/>
        <v>9.9640082516547004</v>
      </c>
      <c r="G86" s="28">
        <f t="shared" ca="1" si="35"/>
        <v>6.8279334886721434</v>
      </c>
      <c r="H86" s="28">
        <f t="shared" ca="1" si="35"/>
        <v>4.2816477928254626</v>
      </c>
      <c r="I86" s="28">
        <f t="shared" ca="1" si="35"/>
        <v>2.3681094681941879</v>
      </c>
      <c r="J86" s="28">
        <f t="shared" ca="1" si="35"/>
        <v>1.0857308334168754</v>
      </c>
      <c r="K86" s="28">
        <f t="shared" ca="1" si="35"/>
        <v>0.36614172870854578</v>
      </c>
      <c r="L86" s="28">
        <f t="shared" ca="1" si="35"/>
        <v>6.711600844159582E-2</v>
      </c>
      <c r="M86" s="28">
        <f t="shared" ca="1" si="35"/>
        <v>0</v>
      </c>
      <c r="N86" s="28">
        <f t="shared" ca="1" si="35"/>
        <v>0</v>
      </c>
      <c r="O86" s="28">
        <f t="shared" ca="1" si="35"/>
        <v>0</v>
      </c>
      <c r="P86" s="28">
        <f t="shared" ca="1" si="31"/>
        <v>0</v>
      </c>
      <c r="Q86" s="25">
        <f t="shared" ca="1" si="24"/>
        <v>0</v>
      </c>
    </row>
    <row r="87" spans="1:17" x14ac:dyDescent="0.2">
      <c r="A87" s="18">
        <v>3</v>
      </c>
      <c r="B87" s="28" t="str">
        <f t="shared" ref="B87:O87" si="36">IF($A87 &lt;= B$35, MAX(($B$10*C86+$B$11*C87)/EXP($B$6 * $B$3/$B$5),$G$2*(B28-$G$3)),"")</f>
        <v/>
      </c>
      <c r="C87" s="28" t="str">
        <f t="shared" si="36"/>
        <v/>
      </c>
      <c r="D87" s="28" t="str">
        <f t="shared" si="36"/>
        <v/>
      </c>
      <c r="E87" s="28">
        <f t="shared" ca="1" si="36"/>
        <v>7.3477013896336505</v>
      </c>
      <c r="F87" s="28">
        <f t="shared" ca="1" si="36"/>
        <v>4.8138546041904728</v>
      </c>
      <c r="G87" s="28">
        <f t="shared" ca="1" si="36"/>
        <v>2.862701483564825</v>
      </c>
      <c r="H87" s="28">
        <f t="shared" ca="1" si="36"/>
        <v>1.4877399296127327</v>
      </c>
      <c r="I87" s="28">
        <f t="shared" ca="1" si="36"/>
        <v>0.63447080570174352</v>
      </c>
      <c r="J87" s="28">
        <f t="shared" ca="1" si="36"/>
        <v>0.19701775796333756</v>
      </c>
      <c r="K87" s="28">
        <f t="shared" ca="1" si="36"/>
        <v>3.3041608369642331E-2</v>
      </c>
      <c r="L87" s="28">
        <f t="shared" ca="1" si="36"/>
        <v>0</v>
      </c>
      <c r="M87" s="28">
        <f t="shared" ca="1" si="36"/>
        <v>0</v>
      </c>
      <c r="N87" s="28">
        <f t="shared" ca="1" si="36"/>
        <v>0</v>
      </c>
      <c r="O87" s="28">
        <f t="shared" ca="1" si="36"/>
        <v>0</v>
      </c>
      <c r="P87" s="28">
        <f t="shared" ca="1" si="31"/>
        <v>0</v>
      </c>
      <c r="Q87" s="25">
        <f t="shared" ca="1" si="24"/>
        <v>0</v>
      </c>
    </row>
    <row r="88" spans="1:17" x14ac:dyDescent="0.2">
      <c r="A88" s="18">
        <v>2</v>
      </c>
      <c r="B88" s="28" t="str">
        <f t="shared" ref="B88:O88" si="37">IF($A88 &lt;= B$35, MAX(($B$10*C87+$B$11*C88)/EXP($B$6 * $B$3/$B$5),$G$2*(B29-$G$3)),"")</f>
        <v/>
      </c>
      <c r="C88" s="28" t="str">
        <f t="shared" si="37"/>
        <v/>
      </c>
      <c r="D88" s="28">
        <f t="shared" ca="1" si="37"/>
        <v>5.3023788150350546</v>
      </c>
      <c r="E88" s="28">
        <f t="shared" ca="1" si="37"/>
        <v>3.3212300003120494</v>
      </c>
      <c r="F88" s="28">
        <f t="shared" ca="1" si="37"/>
        <v>1.8750776029245009</v>
      </c>
      <c r="G88" s="28">
        <f t="shared" ca="1" si="37"/>
        <v>0.91799112350701795</v>
      </c>
      <c r="H88" s="28">
        <f t="shared" ca="1" si="37"/>
        <v>0.36575144645018176</v>
      </c>
      <c r="I88" s="28">
        <f t="shared" ca="1" si="37"/>
        <v>0.1052460336238224</v>
      </c>
      <c r="J88" s="28">
        <f t="shared" ca="1" si="37"/>
        <v>1.6266579449563875E-2</v>
      </c>
      <c r="K88" s="28">
        <f t="shared" ca="1" si="37"/>
        <v>0</v>
      </c>
      <c r="L88" s="28">
        <f t="shared" ca="1" si="37"/>
        <v>0</v>
      </c>
      <c r="M88" s="28">
        <f t="shared" ca="1" si="37"/>
        <v>0</v>
      </c>
      <c r="N88" s="28">
        <f t="shared" ca="1" si="37"/>
        <v>0</v>
      </c>
      <c r="O88" s="28">
        <f t="shared" ca="1" si="37"/>
        <v>0</v>
      </c>
      <c r="P88" s="28">
        <f t="shared" ca="1" si="31"/>
        <v>0</v>
      </c>
      <c r="Q88" s="25">
        <f t="shared" ca="1" si="24"/>
        <v>0</v>
      </c>
    </row>
    <row r="89" spans="1:17" x14ac:dyDescent="0.2">
      <c r="A89" s="18">
        <v>1</v>
      </c>
      <c r="B89" s="28" t="str">
        <f t="shared" ref="B89:O89" si="38">IF($A89 &lt;= B$35, MAX(($B$10*C88+$B$11*C89)/EXP($B$6 * $B$3/$B$5),$G$2*(B30-$G$3)),"")</f>
        <v/>
      </c>
      <c r="C89" s="28">
        <f t="shared" ca="1" si="38"/>
        <v>3.750414491195559</v>
      </c>
      <c r="D89" s="28">
        <f t="shared" ca="1" si="38"/>
        <v>2.2469650819058313</v>
      </c>
      <c r="E89" s="28">
        <f t="shared" ca="1" si="38"/>
        <v>1.2060527452135705</v>
      </c>
      <c r="F89" s="28">
        <f t="shared" ca="1" si="38"/>
        <v>0.55767205091412142</v>
      </c>
      <c r="G89" s="28">
        <f t="shared" ca="1" si="38"/>
        <v>0.20841102608188006</v>
      </c>
      <c r="H89" s="28">
        <f t="shared" ca="1" si="38"/>
        <v>5.5876258512764912E-2</v>
      </c>
      <c r="I89" s="28">
        <f t="shared" ca="1" si="38"/>
        <v>8.0081333822745165E-3</v>
      </c>
      <c r="J89" s="28">
        <f t="shared" ca="1" si="38"/>
        <v>0</v>
      </c>
      <c r="K89" s="28">
        <f t="shared" ca="1" si="38"/>
        <v>0</v>
      </c>
      <c r="L89" s="28">
        <f t="shared" ca="1" si="38"/>
        <v>0</v>
      </c>
      <c r="M89" s="28">
        <f t="shared" ca="1" si="38"/>
        <v>0</v>
      </c>
      <c r="N89" s="28">
        <f t="shared" ca="1" si="38"/>
        <v>0</v>
      </c>
      <c r="O89" s="28">
        <f t="shared" ca="1" si="38"/>
        <v>0</v>
      </c>
      <c r="P89" s="28">
        <f t="shared" ca="1" si="31"/>
        <v>0</v>
      </c>
      <c r="Q89" s="25">
        <f t="shared" ca="1" si="24"/>
        <v>0</v>
      </c>
    </row>
    <row r="90" spans="1:17" x14ac:dyDescent="0.2">
      <c r="A90" s="18">
        <v>0</v>
      </c>
      <c r="B90" s="28">
        <f t="shared" ref="B90:O90" ca="1" si="39">IF($A90 &lt;= B$35, MAX(($B$10*C89+$B$11*C90)/EXP($B$6 * $B$3/$B$5),$G$2*(B31-$G$3)),"")</f>
        <v>2.6040771329665637</v>
      </c>
      <c r="C90" s="28">
        <f t="shared" ca="1" si="39"/>
        <v>1.4934655382510746</v>
      </c>
      <c r="D90" s="28">
        <f t="shared" ca="1" si="39"/>
        <v>0.76330556633299396</v>
      </c>
      <c r="E90" s="28">
        <f t="shared" ca="1" si="39"/>
        <v>0.33419739593673542</v>
      </c>
      <c r="F90" s="28">
        <f t="shared" ca="1" si="39"/>
        <v>0.1175734172242906</v>
      </c>
      <c r="G90" s="28">
        <f t="shared" ca="1" si="39"/>
        <v>2.9508458267588761E-2</v>
      </c>
      <c r="H90" s="28">
        <f t="shared" ca="1" si="39"/>
        <v>3.9424514826329323E-3</v>
      </c>
      <c r="I90" s="28">
        <f t="shared" ca="1" si="39"/>
        <v>0</v>
      </c>
      <c r="J90" s="28">
        <f t="shared" ca="1" si="39"/>
        <v>0</v>
      </c>
      <c r="K90" s="28">
        <f t="shared" ca="1" si="39"/>
        <v>0</v>
      </c>
      <c r="L90" s="28">
        <f t="shared" ca="1" si="39"/>
        <v>0</v>
      </c>
      <c r="M90" s="28">
        <f t="shared" ca="1" si="39"/>
        <v>0</v>
      </c>
      <c r="N90" s="28">
        <f t="shared" ca="1" si="39"/>
        <v>0</v>
      </c>
      <c r="O90" s="28">
        <f t="shared" ca="1" si="39"/>
        <v>0</v>
      </c>
      <c r="P90" s="28">
        <f t="shared" ca="1" si="31"/>
        <v>0</v>
      </c>
      <c r="Q90" s="25">
        <f t="shared" ca="1" si="24"/>
        <v>0</v>
      </c>
    </row>
    <row r="92" spans="1:17" x14ac:dyDescent="0.2">
      <c r="A92" s="27" t="s">
        <v>17</v>
      </c>
    </row>
    <row r="94" spans="1:17" x14ac:dyDescent="0.2">
      <c r="B94" s="23">
        <v>0</v>
      </c>
      <c r="C94" s="23">
        <v>1</v>
      </c>
      <c r="D94" s="23">
        <v>2</v>
      </c>
      <c r="E94" s="23">
        <v>3</v>
      </c>
      <c r="F94" s="23">
        <v>4</v>
      </c>
      <c r="G94" s="23">
        <v>5</v>
      </c>
      <c r="H94" s="23">
        <v>6</v>
      </c>
      <c r="I94" s="23">
        <v>7</v>
      </c>
      <c r="J94" s="23">
        <v>8</v>
      </c>
      <c r="K94" s="23">
        <v>9</v>
      </c>
      <c r="L94" s="18">
        <v>10</v>
      </c>
      <c r="M94" s="23">
        <v>11</v>
      </c>
      <c r="N94" s="23">
        <v>12</v>
      </c>
      <c r="O94" s="23">
        <v>13</v>
      </c>
      <c r="P94" s="23">
        <v>14</v>
      </c>
      <c r="Q94" s="23">
        <v>15</v>
      </c>
    </row>
    <row r="95" spans="1:17" x14ac:dyDescent="0.2">
      <c r="A95" s="18">
        <v>15</v>
      </c>
      <c r="Q95" s="25">
        <f ca="1">Q16</f>
        <v>178.77315075823685</v>
      </c>
    </row>
    <row r="96" spans="1:17" x14ac:dyDescent="0.2">
      <c r="A96" s="18">
        <v>14</v>
      </c>
      <c r="B96" s="28" t="str">
        <f t="shared" ref="B96:O110" si="40">IF($A96 &lt;= B$35, ($B$10*C95+$B$11*C96),"")</f>
        <v/>
      </c>
      <c r="C96" s="28" t="str">
        <f t="shared" si="40"/>
        <v/>
      </c>
      <c r="D96" s="28" t="str">
        <f t="shared" si="40"/>
        <v/>
      </c>
      <c r="E96" s="28" t="str">
        <f t="shared" si="40"/>
        <v/>
      </c>
      <c r="F96" s="28" t="str">
        <f t="shared" si="40"/>
        <v/>
      </c>
      <c r="G96" s="28" t="str">
        <f t="shared" si="40"/>
        <v/>
      </c>
      <c r="H96" s="28" t="str">
        <f t="shared" si="40"/>
        <v/>
      </c>
      <c r="I96" s="28" t="str">
        <f t="shared" si="40"/>
        <v/>
      </c>
      <c r="J96" s="28" t="str">
        <f t="shared" si="40"/>
        <v/>
      </c>
      <c r="K96" s="28" t="str">
        <f t="shared" si="40"/>
        <v/>
      </c>
      <c r="L96" s="28" t="str">
        <f t="shared" si="40"/>
        <v/>
      </c>
      <c r="M96" s="28" t="str">
        <f t="shared" si="40"/>
        <v/>
      </c>
      <c r="N96" s="28" t="str">
        <f t="shared" si="40"/>
        <v/>
      </c>
      <c r="O96" s="28" t="str">
        <f t="shared" si="40"/>
        <v/>
      </c>
      <c r="P96" s="28">
        <f ca="1">IF($A96 &lt;= P$35, ($B$10*Q95+$B$11*Q96),"")</f>
        <v>172.01032793144262</v>
      </c>
      <c r="Q96" s="25">
        <f t="shared" ref="Q96:Q110" ca="1" si="41">Q17</f>
        <v>165.44817784754298</v>
      </c>
    </row>
    <row r="97" spans="1:17" x14ac:dyDescent="0.2">
      <c r="A97" s="18">
        <v>13</v>
      </c>
      <c r="B97" s="28" t="str">
        <f t="shared" si="40"/>
        <v/>
      </c>
      <c r="C97" s="28" t="str">
        <f t="shared" si="40"/>
        <v/>
      </c>
      <c r="D97" s="28" t="str">
        <f t="shared" si="40"/>
        <v/>
      </c>
      <c r="E97" s="28" t="str">
        <f t="shared" si="40"/>
        <v/>
      </c>
      <c r="F97" s="28" t="str">
        <f t="shared" si="40"/>
        <v/>
      </c>
      <c r="G97" s="28" t="str">
        <f t="shared" si="40"/>
        <v/>
      </c>
      <c r="H97" s="28" t="str">
        <f t="shared" si="40"/>
        <v/>
      </c>
      <c r="I97" s="28" t="str">
        <f t="shared" si="40"/>
        <v/>
      </c>
      <c r="J97" s="28" t="str">
        <f t="shared" si="40"/>
        <v/>
      </c>
      <c r="K97" s="28" t="str">
        <f t="shared" si="40"/>
        <v/>
      </c>
      <c r="L97" s="28" t="str">
        <f t="shared" si="40"/>
        <v/>
      </c>
      <c r="M97" s="28" t="str">
        <f t="shared" si="40"/>
        <v/>
      </c>
      <c r="N97" s="28" t="str">
        <f t="shared" si="40"/>
        <v/>
      </c>
      <c r="O97" s="28">
        <f t="shared" ca="1" si="40"/>
        <v>165.50333643274561</v>
      </c>
      <c r="P97" s="28">
        <f t="shared" ref="P97:P110" ca="1" si="42">IF($A97 &lt;= P$35, ($B$10*Q96+$B$11*Q97),"")</f>
        <v>159.18942641281544</v>
      </c>
      <c r="Q97" s="25">
        <f t="shared" ca="1" si="41"/>
        <v>153.11639044774745</v>
      </c>
    </row>
    <row r="98" spans="1:17" x14ac:dyDescent="0.2">
      <c r="A98" s="18">
        <v>12</v>
      </c>
      <c r="B98" s="28" t="str">
        <f t="shared" si="40"/>
        <v/>
      </c>
      <c r="C98" s="28" t="str">
        <f t="shared" si="40"/>
        <v/>
      </c>
      <c r="D98" s="28" t="str">
        <f t="shared" si="40"/>
        <v/>
      </c>
      <c r="E98" s="28" t="str">
        <f t="shared" si="40"/>
        <v/>
      </c>
      <c r="F98" s="28" t="str">
        <f t="shared" si="40"/>
        <v/>
      </c>
      <c r="G98" s="28" t="str">
        <f t="shared" si="40"/>
        <v/>
      </c>
      <c r="H98" s="28" t="str">
        <f t="shared" si="40"/>
        <v/>
      </c>
      <c r="I98" s="28" t="str">
        <f t="shared" si="40"/>
        <v/>
      </c>
      <c r="J98" s="28" t="str">
        <f t="shared" si="40"/>
        <v/>
      </c>
      <c r="K98" s="28" t="str">
        <f t="shared" si="40"/>
        <v/>
      </c>
      <c r="L98" s="28" t="str">
        <f t="shared" si="40"/>
        <v/>
      </c>
      <c r="M98" s="28" t="str">
        <f t="shared" si="40"/>
        <v/>
      </c>
      <c r="N98" s="28">
        <f t="shared" ca="1" si="40"/>
        <v>159.24249839979279</v>
      </c>
      <c r="O98" s="28">
        <f t="shared" ca="1" si="40"/>
        <v>153.16743775197472</v>
      </c>
      <c r="P98" s="28">
        <f t="shared" ca="1" si="42"/>
        <v>147.3241391164683</v>
      </c>
      <c r="Q98" s="25">
        <f t="shared" ca="1" si="41"/>
        <v>141.70376083168941</v>
      </c>
    </row>
    <row r="99" spans="1:17" x14ac:dyDescent="0.2">
      <c r="A99" s="18">
        <v>11</v>
      </c>
      <c r="B99" s="28" t="str">
        <f t="shared" si="40"/>
        <v/>
      </c>
      <c r="C99" s="28" t="str">
        <f t="shared" si="40"/>
        <v/>
      </c>
      <c r="D99" s="28" t="str">
        <f t="shared" si="40"/>
        <v/>
      </c>
      <c r="E99" s="28" t="str">
        <f t="shared" si="40"/>
        <v/>
      </c>
      <c r="F99" s="28" t="str">
        <f t="shared" si="40"/>
        <v/>
      </c>
      <c r="G99" s="28" t="str">
        <f t="shared" si="40"/>
        <v/>
      </c>
      <c r="H99" s="28" t="str">
        <f t="shared" si="40"/>
        <v/>
      </c>
      <c r="I99" s="28" t="str">
        <f t="shared" si="40"/>
        <v/>
      </c>
      <c r="J99" s="28" t="str">
        <f t="shared" si="40"/>
        <v/>
      </c>
      <c r="K99" s="28" t="str">
        <f t="shared" si="40"/>
        <v/>
      </c>
      <c r="L99" s="28" t="str">
        <f t="shared" si="40"/>
        <v/>
      </c>
      <c r="M99" s="28">
        <f t="shared" ca="1" si="40"/>
        <v>153.21850207480637</v>
      </c>
      <c r="N99" s="28">
        <f t="shared" ca="1" si="40"/>
        <v>147.37325534842432</v>
      </c>
      <c r="O99" s="28">
        <f t="shared" ca="1" si="40"/>
        <v>141.75100329193924</v>
      </c>
      <c r="P99" s="28">
        <f t="shared" ca="1" si="42"/>
        <v>136.34323871564123</v>
      </c>
      <c r="Q99" s="25">
        <f t="shared" ca="1" si="41"/>
        <v>131.14177897693537</v>
      </c>
    </row>
    <row r="100" spans="1:17" x14ac:dyDescent="0.2">
      <c r="A100" s="18">
        <v>10</v>
      </c>
      <c r="B100" s="28" t="str">
        <f t="shared" si="40"/>
        <v/>
      </c>
      <c r="C100" s="28" t="str">
        <f t="shared" si="40"/>
        <v/>
      </c>
      <c r="D100" s="28" t="str">
        <f t="shared" si="40"/>
        <v/>
      </c>
      <c r="E100" s="28" t="str">
        <f t="shared" si="40"/>
        <v/>
      </c>
      <c r="F100" s="28" t="str">
        <f t="shared" si="40"/>
        <v/>
      </c>
      <c r="G100" s="28" t="str">
        <f t="shared" si="40"/>
        <v/>
      </c>
      <c r="H100" s="28" t="str">
        <f t="shared" si="40"/>
        <v/>
      </c>
      <c r="I100" s="28" t="str">
        <f t="shared" si="40"/>
        <v/>
      </c>
      <c r="J100" s="28" t="str">
        <f t="shared" si="40"/>
        <v/>
      </c>
      <c r="K100" s="28" t="str">
        <f t="shared" si="40"/>
        <v/>
      </c>
      <c r="L100" s="28">
        <f t="shared" ca="1" si="40"/>
        <v>147.42238795518665</v>
      </c>
      <c r="M100" s="28">
        <f t="shared" ca="1" si="40"/>
        <v>141.7982615023007</v>
      </c>
      <c r="N100" s="28">
        <f t="shared" ca="1" si="40"/>
        <v>136.38869403734583</v>
      </c>
      <c r="O100" s="28">
        <f t="shared" ca="1" si="40"/>
        <v>131.18550018972496</v>
      </c>
      <c r="P100" s="28">
        <f t="shared" ca="1" si="42"/>
        <v>126.1808068586389</v>
      </c>
      <c r="Q100" s="25">
        <f t="shared" ca="1" si="41"/>
        <v>121.36704130007335</v>
      </c>
    </row>
    <row r="101" spans="1:17" x14ac:dyDescent="0.2">
      <c r="A101" s="18">
        <v>9</v>
      </c>
      <c r="B101" s="28" t="str">
        <f t="shared" si="40"/>
        <v/>
      </c>
      <c r="C101" s="28" t="str">
        <f t="shared" si="40"/>
        <v/>
      </c>
      <c r="D101" s="28" t="str">
        <f t="shared" si="40"/>
        <v/>
      </c>
      <c r="E101" s="28" t="str">
        <f t="shared" si="40"/>
        <v/>
      </c>
      <c r="F101" s="28" t="str">
        <f t="shared" si="40"/>
        <v/>
      </c>
      <c r="G101" s="28" t="str">
        <f t="shared" si="40"/>
        <v/>
      </c>
      <c r="H101" s="28" t="str">
        <f t="shared" si="40"/>
        <v/>
      </c>
      <c r="I101" s="28" t="str">
        <f t="shared" si="40"/>
        <v/>
      </c>
      <c r="J101" s="28" t="str">
        <f t="shared" si="40"/>
        <v/>
      </c>
      <c r="K101" s="28">
        <f t="shared" ca="1" si="40"/>
        <v>141.84553546802465</v>
      </c>
      <c r="L101" s="28">
        <f t="shared" ca="1" si="40"/>
        <v>136.43416451334991</v>
      </c>
      <c r="M101" s="28">
        <f t="shared" ca="1" si="40"/>
        <v>131.22923597868137</v>
      </c>
      <c r="N101" s="28">
        <f t="shared" ca="1" si="40"/>
        <v>126.22287413841553</v>
      </c>
      <c r="O101" s="28">
        <f t="shared" ca="1" si="40"/>
        <v>121.40750372386935</v>
      </c>
      <c r="P101" s="28">
        <f t="shared" ca="1" si="42"/>
        <v>116.77583846092554</v>
      </c>
      <c r="Q101" s="25">
        <f t="shared" ca="1" si="41"/>
        <v>112.32087004496371</v>
      </c>
    </row>
    <row r="102" spans="1:17" x14ac:dyDescent="0.2">
      <c r="A102" s="18">
        <v>8</v>
      </c>
      <c r="B102" s="28" t="str">
        <f t="shared" si="40"/>
        <v/>
      </c>
      <c r="C102" s="28" t="str">
        <f t="shared" si="40"/>
        <v/>
      </c>
      <c r="D102" s="28" t="str">
        <f t="shared" si="40"/>
        <v/>
      </c>
      <c r="E102" s="28" t="str">
        <f t="shared" si="40"/>
        <v/>
      </c>
      <c r="F102" s="28" t="str">
        <f t="shared" si="40"/>
        <v/>
      </c>
      <c r="G102" s="28" t="str">
        <f t="shared" si="40"/>
        <v/>
      </c>
      <c r="H102" s="28" t="str">
        <f t="shared" si="40"/>
        <v/>
      </c>
      <c r="I102" s="28" t="str">
        <f t="shared" si="40"/>
        <v/>
      </c>
      <c r="J102" s="28">
        <f t="shared" ca="1" si="40"/>
        <v>136.47965014870573</v>
      </c>
      <c r="K102" s="28">
        <f t="shared" ca="1" si="40"/>
        <v>131.27298634866418</v>
      </c>
      <c r="L102" s="28">
        <f t="shared" ca="1" si="40"/>
        <v>126.26495544295611</v>
      </c>
      <c r="M102" s="28">
        <f t="shared" ca="1" si="40"/>
        <v>121.4479796373881</v>
      </c>
      <c r="N102" s="28">
        <f t="shared" ca="1" si="40"/>
        <v>116.81477022867999</v>
      </c>
      <c r="O102" s="28">
        <f t="shared" ca="1" si="40"/>
        <v>112.35831657572042</v>
      </c>
      <c r="P102" s="28">
        <f t="shared" ca="1" si="42"/>
        <v>108.07187549156615</v>
      </c>
      <c r="Q102" s="25">
        <f t="shared" ca="1" si="41"/>
        <v>103.94896104013374</v>
      </c>
    </row>
    <row r="103" spans="1:17" x14ac:dyDescent="0.2">
      <c r="A103" s="18">
        <v>7</v>
      </c>
      <c r="B103" s="28" t="str">
        <f t="shared" si="40"/>
        <v/>
      </c>
      <c r="C103" s="28" t="str">
        <f t="shared" si="40"/>
        <v/>
      </c>
      <c r="D103" s="28" t="str">
        <f t="shared" si="40"/>
        <v/>
      </c>
      <c r="E103" s="28" t="str">
        <f t="shared" si="40"/>
        <v/>
      </c>
      <c r="F103" s="28" t="str">
        <f t="shared" si="40"/>
        <v/>
      </c>
      <c r="G103" s="28" t="str">
        <f t="shared" si="40"/>
        <v/>
      </c>
      <c r="H103" s="28" t="str">
        <f t="shared" si="40"/>
        <v/>
      </c>
      <c r="I103" s="28">
        <f t="shared" ca="1" si="40"/>
        <v>131.31675130453445</v>
      </c>
      <c r="J103" s="28">
        <f t="shared" ca="1" si="40"/>
        <v>126.30705077693631</v>
      </c>
      <c r="K103" s="28">
        <f t="shared" ca="1" si="40"/>
        <v>121.48846904512695</v>
      </c>
      <c r="L103" s="28">
        <f t="shared" ca="1" si="40"/>
        <v>116.85371497585346</v>
      </c>
      <c r="M103" s="28">
        <f t="shared" ca="1" si="40"/>
        <v>112.39577559073464</v>
      </c>
      <c r="N103" s="28">
        <f t="shared" ca="1" si="40"/>
        <v>108.10790545472358</v>
      </c>
      <c r="O103" s="28">
        <f t="shared" ca="1" si="40"/>
        <v>103.98361646939777</v>
      </c>
      <c r="P103" s="28">
        <f t="shared" ca="1" si="42"/>
        <v>100.01666805563269</v>
      </c>
      <c r="Q103" s="25">
        <f t="shared" ca="1" si="41"/>
        <v>96.201057710803738</v>
      </c>
    </row>
    <row r="104" spans="1:17" x14ac:dyDescent="0.2">
      <c r="A104" s="18">
        <v>6</v>
      </c>
      <c r="B104" s="28" t="str">
        <f t="shared" si="40"/>
        <v/>
      </c>
      <c r="C104" s="28" t="str">
        <f t="shared" si="40"/>
        <v/>
      </c>
      <c r="D104" s="28" t="str">
        <f t="shared" si="40"/>
        <v/>
      </c>
      <c r="E104" s="28" t="str">
        <f t="shared" si="40"/>
        <v/>
      </c>
      <c r="F104" s="28" t="str">
        <f t="shared" si="40"/>
        <v/>
      </c>
      <c r="G104" s="28" t="str">
        <f t="shared" si="40"/>
        <v/>
      </c>
      <c r="H104" s="28">
        <f t="shared" ca="1" si="40"/>
        <v>126.34916014503338</v>
      </c>
      <c r="I104" s="28">
        <f t="shared" ca="1" si="40"/>
        <v>121.52897195158468</v>
      </c>
      <c r="J104" s="28">
        <f t="shared" ca="1" si="40"/>
        <v>116.89267270677318</v>
      </c>
      <c r="K104" s="28">
        <f t="shared" ca="1" si="40"/>
        <v>112.43324709416851</v>
      </c>
      <c r="L104" s="28">
        <f t="shared" ca="1" si="40"/>
        <v>108.14394742987061</v>
      </c>
      <c r="M104" s="28">
        <f t="shared" ca="1" si="40"/>
        <v>104.01828345239707</v>
      </c>
      <c r="N104" s="28">
        <f t="shared" ca="1" si="40"/>
        <v>100.05001250208356</v>
      </c>
      <c r="O104" s="28">
        <f t="shared" ca="1" si="40"/>
        <v>96.233130075137751</v>
      </c>
      <c r="P104" s="28">
        <f t="shared" ca="1" si="42"/>
        <v>92.561860738053625</v>
      </c>
      <c r="Q104" s="25">
        <f t="shared" ca="1" si="41"/>
        <v>89.030649388638508</v>
      </c>
    </row>
    <row r="105" spans="1:17" x14ac:dyDescent="0.2">
      <c r="A105" s="18">
        <v>5</v>
      </c>
      <c r="B105" s="28" t="str">
        <f t="shared" si="40"/>
        <v/>
      </c>
      <c r="C105" s="28" t="str">
        <f t="shared" si="40"/>
        <v/>
      </c>
      <c r="D105" s="28" t="str">
        <f t="shared" si="40"/>
        <v/>
      </c>
      <c r="E105" s="28" t="str">
        <f t="shared" si="40"/>
        <v/>
      </c>
      <c r="F105" s="28" t="str">
        <f t="shared" si="40"/>
        <v/>
      </c>
      <c r="G105" s="28">
        <f t="shared" ca="1" si="40"/>
        <v>121.56948836126168</v>
      </c>
      <c r="H105" s="28">
        <f t="shared" ca="1" si="40"/>
        <v>116.93164342576776</v>
      </c>
      <c r="I105" s="28">
        <f t="shared" ca="1" si="40"/>
        <v>112.4707310901855</v>
      </c>
      <c r="J105" s="28">
        <f t="shared" ca="1" si="40"/>
        <v>108.18000142101192</v>
      </c>
      <c r="K105" s="28">
        <f t="shared" ca="1" si="40"/>
        <v>104.05296199298353</v>
      </c>
      <c r="L105" s="28">
        <f t="shared" ca="1" si="40"/>
        <v>100.08336806520259</v>
      </c>
      <c r="M105" s="28">
        <f t="shared" ca="1" si="40"/>
        <v>96.265213132041879</v>
      </c>
      <c r="N105" s="28">
        <f t="shared" ca="1" si="40"/>
        <v>92.592719834529987</v>
      </c>
      <c r="O105" s="28">
        <f t="shared" ca="1" si="40"/>
        <v>89.060331218464853</v>
      </c>
      <c r="P105" s="28">
        <f t="shared" ca="1" si="42"/>
        <v>85.662702326028153</v>
      </c>
      <c r="Q105" s="25">
        <f t="shared" ca="1" si="41"/>
        <v>82.394692108177395</v>
      </c>
    </row>
    <row r="106" spans="1:17" x14ac:dyDescent="0.2">
      <c r="A106" s="18">
        <v>4</v>
      </c>
      <c r="B106" s="28" t="str">
        <f t="shared" si="40"/>
        <v/>
      </c>
      <c r="C106" s="28" t="str">
        <f t="shared" si="40"/>
        <v/>
      </c>
      <c r="D106" s="28" t="str">
        <f t="shared" si="40"/>
        <v/>
      </c>
      <c r="E106" s="28" t="str">
        <f t="shared" si="40"/>
        <v/>
      </c>
      <c r="F106" s="28">
        <f t="shared" ca="1" si="40"/>
        <v>116.97062713716727</v>
      </c>
      <c r="G106" s="28">
        <f t="shared" ca="1" si="40"/>
        <v>112.50822758295047</v>
      </c>
      <c r="H106" s="28">
        <f t="shared" ca="1" si="40"/>
        <v>108.21606743215349</v>
      </c>
      <c r="I106" s="28">
        <f t="shared" ca="1" si="40"/>
        <v>104.08765209501031</v>
      </c>
      <c r="J106" s="28">
        <f t="shared" ca="1" si="40"/>
        <v>100.11673474869595</v>
      </c>
      <c r="K106" s="28">
        <f t="shared" ca="1" si="40"/>
        <v>96.2973068850809</v>
      </c>
      <c r="L106" s="28">
        <f t="shared" ca="1" si="40"/>
        <v>92.623589219086412</v>
      </c>
      <c r="M106" s="28">
        <f t="shared" ca="1" si="40"/>
        <v>89.090022943883639</v>
      </c>
      <c r="N106" s="28">
        <f t="shared" ca="1" si="40"/>
        <v>85.691261319704665</v>
      </c>
      <c r="O106" s="28">
        <f t="shared" ca="1" si="40"/>
        <v>82.422161583538312</v>
      </c>
      <c r="P106" s="28">
        <f t="shared" ca="1" si="42"/>
        <v>79.277777167468969</v>
      </c>
      <c r="Q106" s="25">
        <f t="shared" ca="1" si="41"/>
        <v>76.253350213883778</v>
      </c>
    </row>
    <row r="107" spans="1:17" x14ac:dyDescent="0.2">
      <c r="A107" s="18">
        <v>3</v>
      </c>
      <c r="B107" s="28" t="str">
        <f t="shared" si="40"/>
        <v/>
      </c>
      <c r="C107" s="28" t="str">
        <f t="shared" si="40"/>
        <v/>
      </c>
      <c r="D107" s="28" t="str">
        <f t="shared" si="40"/>
        <v/>
      </c>
      <c r="E107" s="28">
        <f t="shared" ca="1" si="40"/>
        <v>112.54573657662975</v>
      </c>
      <c r="F107" s="28">
        <f t="shared" ca="1" si="40"/>
        <v>108.25214546730267</v>
      </c>
      <c r="G107" s="28">
        <f t="shared" ca="1" si="40"/>
        <v>104.12235376233188</v>
      </c>
      <c r="H107" s="28">
        <f t="shared" ca="1" si="40"/>
        <v>100.15011255627104</v>
      </c>
      <c r="I107" s="28">
        <f t="shared" ca="1" si="40"/>
        <v>96.329411337820773</v>
      </c>
      <c r="J107" s="28">
        <f t="shared" ca="1" si="40"/>
        <v>92.65446889515286</v>
      </c>
      <c r="K107" s="28">
        <f t="shared" ca="1" si="40"/>
        <v>89.119724568193959</v>
      </c>
      <c r="L107" s="28">
        <f t="shared" ca="1" si="40"/>
        <v>85.71982983463252</v>
      </c>
      <c r="M107" s="28">
        <f t="shared" ca="1" si="40"/>
        <v>82.449640216917274</v>
      </c>
      <c r="N107" s="28">
        <f t="shared" ca="1" si="40"/>
        <v>79.304207498001801</v>
      </c>
      <c r="O107" s="28">
        <f t="shared" ca="1" si="40"/>
        <v>76.278772234056362</v>
      </c>
      <c r="P107" s="28">
        <f t="shared" ca="1" si="42"/>
        <v>73.368756552817871</v>
      </c>
      <c r="Q107" s="25">
        <f t="shared" ca="1" si="41"/>
        <v>70.56975722668102</v>
      </c>
    </row>
    <row r="108" spans="1:17" x14ac:dyDescent="0.2">
      <c r="A108" s="18">
        <v>2</v>
      </c>
      <c r="B108" s="28" t="str">
        <f t="shared" si="40"/>
        <v/>
      </c>
      <c r="C108" s="28" t="str">
        <f t="shared" si="40"/>
        <v/>
      </c>
      <c r="D108" s="28">
        <f t="shared" ca="1" si="40"/>
        <v>108.28823553046811</v>
      </c>
      <c r="E108" s="28">
        <f t="shared" ca="1" si="40"/>
        <v>104.15706699880397</v>
      </c>
      <c r="F108" s="28">
        <f t="shared" ca="1" si="40"/>
        <v>100.18350149163652</v>
      </c>
      <c r="G108" s="28">
        <f t="shared" ca="1" si="40"/>
        <v>96.361526493828677</v>
      </c>
      <c r="H108" s="28">
        <f t="shared" ca="1" si="40"/>
        <v>92.685358866160385</v>
      </c>
      <c r="I108" s="28">
        <f t="shared" ca="1" si="40"/>
        <v>89.149436094696</v>
      </c>
      <c r="J108" s="28">
        <f t="shared" ca="1" si="40"/>
        <v>85.748407873986011</v>
      </c>
      <c r="K108" s="28">
        <f t="shared" ca="1" si="40"/>
        <v>82.477128011367483</v>
      </c>
      <c r="L108" s="28">
        <f t="shared" ca="1" si="40"/>
        <v>79.330646640113358</v>
      </c>
      <c r="M108" s="28">
        <f t="shared" ca="1" si="40"/>
        <v>76.304202729648182</v>
      </c>
      <c r="N108" s="28">
        <f t="shared" ca="1" si="40"/>
        <v>73.393216881497096</v>
      </c>
      <c r="O108" s="28">
        <f t="shared" ca="1" si="40"/>
        <v>70.593284400067631</v>
      </c>
      <c r="P108" s="28">
        <f t="shared" ca="1" si="42"/>
        <v>67.900168627779294</v>
      </c>
      <c r="Q108" s="25">
        <f t="shared" ca="1" si="41"/>
        <v>65.309794534456415</v>
      </c>
    </row>
    <row r="109" spans="1:17" x14ac:dyDescent="0.2">
      <c r="A109" s="18">
        <v>1</v>
      </c>
      <c r="B109" s="28" t="str">
        <f t="shared" si="40"/>
        <v/>
      </c>
      <c r="C109" s="28">
        <f t="shared" ca="1" si="40"/>
        <v>104.19179180828363</v>
      </c>
      <c r="D109" s="28">
        <f t="shared" ca="1" si="40"/>
        <v>100.21690155850229</v>
      </c>
      <c r="E109" s="28">
        <f t="shared" ca="1" si="40"/>
        <v>96.393652356672959</v>
      </c>
      <c r="F109" s="28">
        <f t="shared" ca="1" si="40"/>
        <v>92.716259135541208</v>
      </c>
      <c r="G109" s="28">
        <f t="shared" ca="1" si="40"/>
        <v>89.179157526691029</v>
      </c>
      <c r="H109" s="28">
        <f t="shared" ca="1" si="40"/>
        <v>85.776995440940453</v>
      </c>
      <c r="I109" s="28">
        <f t="shared" ca="1" si="40"/>
        <v>82.50462496994308</v>
      </c>
      <c r="J109" s="28">
        <f t="shared" ca="1" si="40"/>
        <v>79.357094596741263</v>
      </c>
      <c r="K109" s="28">
        <f t="shared" ca="1" si="40"/>
        <v>76.32964170348481</v>
      </c>
      <c r="L109" s="28">
        <f t="shared" ca="1" si="40"/>
        <v>73.417685364978283</v>
      </c>
      <c r="M109" s="28">
        <f t="shared" ca="1" si="40"/>
        <v>70.616819417152584</v>
      </c>
      <c r="N109" s="28">
        <f t="shared" ca="1" si="40"/>
        <v>67.922805789972656</v>
      </c>
      <c r="O109" s="28">
        <f t="shared" ca="1" si="40"/>
        <v>65.331568094692997</v>
      </c>
      <c r="P109" s="28">
        <f t="shared" ca="1" si="42"/>
        <v>62.839185455757757</v>
      </c>
      <c r="Q109" s="25">
        <f t="shared" ca="1" si="41"/>
        <v>60.441886578012237</v>
      </c>
    </row>
    <row r="110" spans="1:17" x14ac:dyDescent="0.2">
      <c r="A110" s="18">
        <v>0</v>
      </c>
      <c r="B110" s="28">
        <f t="shared" ca="1" si="40"/>
        <v>100.25031276057942</v>
      </c>
      <c r="C110" s="28">
        <f t="shared" ca="1" si="40"/>
        <v>96.425788929923158</v>
      </c>
      <c r="D110" s="28">
        <f t="shared" ca="1" si="40"/>
        <v>92.747169706728712</v>
      </c>
      <c r="E110" s="28">
        <f t="shared" ca="1" si="40"/>
        <v>89.20888886748142</v>
      </c>
      <c r="F110" s="28">
        <f t="shared" ca="1" si="40"/>
        <v>85.805592538672272</v>
      </c>
      <c r="G110" s="28">
        <f t="shared" ca="1" si="40"/>
        <v>82.532131095699327</v>
      </c>
      <c r="H110" s="28">
        <f t="shared" ca="1" si="40"/>
        <v>79.383551370824208</v>
      </c>
      <c r="I110" s="28">
        <f t="shared" ca="1" si="40"/>
        <v>76.355089158392815</v>
      </c>
      <c r="J110" s="28">
        <f t="shared" ca="1" si="40"/>
        <v>73.442162005980123</v>
      </c>
      <c r="K110" s="28">
        <f t="shared" ca="1" si="40"/>
        <v>70.640362280550875</v>
      </c>
      <c r="L110" s="28">
        <f t="shared" ca="1" si="40"/>
        <v>67.945450499144499</v>
      </c>
      <c r="M110" s="28">
        <f t="shared" ca="1" si="40"/>
        <v>65.353348913992775</v>
      </c>
      <c r="N110" s="28">
        <f t="shared" ca="1" si="40"/>
        <v>62.860135342363463</v>
      </c>
      <c r="O110" s="28">
        <f t="shared" ca="1" si="40"/>
        <v>60.462037231793957</v>
      </c>
      <c r="P110" s="28">
        <f t="shared" ca="1" si="42"/>
        <v>58.155425951734685</v>
      </c>
      <c r="Q110" s="25">
        <f t="shared" ca="1" si="41"/>
        <v>55.936811302964898</v>
      </c>
    </row>
    <row r="111" spans="1:17" x14ac:dyDescent="0.2"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5"/>
    </row>
    <row r="112" spans="1:17" x14ac:dyDescent="0.2">
      <c r="A112" s="27" t="s">
        <v>19</v>
      </c>
    </row>
    <row r="114" spans="1:12" x14ac:dyDescent="0.2">
      <c r="B114" s="23">
        <v>0</v>
      </c>
      <c r="C114" s="23">
        <v>1</v>
      </c>
      <c r="D114" s="23">
        <v>2</v>
      </c>
      <c r="E114" s="23">
        <v>3</v>
      </c>
      <c r="F114" s="23">
        <v>4</v>
      </c>
      <c r="G114" s="23">
        <v>5</v>
      </c>
      <c r="H114" s="23">
        <v>6</v>
      </c>
      <c r="I114" s="23">
        <v>7</v>
      </c>
      <c r="J114" s="23">
        <v>8</v>
      </c>
      <c r="K114" s="23">
        <v>9</v>
      </c>
      <c r="L114" s="18">
        <v>10</v>
      </c>
    </row>
    <row r="115" spans="1:12" x14ac:dyDescent="0.2">
      <c r="A115" s="18">
        <v>10</v>
      </c>
      <c r="L115" s="25">
        <f ca="1">MAX($G$2*(L100-$G$3),0)</f>
        <v>37.42238795518665</v>
      </c>
    </row>
    <row r="116" spans="1:12" x14ac:dyDescent="0.2">
      <c r="A116" s="18">
        <v>9</v>
      </c>
      <c r="B116" s="28" t="str">
        <f t="shared" ref="B116:J125" si="43">IF($A116 &lt;= B$35, ($B$10*C115+$B$11*C116)/EXP($B$6 * $B$3/$B$5),"")</f>
        <v/>
      </c>
      <c r="C116" s="28" t="str">
        <f t="shared" si="43"/>
        <v/>
      </c>
      <c r="D116" s="28" t="str">
        <f t="shared" si="43"/>
        <v/>
      </c>
      <c r="E116" s="28" t="str">
        <f t="shared" si="43"/>
        <v/>
      </c>
      <c r="F116" s="28" t="str">
        <f t="shared" si="43"/>
        <v/>
      </c>
      <c r="G116" s="28" t="str">
        <f t="shared" si="43"/>
        <v/>
      </c>
      <c r="H116" s="28" t="str">
        <f t="shared" si="43"/>
        <v/>
      </c>
      <c r="I116" s="28" t="str">
        <f t="shared" si="43"/>
        <v/>
      </c>
      <c r="J116" s="28" t="str">
        <f t="shared" si="43"/>
        <v/>
      </c>
      <c r="K116" s="28">
        <f ca="1">IF($A116 &lt;= K$35, ($B$10*L115+$B$11*L116)/EXP($B$6 * $B$3/$B$5),"")</f>
        <v>31.834922058535195</v>
      </c>
      <c r="L116" s="25">
        <f t="shared" ref="L116:L125" ca="1" si="44">MAX($G$2*(L101-$G$3),0)</f>
        <v>26.434164513349913</v>
      </c>
    </row>
    <row r="117" spans="1:12" x14ac:dyDescent="0.2">
      <c r="A117" s="18">
        <v>8</v>
      </c>
      <c r="B117" s="28" t="str">
        <f t="shared" si="43"/>
        <v/>
      </c>
      <c r="C117" s="28" t="str">
        <f t="shared" si="43"/>
        <v/>
      </c>
      <c r="D117" s="28" t="str">
        <f t="shared" si="43"/>
        <v/>
      </c>
      <c r="E117" s="28" t="str">
        <f t="shared" si="43"/>
        <v/>
      </c>
      <c r="F117" s="28" t="str">
        <f t="shared" si="43"/>
        <v/>
      </c>
      <c r="G117" s="28" t="str">
        <f t="shared" si="43"/>
        <v/>
      </c>
      <c r="H117" s="28" t="str">
        <f t="shared" si="43"/>
        <v/>
      </c>
      <c r="I117" s="28" t="str">
        <f t="shared" si="43"/>
        <v/>
      </c>
      <c r="J117" s="28">
        <f t="shared" ca="1" si="43"/>
        <v>26.462002931665907</v>
      </c>
      <c r="K117" s="28">
        <f t="shared" ref="K117:K125" ca="1" si="45">IF($A117 &lt;= K$35, ($B$10*L116+$B$11*L117)/EXP($B$6 * $B$3/$B$5),"")</f>
        <v>21.265896534915893</v>
      </c>
      <c r="L117" s="25">
        <f t="shared" ca="1" si="44"/>
        <v>16.264955442956108</v>
      </c>
    </row>
    <row r="118" spans="1:12" x14ac:dyDescent="0.2">
      <c r="A118" s="18">
        <v>7</v>
      </c>
      <c r="B118" s="28" t="str">
        <f t="shared" si="43"/>
        <v/>
      </c>
      <c r="C118" s="28" t="str">
        <f t="shared" si="43"/>
        <v/>
      </c>
      <c r="D118" s="28" t="str">
        <f t="shared" si="43"/>
        <v/>
      </c>
      <c r="E118" s="28" t="str">
        <f t="shared" si="43"/>
        <v/>
      </c>
      <c r="F118" s="28" t="str">
        <f t="shared" si="43"/>
        <v/>
      </c>
      <c r="G118" s="28" t="str">
        <f t="shared" si="43"/>
        <v/>
      </c>
      <c r="H118" s="28" t="str">
        <f t="shared" si="43"/>
        <v/>
      </c>
      <c r="I118" s="28">
        <f t="shared" ca="1" si="43"/>
        <v>21.295445208053692</v>
      </c>
      <c r="J118" s="28">
        <f t="shared" ca="1" si="43"/>
        <v>16.296183032735605</v>
      </c>
      <c r="K118" s="28">
        <f t="shared" ca="1" si="45"/>
        <v>11.484640193622605</v>
      </c>
      <c r="L118" s="25">
        <f t="shared" ca="1" si="44"/>
        <v>6.8537149758534639</v>
      </c>
    </row>
    <row r="119" spans="1:12" x14ac:dyDescent="0.2">
      <c r="A119" s="18">
        <v>6</v>
      </c>
      <c r="B119" s="28" t="str">
        <f t="shared" si="43"/>
        <v/>
      </c>
      <c r="C119" s="28" t="str">
        <f t="shared" si="43"/>
        <v/>
      </c>
      <c r="D119" s="28" t="str">
        <f t="shared" si="43"/>
        <v/>
      </c>
      <c r="E119" s="28" t="str">
        <f t="shared" si="43"/>
        <v/>
      </c>
      <c r="F119" s="28" t="str">
        <f t="shared" si="43"/>
        <v/>
      </c>
      <c r="G119" s="28" t="str">
        <f t="shared" si="43"/>
        <v/>
      </c>
      <c r="H119" s="28">
        <f t="shared" ca="1" si="43"/>
        <v>16.450362424502107</v>
      </c>
      <c r="I119" s="28">
        <f t="shared" ca="1" si="43"/>
        <v>11.759853424052409</v>
      </c>
      <c r="J119" s="28">
        <f t="shared" ca="1" si="43"/>
        <v>7.3658548625041895</v>
      </c>
      <c r="K119" s="28">
        <f t="shared" ca="1" si="45"/>
        <v>3.3741244654971663</v>
      </c>
      <c r="L119" s="25">
        <f t="shared" ca="1" si="44"/>
        <v>0</v>
      </c>
    </row>
    <row r="120" spans="1:12" x14ac:dyDescent="0.2">
      <c r="A120" s="18">
        <v>5</v>
      </c>
      <c r="B120" s="28" t="str">
        <f t="shared" si="43"/>
        <v/>
      </c>
      <c r="C120" s="28" t="str">
        <f t="shared" si="43"/>
        <v/>
      </c>
      <c r="D120" s="28" t="str">
        <f t="shared" si="43"/>
        <v/>
      </c>
      <c r="E120" s="28" t="str">
        <f t="shared" si="43"/>
        <v/>
      </c>
      <c r="F120" s="28" t="str">
        <f t="shared" si="43"/>
        <v/>
      </c>
      <c r="G120" s="28">
        <f t="shared" ca="1" si="43"/>
        <v>12.186344244990563</v>
      </c>
      <c r="H120" s="28">
        <f t="shared" ca="1" si="43"/>
        <v>8.0568569911563728</v>
      </c>
      <c r="I120" s="28">
        <f t="shared" ca="1" si="43"/>
        <v>4.46903172811255</v>
      </c>
      <c r="J120" s="28">
        <f t="shared" ca="1" si="43"/>
        <v>1.6611014535586006</v>
      </c>
      <c r="K120" s="28">
        <f t="shared" ca="1" si="45"/>
        <v>0</v>
      </c>
      <c r="L120" s="25">
        <f t="shared" ca="1" si="44"/>
        <v>0</v>
      </c>
    </row>
    <row r="121" spans="1:12" x14ac:dyDescent="0.2">
      <c r="A121" s="18">
        <v>4</v>
      </c>
      <c r="B121" s="28" t="str">
        <f t="shared" si="43"/>
        <v/>
      </c>
      <c r="C121" s="28" t="str">
        <f t="shared" si="43"/>
        <v/>
      </c>
      <c r="D121" s="28" t="str">
        <f t="shared" si="43"/>
        <v/>
      </c>
      <c r="E121" s="28" t="str">
        <f t="shared" si="43"/>
        <v/>
      </c>
      <c r="F121" s="28">
        <f t="shared" ca="1" si="43"/>
        <v>8.6849740527804951</v>
      </c>
      <c r="G121" s="28">
        <f t="shared" ca="1" si="43"/>
        <v>5.2932047906355955</v>
      </c>
      <c r="H121" s="28">
        <f t="shared" ca="1" si="43"/>
        <v>2.6150352657138378</v>
      </c>
      <c r="I121" s="28">
        <f t="shared" ca="1" si="43"/>
        <v>0.81777008146257824</v>
      </c>
      <c r="J121" s="28">
        <f t="shared" ca="1" si="43"/>
        <v>0</v>
      </c>
      <c r="K121" s="28">
        <f t="shared" ca="1" si="45"/>
        <v>0</v>
      </c>
      <c r="L121" s="25">
        <f t="shared" ca="1" si="44"/>
        <v>0</v>
      </c>
    </row>
    <row r="122" spans="1:12" x14ac:dyDescent="0.2">
      <c r="A122" s="18">
        <v>3</v>
      </c>
      <c r="B122" s="28" t="str">
        <f t="shared" si="43"/>
        <v/>
      </c>
      <c r="C122" s="28" t="str">
        <f t="shared" si="43"/>
        <v/>
      </c>
      <c r="D122" s="28" t="str">
        <f t="shared" si="43"/>
        <v/>
      </c>
      <c r="E122" s="28">
        <f t="shared" ca="1" si="43"/>
        <v>5.9817584502047021</v>
      </c>
      <c r="F122" s="28">
        <f t="shared" ca="1" si="43"/>
        <v>3.3626844932000717</v>
      </c>
      <c r="G122" s="28">
        <f t="shared" ca="1" si="43"/>
        <v>1.4916572797113656</v>
      </c>
      <c r="H122" s="28">
        <f t="shared" ca="1" si="43"/>
        <v>0.40259305336386525</v>
      </c>
      <c r="I122" s="28">
        <f t="shared" ca="1" si="43"/>
        <v>0</v>
      </c>
      <c r="J122" s="28">
        <f t="shared" ca="1" si="43"/>
        <v>0</v>
      </c>
      <c r="K122" s="28">
        <f t="shared" ca="1" si="45"/>
        <v>0</v>
      </c>
      <c r="L122" s="25">
        <f t="shared" ca="1" si="44"/>
        <v>0</v>
      </c>
    </row>
    <row r="123" spans="1:12" x14ac:dyDescent="0.2">
      <c r="A123" s="18">
        <v>2</v>
      </c>
      <c r="B123" s="28" t="str">
        <f t="shared" si="43"/>
        <v/>
      </c>
      <c r="C123" s="28" t="str">
        <f t="shared" si="43"/>
        <v/>
      </c>
      <c r="D123" s="28">
        <f t="shared" ca="1" si="43"/>
        <v>3.9996937949637541</v>
      </c>
      <c r="E123" s="28">
        <f t="shared" ca="1" si="43"/>
        <v>2.0790701375576792</v>
      </c>
      <c r="F123" s="28">
        <f t="shared" ca="1" si="43"/>
        <v>0.83491008633975394</v>
      </c>
      <c r="G123" s="28">
        <f t="shared" ca="1" si="43"/>
        <v>0.19819894404422156</v>
      </c>
      <c r="H123" s="28">
        <f t="shared" ca="1" si="43"/>
        <v>0</v>
      </c>
      <c r="I123" s="28">
        <f t="shared" ca="1" si="43"/>
        <v>0</v>
      </c>
      <c r="J123" s="28">
        <f t="shared" ca="1" si="43"/>
        <v>0</v>
      </c>
      <c r="K123" s="28">
        <f t="shared" ca="1" si="45"/>
        <v>0</v>
      </c>
      <c r="L123" s="25">
        <f t="shared" ca="1" si="44"/>
        <v>0</v>
      </c>
    </row>
    <row r="124" spans="1:12" x14ac:dyDescent="0.2">
      <c r="A124" s="18">
        <v>1</v>
      </c>
      <c r="B124" s="28" t="str">
        <f t="shared" si="43"/>
        <v/>
      </c>
      <c r="C124" s="28">
        <f t="shared" ca="1" si="43"/>
        <v>2.6069253086966442</v>
      </c>
      <c r="D124" s="28">
        <f t="shared" ca="1" si="43"/>
        <v>1.2571967895522478</v>
      </c>
      <c r="E124" s="28">
        <f t="shared" ca="1" si="43"/>
        <v>0.46053666270032789</v>
      </c>
      <c r="F124" s="28">
        <f t="shared" ca="1" si="43"/>
        <v>9.757451374785768E-2</v>
      </c>
      <c r="G124" s="28">
        <f t="shared" ca="1" si="43"/>
        <v>0</v>
      </c>
      <c r="H124" s="28">
        <f t="shared" ca="1" si="43"/>
        <v>0</v>
      </c>
      <c r="I124" s="28">
        <f t="shared" ca="1" si="43"/>
        <v>0</v>
      </c>
      <c r="J124" s="28">
        <f t="shared" ca="1" si="43"/>
        <v>0</v>
      </c>
      <c r="K124" s="28">
        <f t="shared" ca="1" si="45"/>
        <v>0</v>
      </c>
      <c r="L124" s="25">
        <f t="shared" ca="1" si="44"/>
        <v>0</v>
      </c>
    </row>
    <row r="125" spans="1:12" x14ac:dyDescent="0.2">
      <c r="A125" s="18">
        <v>0</v>
      </c>
      <c r="B125" s="28">
        <f t="shared" ca="1" si="43"/>
        <v>1.6620593348072328</v>
      </c>
      <c r="C125" s="28">
        <f t="shared" ca="1" si="43"/>
        <v>0.74632208138716549</v>
      </c>
      <c r="D125" s="28">
        <f t="shared" ca="1" si="43"/>
        <v>0.25109676865825331</v>
      </c>
      <c r="E125" s="28">
        <f t="shared" ca="1" si="43"/>
        <v>4.8036510885782611E-2</v>
      </c>
      <c r="F125" s="28">
        <f t="shared" ca="1" si="43"/>
        <v>0</v>
      </c>
      <c r="G125" s="28">
        <f t="shared" ca="1" si="43"/>
        <v>0</v>
      </c>
      <c r="H125" s="28">
        <f t="shared" ca="1" si="43"/>
        <v>0</v>
      </c>
      <c r="I125" s="28">
        <f t="shared" ca="1" si="43"/>
        <v>0</v>
      </c>
      <c r="J125" s="28">
        <f t="shared" ca="1" si="43"/>
        <v>0</v>
      </c>
      <c r="K125" s="28">
        <f t="shared" ca="1" si="45"/>
        <v>0</v>
      </c>
      <c r="L125" s="25">
        <f t="shared" ca="1" si="44"/>
        <v>0</v>
      </c>
    </row>
    <row r="127" spans="1:12" x14ac:dyDescent="0.2">
      <c r="A127" s="27" t="s">
        <v>18</v>
      </c>
    </row>
    <row r="129" spans="1:12" x14ac:dyDescent="0.2">
      <c r="B129" s="23">
        <v>0</v>
      </c>
      <c r="C129" s="23">
        <v>1</v>
      </c>
      <c r="D129" s="23">
        <v>2</v>
      </c>
      <c r="E129" s="23">
        <v>3</v>
      </c>
      <c r="F129" s="23">
        <v>4</v>
      </c>
      <c r="G129" s="23">
        <v>5</v>
      </c>
      <c r="H129" s="23">
        <v>6</v>
      </c>
      <c r="I129" s="23">
        <v>7</v>
      </c>
      <c r="J129" s="23">
        <v>8</v>
      </c>
      <c r="K129" s="23">
        <v>9</v>
      </c>
      <c r="L129" s="18">
        <v>10</v>
      </c>
    </row>
    <row r="130" spans="1:12" x14ac:dyDescent="0.2">
      <c r="A130" s="18">
        <v>10</v>
      </c>
      <c r="L130" s="25">
        <f ca="1">MAX($G$2*(L100-$G$3),0)</f>
        <v>37.42238795518665</v>
      </c>
    </row>
    <row r="131" spans="1:12" x14ac:dyDescent="0.2">
      <c r="A131" s="18">
        <v>9</v>
      </c>
      <c r="B131" s="28" t="str">
        <f t="shared" ref="B131:K131" si="46">IF($A131 &lt;= B$35, MAX(($B$10*C130+$B$11*C131)/EXP($B$6 * $B$3/$B$5),$G$2*(B101-$G$3)),"")</f>
        <v/>
      </c>
      <c r="C131" s="28" t="str">
        <f t="shared" si="46"/>
        <v/>
      </c>
      <c r="D131" s="28" t="str">
        <f t="shared" si="46"/>
        <v/>
      </c>
      <c r="E131" s="28" t="str">
        <f t="shared" si="46"/>
        <v/>
      </c>
      <c r="F131" s="28" t="str">
        <f t="shared" si="46"/>
        <v/>
      </c>
      <c r="G131" s="28" t="str">
        <f t="shared" si="46"/>
        <v/>
      </c>
      <c r="H131" s="28" t="str">
        <f t="shared" si="46"/>
        <v/>
      </c>
      <c r="I131" s="28" t="str">
        <f t="shared" si="46"/>
        <v/>
      </c>
      <c r="J131" s="28" t="str">
        <f t="shared" si="46"/>
        <v/>
      </c>
      <c r="K131" s="28">
        <f t="shared" ca="1" si="46"/>
        <v>31.84553546802465</v>
      </c>
      <c r="L131" s="25">
        <f t="shared" ref="L131:L140" ca="1" si="47">MAX($G$2*(L101-$G$3),0)</f>
        <v>26.434164513349913</v>
      </c>
    </row>
    <row r="132" spans="1:12" x14ac:dyDescent="0.2">
      <c r="A132" s="18">
        <v>8</v>
      </c>
      <c r="B132" s="28" t="str">
        <f t="shared" ref="B132:K132" si="48">IF($A132 &lt;= B$35, MAX(($B$10*C131+$B$11*C132)/EXP($B$6 * $B$3/$B$5),$G$2*(B102-$G$3)),"")</f>
        <v/>
      </c>
      <c r="C132" s="28" t="str">
        <f t="shared" si="48"/>
        <v/>
      </c>
      <c r="D132" s="28" t="str">
        <f t="shared" si="48"/>
        <v/>
      </c>
      <c r="E132" s="28" t="str">
        <f t="shared" si="48"/>
        <v/>
      </c>
      <c r="F132" s="28" t="str">
        <f t="shared" si="48"/>
        <v/>
      </c>
      <c r="G132" s="28" t="str">
        <f t="shared" si="48"/>
        <v/>
      </c>
      <c r="H132" s="28" t="str">
        <f t="shared" si="48"/>
        <v/>
      </c>
      <c r="I132" s="28" t="str">
        <f t="shared" si="48"/>
        <v/>
      </c>
      <c r="J132" s="28">
        <f t="shared" ca="1" si="48"/>
        <v>26.47965014870573</v>
      </c>
      <c r="K132" s="28">
        <f t="shared" ca="1" si="48"/>
        <v>21.272986348664176</v>
      </c>
      <c r="L132" s="25">
        <f t="shared" ca="1" si="47"/>
        <v>16.264955442956108</v>
      </c>
    </row>
    <row r="133" spans="1:12" x14ac:dyDescent="0.2">
      <c r="A133" s="18">
        <v>7</v>
      </c>
      <c r="B133" s="28" t="str">
        <f t="shared" ref="B133:K133" si="49">IF($A133 &lt;= B$35, MAX(($B$10*C132+$B$11*C133)/EXP($B$6 * $B$3/$B$5),$G$2*(B103-$G$3)),"")</f>
        <v/>
      </c>
      <c r="C133" s="28" t="str">
        <f t="shared" si="49"/>
        <v/>
      </c>
      <c r="D133" s="28" t="str">
        <f t="shared" si="49"/>
        <v/>
      </c>
      <c r="E133" s="28" t="str">
        <f t="shared" si="49"/>
        <v/>
      </c>
      <c r="F133" s="28" t="str">
        <f t="shared" si="49"/>
        <v/>
      </c>
      <c r="G133" s="28" t="str">
        <f t="shared" si="49"/>
        <v/>
      </c>
      <c r="H133" s="28" t="str">
        <f t="shared" si="49"/>
        <v/>
      </c>
      <c r="I133" s="28">
        <f t="shared" ca="1" si="49"/>
        <v>21.316751304534449</v>
      </c>
      <c r="J133" s="28">
        <f t="shared" ca="1" si="49"/>
        <v>16.307050776936308</v>
      </c>
      <c r="K133" s="28">
        <f t="shared" ca="1" si="49"/>
        <v>11.488469045126948</v>
      </c>
      <c r="L133" s="25">
        <f t="shared" ca="1" si="47"/>
        <v>6.8537149758534639</v>
      </c>
    </row>
    <row r="134" spans="1:12" x14ac:dyDescent="0.2">
      <c r="A134" s="18">
        <v>6</v>
      </c>
      <c r="B134" s="28" t="str">
        <f t="shared" ref="B134:K134" si="50">IF($A134 &lt;= B$35, MAX(($B$10*C133+$B$11*C134)/EXP($B$6 * $B$3/$B$5),$G$2*(B104-$G$3)),"")</f>
        <v/>
      </c>
      <c r="C134" s="28" t="str">
        <f t="shared" si="50"/>
        <v/>
      </c>
      <c r="D134" s="28" t="str">
        <f t="shared" si="50"/>
        <v/>
      </c>
      <c r="E134" s="28" t="str">
        <f t="shared" si="50"/>
        <v/>
      </c>
      <c r="F134" s="28" t="str">
        <f t="shared" si="50"/>
        <v/>
      </c>
      <c r="G134" s="28" t="str">
        <f t="shared" si="50"/>
        <v/>
      </c>
      <c r="H134" s="28">
        <f t="shared" ca="1" si="50"/>
        <v>16.464051270088863</v>
      </c>
      <c r="I134" s="28">
        <f t="shared" ca="1" si="50"/>
        <v>11.766160036868671</v>
      </c>
      <c r="J134" s="28">
        <f t="shared" ca="1" si="50"/>
        <v>7.3677398287715468</v>
      </c>
      <c r="K134" s="28">
        <f t="shared" ca="1" si="50"/>
        <v>3.3741244654971663</v>
      </c>
      <c r="L134" s="25">
        <f t="shared" ca="1" si="47"/>
        <v>0</v>
      </c>
    </row>
    <row r="135" spans="1:12" x14ac:dyDescent="0.2">
      <c r="A135" s="18">
        <v>5</v>
      </c>
      <c r="B135" s="28" t="str">
        <f t="shared" ref="B135:K135" si="51">IF($A135 &lt;= B$35, MAX(($B$10*C134+$B$11*C135)/EXP($B$6 * $B$3/$B$5),$G$2*(B105-$G$3)),"")</f>
        <v/>
      </c>
      <c r="C135" s="28" t="str">
        <f t="shared" si="51"/>
        <v/>
      </c>
      <c r="D135" s="28" t="str">
        <f t="shared" si="51"/>
        <v/>
      </c>
      <c r="E135" s="28" t="str">
        <f t="shared" si="51"/>
        <v/>
      </c>
      <c r="F135" s="28" t="str">
        <f t="shared" si="51"/>
        <v/>
      </c>
      <c r="G135" s="28">
        <f t="shared" ca="1" si="51"/>
        <v>12.194897465802773</v>
      </c>
      <c r="H135" s="28">
        <f t="shared" ca="1" si="51"/>
        <v>8.0604325946930242</v>
      </c>
      <c r="I135" s="28">
        <f t="shared" ca="1" si="51"/>
        <v>4.4699597081674147</v>
      </c>
      <c r="J135" s="28">
        <f t="shared" ca="1" si="51"/>
        <v>1.6611014535586006</v>
      </c>
      <c r="K135" s="28">
        <f t="shared" ca="1" si="51"/>
        <v>0</v>
      </c>
      <c r="L135" s="25">
        <f t="shared" ca="1" si="47"/>
        <v>0</v>
      </c>
    </row>
    <row r="136" spans="1:12" x14ac:dyDescent="0.2">
      <c r="A136" s="18">
        <v>4</v>
      </c>
      <c r="B136" s="28" t="str">
        <f t="shared" ref="B136:K136" si="52">IF($A136 &lt;= B$35, MAX(($B$10*C135+$B$11*C136)/EXP($B$6 * $B$3/$B$5),$G$2*(B106-$G$3)),"")</f>
        <v/>
      </c>
      <c r="C136" s="28" t="str">
        <f t="shared" si="52"/>
        <v/>
      </c>
      <c r="D136" s="28" t="str">
        <f t="shared" si="52"/>
        <v/>
      </c>
      <c r="E136" s="28" t="str">
        <f t="shared" si="52"/>
        <v/>
      </c>
      <c r="F136" s="28">
        <f t="shared" ca="1" si="52"/>
        <v>8.6901955566334461</v>
      </c>
      <c r="G136" s="28">
        <f t="shared" ca="1" si="52"/>
        <v>5.2951968692492866</v>
      </c>
      <c r="H136" s="28">
        <f t="shared" ca="1" si="52"/>
        <v>2.615492115789694</v>
      </c>
      <c r="I136" s="28">
        <f t="shared" ca="1" si="52"/>
        <v>0.81777008146257824</v>
      </c>
      <c r="J136" s="28">
        <f t="shared" ca="1" si="52"/>
        <v>0</v>
      </c>
      <c r="K136" s="28">
        <f t="shared" ca="1" si="52"/>
        <v>0</v>
      </c>
      <c r="L136" s="25">
        <f t="shared" ca="1" si="47"/>
        <v>0</v>
      </c>
    </row>
    <row r="137" spans="1:12" x14ac:dyDescent="0.2">
      <c r="A137" s="18">
        <v>3</v>
      </c>
      <c r="B137" s="28" t="str">
        <f t="shared" ref="B137:K137" si="53">IF($A137 &lt;= B$35, MAX(($B$10*C136+$B$11*C137)/EXP($B$6 * $B$3/$B$5),$G$2*(B107-$G$3)),"")</f>
        <v/>
      </c>
      <c r="C137" s="28" t="str">
        <f t="shared" si="53"/>
        <v/>
      </c>
      <c r="D137" s="28" t="str">
        <f t="shared" si="53"/>
        <v/>
      </c>
      <c r="E137" s="28">
        <f t="shared" ca="1" si="53"/>
        <v>5.984884497547724</v>
      </c>
      <c r="F137" s="28">
        <f t="shared" ca="1" si="53"/>
        <v>3.3637793158137428</v>
      </c>
      <c r="G137" s="28">
        <f t="shared" ca="1" si="53"/>
        <v>1.4918821897088548</v>
      </c>
      <c r="H137" s="28">
        <f t="shared" ca="1" si="53"/>
        <v>0.40259305336386525</v>
      </c>
      <c r="I137" s="28">
        <f t="shared" ca="1" si="53"/>
        <v>0</v>
      </c>
      <c r="J137" s="28">
        <f t="shared" ca="1" si="53"/>
        <v>0</v>
      </c>
      <c r="K137" s="28">
        <f t="shared" ca="1" si="53"/>
        <v>0</v>
      </c>
      <c r="L137" s="25">
        <f t="shared" ca="1" si="47"/>
        <v>0</v>
      </c>
    </row>
    <row r="138" spans="1:12" x14ac:dyDescent="0.2">
      <c r="A138" s="18">
        <v>2</v>
      </c>
      <c r="B138" s="28" t="str">
        <f t="shared" ref="B138:K138" si="54">IF($A138 &lt;= B$35, MAX(($B$10*C137+$B$11*C138)/EXP($B$6 * $B$3/$B$5),$G$2*(B108-$G$3)),"")</f>
        <v/>
      </c>
      <c r="C138" s="28" t="str">
        <f t="shared" si="54"/>
        <v/>
      </c>
      <c r="D138" s="28">
        <f t="shared" ca="1" si="54"/>
        <v>4.0015347299408131</v>
      </c>
      <c r="E138" s="28">
        <f t="shared" ca="1" si="54"/>
        <v>2.0796653024960956</v>
      </c>
      <c r="F138" s="28">
        <f t="shared" ca="1" si="54"/>
        <v>0.83502081086327673</v>
      </c>
      <c r="G138" s="28">
        <f t="shared" ca="1" si="54"/>
        <v>0.19819894404422156</v>
      </c>
      <c r="H138" s="28">
        <f t="shared" ca="1" si="54"/>
        <v>0</v>
      </c>
      <c r="I138" s="28">
        <f t="shared" ca="1" si="54"/>
        <v>0</v>
      </c>
      <c r="J138" s="28">
        <f t="shared" ca="1" si="54"/>
        <v>0</v>
      </c>
      <c r="K138" s="28">
        <f t="shared" ca="1" si="54"/>
        <v>0</v>
      </c>
      <c r="L138" s="25">
        <f t="shared" ca="1" si="47"/>
        <v>0</v>
      </c>
    </row>
    <row r="139" spans="1:12" x14ac:dyDescent="0.2">
      <c r="A139" s="18">
        <v>1</v>
      </c>
      <c r="B139" s="28" t="str">
        <f t="shared" ref="B139:K139" si="55">IF($A139 &lt;= B$35, MAX(($B$10*C138+$B$11*C139)/EXP($B$6 * $B$3/$B$5),$G$2*(B109-$G$3)),"")</f>
        <v/>
      </c>
      <c r="C139" s="28">
        <f t="shared" ca="1" si="55"/>
        <v>2.6079943020144722</v>
      </c>
      <c r="D139" s="28">
        <f t="shared" ca="1" si="55"/>
        <v>1.2575174491846106</v>
      </c>
      <c r="E139" s="28">
        <f t="shared" ca="1" si="55"/>
        <v>0.46059117303889108</v>
      </c>
      <c r="F139" s="28">
        <f t="shared" ca="1" si="55"/>
        <v>9.757451374785768E-2</v>
      </c>
      <c r="G139" s="28">
        <f t="shared" ca="1" si="55"/>
        <v>0</v>
      </c>
      <c r="H139" s="28">
        <f t="shared" ca="1" si="55"/>
        <v>0</v>
      </c>
      <c r="I139" s="28">
        <f t="shared" ca="1" si="55"/>
        <v>0</v>
      </c>
      <c r="J139" s="28">
        <f t="shared" ca="1" si="55"/>
        <v>0</v>
      </c>
      <c r="K139" s="28">
        <f t="shared" ca="1" si="55"/>
        <v>0</v>
      </c>
      <c r="L139" s="25">
        <f t="shared" ca="1" si="47"/>
        <v>0</v>
      </c>
    </row>
    <row r="140" spans="1:12" x14ac:dyDescent="0.2">
      <c r="A140" s="18">
        <v>0</v>
      </c>
      <c r="B140" s="28">
        <f t="shared" ref="B140:K140" ca="1" si="56">IF($A140 &lt;= B$35, MAX(($B$10*C139+$B$11*C140)/EXP($B$6 * $B$3/$B$5),$G$2*(B110-$G$3)),"")</f>
        <v>1.6626726077880427</v>
      </c>
      <c r="C140" s="28">
        <f t="shared" ca="1" si="56"/>
        <v>0.74649355943682694</v>
      </c>
      <c r="D140" s="28">
        <f t="shared" ca="1" si="56"/>
        <v>0.25112360442069986</v>
      </c>
      <c r="E140" s="28">
        <f t="shared" ca="1" si="56"/>
        <v>4.8036510885782611E-2</v>
      </c>
      <c r="F140" s="28">
        <f t="shared" ca="1" si="56"/>
        <v>0</v>
      </c>
      <c r="G140" s="28">
        <f t="shared" ca="1" si="56"/>
        <v>0</v>
      </c>
      <c r="H140" s="28">
        <f t="shared" ca="1" si="56"/>
        <v>0</v>
      </c>
      <c r="I140" s="28">
        <f t="shared" ca="1" si="56"/>
        <v>0</v>
      </c>
      <c r="J140" s="28">
        <f t="shared" ca="1" si="56"/>
        <v>0</v>
      </c>
      <c r="K140" s="28">
        <f t="shared" ca="1" si="56"/>
        <v>0</v>
      </c>
      <c r="L140" s="25">
        <f t="shared" ca="1" si="47"/>
        <v>0</v>
      </c>
    </row>
    <row r="141" spans="1:12" x14ac:dyDescent="0.2"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25"/>
    </row>
    <row r="142" spans="1:12" x14ac:dyDescent="0.2">
      <c r="A142" s="22" t="s">
        <v>21</v>
      </c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5"/>
    </row>
    <row r="143" spans="1:12" x14ac:dyDescent="0.2">
      <c r="B143" s="23">
        <v>0</v>
      </c>
      <c r="C143" s="23">
        <v>1</v>
      </c>
      <c r="D143" s="23">
        <v>2</v>
      </c>
      <c r="E143" s="23">
        <v>3</v>
      </c>
      <c r="F143" s="23">
        <v>4</v>
      </c>
      <c r="G143" s="23">
        <v>5</v>
      </c>
      <c r="H143" s="23">
        <v>6</v>
      </c>
      <c r="I143" s="23">
        <v>7</v>
      </c>
      <c r="J143" s="23">
        <v>8</v>
      </c>
      <c r="K143" s="23">
        <v>9</v>
      </c>
      <c r="L143" s="18">
        <v>10</v>
      </c>
    </row>
    <row r="144" spans="1:12" x14ac:dyDescent="0.2">
      <c r="A144" s="18">
        <v>10</v>
      </c>
      <c r="L144" s="25">
        <v>0</v>
      </c>
    </row>
    <row r="145" spans="1:12" x14ac:dyDescent="0.2">
      <c r="A145" s="18">
        <v>9</v>
      </c>
      <c r="B145" s="28" t="str">
        <f t="shared" ref="B145:J154" si="57">IF($A145 &lt;= B$143, MAX(MAX($G$2*(B101-$G$3)-($B$10*C130+$B$11*C131)/EXP($B$6 * $B$3/$B$5),0),0),"")</f>
        <v/>
      </c>
      <c r="C145" s="28" t="str">
        <f t="shared" si="57"/>
        <v/>
      </c>
      <c r="D145" s="28" t="str">
        <f t="shared" si="57"/>
        <v/>
      </c>
      <c r="E145" s="28" t="str">
        <f t="shared" si="57"/>
        <v/>
      </c>
      <c r="F145" s="28" t="str">
        <f t="shared" si="57"/>
        <v/>
      </c>
      <c r="G145" s="28" t="str">
        <f t="shared" si="57"/>
        <v/>
      </c>
      <c r="H145" s="28" t="str">
        <f t="shared" si="57"/>
        <v/>
      </c>
      <c r="I145" s="28" t="str">
        <f t="shared" si="57"/>
        <v/>
      </c>
      <c r="J145" s="28" t="str">
        <f t="shared" si="57"/>
        <v/>
      </c>
      <c r="K145" s="28">
        <f ca="1">IF($A145 &lt;= K$143, MAX(MAX($G$2*(K101-$G$3)-($B$10*L130+$B$11*L131)/EXP($B$6 * $B$3/$B$5),0),0),"")</f>
        <v>1.0613409489454995E-2</v>
      </c>
      <c r="L145" s="25">
        <v>0</v>
      </c>
    </row>
    <row r="146" spans="1:12" x14ac:dyDescent="0.2">
      <c r="A146" s="18">
        <v>8</v>
      </c>
      <c r="B146" s="28" t="str">
        <f t="shared" si="57"/>
        <v/>
      </c>
      <c r="C146" s="28" t="str">
        <f t="shared" si="57"/>
        <v/>
      </c>
      <c r="D146" s="28" t="str">
        <f t="shared" si="57"/>
        <v/>
      </c>
      <c r="E146" s="28" t="str">
        <f t="shared" si="57"/>
        <v/>
      </c>
      <c r="F146" s="28" t="str">
        <f t="shared" si="57"/>
        <v/>
      </c>
      <c r="G146" s="28" t="str">
        <f t="shared" si="57"/>
        <v/>
      </c>
      <c r="H146" s="28" t="str">
        <f t="shared" si="57"/>
        <v/>
      </c>
      <c r="I146" s="28" t="str">
        <f t="shared" si="57"/>
        <v/>
      </c>
      <c r="J146" s="28">
        <f t="shared" ca="1" si="57"/>
        <v>8.8250791213155821E-3</v>
      </c>
      <c r="K146" s="28">
        <f t="shared" ref="K146:K154" ca="1" si="58">IF($A146 &lt;= K$143, MAX(MAX($G$2*(K102-$G$3)-($B$10*L131+$B$11*L132)/EXP($B$6 * $B$3/$B$5),0),0),"")</f>
        <v>7.0898137482835466E-3</v>
      </c>
      <c r="L146" s="25">
        <v>0</v>
      </c>
    </row>
    <row r="147" spans="1:12" x14ac:dyDescent="0.2">
      <c r="A147" s="18">
        <v>7</v>
      </c>
      <c r="B147" s="28" t="str">
        <f t="shared" si="57"/>
        <v/>
      </c>
      <c r="C147" s="28" t="str">
        <f t="shared" si="57"/>
        <v/>
      </c>
      <c r="D147" s="28" t="str">
        <f t="shared" si="57"/>
        <v/>
      </c>
      <c r="E147" s="28" t="str">
        <f t="shared" si="57"/>
        <v/>
      </c>
      <c r="F147" s="28" t="str">
        <f t="shared" si="57"/>
        <v/>
      </c>
      <c r="G147" s="28" t="str">
        <f t="shared" si="57"/>
        <v/>
      </c>
      <c r="H147" s="28" t="str">
        <f t="shared" si="57"/>
        <v/>
      </c>
      <c r="I147" s="28">
        <f t="shared" ca="1" si="57"/>
        <v>7.1043996357857964E-3</v>
      </c>
      <c r="J147" s="28">
        <f t="shared" ca="1" si="57"/>
        <v>5.4347777456804636E-3</v>
      </c>
      <c r="K147" s="28">
        <f t="shared" ca="1" si="58"/>
        <v>3.8288515043429783E-3</v>
      </c>
      <c r="L147" s="25">
        <v>0</v>
      </c>
    </row>
    <row r="148" spans="1:12" x14ac:dyDescent="0.2">
      <c r="A148" s="18">
        <v>6</v>
      </c>
      <c r="B148" s="28" t="str">
        <f t="shared" si="57"/>
        <v/>
      </c>
      <c r="C148" s="28" t="str">
        <f t="shared" si="57"/>
        <v/>
      </c>
      <c r="D148" s="28" t="str">
        <f t="shared" si="57"/>
        <v/>
      </c>
      <c r="E148" s="28" t="str">
        <f t="shared" si="57"/>
        <v/>
      </c>
      <c r="F148" s="28" t="str">
        <f t="shared" si="57"/>
        <v/>
      </c>
      <c r="G148" s="28" t="str">
        <f t="shared" si="57"/>
        <v/>
      </c>
      <c r="H148" s="28">
        <f t="shared" ca="1" si="57"/>
        <v>0</v>
      </c>
      <c r="I148" s="28">
        <f t="shared" ca="1" si="57"/>
        <v>0</v>
      </c>
      <c r="J148" s="28">
        <f t="shared" ca="1" si="57"/>
        <v>0</v>
      </c>
      <c r="K148" s="28">
        <f t="shared" ca="1" si="58"/>
        <v>0</v>
      </c>
      <c r="L148" s="25">
        <v>0</v>
      </c>
    </row>
    <row r="149" spans="1:12" x14ac:dyDescent="0.2">
      <c r="A149" s="18">
        <v>5</v>
      </c>
      <c r="B149" s="28" t="str">
        <f t="shared" si="57"/>
        <v/>
      </c>
      <c r="C149" s="28" t="str">
        <f t="shared" si="57"/>
        <v/>
      </c>
      <c r="D149" s="28" t="str">
        <f t="shared" si="57"/>
        <v/>
      </c>
      <c r="E149" s="28" t="str">
        <f t="shared" si="57"/>
        <v/>
      </c>
      <c r="F149" s="28" t="str">
        <f t="shared" si="57"/>
        <v/>
      </c>
      <c r="G149" s="28">
        <f t="shared" ca="1" si="57"/>
        <v>0</v>
      </c>
      <c r="H149" s="28">
        <f t="shared" ca="1" si="57"/>
        <v>0</v>
      </c>
      <c r="I149" s="28">
        <f t="shared" ca="1" si="57"/>
        <v>0</v>
      </c>
      <c r="J149" s="28">
        <f t="shared" ca="1" si="57"/>
        <v>0</v>
      </c>
      <c r="K149" s="28">
        <f t="shared" ca="1" si="58"/>
        <v>0</v>
      </c>
      <c r="L149" s="25">
        <v>0</v>
      </c>
    </row>
    <row r="150" spans="1:12" x14ac:dyDescent="0.2">
      <c r="A150" s="18">
        <v>4</v>
      </c>
      <c r="B150" s="28" t="str">
        <f t="shared" si="57"/>
        <v/>
      </c>
      <c r="C150" s="28" t="str">
        <f t="shared" si="57"/>
        <v/>
      </c>
      <c r="D150" s="28" t="str">
        <f t="shared" si="57"/>
        <v/>
      </c>
      <c r="E150" s="28" t="str">
        <f t="shared" si="57"/>
        <v/>
      </c>
      <c r="F150" s="28">
        <f t="shared" ca="1" si="57"/>
        <v>0</v>
      </c>
      <c r="G150" s="28">
        <f t="shared" ca="1" si="57"/>
        <v>0</v>
      </c>
      <c r="H150" s="28">
        <f t="shared" ca="1" si="57"/>
        <v>0</v>
      </c>
      <c r="I150" s="28">
        <f t="shared" ca="1" si="57"/>
        <v>0</v>
      </c>
      <c r="J150" s="28">
        <f t="shared" ca="1" si="57"/>
        <v>0</v>
      </c>
      <c r="K150" s="28">
        <f t="shared" ca="1" si="58"/>
        <v>0</v>
      </c>
      <c r="L150" s="25">
        <v>0</v>
      </c>
    </row>
    <row r="151" spans="1:12" x14ac:dyDescent="0.2">
      <c r="A151" s="18">
        <v>3</v>
      </c>
      <c r="B151" s="28" t="str">
        <f t="shared" si="57"/>
        <v/>
      </c>
      <c r="C151" s="28" t="str">
        <f t="shared" si="57"/>
        <v/>
      </c>
      <c r="D151" s="28" t="str">
        <f t="shared" si="57"/>
        <v/>
      </c>
      <c r="E151" s="28">
        <f t="shared" ca="1" si="57"/>
        <v>0</v>
      </c>
      <c r="F151" s="28">
        <f t="shared" ca="1" si="57"/>
        <v>0</v>
      </c>
      <c r="G151" s="28">
        <f t="shared" ca="1" si="57"/>
        <v>0</v>
      </c>
      <c r="H151" s="28">
        <f t="shared" ca="1" si="57"/>
        <v>0</v>
      </c>
      <c r="I151" s="28">
        <f t="shared" ca="1" si="57"/>
        <v>0</v>
      </c>
      <c r="J151" s="28">
        <f t="shared" ca="1" si="57"/>
        <v>0</v>
      </c>
      <c r="K151" s="28">
        <f t="shared" ca="1" si="58"/>
        <v>0</v>
      </c>
      <c r="L151" s="25">
        <v>0</v>
      </c>
    </row>
    <row r="152" spans="1:12" x14ac:dyDescent="0.2">
      <c r="A152" s="18">
        <v>2</v>
      </c>
      <c r="B152" s="28" t="str">
        <f t="shared" si="57"/>
        <v/>
      </c>
      <c r="C152" s="28" t="str">
        <f t="shared" si="57"/>
        <v/>
      </c>
      <c r="D152" s="28">
        <f t="shared" ca="1" si="57"/>
        <v>0</v>
      </c>
      <c r="E152" s="28">
        <f t="shared" ca="1" si="57"/>
        <v>0</v>
      </c>
      <c r="F152" s="28">
        <f t="shared" ca="1" si="57"/>
        <v>0</v>
      </c>
      <c r="G152" s="28">
        <f t="shared" ca="1" si="57"/>
        <v>0</v>
      </c>
      <c r="H152" s="28">
        <f t="shared" ca="1" si="57"/>
        <v>0</v>
      </c>
      <c r="I152" s="28">
        <f t="shared" ca="1" si="57"/>
        <v>0</v>
      </c>
      <c r="J152" s="28">
        <f t="shared" ca="1" si="57"/>
        <v>0</v>
      </c>
      <c r="K152" s="28">
        <f t="shared" ca="1" si="58"/>
        <v>0</v>
      </c>
      <c r="L152" s="25">
        <v>0</v>
      </c>
    </row>
    <row r="153" spans="1:12" x14ac:dyDescent="0.2">
      <c r="A153" s="18">
        <v>1</v>
      </c>
      <c r="B153" s="28" t="str">
        <f t="shared" si="57"/>
        <v/>
      </c>
      <c r="C153" s="28">
        <f t="shared" ca="1" si="57"/>
        <v>0</v>
      </c>
      <c r="D153" s="28">
        <f t="shared" ca="1" si="57"/>
        <v>0</v>
      </c>
      <c r="E153" s="28">
        <f t="shared" ca="1" si="57"/>
        <v>0</v>
      </c>
      <c r="F153" s="28">
        <f t="shared" ca="1" si="57"/>
        <v>0</v>
      </c>
      <c r="G153" s="28">
        <f t="shared" ca="1" si="57"/>
        <v>0</v>
      </c>
      <c r="H153" s="28">
        <f t="shared" ca="1" si="57"/>
        <v>0</v>
      </c>
      <c r="I153" s="28">
        <f t="shared" ca="1" si="57"/>
        <v>0</v>
      </c>
      <c r="J153" s="28">
        <f t="shared" ca="1" si="57"/>
        <v>0</v>
      </c>
      <c r="K153" s="28">
        <f t="shared" ca="1" si="58"/>
        <v>0</v>
      </c>
      <c r="L153" s="25">
        <v>0</v>
      </c>
    </row>
    <row r="154" spans="1:12" x14ac:dyDescent="0.2">
      <c r="A154" s="18">
        <v>0</v>
      </c>
      <c r="B154" s="28">
        <f t="shared" ca="1" si="57"/>
        <v>0</v>
      </c>
      <c r="C154" s="28">
        <f t="shared" ca="1" si="57"/>
        <v>0</v>
      </c>
      <c r="D154" s="28">
        <f t="shared" ca="1" si="57"/>
        <v>0</v>
      </c>
      <c r="E154" s="28">
        <f t="shared" ca="1" si="57"/>
        <v>0</v>
      </c>
      <c r="F154" s="28">
        <f t="shared" ca="1" si="57"/>
        <v>0</v>
      </c>
      <c r="G154" s="28">
        <f t="shared" ca="1" si="57"/>
        <v>0</v>
      </c>
      <c r="H154" s="28">
        <f t="shared" ca="1" si="57"/>
        <v>0</v>
      </c>
      <c r="I154" s="28">
        <f t="shared" ca="1" si="57"/>
        <v>0</v>
      </c>
      <c r="J154" s="28">
        <f t="shared" ca="1" si="57"/>
        <v>0</v>
      </c>
      <c r="K154" s="28">
        <f t="shared" ca="1" si="58"/>
        <v>0</v>
      </c>
      <c r="L154" s="25">
        <v>0</v>
      </c>
    </row>
    <row r="155" spans="1:12" x14ac:dyDescent="0.2"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5"/>
    </row>
    <row r="156" spans="1:12" x14ac:dyDescent="0.2">
      <c r="A156" s="27" t="s">
        <v>20</v>
      </c>
    </row>
    <row r="158" spans="1:12" x14ac:dyDescent="0.2">
      <c r="B158" s="23">
        <v>0</v>
      </c>
      <c r="C158" s="23">
        <v>1</v>
      </c>
      <c r="D158" s="23">
        <v>2</v>
      </c>
      <c r="E158" s="23">
        <v>3</v>
      </c>
      <c r="F158" s="23">
        <v>4</v>
      </c>
      <c r="G158" s="23">
        <v>5</v>
      </c>
      <c r="H158" s="23">
        <v>6</v>
      </c>
      <c r="I158" s="23">
        <v>7</v>
      </c>
      <c r="J158" s="23">
        <v>8</v>
      </c>
      <c r="K158" s="23">
        <v>9</v>
      </c>
      <c r="L158" s="18">
        <v>10</v>
      </c>
    </row>
    <row r="159" spans="1:12" x14ac:dyDescent="0.2">
      <c r="A159" s="18">
        <v>10</v>
      </c>
      <c r="L159" s="28">
        <v>47.343416469779612</v>
      </c>
    </row>
    <row r="160" spans="1:12" x14ac:dyDescent="0.2">
      <c r="A160" s="18">
        <v>9</v>
      </c>
      <c r="B160" s="28" t="str">
        <f t="shared" ref="B160:K160" si="59">IF($A116 &lt;= B$35, ($B$10*C159+$B$11*C160)/EXP($B$6 * $B$3/$B$5),"")</f>
        <v/>
      </c>
      <c r="C160" s="28" t="str">
        <f t="shared" si="59"/>
        <v/>
      </c>
      <c r="D160" s="28" t="str">
        <f t="shared" si="59"/>
        <v/>
      </c>
      <c r="E160" s="28" t="str">
        <f t="shared" si="59"/>
        <v/>
      </c>
      <c r="F160" s="28" t="str">
        <f t="shared" si="59"/>
        <v/>
      </c>
      <c r="G160" s="28" t="str">
        <f t="shared" si="59"/>
        <v/>
      </c>
      <c r="H160" s="28" t="str">
        <f t="shared" si="59"/>
        <v/>
      </c>
      <c r="I160" s="28" t="str">
        <f t="shared" si="59"/>
        <v/>
      </c>
      <c r="J160" s="28" t="str">
        <f t="shared" si="59"/>
        <v/>
      </c>
      <c r="K160" s="28">
        <f t="shared" si="59"/>
        <v>41.761928032393421</v>
      </c>
      <c r="L160" s="28">
        <v>36.373491480732895</v>
      </c>
    </row>
    <row r="161" spans="1:12" x14ac:dyDescent="0.2">
      <c r="A161" s="18">
        <v>8</v>
      </c>
      <c r="B161" s="28" t="str">
        <f t="shared" ref="B161:K161" si="60">IF($A117 &lt;= B$35, ($B$10*C160+$B$11*C161)/EXP($B$6 * $B$3/$B$5),"")</f>
        <v/>
      </c>
      <c r="C161" s="28" t="str">
        <f t="shared" si="60"/>
        <v/>
      </c>
      <c r="D161" s="28" t="str">
        <f t="shared" si="60"/>
        <v/>
      </c>
      <c r="E161" s="28" t="str">
        <f t="shared" si="60"/>
        <v/>
      </c>
      <c r="F161" s="28" t="str">
        <f t="shared" si="60"/>
        <v/>
      </c>
      <c r="G161" s="28" t="str">
        <f t="shared" si="60"/>
        <v/>
      </c>
      <c r="H161" s="28" t="str">
        <f t="shared" si="60"/>
        <v/>
      </c>
      <c r="I161" s="28" t="str">
        <f t="shared" si="60"/>
        <v/>
      </c>
      <c r="J161" s="28">
        <f t="shared" si="60"/>
        <v>36.394630193547023</v>
      </c>
      <c r="K161" s="28">
        <f t="shared" si="60"/>
        <v>31.2105028802631</v>
      </c>
      <c r="L161" s="28">
        <v>26.221216976064937</v>
      </c>
    </row>
    <row r="162" spans="1:12" x14ac:dyDescent="0.2">
      <c r="A162" s="18">
        <v>7</v>
      </c>
      <c r="B162" s="28" t="str">
        <f t="shared" ref="B162:K162" si="61">IF($A118 &lt;= B$35, ($B$10*C161+$B$11*C162)/EXP($B$6 * $B$3/$B$5),"")</f>
        <v/>
      </c>
      <c r="C162" s="28" t="str">
        <f t="shared" si="61"/>
        <v/>
      </c>
      <c r="D162" s="28" t="str">
        <f t="shared" si="61"/>
        <v/>
      </c>
      <c r="E162" s="28" t="str">
        <f t="shared" si="61"/>
        <v/>
      </c>
      <c r="F162" s="28" t="str">
        <f t="shared" si="61"/>
        <v/>
      </c>
      <c r="G162" s="28" t="str">
        <f t="shared" si="61"/>
        <v/>
      </c>
      <c r="H162" s="28" t="str">
        <f t="shared" si="61"/>
        <v/>
      </c>
      <c r="I162" s="28">
        <f t="shared" si="61"/>
        <v>31.250031291459631</v>
      </c>
      <c r="J162" s="28">
        <f t="shared" si="61"/>
        <v>26.27861537510719</v>
      </c>
      <c r="K162" s="28">
        <f t="shared" si="61"/>
        <v>21.510333436725645</v>
      </c>
      <c r="L162" s="28">
        <v>16.953365416112128</v>
      </c>
    </row>
    <row r="163" spans="1:12" x14ac:dyDescent="0.2">
      <c r="A163" s="18">
        <v>6</v>
      </c>
      <c r="B163" s="28" t="str">
        <f t="shared" ref="B163:K163" si="62">IF($A119 &lt;= B$35, ($B$10*C162+$B$11*C163)/EXP($B$6 * $B$3/$B$5),"")</f>
        <v/>
      </c>
      <c r="C163" s="28" t="str">
        <f t="shared" si="62"/>
        <v/>
      </c>
      <c r="D163" s="28" t="str">
        <f t="shared" si="62"/>
        <v/>
      </c>
      <c r="E163" s="28" t="str">
        <f t="shared" si="62"/>
        <v/>
      </c>
      <c r="F163" s="28" t="str">
        <f t="shared" si="62"/>
        <v/>
      </c>
      <c r="G163" s="28" t="str">
        <f t="shared" si="62"/>
        <v/>
      </c>
      <c r="H163" s="28">
        <f t="shared" si="62"/>
        <v>26.368572579450415</v>
      </c>
      <c r="I163" s="28">
        <f t="shared" si="62"/>
        <v>21.6492821559094</v>
      </c>
      <c r="J163" s="28">
        <f t="shared" si="62"/>
        <v>17.171535892155678</v>
      </c>
      <c r="K163" s="28">
        <f t="shared" si="62"/>
        <v>12.972762894289358</v>
      </c>
      <c r="L163" s="28">
        <v>9.1187981129838978</v>
      </c>
    </row>
    <row r="164" spans="1:12" x14ac:dyDescent="0.2">
      <c r="A164" s="18">
        <v>5</v>
      </c>
      <c r="B164" s="28" t="str">
        <f t="shared" ref="B164:K164" si="63">IF($A120 &lt;= B$35, ($B$10*C163+$B$11*C164)/EXP($B$6 * $B$3/$B$5),"")</f>
        <v/>
      </c>
      <c r="C164" s="28" t="str">
        <f t="shared" si="63"/>
        <v/>
      </c>
      <c r="D164" s="28" t="str">
        <f t="shared" si="63"/>
        <v/>
      </c>
      <c r="E164" s="28" t="str">
        <f t="shared" si="63"/>
        <v/>
      </c>
      <c r="F164" s="28" t="str">
        <f t="shared" si="63"/>
        <v/>
      </c>
      <c r="G164" s="28">
        <f t="shared" si="63"/>
        <v>21.819828688065158</v>
      </c>
      <c r="H164" s="28">
        <f t="shared" si="63"/>
        <v>17.420392460431376</v>
      </c>
      <c r="I164" s="28">
        <f t="shared" si="63"/>
        <v>13.328429494346178</v>
      </c>
      <c r="J164" s="28">
        <f t="shared" si="63"/>
        <v>9.6081145568218727</v>
      </c>
      <c r="K164" s="28">
        <f t="shared" si="63"/>
        <v>6.3496166092120383</v>
      </c>
      <c r="L164" s="28">
        <v>3.666775792899557</v>
      </c>
    </row>
    <row r="165" spans="1:12" x14ac:dyDescent="0.2">
      <c r="A165" s="18">
        <v>4</v>
      </c>
      <c r="B165" s="28" t="str">
        <f t="shared" ref="B165:K165" si="64">IF($A121 &lt;= B$35, ($B$10*C164+$B$11*C165)/EXP($B$6 * $B$3/$B$5),"")</f>
        <v/>
      </c>
      <c r="C165" s="28" t="str">
        <f t="shared" si="64"/>
        <v/>
      </c>
      <c r="D165" s="28" t="str">
        <f t="shared" si="64"/>
        <v/>
      </c>
      <c r="E165" s="28" t="str">
        <f t="shared" si="64"/>
        <v/>
      </c>
      <c r="F165" s="28">
        <f t="shared" si="64"/>
        <v>17.809621972442031</v>
      </c>
      <c r="G165" s="28">
        <f t="shared" si="64"/>
        <v>13.93010870137379</v>
      </c>
      <c r="H165" s="28">
        <f t="shared" si="64"/>
        <v>10.55254235661271</v>
      </c>
      <c r="I165" s="28">
        <f t="shared" si="64"/>
        <v>7.8659557216979428</v>
      </c>
      <c r="J165" s="28">
        <f t="shared" si="64"/>
        <v>6.1806588668123563</v>
      </c>
      <c r="K165" s="28">
        <f t="shared" si="64"/>
        <v>6.0207745781660211</v>
      </c>
      <c r="L165" s="28">
        <v>8.3088782886232888</v>
      </c>
    </row>
    <row r="166" spans="1:12" x14ac:dyDescent="0.2">
      <c r="A166" s="18">
        <v>3</v>
      </c>
      <c r="B166" s="28" t="str">
        <f t="shared" ref="B166:K166" si="65">IF($A122 &lt;= B$35, ($B$10*C165+$B$11*C166)/EXP($B$6 * $B$3/$B$5),"")</f>
        <v/>
      </c>
      <c r="C166" s="28" t="str">
        <f t="shared" si="65"/>
        <v/>
      </c>
      <c r="D166" s="28" t="str">
        <f t="shared" si="65"/>
        <v/>
      </c>
      <c r="E166" s="28">
        <f t="shared" si="65"/>
        <v>14.585647820872994</v>
      </c>
      <c r="F166" s="28">
        <f t="shared" si="65"/>
        <v>11.466919512184559</v>
      </c>
      <c r="G166" s="28">
        <f t="shared" si="65"/>
        <v>9.0843528034420107</v>
      </c>
      <c r="H166" s="28">
        <f t="shared" si="65"/>
        <v>7.665696107184341</v>
      </c>
      <c r="I166" s="28">
        <f t="shared" si="65"/>
        <v>7.476414263500617</v>
      </c>
      <c r="J166" s="28">
        <f t="shared" si="65"/>
        <v>8.7386319515063313</v>
      </c>
      <c r="K166" s="28">
        <f t="shared" si="65"/>
        <v>11.381582821184704</v>
      </c>
      <c r="L166" s="28">
        <v>14.370587611723987</v>
      </c>
    </row>
    <row r="167" spans="1:12" x14ac:dyDescent="0.2">
      <c r="A167" s="18">
        <v>2</v>
      </c>
      <c r="B167" s="28" t="str">
        <f t="shared" ref="B167:K167" si="66">IF($A123 &lt;= B$35, ($B$10*C166+$B$11*C167)/EXP($B$6 * $B$3/$B$5),"")</f>
        <v/>
      </c>
      <c r="C167" s="28" t="str">
        <f t="shared" si="66"/>
        <v/>
      </c>
      <c r="D167" s="28">
        <f t="shared" si="66"/>
        <v>12.324801725263425</v>
      </c>
      <c r="E167" s="28">
        <f t="shared" si="66"/>
        <v>10.139137528510123</v>
      </c>
      <c r="F167" s="28">
        <f t="shared" si="66"/>
        <v>8.8574149707351655</v>
      </c>
      <c r="G167" s="28">
        <f t="shared" si="66"/>
        <v>8.6430293521023334</v>
      </c>
      <c r="H167" s="28">
        <f t="shared" si="66"/>
        <v>9.5970397375057139</v>
      </c>
      <c r="I167" s="28">
        <f t="shared" si="66"/>
        <v>11.661044201285371</v>
      </c>
      <c r="J167" s="28">
        <f t="shared" si="66"/>
        <v>14.504399894898368</v>
      </c>
      <c r="K167" s="28">
        <f t="shared" si="66"/>
        <v>17.544081573064691</v>
      </c>
      <c r="L167" s="28">
        <v>20.634933129113413</v>
      </c>
    </row>
    <row r="168" spans="1:12" x14ac:dyDescent="0.2">
      <c r="A168" s="18">
        <v>1</v>
      </c>
      <c r="B168" s="28" t="str">
        <f t="shared" ref="B168:K168" si="67">IF($A124 &lt;= B$35, ($B$10*C167+$B$11*C168)/EXP($B$6 * $B$3/$B$5),"")</f>
        <v/>
      </c>
      <c r="C168" s="28">
        <f t="shared" si="67"/>
        <v>11.084614163785417</v>
      </c>
      <c r="D168" s="28">
        <f t="shared" si="67"/>
        <v>9.8885079149548076</v>
      </c>
      <c r="E168" s="28">
        <f t="shared" si="67"/>
        <v>9.651810829598908</v>
      </c>
      <c r="F168" s="28">
        <f t="shared" si="67"/>
        <v>10.428974770098788</v>
      </c>
      <c r="G168" s="28">
        <f t="shared" si="67"/>
        <v>12.168776600266817</v>
      </c>
      <c r="H168" s="28">
        <f t="shared" si="67"/>
        <v>14.672195993635256</v>
      </c>
      <c r="I168" s="28">
        <f t="shared" si="67"/>
        <v>17.603636048863141</v>
      </c>
      <c r="J168" s="28">
        <f t="shared" si="67"/>
        <v>20.622472364428461</v>
      </c>
      <c r="K168" s="28">
        <f t="shared" si="67"/>
        <v>23.623064889094</v>
      </c>
      <c r="L168" s="28">
        <v>26.538047676675589</v>
      </c>
    </row>
    <row r="169" spans="1:12" x14ac:dyDescent="0.2">
      <c r="A169" s="18">
        <v>0</v>
      </c>
      <c r="B169" s="28">
        <f t="shared" ref="B169:K169" si="68">IF($A125 &lt;= B$35, ($B$10*C168+$B$11*C169)/EXP($B$6 * $B$3/$B$5),"")</f>
        <v>10.812447011754459</v>
      </c>
      <c r="C169" s="28">
        <f t="shared" si="68"/>
        <v>10.555458391600441</v>
      </c>
      <c r="D169" s="28">
        <f t="shared" si="68"/>
        <v>11.20955221998684</v>
      </c>
      <c r="E169" s="28">
        <f t="shared" si="68"/>
        <v>12.728434253572372</v>
      </c>
      <c r="F169" s="28">
        <f t="shared" si="68"/>
        <v>14.96802316505546</v>
      </c>
      <c r="G169" s="28">
        <f t="shared" si="68"/>
        <v>17.694040165389417</v>
      </c>
      <c r="H169" s="28">
        <f t="shared" si="68"/>
        <v>20.6378403304467</v>
      </c>
      <c r="I169" s="28">
        <f t="shared" si="68"/>
        <v>23.595567583366321</v>
      </c>
      <c r="J169" s="28">
        <f t="shared" si="68"/>
        <v>26.495941945506171</v>
      </c>
      <c r="K169" s="28">
        <f t="shared" si="68"/>
        <v>29.300977124159019</v>
      </c>
      <c r="L169" s="28">
        <v>32.001169747171872</v>
      </c>
    </row>
  </sheetData>
  <mergeCells count="2">
    <mergeCell ref="A1:B1"/>
    <mergeCell ref="F1:G1"/>
  </mergeCells>
  <dataValidations disablePrompts="1" count="1">
    <dataValidation type="list" allowBlank="1" showInputMessage="1" showErrorMessage="1" sqref="G2">
      <formula1>"1, -1"</formula1>
    </dataValidation>
  </dataValidations>
  <pageMargins left="0.75" right="0.75" top="1" bottom="1" header="0.5" footer="0.5"/>
  <headerFooter alignWithMargin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15PeriodBinomialModel</vt:lpstr>
    </vt:vector>
  </TitlesOfParts>
  <Company>Columbia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mhaugh</dc:creator>
  <cp:lastModifiedBy>Molu Shi</cp:lastModifiedBy>
  <dcterms:created xsi:type="dcterms:W3CDTF">2013-01-29T14:00:58Z</dcterms:created>
  <dcterms:modified xsi:type="dcterms:W3CDTF">2015-10-13T03:04:14Z</dcterms:modified>
</cp:coreProperties>
</file>