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olu\Documents\Software\GitHub\FinEngColumbia\"/>
    </mc:Choice>
  </mc:AlternateContent>
  <bookViews>
    <workbookView minimized="1" xWindow="0" yWindow="0" windowWidth="20490" windowHeight="7455" activeTab="1"/>
  </bookViews>
  <sheets>
    <sheet name="data" sheetId="1" r:id="rId1"/>
    <sheet name="Monthly returns" sheetId="2" r:id="rId2"/>
    <sheet name="Value_at_risk" sheetId="3" r:id="rId3"/>
  </sheets>
  <definedNames>
    <definedName name="rf">data!$B$13</definedName>
    <definedName name="solver_adj" localSheetId="0" hidden="1">data!$B$18:$E$18</definedName>
    <definedName name="solver_adj" localSheetId="1" hidden="1">'Monthly returns'!$I$19:$L$19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data!$B$18</definedName>
    <definedName name="solver_lhs1" localSheetId="1" hidden="1">'Monthly returns'!$I$23</definedName>
    <definedName name="solver_lhs2" localSheetId="0" hidden="1">data!$B$27</definedName>
    <definedName name="solver_lhs2" localSheetId="1" hidden="1">'Monthly returns'!$M$19</definedName>
    <definedName name="solver_lhs3" localSheetId="0" hidden="1">data!$C$18</definedName>
    <definedName name="solver_lhs4" localSheetId="0" hidden="1">data!$D$18</definedName>
    <definedName name="solver_lhs5" localSheetId="0" hidden="1">data!$E$18</definedName>
    <definedName name="solver_lhs6" localSheetId="0" hidden="1">data!$F$18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data!$B$25</definedName>
    <definedName name="solver_opt" localSheetId="1" hidden="1">'Monthly returns'!$I$21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3</definedName>
    <definedName name="solver_rel1" localSheetId="1" hidden="1">1</definedName>
    <definedName name="solver_rel2" localSheetId="0" hidden="1">1</definedName>
    <definedName name="solver_rel2" localSheetId="1" hidden="1">2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2</definedName>
    <definedName name="solver_rhs1" localSheetId="0" hidden="1">0</definedName>
    <definedName name="solver_rhs1" localSheetId="1" hidden="1">'Monthly returns'!$K$23</definedName>
    <definedName name="solver_rhs2" localSheetId="0" hidden="1">data!$D$27</definedName>
    <definedName name="solver_rhs2" localSheetId="1" hidden="1">'Monthly returns'!$O$19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data!$H$18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au">#REF!</definedName>
  </definedNames>
  <calcPr calcId="152511" calcOnSave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2" i="2" l="1"/>
  <c r="E64" i="2"/>
  <c r="F64" i="2"/>
  <c r="D64" i="2"/>
  <c r="E63" i="2"/>
  <c r="F63" i="2"/>
  <c r="D6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2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2" i="2"/>
  <c r="F18" i="1"/>
  <c r="B25" i="1"/>
  <c r="B19" i="1" a="1"/>
  <c r="D19" i="1" s="1"/>
  <c r="B19" i="1"/>
  <c r="C19" i="1"/>
  <c r="E63" i="3"/>
  <c r="B13" i="1"/>
  <c r="B63" i="2" l="1"/>
  <c r="C63" i="2"/>
  <c r="A63" i="2"/>
  <c r="C15" i="1"/>
  <c r="D15" i="1"/>
  <c r="B15" i="1"/>
  <c r="B27" i="1" a="1"/>
  <c r="B27" i="1" s="1"/>
  <c r="D11" i="1"/>
  <c r="C11" i="1"/>
  <c r="B11" i="1"/>
  <c r="M19" i="2"/>
  <c r="I21" i="2"/>
  <c r="I23" i="2" a="1"/>
  <c r="I23" i="2" s="1"/>
  <c r="K16" i="2"/>
  <c r="J16" i="2"/>
  <c r="I16" i="2"/>
  <c r="K12" i="2"/>
  <c r="J12" i="2"/>
  <c r="I12" i="2"/>
  <c r="E13" i="3"/>
  <c r="E30" i="3"/>
  <c r="E4" i="3"/>
  <c r="E26" i="3"/>
  <c r="E61" i="3"/>
  <c r="E47" i="3"/>
  <c r="E39" i="3"/>
  <c r="E46" i="3"/>
  <c r="E14" i="3"/>
  <c r="E21" i="3"/>
  <c r="E56" i="3"/>
  <c r="E18" i="3"/>
  <c r="E22" i="3"/>
  <c r="E36" i="3"/>
  <c r="E9" i="3"/>
  <c r="E31" i="3"/>
  <c r="E7" i="3"/>
  <c r="E50" i="3"/>
  <c r="E35" i="3"/>
  <c r="E24" i="3"/>
  <c r="E25" i="3"/>
  <c r="E32" i="3"/>
  <c r="E38" i="3"/>
  <c r="E34" i="3"/>
  <c r="E5" i="3"/>
  <c r="E58" i="3"/>
  <c r="E27" i="3"/>
  <c r="E48" i="3"/>
  <c r="E55" i="3"/>
  <c r="E3" i="3"/>
  <c r="E23" i="3"/>
  <c r="E16" i="3"/>
  <c r="E60" i="3"/>
  <c r="E15" i="3"/>
  <c r="E19" i="3"/>
  <c r="E49" i="3"/>
  <c r="E6" i="3"/>
  <c r="E43" i="3"/>
  <c r="E20" i="3"/>
  <c r="E17" i="3"/>
  <c r="E52" i="3"/>
  <c r="E40" i="3"/>
  <c r="E29" i="3"/>
  <c r="E2" i="3"/>
  <c r="E10" i="3"/>
  <c r="E12" i="3"/>
  <c r="E33" i="3"/>
  <c r="E45" i="3"/>
  <c r="E44" i="3"/>
  <c r="E11" i="3"/>
  <c r="E51" i="3"/>
  <c r="E37" i="3"/>
  <c r="E8" i="3"/>
  <c r="E42" i="3"/>
  <c r="E59" i="3"/>
  <c r="E41" i="3"/>
  <c r="E54" i="3"/>
  <c r="E28" i="3"/>
  <c r="E57" i="3"/>
  <c r="E53" i="3"/>
  <c r="D20" i="1" l="1"/>
  <c r="B20" i="1"/>
  <c r="C20" i="1"/>
  <c r="B21" i="1" l="1" a="1"/>
  <c r="B21" i="1" s="1"/>
</calcChain>
</file>

<file path=xl/sharedStrings.xml><?xml version="1.0" encoding="utf-8"?>
<sst xmlns="http://schemas.openxmlformats.org/spreadsheetml/2006/main" count="68" uniqueCount="37">
  <si>
    <t>Estimated Mean</t>
    <phoneticPr fontId="4" type="noConversion"/>
  </si>
  <si>
    <t>Asset 1</t>
    <phoneticPr fontId="4" type="noConversion"/>
  </si>
  <si>
    <t>Asset 3</t>
    <phoneticPr fontId="4" type="noConversion"/>
  </si>
  <si>
    <t>Asset 2</t>
    <phoneticPr fontId="4" type="noConversion"/>
  </si>
  <si>
    <t>Estimated Covariance matrix</t>
    <phoneticPr fontId="4" type="noConversion"/>
  </si>
  <si>
    <t>Equally weighted loss</t>
    <phoneticPr fontId="4" type="noConversion"/>
  </si>
  <si>
    <t>x0</t>
    <phoneticPr fontId="4" type="noConversion"/>
  </si>
  <si>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</si>
  <si>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</si>
  <si>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</si>
  <si>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</si>
  <si>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</si>
  <si>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</si>
  <si>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</si>
  <si>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</si>
  <si>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</si>
  <si>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</si>
  <si>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</si>
  <si>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</si>
  <si>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</si>
  <si>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</si>
  <si>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</si>
  <si>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</si>
  <si>
    <t>Asset 1</t>
    <phoneticPr fontId="4" type="noConversion"/>
  </si>
  <si>
    <t>Asset 2</t>
    <phoneticPr fontId="4" type="noConversion"/>
  </si>
  <si>
    <t>Asset 3</t>
    <phoneticPr fontId="4" type="noConversion"/>
  </si>
  <si>
    <t xml:space="preserve"> </t>
  </si>
  <si>
    <t>x0</t>
  </si>
  <si>
    <t>rf</t>
  </si>
  <si>
    <t>Sharpe</t>
  </si>
  <si>
    <t>Sharpe position</t>
  </si>
  <si>
    <t>Sharpe volatility</t>
  </si>
  <si>
    <t>1+r1</t>
  </si>
  <si>
    <t>1+r2</t>
  </si>
  <si>
    <t>1+r3</t>
  </si>
  <si>
    <t>Actual rate of return</t>
  </si>
  <si>
    <t>Expected rate of return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</si>
</sst>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11"/>
      <color indexed="56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5" fillId="0" borderId="0" xfId="1" applyFont="1" applyAlignment="1"/>
    <xf numFmtId="0" fontId="1" fillId="0" borderId="0" xfId="1" applyAlignment="1">
      <alignment horizontal="right"/>
    </xf>
    <xf numFmtId="0" fontId="5" fillId="0" borderId="0" xfId="1" applyFont="1" applyAlignment="1">
      <alignment horizontal="right"/>
    </xf>
    <xf numFmtId="165" fontId="0" fillId="0" borderId="0" xfId="0" applyNumberFormat="1"/>
    <xf numFmtId="165" fontId="5" fillId="0" borderId="0" xfId="1" applyNumberFormat="1" applyFont="1" applyAlignment="1"/>
    <xf numFmtId="165" fontId="0" fillId="0" borderId="0" xfId="0" applyNumberFormat="1"/>
    <xf numFmtId="2" fontId="3" fillId="0" borderId="0" xfId="2" applyNumberFormat="1" applyFont="1" applyBorder="1" applyAlignment="1">
      <alignment horizontal="center"/>
    </xf>
    <xf numFmtId="0" fontId="6" fillId="0" borderId="0" xfId="0" applyFont="1"/>
    <xf numFmtId="165" fontId="0" fillId="6" borderId="1" xfId="0" applyNumberFormat="1" applyFill="1" applyBorder="1"/>
    <xf numFmtId="164" fontId="3" fillId="0" borderId="0" xfId="2" applyNumberFormat="1" applyFont="1" applyBorder="1" applyAlignment="1">
      <alignment horizontal="center"/>
    </xf>
    <xf numFmtId="2" fontId="0" fillId="4" borderId="0" xfId="0" applyNumberFormat="1" applyFill="1" applyBorder="1"/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topLeftCell="A10" workbookViewId="0">
      <selection activeCell="B11" sqref="B11"/>
    </sheetView>
  </sheetViews>
  <sheetFormatPr defaultColWidth="8.85546875" defaultRowHeight="15" x14ac:dyDescent="0.25"/>
  <cols>
    <col min="1" max="1" width="19.85546875" customWidth="1"/>
    <col min="2" max="2" width="11.42578125" customWidth="1"/>
    <col min="3" max="3" width="12.28515625" customWidth="1"/>
    <col min="4" max="5" width="16" customWidth="1"/>
    <col min="6" max="6" width="12.140625" customWidth="1"/>
    <col min="7" max="7" width="7.85546875" customWidth="1"/>
    <col min="8" max="8" width="10" customWidth="1"/>
    <col min="9" max="9" width="16.28515625" customWidth="1"/>
    <col min="10" max="10" width="18" customWidth="1"/>
  </cols>
  <sheetData>
    <row r="1" spans="1:6" x14ac:dyDescent="0.25">
      <c r="B1" s="2" t="s">
        <v>18</v>
      </c>
      <c r="C1" s="2" t="s">
        <v>19</v>
      </c>
      <c r="D1" s="2" t="s">
        <v>20</v>
      </c>
      <c r="E1" s="2" t="s">
        <v>28</v>
      </c>
    </row>
    <row r="2" spans="1:6" x14ac:dyDescent="0.25">
      <c r="A2" t="s">
        <v>9</v>
      </c>
      <c r="B2" s="4">
        <v>6</v>
      </c>
      <c r="C2" s="4">
        <v>2</v>
      </c>
      <c r="D2" s="4">
        <v>4</v>
      </c>
      <c r="E2" s="4">
        <v>1</v>
      </c>
    </row>
    <row r="4" spans="1:6" x14ac:dyDescent="0.25">
      <c r="A4" t="s">
        <v>7</v>
      </c>
    </row>
    <row r="5" spans="1:6" x14ac:dyDescent="0.25">
      <c r="B5" s="2" t="s">
        <v>18</v>
      </c>
      <c r="C5" s="2" t="s">
        <v>19</v>
      </c>
      <c r="D5" s="2" t="s">
        <v>20</v>
      </c>
      <c r="E5" s="2"/>
      <c r="F5" s="3"/>
    </row>
    <row r="6" spans="1:6" x14ac:dyDescent="0.25">
      <c r="A6" s="1" t="s">
        <v>18</v>
      </c>
      <c r="B6" s="12">
        <v>8.0000000000000002E-3</v>
      </c>
      <c r="C6" s="12">
        <v>-2E-3</v>
      </c>
      <c r="D6" s="12">
        <v>4.0000000000000001E-3</v>
      </c>
      <c r="E6" s="22"/>
    </row>
    <row r="7" spans="1:6" x14ac:dyDescent="0.25">
      <c r="A7" s="1" t="s">
        <v>19</v>
      </c>
      <c r="B7" s="12">
        <v>-2E-3</v>
      </c>
      <c r="C7" s="12">
        <v>2E-3</v>
      </c>
      <c r="D7" s="12">
        <v>-2E-3</v>
      </c>
      <c r="E7" s="22"/>
    </row>
    <row r="8" spans="1:6" x14ac:dyDescent="0.25">
      <c r="A8" s="1" t="s">
        <v>20</v>
      </c>
      <c r="B8" s="12">
        <v>4.0000000000000001E-3</v>
      </c>
      <c r="C8" s="12">
        <v>-2E-3</v>
      </c>
      <c r="D8" s="12">
        <v>8.0000000000000002E-3</v>
      </c>
      <c r="E8" s="22"/>
    </row>
    <row r="10" spans="1:6" x14ac:dyDescent="0.25">
      <c r="B10" s="13" t="s">
        <v>23</v>
      </c>
      <c r="C10" s="13" t="s">
        <v>24</v>
      </c>
      <c r="D10" s="13" t="s">
        <v>25</v>
      </c>
      <c r="E10" s="13"/>
    </row>
    <row r="11" spans="1:6" x14ac:dyDescent="0.25">
      <c r="A11" t="s">
        <v>8</v>
      </c>
      <c r="B11" s="4">
        <f>100*SQRT(B6)</f>
        <v>8.9442719099991592</v>
      </c>
      <c r="C11" s="4">
        <f>100*SQRT(C7)</f>
        <v>4.4721359549995796</v>
      </c>
      <c r="D11" s="4">
        <f>100*SQRT(D8)</f>
        <v>8.9442719099991592</v>
      </c>
      <c r="E11" s="19"/>
    </row>
    <row r="13" spans="1:6" x14ac:dyDescent="0.25">
      <c r="A13" t="s">
        <v>21</v>
      </c>
      <c r="B13" s="9">
        <f>E2</f>
        <v>1</v>
      </c>
    </row>
    <row r="15" spans="1:6" x14ac:dyDescent="0.25">
      <c r="A15" t="s">
        <v>22</v>
      </c>
      <c r="B15" s="4">
        <f>B2-rf</f>
        <v>5</v>
      </c>
      <c r="C15" s="4">
        <f>C2-rf</f>
        <v>1</v>
      </c>
      <c r="D15" s="4">
        <f>D2-rf</f>
        <v>3</v>
      </c>
      <c r="E15" s="19"/>
    </row>
    <row r="17" spans="1:8" x14ac:dyDescent="0.25">
      <c r="A17" t="s">
        <v>10</v>
      </c>
      <c r="B17" s="10" t="s">
        <v>13</v>
      </c>
      <c r="C17" s="10" t="s">
        <v>14</v>
      </c>
      <c r="D17" s="10" t="s">
        <v>15</v>
      </c>
      <c r="E17" s="10" t="s">
        <v>27</v>
      </c>
    </row>
    <row r="18" spans="1:8" x14ac:dyDescent="0.25">
      <c r="B18" s="11">
        <v>0.29166666666666669</v>
      </c>
      <c r="C18" s="11">
        <v>0.58333333333333337</v>
      </c>
      <c r="D18" s="11">
        <v>0.125</v>
      </c>
      <c r="E18" s="11">
        <v>0</v>
      </c>
      <c r="F18" s="5">
        <f>SUM(B18:E18)</f>
        <v>1</v>
      </c>
      <c r="G18" s="7" t="s">
        <v>11</v>
      </c>
      <c r="H18" s="6">
        <v>1</v>
      </c>
    </row>
    <row r="19" spans="1:8" x14ac:dyDescent="0.25">
      <c r="A19" t="s">
        <v>29</v>
      </c>
      <c r="B19" s="11">
        <f t="array" ref="B19:D19">MMULT(B15:D15,MINVERSE(B6:D8))</f>
        <v>875</v>
      </c>
      <c r="C19" s="11">
        <v>1750</v>
      </c>
      <c r="D19" s="11">
        <v>375</v>
      </c>
      <c r="E19" s="11"/>
      <c r="F19" s="5"/>
      <c r="G19" s="7"/>
      <c r="H19" s="23"/>
    </row>
    <row r="20" spans="1:8" x14ac:dyDescent="0.25">
      <c r="A20" t="s">
        <v>30</v>
      </c>
      <c r="B20" s="11">
        <f>B19/SUM($B$19:$D$19)</f>
        <v>0.29166666666666669</v>
      </c>
      <c r="C20" s="11">
        <f t="shared" ref="C20:D20" si="0">C19/SUM($B$19:$D$19)</f>
        <v>0.58333333333333337</v>
      </c>
      <c r="D20" s="11">
        <f t="shared" si="0"/>
        <v>0.125</v>
      </c>
      <c r="E20" s="11"/>
      <c r="F20" s="5"/>
      <c r="G20" s="7"/>
      <c r="H20" s="23"/>
    </row>
    <row r="21" spans="1:8" x14ac:dyDescent="0.25">
      <c r="A21" t="s">
        <v>31</v>
      </c>
      <c r="B21" s="9">
        <f t="array" ref="B21">100*SQRT(MMULT(B20:D20,MMULT(B6:D8,TRANSPOSE(B20:D20))))</f>
        <v>2.8382310609877335</v>
      </c>
      <c r="G21" s="7"/>
      <c r="H21" s="23"/>
    </row>
    <row r="22" spans="1:8" x14ac:dyDescent="0.25">
      <c r="B22" s="9"/>
      <c r="G22" s="7"/>
      <c r="H22" s="23"/>
    </row>
    <row r="23" spans="1:8" x14ac:dyDescent="0.25">
      <c r="B23" s="9"/>
      <c r="G23" s="7"/>
      <c r="H23" s="23"/>
    </row>
    <row r="25" spans="1:8" x14ac:dyDescent="0.25">
      <c r="A25" t="s">
        <v>17</v>
      </c>
      <c r="B25" s="21">
        <f>SUMPRODUCT(B18:E18,B2:E2)</f>
        <v>3.416666666666667</v>
      </c>
    </row>
    <row r="27" spans="1:8" x14ac:dyDescent="0.25">
      <c r="A27" t="s">
        <v>16</v>
      </c>
      <c r="B27" s="8">
        <f t="array" ref="B27">100*SQRT(MMULT(B18:D18,MMULT(B6:D8,TRANSPOSE(B18:D18))))</f>
        <v>2.8382310609877335</v>
      </c>
      <c r="C27" s="7" t="s">
        <v>12</v>
      </c>
      <c r="D27" s="6">
        <v>5</v>
      </c>
    </row>
    <row r="32" spans="1:8" x14ac:dyDescent="0.25">
      <c r="B32" s="9"/>
      <c r="C32" s="9"/>
      <c r="D32" s="9"/>
      <c r="E32" s="9"/>
    </row>
  </sheetData>
  <phoneticPr fontId="4" type="noConversion"/>
  <pageMargins left="0.7" right="0.7" top="0.75" bottom="0.75" header="0.3" footer="0.3"/>
  <pageSetup orientation="portrait" horizontalDpi="4294967292" verticalDpi="4294967292"/>
  <ignoredErrors>
    <ignoredError sqref="B27" formulaRange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64"/>
  <sheetViews>
    <sheetView tabSelected="1" topLeftCell="A18" workbookViewId="0">
      <selection activeCell="I23" sqref="I23"/>
    </sheetView>
  </sheetViews>
  <sheetFormatPr defaultColWidth="11.42578125" defaultRowHeight="15" x14ac:dyDescent="0.25"/>
  <cols>
    <col min="8" max="8" width="26.42578125" customWidth="1"/>
  </cols>
  <sheetData>
    <row r="1" spans="1:12" x14ac:dyDescent="0.25">
      <c r="A1" s="14" t="s">
        <v>18</v>
      </c>
      <c r="B1" s="14" t="s">
        <v>19</v>
      </c>
      <c r="C1" s="14" t="s">
        <v>20</v>
      </c>
      <c r="D1" s="14" t="s">
        <v>32</v>
      </c>
      <c r="E1" s="14" t="s">
        <v>33</v>
      </c>
      <c r="F1" s="14" t="s">
        <v>34</v>
      </c>
      <c r="H1" s="13" t="s">
        <v>0</v>
      </c>
    </row>
    <row r="2" spans="1:12" x14ac:dyDescent="0.25">
      <c r="A2">
        <v>2.1675</v>
      </c>
      <c r="B2">
        <v>-1.8883000000000001</v>
      </c>
      <c r="C2">
        <v>3.0712000000000002</v>
      </c>
      <c r="D2">
        <f>1+A2/100</f>
        <v>1.0216750000000001</v>
      </c>
      <c r="E2">
        <f t="shared" ref="E2:F17" si="0">1+B2/100</f>
        <v>0.98111700000000002</v>
      </c>
      <c r="F2">
        <f t="shared" si="0"/>
        <v>1.0307120000000001</v>
      </c>
      <c r="I2" s="15" t="s">
        <v>1</v>
      </c>
      <c r="J2" s="15" t="s">
        <v>3</v>
      </c>
      <c r="K2" s="15" t="s">
        <v>2</v>
      </c>
      <c r="L2" s="15"/>
    </row>
    <row r="3" spans="1:12" x14ac:dyDescent="0.25">
      <c r="A3">
        <v>3.3875000000000002</v>
      </c>
      <c r="B3">
        <v>-0.56079999999999997</v>
      </c>
      <c r="C3">
        <v>1.2427999999999999</v>
      </c>
      <c r="D3">
        <f t="shared" ref="D3:F61" si="1">1+A3/100</f>
        <v>1.0338750000000001</v>
      </c>
      <c r="E3">
        <f t="shared" si="0"/>
        <v>0.99439200000000005</v>
      </c>
      <c r="F3">
        <f t="shared" si="0"/>
        <v>1.0124280000000001</v>
      </c>
      <c r="I3" s="18">
        <v>-0.51864000000000043</v>
      </c>
      <c r="J3" s="18">
        <v>4.7057400000000005</v>
      </c>
      <c r="K3" s="18">
        <v>-0.69862000000000024</v>
      </c>
      <c r="L3" s="16"/>
    </row>
    <row r="4" spans="1:12" x14ac:dyDescent="0.25">
      <c r="A4">
        <v>-2.5194000000000001</v>
      </c>
      <c r="B4">
        <v>1.5772999999999999</v>
      </c>
      <c r="C4">
        <v>-3.1840000000000002</v>
      </c>
      <c r="D4">
        <f t="shared" si="1"/>
        <v>0.97480599999999995</v>
      </c>
      <c r="E4">
        <f t="shared" si="0"/>
        <v>1.015773</v>
      </c>
      <c r="F4">
        <f t="shared" si="0"/>
        <v>0.96816000000000002</v>
      </c>
    </row>
    <row r="5" spans="1:12" x14ac:dyDescent="0.25">
      <c r="A5">
        <v>-1.3958999999999999</v>
      </c>
      <c r="B5">
        <v>1.4225000000000001</v>
      </c>
      <c r="C5">
        <v>3.0922999999999998</v>
      </c>
      <c r="D5">
        <f t="shared" si="1"/>
        <v>0.98604099999999995</v>
      </c>
      <c r="E5">
        <f t="shared" si="0"/>
        <v>1.0142249999999999</v>
      </c>
      <c r="F5">
        <f t="shared" si="0"/>
        <v>1.030923</v>
      </c>
      <c r="H5" s="13" t="s">
        <v>4</v>
      </c>
      <c r="I5" s="15"/>
    </row>
    <row r="6" spans="1:12" x14ac:dyDescent="0.25">
      <c r="A6">
        <v>-2.7263999999999999</v>
      </c>
      <c r="B6">
        <v>1.0407999999999999</v>
      </c>
      <c r="C6">
        <v>-1.3100000000000001E-2</v>
      </c>
      <c r="D6">
        <f t="shared" si="1"/>
        <v>0.97273600000000005</v>
      </c>
      <c r="E6">
        <f t="shared" si="0"/>
        <v>1.010408</v>
      </c>
      <c r="F6">
        <f t="shared" si="0"/>
        <v>0.99986900000000001</v>
      </c>
      <c r="I6" s="15" t="s">
        <v>1</v>
      </c>
      <c r="J6" s="15" t="s">
        <v>3</v>
      </c>
      <c r="K6" s="15" t="s">
        <v>2</v>
      </c>
      <c r="L6" s="15"/>
    </row>
    <row r="7" spans="1:12" x14ac:dyDescent="0.25">
      <c r="A7">
        <v>0.78320000000000001</v>
      </c>
      <c r="B7">
        <v>1.2914000000000001</v>
      </c>
      <c r="C7">
        <v>-2.0596999999999999</v>
      </c>
      <c r="D7">
        <f t="shared" si="1"/>
        <v>1.0078320000000001</v>
      </c>
      <c r="E7">
        <f t="shared" si="0"/>
        <v>1.0129140000000001</v>
      </c>
      <c r="F7">
        <f t="shared" si="0"/>
        <v>0.97940300000000002</v>
      </c>
      <c r="H7" s="15" t="s">
        <v>1</v>
      </c>
      <c r="I7" s="16">
        <v>5.5999999999999999E-3</v>
      </c>
      <c r="J7" s="16">
        <v>-2E-3</v>
      </c>
      <c r="K7" s="16">
        <v>3.7000000000000002E-3</v>
      </c>
      <c r="L7" s="16"/>
    </row>
    <row r="8" spans="1:12" x14ac:dyDescent="0.25">
      <c r="A8">
        <v>3.9748999999999999</v>
      </c>
      <c r="B8">
        <v>-0.2969</v>
      </c>
      <c r="C8">
        <v>2.0495999999999999</v>
      </c>
      <c r="D8">
        <f t="shared" si="1"/>
        <v>1.039749</v>
      </c>
      <c r="E8">
        <f t="shared" si="0"/>
        <v>0.997031</v>
      </c>
      <c r="F8">
        <f t="shared" si="0"/>
        <v>1.0204960000000001</v>
      </c>
      <c r="H8" s="15" t="s">
        <v>3</v>
      </c>
      <c r="I8" s="16">
        <v>-2E-3</v>
      </c>
      <c r="J8" s="16">
        <v>2.2000000000000001E-3</v>
      </c>
      <c r="K8" s="16">
        <v>-2.2000000000000001E-3</v>
      </c>
      <c r="L8" s="16"/>
    </row>
    <row r="9" spans="1:12" x14ac:dyDescent="0.25">
      <c r="A9">
        <v>-3.3868999999999998</v>
      </c>
      <c r="B9">
        <v>0.66020000000000001</v>
      </c>
      <c r="C9">
        <v>-0.58499999999999996</v>
      </c>
      <c r="D9">
        <f t="shared" si="1"/>
        <v>0.96613099999999996</v>
      </c>
      <c r="E9">
        <f t="shared" si="0"/>
        <v>1.006602</v>
      </c>
      <c r="F9">
        <f t="shared" si="0"/>
        <v>0.99414999999999998</v>
      </c>
      <c r="H9" s="15" t="s">
        <v>2</v>
      </c>
      <c r="I9" s="16">
        <v>3.7000000000000002E-3</v>
      </c>
      <c r="J9" s="16">
        <v>-2.2000000000000001E-3</v>
      </c>
      <c r="K9" s="16">
        <v>7.4000000000000003E-3</v>
      </c>
      <c r="L9" s="16"/>
    </row>
    <row r="10" spans="1:12" x14ac:dyDescent="0.25">
      <c r="A10">
        <v>-0.1714</v>
      </c>
      <c r="B10">
        <v>0.22070000000000001</v>
      </c>
      <c r="C10">
        <v>0.65039999999999998</v>
      </c>
      <c r="D10">
        <f t="shared" si="1"/>
        <v>0.99828600000000001</v>
      </c>
      <c r="E10">
        <f t="shared" si="0"/>
        <v>1.0022070000000001</v>
      </c>
      <c r="F10">
        <f t="shared" si="0"/>
        <v>1.0065040000000001</v>
      </c>
    </row>
    <row r="11" spans="1:12" x14ac:dyDescent="0.25">
      <c r="A11">
        <v>0.54390000000000005</v>
      </c>
      <c r="B11">
        <v>0.36320000000000002</v>
      </c>
      <c r="C11">
        <v>1.0962000000000001</v>
      </c>
      <c r="D11">
        <f t="shared" si="1"/>
        <v>1.005439</v>
      </c>
      <c r="E11">
        <f t="shared" si="0"/>
        <v>1.0036320000000001</v>
      </c>
      <c r="F11">
        <f t="shared" si="0"/>
        <v>1.0109619999999999</v>
      </c>
      <c r="I11" s="13" t="s">
        <v>23</v>
      </c>
      <c r="J11" s="13" t="s">
        <v>24</v>
      </c>
      <c r="K11" s="13" t="s">
        <v>25</v>
      </c>
      <c r="L11" s="13"/>
    </row>
    <row r="12" spans="1:12" x14ac:dyDescent="0.25">
      <c r="A12">
        <v>1.0912999999999999</v>
      </c>
      <c r="B12">
        <v>0.10299999999999999</v>
      </c>
      <c r="C12">
        <v>2.7193000000000001</v>
      </c>
      <c r="D12">
        <f t="shared" si="1"/>
        <v>1.010913</v>
      </c>
      <c r="E12">
        <f t="shared" si="0"/>
        <v>1.0010300000000001</v>
      </c>
      <c r="F12">
        <f t="shared" si="0"/>
        <v>1.027193</v>
      </c>
      <c r="H12" t="s">
        <v>8</v>
      </c>
      <c r="I12" s="4">
        <f>100*SQRT(I7)</f>
        <v>7.4833147735478835</v>
      </c>
      <c r="J12" s="4">
        <f>100*SQRT(J8)</f>
        <v>4.6904157598234297</v>
      </c>
      <c r="K12" s="4">
        <f>100*SQRT(K9)</f>
        <v>8.6023252670426267</v>
      </c>
      <c r="L12" s="19"/>
    </row>
    <row r="13" spans="1:12" x14ac:dyDescent="0.25">
      <c r="A13">
        <v>-1.0361</v>
      </c>
      <c r="B13">
        <v>-0.59640000000000004</v>
      </c>
      <c r="C13">
        <v>-0.83609999999999995</v>
      </c>
      <c r="D13">
        <f t="shared" si="1"/>
        <v>0.98963900000000005</v>
      </c>
      <c r="E13">
        <f t="shared" si="0"/>
        <v>0.99403600000000003</v>
      </c>
      <c r="F13">
        <f t="shared" si="0"/>
        <v>0.99163900000000005</v>
      </c>
    </row>
    <row r="14" spans="1:12" x14ac:dyDescent="0.25">
      <c r="A14">
        <v>-0.871</v>
      </c>
      <c r="B14">
        <v>2.2176999999999998</v>
      </c>
      <c r="C14">
        <v>-4.2316000000000003</v>
      </c>
      <c r="D14">
        <f t="shared" si="1"/>
        <v>0.99129</v>
      </c>
      <c r="E14">
        <f t="shared" si="0"/>
        <v>1.0221769999999999</v>
      </c>
      <c r="F14">
        <f t="shared" si="0"/>
        <v>0.95768399999999998</v>
      </c>
      <c r="H14" t="s">
        <v>21</v>
      </c>
      <c r="I14">
        <v>1</v>
      </c>
    </row>
    <row r="15" spans="1:12" x14ac:dyDescent="0.25">
      <c r="A15">
        <v>1.0377000000000001</v>
      </c>
      <c r="B15">
        <v>0.24390000000000001</v>
      </c>
      <c r="C15">
        <v>1.6240000000000001</v>
      </c>
      <c r="D15">
        <f t="shared" si="1"/>
        <v>1.0103770000000001</v>
      </c>
      <c r="E15">
        <f t="shared" si="0"/>
        <v>1.0024390000000001</v>
      </c>
      <c r="F15">
        <f t="shared" si="0"/>
        <v>1.01624</v>
      </c>
    </row>
    <row r="16" spans="1:12" x14ac:dyDescent="0.25">
      <c r="A16">
        <v>-2.7235999999999998</v>
      </c>
      <c r="B16">
        <v>2.7658</v>
      </c>
      <c r="C16">
        <v>-3.2315</v>
      </c>
      <c r="D16">
        <f t="shared" si="1"/>
        <v>0.97276399999999996</v>
      </c>
      <c r="E16">
        <f t="shared" si="0"/>
        <v>1.027658</v>
      </c>
      <c r="F16">
        <f t="shared" si="0"/>
        <v>0.96768500000000002</v>
      </c>
      <c r="H16" t="s">
        <v>22</v>
      </c>
      <c r="I16" s="4">
        <f>I3-rf</f>
        <v>-1.5186400000000004</v>
      </c>
      <c r="J16" s="4">
        <f>J3-rf</f>
        <v>3.7057400000000005</v>
      </c>
      <c r="K16" s="4">
        <f>K3-rf</f>
        <v>-1.6986200000000002</v>
      </c>
      <c r="L16" s="19"/>
    </row>
    <row r="17" spans="1:15" x14ac:dyDescent="0.25">
      <c r="A17">
        <v>2.7484999999999999</v>
      </c>
      <c r="B17">
        <v>-1.4884999999999999</v>
      </c>
      <c r="C17">
        <v>7.4062999999999999</v>
      </c>
      <c r="D17">
        <f t="shared" si="1"/>
        <v>1.027485</v>
      </c>
      <c r="E17">
        <f t="shared" si="0"/>
        <v>0.98511499999999996</v>
      </c>
      <c r="F17">
        <f t="shared" si="0"/>
        <v>1.074063</v>
      </c>
    </row>
    <row r="18" spans="1:15" x14ac:dyDescent="0.25">
      <c r="A18">
        <v>-0.83479999999999999</v>
      </c>
      <c r="B18">
        <v>-1.3056000000000001</v>
      </c>
      <c r="C18">
        <v>0.33379999999999999</v>
      </c>
      <c r="D18">
        <f t="shared" si="1"/>
        <v>0.99165199999999998</v>
      </c>
      <c r="E18">
        <f t="shared" si="1"/>
        <v>0.98694400000000004</v>
      </c>
      <c r="F18">
        <f t="shared" si="1"/>
        <v>1.0033380000000001</v>
      </c>
      <c r="H18" t="s">
        <v>10</v>
      </c>
      <c r="I18" s="10" t="s">
        <v>13</v>
      </c>
      <c r="J18" s="10" t="s">
        <v>14</v>
      </c>
      <c r="K18" s="10" t="s">
        <v>15</v>
      </c>
      <c r="L18" s="10" t="s">
        <v>6</v>
      </c>
    </row>
    <row r="19" spans="1:15" x14ac:dyDescent="0.25">
      <c r="A19">
        <v>-1.2727999999999999</v>
      </c>
      <c r="B19">
        <v>2.2504</v>
      </c>
      <c r="C19">
        <v>-4.3388999999999998</v>
      </c>
      <c r="D19">
        <f t="shared" si="1"/>
        <v>0.98727200000000004</v>
      </c>
      <c r="E19">
        <f t="shared" si="1"/>
        <v>1.0225040000000001</v>
      </c>
      <c r="F19">
        <f t="shared" si="1"/>
        <v>0.95661099999999999</v>
      </c>
      <c r="I19" s="11">
        <v>0.21362887463623081</v>
      </c>
      <c r="J19" s="11">
        <v>1.3232075591715615</v>
      </c>
      <c r="K19" s="11">
        <v>0.15356358392458447</v>
      </c>
      <c r="L19" s="11">
        <v>-0.69040001775257975</v>
      </c>
      <c r="M19" s="5">
        <f>SUM(I19:L19)</f>
        <v>0.99999999997979705</v>
      </c>
      <c r="N19" s="7" t="s">
        <v>11</v>
      </c>
      <c r="O19" s="6">
        <v>1</v>
      </c>
    </row>
    <row r="20" spans="1:15" x14ac:dyDescent="0.25">
      <c r="A20">
        <v>-0.5232</v>
      </c>
      <c r="B20">
        <v>1.8409</v>
      </c>
      <c r="C20">
        <v>1.5357000000000001</v>
      </c>
      <c r="D20">
        <f t="shared" si="1"/>
        <v>0.99476799999999999</v>
      </c>
      <c r="E20">
        <f t="shared" si="1"/>
        <v>1.0184089999999999</v>
      </c>
      <c r="F20">
        <f t="shared" si="1"/>
        <v>1.0153570000000001</v>
      </c>
    </row>
    <row r="21" spans="1:15" x14ac:dyDescent="0.25">
      <c r="A21">
        <v>0.1174</v>
      </c>
      <c r="B21">
        <v>0.91269999999999996</v>
      </c>
      <c r="C21">
        <v>-1.2732000000000001</v>
      </c>
      <c r="D21">
        <f t="shared" si="1"/>
        <v>1.001174</v>
      </c>
      <c r="E21">
        <f t="shared" si="1"/>
        <v>1.0091270000000001</v>
      </c>
      <c r="F21">
        <f t="shared" si="1"/>
        <v>0.98726800000000003</v>
      </c>
      <c r="H21" t="s">
        <v>36</v>
      </c>
      <c r="I21" s="21">
        <f>SUMPRODUCT(I19:K19,I3:K3)+I14*L19</f>
        <v>5.3181916512006762</v>
      </c>
    </row>
    <row r="22" spans="1:15" x14ac:dyDescent="0.25">
      <c r="A22">
        <v>1.1842999999999999</v>
      </c>
      <c r="B22">
        <v>1.6093999999999999</v>
      </c>
      <c r="C22">
        <v>-0.20799999999999999</v>
      </c>
      <c r="D22">
        <f t="shared" si="1"/>
        <v>1.011843</v>
      </c>
      <c r="E22">
        <f t="shared" si="1"/>
        <v>1.0160940000000001</v>
      </c>
      <c r="F22">
        <f t="shared" si="1"/>
        <v>0.99792000000000003</v>
      </c>
      <c r="H22" t="s">
        <v>35</v>
      </c>
      <c r="I22">
        <f>SUMPRODUCT(D64:F64,I19:K19)+L19*I14</f>
        <v>31.811776019688409</v>
      </c>
    </row>
    <row r="23" spans="1:15" x14ac:dyDescent="0.25">
      <c r="A23">
        <v>0.60029999999999994</v>
      </c>
      <c r="B23">
        <v>-0.1249</v>
      </c>
      <c r="C23">
        <v>-0.68079999999999996</v>
      </c>
      <c r="D23">
        <f t="shared" si="1"/>
        <v>1.006003</v>
      </c>
      <c r="E23">
        <f t="shared" si="1"/>
        <v>0.99875100000000006</v>
      </c>
      <c r="F23">
        <f t="shared" si="1"/>
        <v>0.99319199999999996</v>
      </c>
      <c r="H23" t="s">
        <v>16</v>
      </c>
      <c r="I23" s="8">
        <f t="array" ref="I23">100*SQRT(MMULT(I19:K19,MMULT(I7:K9,TRANSPOSE(I19:K19))))</f>
        <v>5.000001736344271</v>
      </c>
      <c r="J23" s="7" t="s">
        <v>12</v>
      </c>
      <c r="K23" s="6">
        <v>5</v>
      </c>
    </row>
    <row r="24" spans="1:15" x14ac:dyDescent="0.25">
      <c r="A24">
        <v>-0.57850000000000001</v>
      </c>
      <c r="B24">
        <v>-0.25650000000000001</v>
      </c>
      <c r="C24">
        <v>1.4510000000000001</v>
      </c>
      <c r="D24">
        <f t="shared" si="1"/>
        <v>0.99421499999999996</v>
      </c>
      <c r="E24">
        <f t="shared" si="1"/>
        <v>0.99743499999999996</v>
      </c>
      <c r="F24">
        <f t="shared" si="1"/>
        <v>1.01451</v>
      </c>
    </row>
    <row r="25" spans="1:15" x14ac:dyDescent="0.25">
      <c r="A25">
        <v>-1.8834</v>
      </c>
      <c r="B25">
        <v>0.55110000000000003</v>
      </c>
      <c r="C25">
        <v>-1.5371999999999999</v>
      </c>
      <c r="D25">
        <f t="shared" si="1"/>
        <v>0.98116599999999998</v>
      </c>
      <c r="E25">
        <f t="shared" si="1"/>
        <v>1.005511</v>
      </c>
      <c r="F25">
        <f t="shared" si="1"/>
        <v>0.98462799999999995</v>
      </c>
    </row>
    <row r="26" spans="1:15" x14ac:dyDescent="0.25">
      <c r="A26">
        <v>1.0666</v>
      </c>
      <c r="B26">
        <v>-0.55500000000000005</v>
      </c>
      <c r="C26">
        <v>-1.0502</v>
      </c>
      <c r="D26">
        <f t="shared" si="1"/>
        <v>1.0106660000000001</v>
      </c>
      <c r="E26">
        <f t="shared" si="1"/>
        <v>0.99444999999999995</v>
      </c>
      <c r="F26">
        <f t="shared" si="1"/>
        <v>0.98949799999999999</v>
      </c>
    </row>
    <row r="27" spans="1:15" x14ac:dyDescent="0.25">
      <c r="A27">
        <v>3.7147000000000001</v>
      </c>
      <c r="B27">
        <v>0.29480000000000001</v>
      </c>
      <c r="C27">
        <v>3.36</v>
      </c>
      <c r="D27">
        <f t="shared" si="1"/>
        <v>1.037147</v>
      </c>
      <c r="E27">
        <f t="shared" si="1"/>
        <v>1.002948</v>
      </c>
      <c r="F27">
        <f t="shared" si="1"/>
        <v>1.0336000000000001</v>
      </c>
    </row>
    <row r="28" spans="1:15" x14ac:dyDescent="0.25">
      <c r="A28">
        <v>-0.32129999999999997</v>
      </c>
      <c r="B28">
        <v>0.89690000000000003</v>
      </c>
      <c r="C28">
        <v>-0.37880000000000003</v>
      </c>
      <c r="D28">
        <f t="shared" si="1"/>
        <v>0.99678699999999998</v>
      </c>
      <c r="E28">
        <f t="shared" si="1"/>
        <v>1.008969</v>
      </c>
      <c r="F28">
        <f t="shared" si="1"/>
        <v>0.99621199999999999</v>
      </c>
    </row>
    <row r="29" spans="1:15" x14ac:dyDescent="0.25">
      <c r="A29">
        <v>1.3712</v>
      </c>
      <c r="B29">
        <v>-0.66879999999999995</v>
      </c>
      <c r="C29">
        <v>-0.1197</v>
      </c>
      <c r="D29">
        <f t="shared" si="1"/>
        <v>1.0137119999999999</v>
      </c>
      <c r="E29">
        <f t="shared" si="1"/>
        <v>0.99331199999999997</v>
      </c>
      <c r="F29">
        <f t="shared" si="1"/>
        <v>0.998803</v>
      </c>
    </row>
    <row r="30" spans="1:15" x14ac:dyDescent="0.25">
      <c r="A30">
        <v>-0.79869999999999997</v>
      </c>
      <c r="B30">
        <v>-6.0299999999999999E-2</v>
      </c>
      <c r="C30">
        <v>-0.18229999999999999</v>
      </c>
      <c r="D30">
        <f t="shared" si="1"/>
        <v>0.99201300000000003</v>
      </c>
      <c r="E30">
        <f t="shared" si="1"/>
        <v>0.99939699999999998</v>
      </c>
      <c r="F30">
        <f t="shared" si="1"/>
        <v>0.99817699999999998</v>
      </c>
    </row>
    <row r="31" spans="1:15" x14ac:dyDescent="0.25">
      <c r="A31">
        <v>0.94899999999999995</v>
      </c>
      <c r="B31">
        <v>-5.8200000000000002E-2</v>
      </c>
      <c r="C31">
        <v>-0.1217</v>
      </c>
      <c r="D31">
        <f t="shared" si="1"/>
        <v>1.00949</v>
      </c>
      <c r="E31">
        <f t="shared" si="1"/>
        <v>0.99941800000000003</v>
      </c>
      <c r="F31">
        <f t="shared" si="1"/>
        <v>0.99878299999999998</v>
      </c>
    </row>
    <row r="32" spans="1:15" x14ac:dyDescent="0.25">
      <c r="A32">
        <v>-2.5322</v>
      </c>
      <c r="B32">
        <v>3.4582000000000002</v>
      </c>
      <c r="C32">
        <v>-4.8028000000000004</v>
      </c>
      <c r="D32">
        <f t="shared" si="1"/>
        <v>0.97467800000000004</v>
      </c>
      <c r="E32">
        <f t="shared" si="1"/>
        <v>1.0345819999999999</v>
      </c>
      <c r="F32">
        <f t="shared" si="1"/>
        <v>0.95197200000000004</v>
      </c>
    </row>
    <row r="33" spans="1:6" x14ac:dyDescent="0.25">
      <c r="A33">
        <v>0.46129999999999999</v>
      </c>
      <c r="B33">
        <v>1.0112000000000001</v>
      </c>
      <c r="C33">
        <v>-0.55889999999999995</v>
      </c>
      <c r="D33">
        <f t="shared" si="1"/>
        <v>1.004613</v>
      </c>
      <c r="E33">
        <f t="shared" si="1"/>
        <v>1.0101119999999999</v>
      </c>
      <c r="F33">
        <f t="shared" si="1"/>
        <v>0.99441100000000004</v>
      </c>
    </row>
    <row r="34" spans="1:6" x14ac:dyDescent="0.25">
      <c r="A34">
        <v>-1.6205000000000001</v>
      </c>
      <c r="B34">
        <v>0.76239999999999997</v>
      </c>
      <c r="C34">
        <v>-0.52769999999999995</v>
      </c>
      <c r="D34">
        <f t="shared" si="1"/>
        <v>0.98379499999999998</v>
      </c>
      <c r="E34">
        <f t="shared" si="1"/>
        <v>1.0076240000000001</v>
      </c>
      <c r="F34">
        <f t="shared" si="1"/>
        <v>0.99472300000000002</v>
      </c>
    </row>
    <row r="35" spans="1:6" x14ac:dyDescent="0.25">
      <c r="A35">
        <v>4.7481999999999998</v>
      </c>
      <c r="B35">
        <v>-2.1118000000000001</v>
      </c>
      <c r="C35">
        <v>3.0093000000000001</v>
      </c>
      <c r="D35">
        <f t="shared" si="1"/>
        <v>1.047482</v>
      </c>
      <c r="E35">
        <f t="shared" si="1"/>
        <v>0.97888200000000003</v>
      </c>
      <c r="F35">
        <f t="shared" si="1"/>
        <v>1.0300929999999999</v>
      </c>
    </row>
    <row r="36" spans="1:6" x14ac:dyDescent="0.25">
      <c r="A36">
        <v>1.6551</v>
      </c>
      <c r="B36">
        <v>0.66859999999999997</v>
      </c>
      <c r="C36">
        <v>1.0954999999999999</v>
      </c>
      <c r="D36">
        <f t="shared" si="1"/>
        <v>1.016551</v>
      </c>
      <c r="E36">
        <f t="shared" si="1"/>
        <v>1.006686</v>
      </c>
      <c r="F36">
        <f t="shared" si="1"/>
        <v>1.010955</v>
      </c>
    </row>
    <row r="37" spans="1:6" x14ac:dyDescent="0.25">
      <c r="A37">
        <v>-5.1562999999999999</v>
      </c>
      <c r="B37">
        <v>1.286</v>
      </c>
      <c r="C37">
        <v>-2.0926999999999998</v>
      </c>
      <c r="D37">
        <f t="shared" si="1"/>
        <v>0.94843699999999997</v>
      </c>
      <c r="E37">
        <f t="shared" si="1"/>
        <v>1.0128600000000001</v>
      </c>
      <c r="F37">
        <f t="shared" si="1"/>
        <v>0.97907299999999997</v>
      </c>
    </row>
    <row r="38" spans="1:6" x14ac:dyDescent="0.25">
      <c r="A38">
        <v>-1.0738000000000001</v>
      </c>
      <c r="B38">
        <v>0.5736</v>
      </c>
      <c r="C38">
        <v>0.78810000000000002</v>
      </c>
      <c r="D38">
        <f t="shared" si="1"/>
        <v>0.98926199999999997</v>
      </c>
      <c r="E38">
        <f t="shared" si="1"/>
        <v>1.005736</v>
      </c>
      <c r="F38">
        <f t="shared" si="1"/>
        <v>1.007881</v>
      </c>
    </row>
    <row r="39" spans="1:6" x14ac:dyDescent="0.25">
      <c r="A39">
        <v>-1.2798</v>
      </c>
      <c r="B39">
        <v>-0.39679999999999999</v>
      </c>
      <c r="C39">
        <v>-1.4555</v>
      </c>
      <c r="D39">
        <f t="shared" si="1"/>
        <v>0.98720200000000002</v>
      </c>
      <c r="E39">
        <f t="shared" si="1"/>
        <v>0.99603200000000003</v>
      </c>
      <c r="F39">
        <f t="shared" si="1"/>
        <v>0.98544500000000002</v>
      </c>
    </row>
    <row r="40" spans="1:6" x14ac:dyDescent="0.25">
      <c r="A40">
        <v>-0.77929999999999999</v>
      </c>
      <c r="B40">
        <v>-0.6159</v>
      </c>
      <c r="C40">
        <v>2.2117</v>
      </c>
      <c r="D40">
        <f t="shared" si="1"/>
        <v>0.99220699999999995</v>
      </c>
      <c r="E40">
        <f t="shared" si="1"/>
        <v>0.99384099999999997</v>
      </c>
      <c r="F40">
        <f t="shared" si="1"/>
        <v>1.0221169999999999</v>
      </c>
    </row>
    <row r="41" spans="1:6" x14ac:dyDescent="0.25">
      <c r="A41">
        <v>-0.36130000000000001</v>
      </c>
      <c r="B41">
        <v>-2.5366</v>
      </c>
      <c r="C41">
        <v>2.9634</v>
      </c>
      <c r="D41">
        <f t="shared" si="1"/>
        <v>0.99638700000000002</v>
      </c>
      <c r="E41">
        <f t="shared" si="1"/>
        <v>0.974634</v>
      </c>
      <c r="F41">
        <f t="shared" si="1"/>
        <v>1.0296339999999999</v>
      </c>
    </row>
    <row r="42" spans="1:6" x14ac:dyDescent="0.25">
      <c r="A42">
        <v>0.18959999999999999</v>
      </c>
      <c r="B42">
        <v>0.88900000000000001</v>
      </c>
      <c r="C42">
        <v>-3.5207000000000002</v>
      </c>
      <c r="D42">
        <f t="shared" si="1"/>
        <v>1.0018959999999999</v>
      </c>
      <c r="E42">
        <f t="shared" si="1"/>
        <v>1.0088900000000001</v>
      </c>
      <c r="F42">
        <f t="shared" si="1"/>
        <v>0.96479300000000001</v>
      </c>
    </row>
    <row r="43" spans="1:6" x14ac:dyDescent="0.25">
      <c r="A43">
        <v>-2.6046999999999998</v>
      </c>
      <c r="B43">
        <v>1.2735000000000001</v>
      </c>
      <c r="C43">
        <v>-4.4261999999999997</v>
      </c>
      <c r="D43">
        <f t="shared" si="1"/>
        <v>0.97395299999999996</v>
      </c>
      <c r="E43">
        <f t="shared" si="1"/>
        <v>1.0127349999999999</v>
      </c>
      <c r="F43">
        <f t="shared" si="1"/>
        <v>0.95573799999999998</v>
      </c>
    </row>
    <row r="44" spans="1:6" x14ac:dyDescent="0.25">
      <c r="A44">
        <v>-3.1644999999999999</v>
      </c>
      <c r="B44">
        <v>1.264</v>
      </c>
      <c r="C44">
        <v>-4.5345000000000004</v>
      </c>
      <c r="D44">
        <f t="shared" si="1"/>
        <v>0.96835499999999997</v>
      </c>
      <c r="E44">
        <f t="shared" si="1"/>
        <v>1.01264</v>
      </c>
      <c r="F44">
        <f t="shared" si="1"/>
        <v>0.95465500000000003</v>
      </c>
    </row>
    <row r="45" spans="1:6" x14ac:dyDescent="0.25">
      <c r="A45">
        <v>-0.60660000000000003</v>
      </c>
      <c r="B45">
        <v>1.6454</v>
      </c>
      <c r="C45">
        <v>0.13850000000000001</v>
      </c>
      <c r="D45">
        <f t="shared" si="1"/>
        <v>0.99393399999999998</v>
      </c>
      <c r="E45">
        <f t="shared" si="1"/>
        <v>1.016454</v>
      </c>
      <c r="F45">
        <f t="shared" si="1"/>
        <v>1.001385</v>
      </c>
    </row>
    <row r="46" spans="1:6" x14ac:dyDescent="0.25">
      <c r="A46">
        <v>0.85950000000000004</v>
      </c>
      <c r="B46">
        <v>0.14149999999999999</v>
      </c>
      <c r="C46">
        <v>-3.6547000000000001</v>
      </c>
      <c r="D46">
        <f t="shared" si="1"/>
        <v>1.0085949999999999</v>
      </c>
      <c r="E46">
        <f t="shared" si="1"/>
        <v>1.0014149999999999</v>
      </c>
      <c r="F46">
        <f t="shared" si="1"/>
        <v>0.963453</v>
      </c>
    </row>
    <row r="47" spans="1:6" x14ac:dyDescent="0.25">
      <c r="A47">
        <v>3.6419999999999999</v>
      </c>
      <c r="B47">
        <v>-0.34549999999999997</v>
      </c>
      <c r="C47">
        <v>2.8740999999999999</v>
      </c>
      <c r="D47">
        <f t="shared" si="1"/>
        <v>1.0364199999999999</v>
      </c>
      <c r="E47">
        <f t="shared" si="1"/>
        <v>0.99654500000000001</v>
      </c>
      <c r="F47">
        <f t="shared" si="1"/>
        <v>1.0287409999999999</v>
      </c>
    </row>
    <row r="48" spans="1:6" x14ac:dyDescent="0.25">
      <c r="A48">
        <v>0.66839999999999999</v>
      </c>
      <c r="B48">
        <v>1.9906999999999999</v>
      </c>
      <c r="C48">
        <v>-4.9500000000000002E-2</v>
      </c>
      <c r="D48">
        <f t="shared" si="1"/>
        <v>1.0066839999999999</v>
      </c>
      <c r="E48">
        <f t="shared" si="1"/>
        <v>1.0199069999999999</v>
      </c>
      <c r="F48">
        <f t="shared" si="1"/>
        <v>0.99950499999999998</v>
      </c>
    </row>
    <row r="49" spans="1:6" x14ac:dyDescent="0.25">
      <c r="A49">
        <v>1.5556000000000001</v>
      </c>
      <c r="B49">
        <v>-1.1351</v>
      </c>
      <c r="C49">
        <v>0.94469999999999998</v>
      </c>
      <c r="D49">
        <f t="shared" si="1"/>
        <v>1.0155559999999999</v>
      </c>
      <c r="E49">
        <f t="shared" si="1"/>
        <v>0.988649</v>
      </c>
      <c r="F49">
        <f t="shared" si="1"/>
        <v>1.009447</v>
      </c>
    </row>
    <row r="50" spans="1:6" x14ac:dyDescent="0.25">
      <c r="A50">
        <v>1.4717</v>
      </c>
      <c r="B50">
        <v>-1.3030999999999999</v>
      </c>
      <c r="C50">
        <v>1.3655999999999999</v>
      </c>
      <c r="D50">
        <f t="shared" si="1"/>
        <v>1.0147170000000001</v>
      </c>
      <c r="E50">
        <f t="shared" si="1"/>
        <v>0.98696899999999999</v>
      </c>
      <c r="F50">
        <f t="shared" si="1"/>
        <v>1.0136559999999999</v>
      </c>
    </row>
    <row r="51" spans="1:6" x14ac:dyDescent="0.25">
      <c r="A51">
        <v>-2.6414</v>
      </c>
      <c r="B51">
        <v>0.98419999999999996</v>
      </c>
      <c r="C51">
        <v>1.7806999999999999</v>
      </c>
      <c r="D51">
        <f t="shared" si="1"/>
        <v>0.97358599999999995</v>
      </c>
      <c r="E51">
        <f t="shared" si="1"/>
        <v>1.0098419999999999</v>
      </c>
      <c r="F51">
        <f t="shared" si="1"/>
        <v>1.0178069999999999</v>
      </c>
    </row>
    <row r="52" spans="1:6" x14ac:dyDescent="0.25">
      <c r="A52">
        <v>-1.6741999999999999</v>
      </c>
      <c r="B52">
        <v>2.6791</v>
      </c>
      <c r="C52">
        <v>-1.7593000000000001</v>
      </c>
      <c r="D52">
        <f t="shared" si="1"/>
        <v>0.98325799999999997</v>
      </c>
      <c r="E52">
        <f t="shared" si="1"/>
        <v>1.026791</v>
      </c>
      <c r="F52">
        <f t="shared" si="1"/>
        <v>0.98240700000000003</v>
      </c>
    </row>
    <row r="53" spans="1:6" x14ac:dyDescent="0.25">
      <c r="A53">
        <v>1.5918000000000001</v>
      </c>
      <c r="B53">
        <v>-0.66969999999999996</v>
      </c>
      <c r="C53">
        <v>0.90090000000000003</v>
      </c>
      <c r="D53">
        <f t="shared" si="1"/>
        <v>1.0159180000000001</v>
      </c>
      <c r="E53">
        <f t="shared" si="1"/>
        <v>0.99330300000000005</v>
      </c>
      <c r="F53">
        <f t="shared" si="1"/>
        <v>1.009009</v>
      </c>
    </row>
    <row r="54" spans="1:6" x14ac:dyDescent="0.25">
      <c r="A54">
        <v>-1.4624999999999999</v>
      </c>
      <c r="B54">
        <v>-2.1408</v>
      </c>
      <c r="C54">
        <v>-2.0388999999999999</v>
      </c>
      <c r="D54">
        <f t="shared" si="1"/>
        <v>0.985375</v>
      </c>
      <c r="E54">
        <f t="shared" si="1"/>
        <v>0.97859200000000002</v>
      </c>
      <c r="F54">
        <f t="shared" si="1"/>
        <v>0.97961100000000001</v>
      </c>
    </row>
    <row r="55" spans="1:6" x14ac:dyDescent="0.25">
      <c r="A55">
        <v>4.9099999999999998E-2</v>
      </c>
      <c r="B55">
        <v>0.65600000000000003</v>
      </c>
      <c r="C55">
        <v>0.1216</v>
      </c>
      <c r="D55">
        <f t="shared" si="1"/>
        <v>1.000491</v>
      </c>
      <c r="E55">
        <f t="shared" si="1"/>
        <v>1.0065599999999999</v>
      </c>
      <c r="F55">
        <f t="shared" si="1"/>
        <v>1.0012160000000001</v>
      </c>
    </row>
    <row r="56" spans="1:6" x14ac:dyDescent="0.25">
      <c r="A56">
        <v>-0.26740000000000003</v>
      </c>
      <c r="B56">
        <v>3.3799999999999997E-2</v>
      </c>
      <c r="C56">
        <v>4.0254000000000003</v>
      </c>
      <c r="D56">
        <f t="shared" si="1"/>
        <v>0.99732600000000005</v>
      </c>
      <c r="E56">
        <f t="shared" si="1"/>
        <v>1.0003379999999999</v>
      </c>
      <c r="F56">
        <f t="shared" si="1"/>
        <v>1.040254</v>
      </c>
    </row>
    <row r="57" spans="1:6" x14ac:dyDescent="0.25">
      <c r="A57">
        <v>1.0214000000000001</v>
      </c>
      <c r="B57">
        <v>1.0945</v>
      </c>
      <c r="C57">
        <v>2.3588</v>
      </c>
      <c r="D57">
        <f t="shared" si="1"/>
        <v>1.0102139999999999</v>
      </c>
      <c r="E57">
        <f t="shared" si="1"/>
        <v>1.010945</v>
      </c>
      <c r="F57">
        <f t="shared" si="1"/>
        <v>1.0235879999999999</v>
      </c>
    </row>
    <row r="58" spans="1:6" x14ac:dyDescent="0.25">
      <c r="A58">
        <v>1.0679000000000001</v>
      </c>
      <c r="B58">
        <v>0.97260000000000002</v>
      </c>
      <c r="C58">
        <v>0.77810000000000001</v>
      </c>
      <c r="D58">
        <f t="shared" si="1"/>
        <v>1.0106790000000001</v>
      </c>
      <c r="E58">
        <f t="shared" si="1"/>
        <v>1.0097259999999999</v>
      </c>
      <c r="F58">
        <f t="shared" si="1"/>
        <v>1.007781</v>
      </c>
    </row>
    <row r="59" spans="1:6" x14ac:dyDescent="0.25">
      <c r="A59">
        <v>-5.4238999999999997</v>
      </c>
      <c r="B59">
        <v>3.2911000000000001</v>
      </c>
      <c r="C59">
        <v>-4.9794</v>
      </c>
      <c r="D59">
        <f t="shared" si="1"/>
        <v>0.94576099999999996</v>
      </c>
      <c r="E59">
        <f t="shared" si="1"/>
        <v>1.0329109999999999</v>
      </c>
      <c r="F59">
        <f t="shared" si="1"/>
        <v>0.950206</v>
      </c>
    </row>
    <row r="60" spans="1:6" x14ac:dyDescent="0.25">
      <c r="A60">
        <v>0.41249999999999998</v>
      </c>
      <c r="B60">
        <v>0.20050000000000001</v>
      </c>
      <c r="C60">
        <v>0.21460000000000001</v>
      </c>
      <c r="D60">
        <f t="shared" si="1"/>
        <v>1.0041249999999999</v>
      </c>
      <c r="E60">
        <f t="shared" si="1"/>
        <v>1.002005</v>
      </c>
      <c r="F60">
        <f t="shared" si="1"/>
        <v>1.002146</v>
      </c>
    </row>
    <row r="61" spans="1:6" x14ac:dyDescent="0.25">
      <c r="A61">
        <v>4.9664999999999999</v>
      </c>
      <c r="B61">
        <v>-2.4944000000000002</v>
      </c>
      <c r="C61">
        <v>-0.2641</v>
      </c>
      <c r="D61">
        <f t="shared" si="1"/>
        <v>1.0496650000000001</v>
      </c>
      <c r="E61">
        <f t="shared" si="1"/>
        <v>0.97505600000000003</v>
      </c>
      <c r="F61">
        <f t="shared" si="1"/>
        <v>0.997359</v>
      </c>
    </row>
    <row r="63" spans="1:6" x14ac:dyDescent="0.25">
      <c r="A63" s="20">
        <f>AVERAGE(A2:A61)*12</f>
        <v>-0.51864000000000043</v>
      </c>
      <c r="B63" s="20">
        <f t="shared" ref="B63:C63" si="2">AVERAGE(B2:B61)*12</f>
        <v>4.7057400000000005</v>
      </c>
      <c r="C63" s="20">
        <f t="shared" si="2"/>
        <v>-0.69862000000000024</v>
      </c>
      <c r="D63" s="20">
        <f>PRODUCT(D2:D61)</f>
        <v>0.960947767648201</v>
      </c>
      <c r="E63" s="20">
        <f t="shared" ref="E63:F63" si="3">PRODUCT(E2:E61)</f>
        <v>1.2579548447961841</v>
      </c>
      <c r="F63" s="20">
        <f t="shared" si="3"/>
        <v>0.94814294162741553</v>
      </c>
    </row>
    <row r="64" spans="1:6" x14ac:dyDescent="0.25">
      <c r="D64">
        <f>(D63-1)*100</f>
        <v>-3.9052232351798999</v>
      </c>
      <c r="E64">
        <f t="shared" ref="E64:F64" si="4">(E63-1)*100</f>
        <v>25.795484479618413</v>
      </c>
      <c r="F64">
        <f t="shared" si="4"/>
        <v>-5.1857058372584479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3"/>
  <sheetViews>
    <sheetView topLeftCell="A55" workbookViewId="0">
      <selection activeCell="E63" sqref="E63"/>
    </sheetView>
  </sheetViews>
  <sheetFormatPr defaultColWidth="11.42578125" defaultRowHeight="15" x14ac:dyDescent="0.25"/>
  <cols>
    <col min="5" max="5" width="10.85546875" style="18"/>
  </cols>
  <sheetData>
    <row r="1" spans="1:5" x14ac:dyDescent="0.25">
      <c r="A1" s="14" t="s">
        <v>18</v>
      </c>
      <c r="B1" s="14" t="s">
        <v>19</v>
      </c>
      <c r="C1" s="14" t="s">
        <v>20</v>
      </c>
      <c r="E1" s="17" t="s">
        <v>5</v>
      </c>
    </row>
    <row r="2" spans="1:5" x14ac:dyDescent="0.25">
      <c r="A2">
        <v>2.7484999999999999</v>
      </c>
      <c r="B2">
        <v>-1.4884999999999999</v>
      </c>
      <c r="C2">
        <v>7.4062999999999999</v>
      </c>
      <c r="E2" s="18">
        <f>-SUM(A2:C2)/3</f>
        <v>-2.8887666666666667</v>
      </c>
    </row>
    <row r="3" spans="1:5" x14ac:dyDescent="0.25">
      <c r="A3">
        <v>3.7147000000000001</v>
      </c>
      <c r="B3">
        <v>0.29480000000000001</v>
      </c>
      <c r="C3">
        <v>3.36</v>
      </c>
      <c r="E3" s="18">
        <f>-SUM(A3:C3)/3</f>
        <v>-2.4565000000000001</v>
      </c>
    </row>
    <row r="4" spans="1:5" x14ac:dyDescent="0.25">
      <c r="A4">
        <v>3.6419999999999999</v>
      </c>
      <c r="B4">
        <v>-0.34549999999999997</v>
      </c>
      <c r="C4">
        <v>2.8740999999999999</v>
      </c>
      <c r="E4" s="18">
        <f>-SUM(A4:C4)/3</f>
        <v>-2.0568666666666666</v>
      </c>
    </row>
    <row r="5" spans="1:5" x14ac:dyDescent="0.25">
      <c r="A5">
        <v>3.9748999999999999</v>
      </c>
      <c r="B5">
        <v>-0.2969</v>
      </c>
      <c r="C5">
        <v>2.0495999999999999</v>
      </c>
      <c r="E5" s="18">
        <f>-SUM(A5:C5)/3</f>
        <v>-1.9092</v>
      </c>
    </row>
    <row r="6" spans="1:5" x14ac:dyDescent="0.25">
      <c r="A6">
        <v>4.7481999999999998</v>
      </c>
      <c r="B6">
        <v>-2.1118000000000001</v>
      </c>
      <c r="C6">
        <v>3.0093000000000001</v>
      </c>
      <c r="E6" s="18">
        <f>-SUM(A6:C6)/3</f>
        <v>-1.8818999999999999</v>
      </c>
    </row>
    <row r="7" spans="1:5" x14ac:dyDescent="0.25">
      <c r="A7">
        <v>1.0214000000000001</v>
      </c>
      <c r="B7">
        <v>1.0945</v>
      </c>
      <c r="C7">
        <v>2.3588</v>
      </c>
      <c r="E7" s="18">
        <f>-SUM(A7:C7)/3</f>
        <v>-1.4915666666666667</v>
      </c>
    </row>
    <row r="8" spans="1:5" x14ac:dyDescent="0.25">
      <c r="A8">
        <v>3.3875000000000002</v>
      </c>
      <c r="B8">
        <v>-0.56079999999999997</v>
      </c>
      <c r="C8">
        <v>1.2427999999999999</v>
      </c>
      <c r="E8" s="18">
        <f>-SUM(A8:C8)/3</f>
        <v>-1.3564999999999998</v>
      </c>
    </row>
    <row r="9" spans="1:5" x14ac:dyDescent="0.25">
      <c r="A9">
        <v>1.0912999999999999</v>
      </c>
      <c r="B9">
        <v>0.10299999999999999</v>
      </c>
      <c r="C9">
        <v>2.7193000000000001</v>
      </c>
      <c r="E9" s="18">
        <f>-SUM(A9:C9)/3</f>
        <v>-1.3045333333333333</v>
      </c>
    </row>
    <row r="10" spans="1:5" x14ac:dyDescent="0.25">
      <c r="A10">
        <v>-0.26740000000000003</v>
      </c>
      <c r="B10">
        <v>3.3799999999999997E-2</v>
      </c>
      <c r="C10">
        <v>4.0254000000000003</v>
      </c>
      <c r="E10" s="18">
        <f>-SUM(A10:C10)/3</f>
        <v>-1.2639333333333334</v>
      </c>
    </row>
    <row r="11" spans="1:5" x14ac:dyDescent="0.25">
      <c r="A11">
        <v>1.6551</v>
      </c>
      <c r="B11">
        <v>0.66859999999999997</v>
      </c>
      <c r="C11">
        <v>1.0954999999999999</v>
      </c>
      <c r="E11" s="18">
        <f>-SUM(A11:C11)/3</f>
        <v>-1.1397333333333333</v>
      </c>
    </row>
    <row r="12" spans="1:5" x14ac:dyDescent="0.25">
      <c r="A12">
        <v>2.1675</v>
      </c>
      <c r="B12">
        <v>-1.8883000000000001</v>
      </c>
      <c r="C12">
        <v>3.0712000000000002</v>
      </c>
      <c r="E12" s="18">
        <f>-SUM(A12:C12)/3</f>
        <v>-1.1168</v>
      </c>
    </row>
    <row r="13" spans="1:5" x14ac:dyDescent="0.25">
      <c r="A13">
        <v>-1.3958999999999999</v>
      </c>
      <c r="B13">
        <v>1.4225000000000001</v>
      </c>
      <c r="C13">
        <v>3.0922999999999998</v>
      </c>
      <c r="E13" s="18">
        <f>-SUM(A13:C13)/3</f>
        <v>-1.0396333333333334</v>
      </c>
    </row>
    <row r="14" spans="1:5" x14ac:dyDescent="0.25">
      <c r="A14">
        <v>1.0377000000000001</v>
      </c>
      <c r="B14">
        <v>0.24390000000000001</v>
      </c>
      <c r="C14">
        <v>1.6240000000000001</v>
      </c>
      <c r="E14" s="18">
        <f>-SUM(A14:C14)/3</f>
        <v>-0.96853333333333336</v>
      </c>
    </row>
    <row r="15" spans="1:5" x14ac:dyDescent="0.25">
      <c r="A15">
        <v>-0.5232</v>
      </c>
      <c r="B15">
        <v>1.8409</v>
      </c>
      <c r="C15">
        <v>1.5357000000000001</v>
      </c>
      <c r="E15" s="18">
        <f>-SUM(A15:C15)/3</f>
        <v>-0.95113333333333328</v>
      </c>
    </row>
    <row r="16" spans="1:5" x14ac:dyDescent="0.25">
      <c r="A16">
        <v>1.0679000000000001</v>
      </c>
      <c r="B16">
        <v>0.97260000000000002</v>
      </c>
      <c r="C16">
        <v>0.77810000000000001</v>
      </c>
      <c r="E16" s="18">
        <f>-SUM(A16:C16)/3</f>
        <v>-0.93953333333333333</v>
      </c>
    </row>
    <row r="17" spans="1:5" x14ac:dyDescent="0.25">
      <c r="A17">
        <v>0.66839999999999999</v>
      </c>
      <c r="B17">
        <v>1.9906999999999999</v>
      </c>
      <c r="C17">
        <v>-4.9500000000000002E-2</v>
      </c>
      <c r="E17" s="18">
        <f>-SUM(A17:C17)/3</f>
        <v>-0.86986666666666668</v>
      </c>
    </row>
    <row r="18" spans="1:5" x14ac:dyDescent="0.25">
      <c r="A18">
        <v>1.1842999999999999</v>
      </c>
      <c r="B18">
        <v>1.6093999999999999</v>
      </c>
      <c r="C18">
        <v>-0.20799999999999999</v>
      </c>
      <c r="E18" s="18">
        <f>-SUM(A18:C18)/3</f>
        <v>-0.86189999999999989</v>
      </c>
    </row>
    <row r="19" spans="1:5" x14ac:dyDescent="0.25">
      <c r="A19">
        <v>4.9664999999999999</v>
      </c>
      <c r="B19">
        <v>-2.4944000000000002</v>
      </c>
      <c r="C19">
        <v>-0.2641</v>
      </c>
      <c r="E19" s="18">
        <f>-SUM(A19:C19)/3</f>
        <v>-0.73599999999999988</v>
      </c>
    </row>
    <row r="20" spans="1:5" x14ac:dyDescent="0.25">
      <c r="A20">
        <v>0.54390000000000005</v>
      </c>
      <c r="B20">
        <v>0.36320000000000002</v>
      </c>
      <c r="C20">
        <v>1.0962000000000001</v>
      </c>
      <c r="E20" s="18">
        <f>-SUM(A20:C20)/3</f>
        <v>-0.66776666666666673</v>
      </c>
    </row>
    <row r="21" spans="1:5" x14ac:dyDescent="0.25">
      <c r="A21">
        <v>1.5918000000000001</v>
      </c>
      <c r="B21">
        <v>-0.66969999999999996</v>
      </c>
      <c r="C21">
        <v>0.90090000000000003</v>
      </c>
      <c r="E21" s="18">
        <f>-SUM(A21:C21)/3</f>
        <v>-0.60766666666666669</v>
      </c>
    </row>
    <row r="22" spans="1:5" x14ac:dyDescent="0.25">
      <c r="A22">
        <v>1.4717</v>
      </c>
      <c r="B22">
        <v>-1.3030999999999999</v>
      </c>
      <c r="C22">
        <v>1.3655999999999999</v>
      </c>
      <c r="E22" s="18">
        <f>-SUM(A22:C22)/3</f>
        <v>-0.51139999999999997</v>
      </c>
    </row>
    <row r="23" spans="1:5" x14ac:dyDescent="0.25">
      <c r="A23">
        <v>1.5556000000000001</v>
      </c>
      <c r="B23">
        <v>-1.1351</v>
      </c>
      <c r="C23">
        <v>0.94469999999999998</v>
      </c>
      <c r="E23" s="18">
        <f>-SUM(A23:C23)/3</f>
        <v>-0.45506666666666673</v>
      </c>
    </row>
    <row r="24" spans="1:5" x14ac:dyDescent="0.25">
      <c r="A24">
        <v>-0.60660000000000003</v>
      </c>
      <c r="B24">
        <v>1.6454</v>
      </c>
      <c r="C24">
        <v>0.13850000000000001</v>
      </c>
      <c r="E24" s="18">
        <f>-SUM(A24:C24)/3</f>
        <v>-0.39243333333333336</v>
      </c>
    </row>
    <row r="25" spans="1:5" x14ac:dyDescent="0.25">
      <c r="A25">
        <v>0.46129999999999999</v>
      </c>
      <c r="B25">
        <v>1.0112000000000001</v>
      </c>
      <c r="C25">
        <v>-0.55889999999999995</v>
      </c>
      <c r="E25" s="18">
        <f>-SUM(A25:C25)/3</f>
        <v>-0.30453333333333338</v>
      </c>
    </row>
    <row r="26" spans="1:5" x14ac:dyDescent="0.25">
      <c r="A26">
        <v>0.41249999999999998</v>
      </c>
      <c r="B26">
        <v>0.20050000000000001</v>
      </c>
      <c r="C26">
        <v>0.21460000000000001</v>
      </c>
      <c r="E26" s="18">
        <f>-SUM(A26:C26)/3</f>
        <v>-0.27586666666666665</v>
      </c>
    </row>
    <row r="27" spans="1:5" x14ac:dyDescent="0.25">
      <c r="A27">
        <v>4.9099999999999998E-2</v>
      </c>
      <c r="B27">
        <v>0.65600000000000003</v>
      </c>
      <c r="C27">
        <v>0.1216</v>
      </c>
      <c r="E27" s="18">
        <f>-SUM(A27:C27)/3</f>
        <v>-0.27556666666666668</v>
      </c>
    </row>
    <row r="28" spans="1:5" x14ac:dyDescent="0.25">
      <c r="A28">
        <v>-0.77929999999999999</v>
      </c>
      <c r="B28">
        <v>-0.6159</v>
      </c>
      <c r="C28">
        <v>2.2117</v>
      </c>
      <c r="E28" s="18">
        <f>-SUM(A28:C28)/3</f>
        <v>-0.27216666666666667</v>
      </c>
    </row>
    <row r="29" spans="1:5" x14ac:dyDescent="0.25">
      <c r="A29">
        <v>0.94899999999999995</v>
      </c>
      <c r="B29">
        <v>-5.8200000000000002E-2</v>
      </c>
      <c r="C29">
        <v>-0.1217</v>
      </c>
      <c r="E29" s="18">
        <f>-SUM(A29:C29)/3</f>
        <v>-0.25636666666666663</v>
      </c>
    </row>
    <row r="30" spans="1:5" x14ac:dyDescent="0.25">
      <c r="A30">
        <v>-0.1714</v>
      </c>
      <c r="B30">
        <v>0.22070000000000001</v>
      </c>
      <c r="C30">
        <v>0.65039999999999998</v>
      </c>
      <c r="E30" s="18">
        <f>-SUM(A30:C30)/3</f>
        <v>-0.23323333333333332</v>
      </c>
    </row>
    <row r="31" spans="1:5" x14ac:dyDescent="0.25">
      <c r="A31">
        <v>-0.57850000000000001</v>
      </c>
      <c r="B31">
        <v>-0.25650000000000001</v>
      </c>
      <c r="C31">
        <v>1.4510000000000001</v>
      </c>
      <c r="E31" s="18">
        <f>-SUM(A31:C31)/3</f>
        <v>-0.20533333333333337</v>
      </c>
    </row>
    <row r="32" spans="1:5" x14ac:dyDescent="0.25">
      <c r="A32">
        <v>1.3712</v>
      </c>
      <c r="B32">
        <v>-0.66879999999999995</v>
      </c>
      <c r="C32">
        <v>-0.1197</v>
      </c>
      <c r="E32" s="18">
        <f>-SUM(A32:C32)/3</f>
        <v>-0.19423333333333334</v>
      </c>
    </row>
    <row r="33" spans="1:5" x14ac:dyDescent="0.25">
      <c r="A33">
        <v>-1.0738000000000001</v>
      </c>
      <c r="B33">
        <v>0.5736</v>
      </c>
      <c r="C33">
        <v>0.78810000000000002</v>
      </c>
      <c r="E33" s="18">
        <f>-SUM(A33:C33)/3</f>
        <v>-9.5966666666666645E-2</v>
      </c>
    </row>
    <row r="34" spans="1:5" x14ac:dyDescent="0.25">
      <c r="A34">
        <v>-0.32129999999999997</v>
      </c>
      <c r="B34">
        <v>0.89690000000000003</v>
      </c>
      <c r="C34">
        <v>-0.37880000000000003</v>
      </c>
      <c r="E34" s="18">
        <f>-SUM(A34:C34)/3</f>
        <v>-6.5600000000000033E-2</v>
      </c>
    </row>
    <row r="35" spans="1:5" x14ac:dyDescent="0.25">
      <c r="A35">
        <v>-2.6414</v>
      </c>
      <c r="B35">
        <v>0.98419999999999996</v>
      </c>
      <c r="C35">
        <v>1.7806999999999999</v>
      </c>
      <c r="E35" s="18">
        <f>-SUM(A35:C35)/3</f>
        <v>-4.116666666666665E-2</v>
      </c>
    </row>
    <row r="36" spans="1:5" x14ac:dyDescent="0.25">
      <c r="A36">
        <v>-0.36130000000000001</v>
      </c>
      <c r="B36">
        <v>-2.5366</v>
      </c>
      <c r="C36">
        <v>2.9634</v>
      </c>
      <c r="E36" s="18">
        <f>-SUM(A36:C36)/3</f>
        <v>-2.1833333333333371E-2</v>
      </c>
    </row>
    <row r="37" spans="1:5" x14ac:dyDescent="0.25">
      <c r="A37">
        <v>0.78320000000000001</v>
      </c>
      <c r="B37">
        <v>1.2914000000000001</v>
      </c>
      <c r="C37">
        <v>-2.0596999999999999</v>
      </c>
      <c r="E37" s="18">
        <f>-SUM(A37:C37)/3</f>
        <v>-4.9666666666667858E-3</v>
      </c>
    </row>
    <row r="38" spans="1:5" x14ac:dyDescent="0.25">
      <c r="A38">
        <v>0.60029999999999994</v>
      </c>
      <c r="B38">
        <v>-0.1249</v>
      </c>
      <c r="C38">
        <v>-0.68079999999999996</v>
      </c>
      <c r="E38" s="18">
        <f>-SUM(A38:C38)/3</f>
        <v>6.8466666666666676E-2</v>
      </c>
    </row>
    <row r="39" spans="1:5" x14ac:dyDescent="0.25">
      <c r="A39">
        <v>0.1174</v>
      </c>
      <c r="B39">
        <v>0.91269999999999996</v>
      </c>
      <c r="C39">
        <v>-1.2732000000000001</v>
      </c>
      <c r="E39" s="18">
        <f>-SUM(A39:C39)/3</f>
        <v>8.103333333333336E-2</v>
      </c>
    </row>
    <row r="40" spans="1:5" x14ac:dyDescent="0.25">
      <c r="A40">
        <v>1.0666</v>
      </c>
      <c r="B40">
        <v>-0.55500000000000005</v>
      </c>
      <c r="C40">
        <v>-1.0502</v>
      </c>
      <c r="E40" s="18">
        <f>-SUM(A40:C40)/3</f>
        <v>0.17953333333333335</v>
      </c>
    </row>
    <row r="41" spans="1:5" x14ac:dyDescent="0.25">
      <c r="A41">
        <v>-1.6741999999999999</v>
      </c>
      <c r="B41">
        <v>2.6791</v>
      </c>
      <c r="C41">
        <v>-1.7593000000000001</v>
      </c>
      <c r="E41" s="18">
        <f>-SUM(A41:C41)/3</f>
        <v>0.25146666666666667</v>
      </c>
    </row>
    <row r="42" spans="1:5" x14ac:dyDescent="0.25">
      <c r="A42">
        <v>-0.79869999999999997</v>
      </c>
      <c r="B42">
        <v>-6.0299999999999999E-2</v>
      </c>
      <c r="C42">
        <v>-0.18229999999999999</v>
      </c>
      <c r="E42" s="18">
        <f>-SUM(A42:C42)/3</f>
        <v>0.34709999999999996</v>
      </c>
    </row>
    <row r="43" spans="1:5" x14ac:dyDescent="0.25">
      <c r="A43">
        <v>-1.6205000000000001</v>
      </c>
      <c r="B43">
        <v>0.76239999999999997</v>
      </c>
      <c r="C43">
        <v>-0.52769999999999995</v>
      </c>
      <c r="E43" s="18">
        <f>-SUM(A43:C43)/3</f>
        <v>0.46193333333333336</v>
      </c>
    </row>
    <row r="44" spans="1:5" x14ac:dyDescent="0.25">
      <c r="A44">
        <v>-2.7263999999999999</v>
      </c>
      <c r="B44">
        <v>1.0407999999999999</v>
      </c>
      <c r="C44">
        <v>-1.3100000000000001E-2</v>
      </c>
      <c r="E44" s="18">
        <f>-SUM(A44:C44)/3</f>
        <v>0.56623333333333337</v>
      </c>
    </row>
    <row r="45" spans="1:5" x14ac:dyDescent="0.25">
      <c r="A45">
        <v>-0.83479999999999999</v>
      </c>
      <c r="B45">
        <v>-1.3056000000000001</v>
      </c>
      <c r="C45">
        <v>0.33379999999999999</v>
      </c>
      <c r="E45" s="18">
        <f>-SUM(A45:C45)/3</f>
        <v>0.60219999999999996</v>
      </c>
    </row>
    <row r="46" spans="1:5" x14ac:dyDescent="0.25">
      <c r="A46">
        <v>0.18959999999999999</v>
      </c>
      <c r="B46">
        <v>0.88900000000000001</v>
      </c>
      <c r="C46">
        <v>-3.5207000000000002</v>
      </c>
      <c r="E46" s="18">
        <f>-SUM(A46:C46)/3</f>
        <v>0.81403333333333328</v>
      </c>
    </row>
    <row r="47" spans="1:5" x14ac:dyDescent="0.25">
      <c r="A47">
        <v>-1.0361</v>
      </c>
      <c r="B47">
        <v>-0.59640000000000004</v>
      </c>
      <c r="C47">
        <v>-0.83609999999999995</v>
      </c>
      <c r="E47" s="18">
        <f>-SUM(A47:C47)/3</f>
        <v>0.82286666666666664</v>
      </c>
    </row>
    <row r="48" spans="1:5" x14ac:dyDescent="0.25">
      <c r="A48">
        <v>0.85950000000000004</v>
      </c>
      <c r="B48">
        <v>0.14149999999999999</v>
      </c>
      <c r="C48">
        <v>-3.6547000000000001</v>
      </c>
      <c r="E48" s="18">
        <f>-SUM(A48:C48)/3</f>
        <v>0.88456666666666661</v>
      </c>
    </row>
    <row r="49" spans="1:7" x14ac:dyDescent="0.25">
      <c r="A49">
        <v>-1.8834</v>
      </c>
      <c r="B49">
        <v>0.55110000000000003</v>
      </c>
      <c r="C49">
        <v>-1.5371999999999999</v>
      </c>
      <c r="E49" s="18">
        <f>-SUM(A49:C49)/3</f>
        <v>0.95650000000000002</v>
      </c>
    </row>
    <row r="50" spans="1:7" x14ac:dyDescent="0.25">
      <c r="A50">
        <v>-0.871</v>
      </c>
      <c r="B50">
        <v>2.2176999999999998</v>
      </c>
      <c r="C50">
        <v>-4.2316000000000003</v>
      </c>
      <c r="E50" s="18">
        <f>-SUM(A50:C50)/3</f>
        <v>0.96163333333333345</v>
      </c>
    </row>
    <row r="51" spans="1:7" x14ac:dyDescent="0.25">
      <c r="A51">
        <v>-1.2798</v>
      </c>
      <c r="B51">
        <v>-0.39679999999999999</v>
      </c>
      <c r="C51">
        <v>-1.4555</v>
      </c>
      <c r="E51" s="18">
        <f>-SUM(A51:C51)/3</f>
        <v>1.0440333333333334</v>
      </c>
    </row>
    <row r="52" spans="1:7" x14ac:dyDescent="0.25">
      <c r="A52">
        <v>-2.7235999999999998</v>
      </c>
      <c r="B52">
        <v>2.7658</v>
      </c>
      <c r="C52">
        <v>-3.2315</v>
      </c>
      <c r="E52" s="18">
        <f>-SUM(A52:C52)/3</f>
        <v>1.0630999999999999</v>
      </c>
    </row>
    <row r="53" spans="1:7" x14ac:dyDescent="0.25">
      <c r="A53">
        <v>-3.3868999999999998</v>
      </c>
      <c r="B53">
        <v>0.66020000000000001</v>
      </c>
      <c r="C53">
        <v>-0.58499999999999996</v>
      </c>
      <c r="E53" s="18">
        <f>-SUM(A53:C53)/3</f>
        <v>1.1038999999999999</v>
      </c>
    </row>
    <row r="54" spans="1:7" x14ac:dyDescent="0.25">
      <c r="A54">
        <v>-1.2727999999999999</v>
      </c>
      <c r="B54">
        <v>2.2504</v>
      </c>
      <c r="C54">
        <v>-4.3388999999999998</v>
      </c>
      <c r="E54" s="18">
        <f>-SUM(A54:C54)/3</f>
        <v>1.1204333333333334</v>
      </c>
    </row>
    <row r="55" spans="1:7" x14ac:dyDescent="0.25">
      <c r="A55">
        <v>-2.5322</v>
      </c>
      <c r="B55">
        <v>3.4582000000000002</v>
      </c>
      <c r="C55">
        <v>-4.8028000000000004</v>
      </c>
      <c r="E55" s="18">
        <f>-SUM(A55:C55)/3</f>
        <v>1.2922666666666667</v>
      </c>
      <c r="G55" t="s">
        <v>26</v>
      </c>
    </row>
    <row r="56" spans="1:7" x14ac:dyDescent="0.25">
      <c r="A56">
        <v>-2.5194000000000001</v>
      </c>
      <c r="B56">
        <v>1.5772999999999999</v>
      </c>
      <c r="C56">
        <v>-3.1840000000000002</v>
      </c>
      <c r="E56" s="18">
        <f>-SUM(A56:C56)/3</f>
        <v>1.3753666666666666</v>
      </c>
    </row>
    <row r="57" spans="1:7" x14ac:dyDescent="0.25">
      <c r="A57">
        <v>-1.4624999999999999</v>
      </c>
      <c r="B57">
        <v>-2.1408</v>
      </c>
      <c r="C57">
        <v>-2.0388999999999999</v>
      </c>
      <c r="E57" s="18">
        <f>-SUM(A57:C57)/3</f>
        <v>1.8807333333333334</v>
      </c>
    </row>
    <row r="58" spans="1:7" x14ac:dyDescent="0.25">
      <c r="A58">
        <v>-2.6046999999999998</v>
      </c>
      <c r="B58">
        <v>1.2735000000000001</v>
      </c>
      <c r="C58">
        <v>-4.4261999999999997</v>
      </c>
      <c r="E58" s="18">
        <f>-SUM(A58:C58)/3</f>
        <v>1.9191333333333331</v>
      </c>
    </row>
    <row r="59" spans="1:7" x14ac:dyDescent="0.25">
      <c r="A59">
        <v>-5.1562999999999999</v>
      </c>
      <c r="B59">
        <v>1.286</v>
      </c>
      <c r="C59">
        <v>-2.0926999999999998</v>
      </c>
      <c r="E59" s="18">
        <f>-SUM(A59:C59)/3</f>
        <v>1.9876666666666665</v>
      </c>
    </row>
    <row r="60" spans="1:7" x14ac:dyDescent="0.25">
      <c r="A60">
        <v>-3.1644999999999999</v>
      </c>
      <c r="B60">
        <v>1.264</v>
      </c>
      <c r="C60">
        <v>-4.5345000000000004</v>
      </c>
      <c r="E60" s="18">
        <f>-SUM(A60:C60)/3</f>
        <v>2.145</v>
      </c>
    </row>
    <row r="61" spans="1:7" x14ac:dyDescent="0.25">
      <c r="A61">
        <v>-5.4238999999999997</v>
      </c>
      <c r="B61">
        <v>3.2911000000000001</v>
      </c>
      <c r="C61">
        <v>-4.9794</v>
      </c>
      <c r="E61" s="18">
        <f>-SUM(A61:C61)/3</f>
        <v>2.3707333333333334</v>
      </c>
    </row>
    <row r="63" spans="1:7" x14ac:dyDescent="0.25">
      <c r="E63" s="18">
        <f>SUM(E55:E61)/(0.1*60)</f>
        <v>2.1618166666666663</v>
      </c>
    </row>
  </sheetData>
  <sortState ref="A2:E61">
    <sortCondition ref="E2:E61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Monthly returns</vt:lpstr>
      <vt:lpstr>Value_at_risk</vt:lpstr>
      <vt:lpstr>rf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Molu Shi</cp:lastModifiedBy>
  <dcterms:created xsi:type="dcterms:W3CDTF">2013-01-27T13:25:37Z</dcterms:created>
  <dcterms:modified xsi:type="dcterms:W3CDTF">2015-10-27T20:16:52Z</dcterms:modified>
</cp:coreProperties>
</file>