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455" activeTab="5"/>
  </bookViews>
  <sheets>
    <sheet name="DemoSheet" sheetId="1" r:id="rId1"/>
    <sheet name="StockPricePaths" sheetId="4" r:id="rId2"/>
    <sheet name="Path 1" sheetId="5" r:id="rId3"/>
    <sheet name="Path 2" sheetId="6" r:id="rId4"/>
    <sheet name="Path 3" sheetId="7" r:id="rId5"/>
    <sheet name="Path 4" sheetId="8" r:id="rId6"/>
  </sheets>
  <calcPr calcId="152511" calcOnSave="0"/>
</workbook>
</file>

<file path=xl/calcChain.xml><?xml version="1.0" encoding="utf-8"?>
<calcChain xmlns="http://schemas.openxmlformats.org/spreadsheetml/2006/main">
  <c r="F4" i="8" l="1"/>
  <c r="J2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F5" i="8" l="1"/>
  <c r="J4" i="8"/>
  <c r="E2" i="8"/>
  <c r="L52" i="8"/>
  <c r="L51" i="8"/>
  <c r="G51" i="8"/>
  <c r="H51" i="8" s="1"/>
  <c r="L50" i="8"/>
  <c r="G50" i="8"/>
  <c r="H50" i="8" s="1"/>
  <c r="L49" i="8"/>
  <c r="G49" i="8"/>
  <c r="H49" i="8" s="1"/>
  <c r="L48" i="8"/>
  <c r="H48" i="8"/>
  <c r="G48" i="8"/>
  <c r="L47" i="8"/>
  <c r="G47" i="8"/>
  <c r="H47" i="8" s="1"/>
  <c r="L46" i="8"/>
  <c r="G46" i="8"/>
  <c r="H46" i="8" s="1"/>
  <c r="L45" i="8"/>
  <c r="H45" i="8"/>
  <c r="G45" i="8"/>
  <c r="L44" i="8"/>
  <c r="G44" i="8"/>
  <c r="H44" i="8" s="1"/>
  <c r="L43" i="8"/>
  <c r="G43" i="8"/>
  <c r="H43" i="8" s="1"/>
  <c r="L42" i="8"/>
  <c r="H42" i="8"/>
  <c r="G42" i="8"/>
  <c r="L41" i="8"/>
  <c r="G41" i="8"/>
  <c r="H41" i="8" s="1"/>
  <c r="L40" i="8"/>
  <c r="G40" i="8"/>
  <c r="H40" i="8" s="1"/>
  <c r="L39" i="8"/>
  <c r="G39" i="8"/>
  <c r="H39" i="8" s="1"/>
  <c r="L38" i="8"/>
  <c r="G38" i="8"/>
  <c r="H38" i="8" s="1"/>
  <c r="L37" i="8"/>
  <c r="G37" i="8"/>
  <c r="H37" i="8" s="1"/>
  <c r="L36" i="8"/>
  <c r="H36" i="8"/>
  <c r="G36" i="8"/>
  <c r="L35" i="8"/>
  <c r="G35" i="8"/>
  <c r="H35" i="8" s="1"/>
  <c r="L34" i="8"/>
  <c r="G34" i="8"/>
  <c r="H34" i="8" s="1"/>
  <c r="L33" i="8"/>
  <c r="H33" i="8"/>
  <c r="G33" i="8"/>
  <c r="L32" i="8"/>
  <c r="H32" i="8"/>
  <c r="G32" i="8"/>
  <c r="L31" i="8"/>
  <c r="G31" i="8"/>
  <c r="H31" i="8" s="1"/>
  <c r="L30" i="8"/>
  <c r="H30" i="8"/>
  <c r="G30" i="8"/>
  <c r="L29" i="8"/>
  <c r="H29" i="8"/>
  <c r="G29" i="8"/>
  <c r="L28" i="8"/>
  <c r="G28" i="8"/>
  <c r="H28" i="8" s="1"/>
  <c r="L27" i="8"/>
  <c r="G27" i="8"/>
  <c r="H27" i="8" s="1"/>
  <c r="L26" i="8"/>
  <c r="H26" i="8"/>
  <c r="G26" i="8"/>
  <c r="L25" i="8"/>
  <c r="G25" i="8"/>
  <c r="H25" i="8" s="1"/>
  <c r="L24" i="8"/>
  <c r="G24" i="8"/>
  <c r="H24" i="8" s="1"/>
  <c r="L23" i="8"/>
  <c r="G23" i="8"/>
  <c r="H23" i="8" s="1"/>
  <c r="L22" i="8"/>
  <c r="G22" i="8"/>
  <c r="H22" i="8" s="1"/>
  <c r="L21" i="8"/>
  <c r="G21" i="8"/>
  <c r="H21" i="8" s="1"/>
  <c r="L20" i="8"/>
  <c r="H20" i="8"/>
  <c r="G20" i="8"/>
  <c r="L19" i="8"/>
  <c r="G19" i="8"/>
  <c r="H19" i="8" s="1"/>
  <c r="L18" i="8"/>
  <c r="G18" i="8"/>
  <c r="H18" i="8" s="1"/>
  <c r="L17" i="8"/>
  <c r="H17" i="8"/>
  <c r="G17" i="8"/>
  <c r="L16" i="8"/>
  <c r="H16" i="8"/>
  <c r="G16" i="8"/>
  <c r="L15" i="8"/>
  <c r="G15" i="8"/>
  <c r="H15" i="8" s="1"/>
  <c r="L14" i="8"/>
  <c r="H14" i="8"/>
  <c r="G14" i="8"/>
  <c r="L13" i="8"/>
  <c r="H13" i="8"/>
  <c r="G13" i="8"/>
  <c r="L12" i="8"/>
  <c r="G12" i="8"/>
  <c r="H12" i="8" s="1"/>
  <c r="L11" i="8"/>
  <c r="G11" i="8"/>
  <c r="H11" i="8" s="1"/>
  <c r="L10" i="8"/>
  <c r="H10" i="8"/>
  <c r="G10" i="8"/>
  <c r="L9" i="8"/>
  <c r="H9" i="8"/>
  <c r="G9" i="8"/>
  <c r="B9" i="8"/>
  <c r="L8" i="8"/>
  <c r="H8" i="8"/>
  <c r="G8" i="8"/>
  <c r="L7" i="8"/>
  <c r="G7" i="8"/>
  <c r="H7" i="8" s="1"/>
  <c r="L6" i="8"/>
  <c r="G6" i="8"/>
  <c r="H6" i="8" s="1"/>
  <c r="L5" i="8"/>
  <c r="H5" i="8"/>
  <c r="G5" i="8"/>
  <c r="L4" i="8"/>
  <c r="H4" i="8"/>
  <c r="G4" i="8"/>
  <c r="L3" i="8"/>
  <c r="G3" i="8"/>
  <c r="H3" i="8" s="1"/>
  <c r="H2" i="8"/>
  <c r="G2" i="8"/>
  <c r="L52" i="7"/>
  <c r="L51" i="7"/>
  <c r="G51" i="7"/>
  <c r="H51" i="7" s="1"/>
  <c r="L50" i="7"/>
  <c r="G50" i="7"/>
  <c r="H50" i="7" s="1"/>
  <c r="L49" i="7"/>
  <c r="G49" i="7"/>
  <c r="H49" i="7" s="1"/>
  <c r="L48" i="7"/>
  <c r="H48" i="7"/>
  <c r="G48" i="7"/>
  <c r="L47" i="7"/>
  <c r="G47" i="7"/>
  <c r="H47" i="7" s="1"/>
  <c r="L46" i="7"/>
  <c r="G46" i="7"/>
  <c r="H46" i="7" s="1"/>
  <c r="L45" i="7"/>
  <c r="G45" i="7"/>
  <c r="H45" i="7" s="1"/>
  <c r="L44" i="7"/>
  <c r="G44" i="7"/>
  <c r="H44" i="7" s="1"/>
  <c r="L43" i="7"/>
  <c r="G43" i="7"/>
  <c r="H43" i="7" s="1"/>
  <c r="L42" i="7"/>
  <c r="G42" i="7"/>
  <c r="H42" i="7" s="1"/>
  <c r="L41" i="7"/>
  <c r="G41" i="7"/>
  <c r="H41" i="7" s="1"/>
  <c r="L40" i="7"/>
  <c r="G40" i="7"/>
  <c r="H40" i="7" s="1"/>
  <c r="L39" i="7"/>
  <c r="G39" i="7"/>
  <c r="H39" i="7" s="1"/>
  <c r="L38" i="7"/>
  <c r="G38" i="7"/>
  <c r="H38" i="7" s="1"/>
  <c r="L37" i="7"/>
  <c r="G37" i="7"/>
  <c r="H37" i="7" s="1"/>
  <c r="L36" i="7"/>
  <c r="H36" i="7"/>
  <c r="G36" i="7"/>
  <c r="L35" i="7"/>
  <c r="G35" i="7"/>
  <c r="H35" i="7" s="1"/>
  <c r="L34" i="7"/>
  <c r="G34" i="7"/>
  <c r="H34" i="7" s="1"/>
  <c r="L33" i="7"/>
  <c r="G33" i="7"/>
  <c r="H33" i="7" s="1"/>
  <c r="L32" i="7"/>
  <c r="G32" i="7"/>
  <c r="H32" i="7" s="1"/>
  <c r="L31" i="7"/>
  <c r="G31" i="7"/>
  <c r="H31" i="7" s="1"/>
  <c r="L30" i="7"/>
  <c r="G30" i="7"/>
  <c r="H30" i="7" s="1"/>
  <c r="L29" i="7"/>
  <c r="G29" i="7"/>
  <c r="H29" i="7" s="1"/>
  <c r="L28" i="7"/>
  <c r="H28" i="7"/>
  <c r="G28" i="7"/>
  <c r="L27" i="7"/>
  <c r="G27" i="7"/>
  <c r="H27" i="7" s="1"/>
  <c r="L26" i="7"/>
  <c r="G26" i="7"/>
  <c r="H26" i="7" s="1"/>
  <c r="L25" i="7"/>
  <c r="G25" i="7"/>
  <c r="H25" i="7" s="1"/>
  <c r="L24" i="7"/>
  <c r="G24" i="7"/>
  <c r="H24" i="7" s="1"/>
  <c r="L23" i="7"/>
  <c r="G23" i="7"/>
  <c r="H23" i="7" s="1"/>
  <c r="L22" i="7"/>
  <c r="G22" i="7"/>
  <c r="H22" i="7" s="1"/>
  <c r="L21" i="7"/>
  <c r="G21" i="7"/>
  <c r="H21" i="7" s="1"/>
  <c r="L20" i="7"/>
  <c r="G20" i="7"/>
  <c r="H20" i="7" s="1"/>
  <c r="L19" i="7"/>
  <c r="G19" i="7"/>
  <c r="H19" i="7" s="1"/>
  <c r="L18" i="7"/>
  <c r="G18" i="7"/>
  <c r="H18" i="7" s="1"/>
  <c r="L17" i="7"/>
  <c r="G17" i="7"/>
  <c r="H17" i="7" s="1"/>
  <c r="L16" i="7"/>
  <c r="H16" i="7"/>
  <c r="G16" i="7"/>
  <c r="L15" i="7"/>
  <c r="G15" i="7"/>
  <c r="H15" i="7" s="1"/>
  <c r="L14" i="7"/>
  <c r="G14" i="7"/>
  <c r="H14" i="7" s="1"/>
  <c r="L13" i="7"/>
  <c r="G13" i="7"/>
  <c r="H13" i="7" s="1"/>
  <c r="L12" i="7"/>
  <c r="G12" i="7"/>
  <c r="H12" i="7" s="1"/>
  <c r="L11" i="7"/>
  <c r="G11" i="7"/>
  <c r="H11" i="7" s="1"/>
  <c r="L10" i="7"/>
  <c r="G10" i="7"/>
  <c r="H10" i="7" s="1"/>
  <c r="B10" i="7"/>
  <c r="L9" i="7"/>
  <c r="G9" i="7"/>
  <c r="H9" i="7" s="1"/>
  <c r="B9" i="7"/>
  <c r="L8" i="7"/>
  <c r="G8" i="7"/>
  <c r="H8" i="7" s="1"/>
  <c r="L7" i="7"/>
  <c r="G7" i="7"/>
  <c r="H7" i="7" s="1"/>
  <c r="L6" i="7"/>
  <c r="G6" i="7"/>
  <c r="H6" i="7" s="1"/>
  <c r="L5" i="7"/>
  <c r="G5" i="7"/>
  <c r="H5" i="7" s="1"/>
  <c r="L4" i="7"/>
  <c r="G4" i="7"/>
  <c r="H4" i="7" s="1"/>
  <c r="L3" i="7"/>
  <c r="M2" i="7" s="1"/>
  <c r="G3" i="7"/>
  <c r="H3" i="7" s="1"/>
  <c r="G2" i="7"/>
  <c r="H2" i="7" s="1"/>
  <c r="L52" i="6"/>
  <c r="L51" i="6"/>
  <c r="G51" i="6"/>
  <c r="H51" i="6" s="1"/>
  <c r="L50" i="6"/>
  <c r="G50" i="6"/>
  <c r="H50" i="6" s="1"/>
  <c r="L49" i="6"/>
  <c r="G49" i="6"/>
  <c r="H49" i="6" s="1"/>
  <c r="L48" i="6"/>
  <c r="G48" i="6"/>
  <c r="H48" i="6" s="1"/>
  <c r="L47" i="6"/>
  <c r="G47" i="6"/>
  <c r="H47" i="6" s="1"/>
  <c r="L46" i="6"/>
  <c r="H46" i="6"/>
  <c r="G46" i="6"/>
  <c r="L45" i="6"/>
  <c r="G45" i="6"/>
  <c r="H45" i="6" s="1"/>
  <c r="L44" i="6"/>
  <c r="G44" i="6"/>
  <c r="H44" i="6" s="1"/>
  <c r="L43" i="6"/>
  <c r="G43" i="6"/>
  <c r="H43" i="6" s="1"/>
  <c r="L42" i="6"/>
  <c r="H42" i="6"/>
  <c r="G42" i="6"/>
  <c r="L41" i="6"/>
  <c r="G41" i="6"/>
  <c r="H41" i="6" s="1"/>
  <c r="L40" i="6"/>
  <c r="H40" i="6"/>
  <c r="G40" i="6"/>
  <c r="L39" i="6"/>
  <c r="G39" i="6"/>
  <c r="H39" i="6" s="1"/>
  <c r="L38" i="6"/>
  <c r="G38" i="6"/>
  <c r="H38" i="6" s="1"/>
  <c r="L37" i="6"/>
  <c r="G37" i="6"/>
  <c r="H37" i="6" s="1"/>
  <c r="L36" i="6"/>
  <c r="H36" i="6"/>
  <c r="G36" i="6"/>
  <c r="L35" i="6"/>
  <c r="G35" i="6"/>
  <c r="H35" i="6" s="1"/>
  <c r="L34" i="6"/>
  <c r="H34" i="6"/>
  <c r="G34" i="6"/>
  <c r="L33" i="6"/>
  <c r="G33" i="6"/>
  <c r="H33" i="6" s="1"/>
  <c r="L32" i="6"/>
  <c r="H32" i="6"/>
  <c r="G32" i="6"/>
  <c r="L31" i="6"/>
  <c r="G31" i="6"/>
  <c r="H31" i="6" s="1"/>
  <c r="L30" i="6"/>
  <c r="G30" i="6"/>
  <c r="H30" i="6" s="1"/>
  <c r="L29" i="6"/>
  <c r="G29" i="6"/>
  <c r="H29" i="6" s="1"/>
  <c r="L28" i="6"/>
  <c r="H28" i="6"/>
  <c r="G28" i="6"/>
  <c r="L27" i="6"/>
  <c r="G27" i="6"/>
  <c r="H27" i="6" s="1"/>
  <c r="L26" i="6"/>
  <c r="H26" i="6"/>
  <c r="G26" i="6"/>
  <c r="L25" i="6"/>
  <c r="G25" i="6"/>
  <c r="H25" i="6" s="1"/>
  <c r="L24" i="6"/>
  <c r="G24" i="6"/>
  <c r="H24" i="6" s="1"/>
  <c r="L23" i="6"/>
  <c r="G23" i="6"/>
  <c r="H23" i="6" s="1"/>
  <c r="L22" i="6"/>
  <c r="G22" i="6"/>
  <c r="H22" i="6" s="1"/>
  <c r="L21" i="6"/>
  <c r="G21" i="6"/>
  <c r="H21" i="6" s="1"/>
  <c r="L20" i="6"/>
  <c r="H20" i="6"/>
  <c r="G20" i="6"/>
  <c r="L19" i="6"/>
  <c r="G19" i="6"/>
  <c r="H19" i="6" s="1"/>
  <c r="L18" i="6"/>
  <c r="H18" i="6"/>
  <c r="G18" i="6"/>
  <c r="L17" i="6"/>
  <c r="G17" i="6"/>
  <c r="H17" i="6" s="1"/>
  <c r="L16" i="6"/>
  <c r="H16" i="6"/>
  <c r="G16" i="6"/>
  <c r="L15" i="6"/>
  <c r="G15" i="6"/>
  <c r="H15" i="6" s="1"/>
  <c r="L14" i="6"/>
  <c r="G14" i="6"/>
  <c r="H14" i="6" s="1"/>
  <c r="L13" i="6"/>
  <c r="G13" i="6"/>
  <c r="H13" i="6" s="1"/>
  <c r="L12" i="6"/>
  <c r="G12" i="6"/>
  <c r="H12" i="6" s="1"/>
  <c r="L11" i="6"/>
  <c r="G11" i="6"/>
  <c r="H11" i="6" s="1"/>
  <c r="L10" i="6"/>
  <c r="H10" i="6"/>
  <c r="G10" i="6"/>
  <c r="L9" i="6"/>
  <c r="H9" i="6"/>
  <c r="G9" i="6"/>
  <c r="B9" i="6"/>
  <c r="L8" i="6"/>
  <c r="H8" i="6"/>
  <c r="G8" i="6"/>
  <c r="L7" i="6"/>
  <c r="G7" i="6"/>
  <c r="H7" i="6" s="1"/>
  <c r="L6" i="6"/>
  <c r="H6" i="6"/>
  <c r="G6" i="6"/>
  <c r="L5" i="6"/>
  <c r="G5" i="6"/>
  <c r="H5" i="6" s="1"/>
  <c r="L4" i="6"/>
  <c r="G4" i="6"/>
  <c r="H4" i="6" s="1"/>
  <c r="L3" i="6"/>
  <c r="G3" i="6"/>
  <c r="H3" i="6" s="1"/>
  <c r="G2" i="6"/>
  <c r="H2" i="6" s="1"/>
  <c r="L52" i="5"/>
  <c r="L51" i="5"/>
  <c r="G51" i="5"/>
  <c r="H51" i="5" s="1"/>
  <c r="L50" i="5"/>
  <c r="G50" i="5"/>
  <c r="H50" i="5" s="1"/>
  <c r="L49" i="5"/>
  <c r="G49" i="5"/>
  <c r="H49" i="5" s="1"/>
  <c r="L48" i="5"/>
  <c r="G48" i="5"/>
  <c r="H48" i="5" s="1"/>
  <c r="L47" i="5"/>
  <c r="G47" i="5"/>
  <c r="H47" i="5" s="1"/>
  <c r="L46" i="5"/>
  <c r="G46" i="5"/>
  <c r="H46" i="5" s="1"/>
  <c r="L45" i="5"/>
  <c r="G45" i="5"/>
  <c r="H45" i="5" s="1"/>
  <c r="L44" i="5"/>
  <c r="H44" i="5"/>
  <c r="G44" i="5"/>
  <c r="L43" i="5"/>
  <c r="G43" i="5"/>
  <c r="H43" i="5" s="1"/>
  <c r="L42" i="5"/>
  <c r="G42" i="5"/>
  <c r="H42" i="5" s="1"/>
  <c r="L41" i="5"/>
  <c r="G41" i="5"/>
  <c r="H41" i="5" s="1"/>
  <c r="L40" i="5"/>
  <c r="G40" i="5"/>
  <c r="H40" i="5" s="1"/>
  <c r="L39" i="5"/>
  <c r="G39" i="5"/>
  <c r="H39" i="5" s="1"/>
  <c r="L38" i="5"/>
  <c r="G38" i="5"/>
  <c r="H38" i="5" s="1"/>
  <c r="L37" i="5"/>
  <c r="G37" i="5"/>
  <c r="H37" i="5" s="1"/>
  <c r="L36" i="5"/>
  <c r="H36" i="5"/>
  <c r="G36" i="5"/>
  <c r="L35" i="5"/>
  <c r="G35" i="5"/>
  <c r="H35" i="5" s="1"/>
  <c r="L34" i="5"/>
  <c r="G34" i="5"/>
  <c r="H34" i="5" s="1"/>
  <c r="L33" i="5"/>
  <c r="G33" i="5"/>
  <c r="H33" i="5" s="1"/>
  <c r="L32" i="5"/>
  <c r="G32" i="5"/>
  <c r="H32" i="5" s="1"/>
  <c r="L31" i="5"/>
  <c r="G31" i="5"/>
  <c r="H31" i="5" s="1"/>
  <c r="L30" i="5"/>
  <c r="G30" i="5"/>
  <c r="H30" i="5" s="1"/>
  <c r="L29" i="5"/>
  <c r="G29" i="5"/>
  <c r="H29" i="5" s="1"/>
  <c r="L28" i="5"/>
  <c r="H28" i="5"/>
  <c r="G28" i="5"/>
  <c r="L27" i="5"/>
  <c r="G27" i="5"/>
  <c r="H27" i="5" s="1"/>
  <c r="L26" i="5"/>
  <c r="G26" i="5"/>
  <c r="H26" i="5" s="1"/>
  <c r="L25" i="5"/>
  <c r="G25" i="5"/>
  <c r="H25" i="5" s="1"/>
  <c r="L24" i="5"/>
  <c r="G24" i="5"/>
  <c r="H24" i="5" s="1"/>
  <c r="L23" i="5"/>
  <c r="H23" i="5"/>
  <c r="G23" i="5"/>
  <c r="L22" i="5"/>
  <c r="G22" i="5"/>
  <c r="H22" i="5" s="1"/>
  <c r="L21" i="5"/>
  <c r="G21" i="5"/>
  <c r="H21" i="5" s="1"/>
  <c r="L20" i="5"/>
  <c r="G20" i="5"/>
  <c r="H20" i="5" s="1"/>
  <c r="L19" i="5"/>
  <c r="H19" i="5"/>
  <c r="G19" i="5"/>
  <c r="L18" i="5"/>
  <c r="G18" i="5"/>
  <c r="H18" i="5" s="1"/>
  <c r="L17" i="5"/>
  <c r="G17" i="5"/>
  <c r="H17" i="5" s="1"/>
  <c r="L16" i="5"/>
  <c r="G16" i="5"/>
  <c r="H16" i="5" s="1"/>
  <c r="L15" i="5"/>
  <c r="G15" i="5"/>
  <c r="H15" i="5" s="1"/>
  <c r="L14" i="5"/>
  <c r="G14" i="5"/>
  <c r="H14" i="5" s="1"/>
  <c r="L13" i="5"/>
  <c r="G13" i="5"/>
  <c r="H13" i="5" s="1"/>
  <c r="L12" i="5"/>
  <c r="H12" i="5"/>
  <c r="G12" i="5"/>
  <c r="L11" i="5"/>
  <c r="G11" i="5"/>
  <c r="H11" i="5" s="1"/>
  <c r="L10" i="5"/>
  <c r="G10" i="5"/>
  <c r="H10" i="5" s="1"/>
  <c r="L9" i="5"/>
  <c r="G9" i="5"/>
  <c r="H9" i="5" s="1"/>
  <c r="B9" i="5"/>
  <c r="L8" i="5"/>
  <c r="G8" i="5"/>
  <c r="H8" i="5" s="1"/>
  <c r="L7" i="5"/>
  <c r="G7" i="5"/>
  <c r="H7" i="5" s="1"/>
  <c r="L6" i="5"/>
  <c r="G6" i="5"/>
  <c r="H6" i="5" s="1"/>
  <c r="L5" i="5"/>
  <c r="G5" i="5"/>
  <c r="H5" i="5" s="1"/>
  <c r="L4" i="5"/>
  <c r="M2" i="5" s="1"/>
  <c r="G4" i="5"/>
  <c r="H4" i="5" s="1"/>
  <c r="L3" i="5"/>
  <c r="G3" i="5"/>
  <c r="H3" i="5" s="1"/>
  <c r="N2" i="5"/>
  <c r="G2" i="5"/>
  <c r="H2" i="5" s="1"/>
  <c r="N2" i="1"/>
  <c r="M2" i="1"/>
  <c r="B10" i="8" l="1"/>
  <c r="B11" i="8" s="1"/>
  <c r="F2" i="8" s="1"/>
  <c r="M2" i="8"/>
  <c r="N2" i="8"/>
  <c r="B11" i="7"/>
  <c r="F2" i="7" s="1"/>
  <c r="J2" i="7" s="1"/>
  <c r="F3" i="7" s="1"/>
  <c r="N2" i="7"/>
  <c r="M2" i="6"/>
  <c r="B11" i="6"/>
  <c r="F2" i="6" s="1"/>
  <c r="N2" i="6"/>
  <c r="B10" i="6"/>
  <c r="B10" i="5"/>
  <c r="B11" i="5" s="1"/>
  <c r="F2" i="5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J2" i="8" l="1"/>
  <c r="F3" i="8" s="1"/>
  <c r="J3" i="7"/>
  <c r="F4" i="7" s="1"/>
  <c r="F3" i="6"/>
  <c r="J2" i="5"/>
  <c r="F3" i="5" s="1"/>
  <c r="J3" i="5" l="1"/>
  <c r="F4" i="5" s="1"/>
  <c r="J4" i="5" s="1"/>
  <c r="J3" i="8"/>
  <c r="J5" i="8" s="1"/>
  <c r="F6" i="8" s="1"/>
  <c r="J4" i="7"/>
  <c r="F5" i="7" s="1"/>
  <c r="J3" i="6"/>
  <c r="F4" i="6" s="1"/>
  <c r="B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2" i="1"/>
  <c r="H2" i="1" s="1"/>
  <c r="F7" i="8" l="1"/>
  <c r="J6" i="8"/>
  <c r="J5" i="7"/>
  <c r="F6" i="7" s="1"/>
  <c r="J4" i="6"/>
  <c r="F5" i="6" s="1"/>
  <c r="F5" i="5"/>
  <c r="J5" i="5" s="1"/>
  <c r="B10" i="1"/>
  <c r="B11" i="1" s="1"/>
  <c r="F2" i="1" s="1"/>
  <c r="E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F8" i="8" l="1"/>
  <c r="J7" i="8"/>
  <c r="J6" i="7"/>
  <c r="F7" i="7" s="1"/>
  <c r="J5" i="6"/>
  <c r="F6" i="6" s="1"/>
  <c r="F6" i="5"/>
  <c r="J6" i="5" s="1"/>
  <c r="J2" i="1"/>
  <c r="F3" i="1" s="1"/>
  <c r="J8" i="8" l="1"/>
  <c r="F9" i="8" s="1"/>
  <c r="J7" i="7"/>
  <c r="F8" i="7" s="1"/>
  <c r="J6" i="6"/>
  <c r="F7" i="6"/>
  <c r="F7" i="5"/>
  <c r="J7" i="5" s="1"/>
  <c r="J3" i="1"/>
  <c r="F4" i="1" s="1"/>
  <c r="J4" i="1" s="1"/>
  <c r="J9" i="8" l="1"/>
  <c r="F10" i="8" s="1"/>
  <c r="J8" i="7"/>
  <c r="F9" i="7" s="1"/>
  <c r="J7" i="6"/>
  <c r="F8" i="6" s="1"/>
  <c r="F8" i="5"/>
  <c r="J8" i="5" s="1"/>
  <c r="F5" i="1"/>
  <c r="J5" i="1" s="1"/>
  <c r="J10" i="8" l="1"/>
  <c r="F11" i="8" s="1"/>
  <c r="J9" i="7"/>
  <c r="F10" i="7" s="1"/>
  <c r="J8" i="6"/>
  <c r="F9" i="6"/>
  <c r="F9" i="5"/>
  <c r="J9" i="5" s="1"/>
  <c r="F6" i="1"/>
  <c r="J6" i="1" s="1"/>
  <c r="J11" i="8" l="1"/>
  <c r="F12" i="8" s="1"/>
  <c r="J10" i="7"/>
  <c r="F11" i="7" s="1"/>
  <c r="J9" i="6"/>
  <c r="F10" i="6" s="1"/>
  <c r="F10" i="5"/>
  <c r="J10" i="5" s="1"/>
  <c r="F7" i="1"/>
  <c r="J7" i="1" s="1"/>
  <c r="J12" i="8" l="1"/>
  <c r="F13" i="8" s="1"/>
  <c r="J11" i="7"/>
  <c r="F12" i="7" s="1"/>
  <c r="J10" i="6"/>
  <c r="F11" i="6" s="1"/>
  <c r="F11" i="5"/>
  <c r="J11" i="5" s="1"/>
  <c r="F8" i="1"/>
  <c r="J8" i="1" s="1"/>
  <c r="J13" i="8" l="1"/>
  <c r="F14" i="8" s="1"/>
  <c r="J12" i="7"/>
  <c r="F13" i="7" s="1"/>
  <c r="J11" i="6"/>
  <c r="F12" i="6" s="1"/>
  <c r="F12" i="5"/>
  <c r="J12" i="5" s="1"/>
  <c r="F9" i="1"/>
  <c r="J9" i="1" s="1"/>
  <c r="J14" i="8" l="1"/>
  <c r="F15" i="8" s="1"/>
  <c r="J13" i="7"/>
  <c r="F14" i="7" s="1"/>
  <c r="J12" i="6"/>
  <c r="F13" i="6" s="1"/>
  <c r="F13" i="5"/>
  <c r="J13" i="5" s="1"/>
  <c r="F10" i="1"/>
  <c r="J10" i="1" s="1"/>
  <c r="J15" i="8" l="1"/>
  <c r="F16" i="8" s="1"/>
  <c r="J14" i="7"/>
  <c r="F15" i="7" s="1"/>
  <c r="J13" i="6"/>
  <c r="F14" i="6" s="1"/>
  <c r="F14" i="5"/>
  <c r="J14" i="5" s="1"/>
  <c r="F11" i="1"/>
  <c r="J11" i="1" s="1"/>
  <c r="J16" i="8" l="1"/>
  <c r="F17" i="8" s="1"/>
  <c r="J15" i="7"/>
  <c r="F16" i="7" s="1"/>
  <c r="J14" i="6"/>
  <c r="F15" i="6" s="1"/>
  <c r="F15" i="5"/>
  <c r="J15" i="5" s="1"/>
  <c r="F12" i="1"/>
  <c r="J12" i="1" s="1"/>
  <c r="F18" i="8" l="1"/>
  <c r="J17" i="8"/>
  <c r="J16" i="7"/>
  <c r="F17" i="7" s="1"/>
  <c r="J15" i="6"/>
  <c r="F16" i="6" s="1"/>
  <c r="F16" i="5"/>
  <c r="J16" i="5" s="1"/>
  <c r="F13" i="1"/>
  <c r="J13" i="1" s="1"/>
  <c r="F19" i="8" l="1"/>
  <c r="J18" i="8"/>
  <c r="J17" i="7"/>
  <c r="F18" i="7" s="1"/>
  <c r="J16" i="6"/>
  <c r="F17" i="6" s="1"/>
  <c r="F17" i="5"/>
  <c r="J17" i="5" s="1"/>
  <c r="F14" i="1"/>
  <c r="J14" i="1" s="1"/>
  <c r="J19" i="8" l="1"/>
  <c r="F20" i="8" s="1"/>
  <c r="J18" i="7"/>
  <c r="F19" i="7" s="1"/>
  <c r="J17" i="6"/>
  <c r="F18" i="6" s="1"/>
  <c r="F18" i="5"/>
  <c r="J18" i="5" s="1"/>
  <c r="F15" i="1"/>
  <c r="J15" i="1" s="1"/>
  <c r="F21" i="8" l="1"/>
  <c r="J20" i="8"/>
  <c r="J19" i="7"/>
  <c r="F20" i="7" s="1"/>
  <c r="J18" i="6"/>
  <c r="F19" i="6" s="1"/>
  <c r="F19" i="5"/>
  <c r="J19" i="5" s="1"/>
  <c r="F16" i="1"/>
  <c r="J16" i="1" s="1"/>
  <c r="F22" i="8" l="1"/>
  <c r="J21" i="8"/>
  <c r="J20" i="7"/>
  <c r="F21" i="7" s="1"/>
  <c r="J19" i="6"/>
  <c r="F20" i="6" s="1"/>
  <c r="F20" i="5"/>
  <c r="J20" i="5" s="1"/>
  <c r="F17" i="1"/>
  <c r="J17" i="1" s="1"/>
  <c r="F23" i="8" l="1"/>
  <c r="J22" i="8"/>
  <c r="J21" i="7"/>
  <c r="F22" i="7" s="1"/>
  <c r="J20" i="6"/>
  <c r="F21" i="6" s="1"/>
  <c r="F21" i="5"/>
  <c r="J21" i="5" s="1"/>
  <c r="F18" i="1"/>
  <c r="J18" i="1" s="1"/>
  <c r="J23" i="8" l="1"/>
  <c r="F24" i="8" s="1"/>
  <c r="J22" i="7"/>
  <c r="F23" i="7" s="1"/>
  <c r="J21" i="6"/>
  <c r="F22" i="6" s="1"/>
  <c r="F22" i="5"/>
  <c r="J22" i="5" s="1"/>
  <c r="F19" i="1"/>
  <c r="J19" i="1" s="1"/>
  <c r="F25" i="8" l="1"/>
  <c r="J24" i="8"/>
  <c r="J23" i="7"/>
  <c r="F24" i="7" s="1"/>
  <c r="J22" i="6"/>
  <c r="F23" i="6" s="1"/>
  <c r="F23" i="5"/>
  <c r="J23" i="5" s="1"/>
  <c r="F20" i="1"/>
  <c r="J20" i="1" s="1"/>
  <c r="F26" i="8" l="1"/>
  <c r="J25" i="8"/>
  <c r="J24" i="7"/>
  <c r="F25" i="7" s="1"/>
  <c r="J23" i="6"/>
  <c r="F24" i="6" s="1"/>
  <c r="F24" i="5"/>
  <c r="J24" i="5" s="1"/>
  <c r="F21" i="1"/>
  <c r="J21" i="1" s="1"/>
  <c r="J26" i="8" l="1"/>
  <c r="F27" i="8" s="1"/>
  <c r="J25" i="7"/>
  <c r="F26" i="7" s="1"/>
  <c r="J24" i="6"/>
  <c r="F25" i="6" s="1"/>
  <c r="F25" i="5"/>
  <c r="J25" i="5" s="1"/>
  <c r="F22" i="1"/>
  <c r="J22" i="1" s="1"/>
  <c r="F28" i="8" l="1"/>
  <c r="J27" i="8"/>
  <c r="J26" i="7"/>
  <c r="F27" i="7" s="1"/>
  <c r="J25" i="6"/>
  <c r="F26" i="6" s="1"/>
  <c r="F26" i="5"/>
  <c r="J26" i="5" s="1"/>
  <c r="F23" i="1"/>
  <c r="J23" i="1" s="1"/>
  <c r="F29" i="8" l="1"/>
  <c r="J28" i="8"/>
  <c r="J27" i="7"/>
  <c r="F28" i="7" s="1"/>
  <c r="J26" i="6"/>
  <c r="F27" i="6" s="1"/>
  <c r="F27" i="5"/>
  <c r="J27" i="5" s="1"/>
  <c r="F24" i="1"/>
  <c r="J24" i="1" s="1"/>
  <c r="F30" i="8" l="1"/>
  <c r="J29" i="8"/>
  <c r="J28" i="7"/>
  <c r="F29" i="7" s="1"/>
  <c r="J27" i="6"/>
  <c r="F28" i="6" s="1"/>
  <c r="F28" i="5"/>
  <c r="J28" i="5" s="1"/>
  <c r="F25" i="1"/>
  <c r="J25" i="1" s="1"/>
  <c r="J30" i="8" l="1"/>
  <c r="F31" i="8" s="1"/>
  <c r="J29" i="7"/>
  <c r="F30" i="7" s="1"/>
  <c r="J28" i="6"/>
  <c r="F29" i="6" s="1"/>
  <c r="F29" i="5"/>
  <c r="J29" i="5" s="1"/>
  <c r="F26" i="1"/>
  <c r="J26" i="1" s="1"/>
  <c r="F32" i="8" l="1"/>
  <c r="J31" i="8"/>
  <c r="J30" i="7"/>
  <c r="F31" i="7" s="1"/>
  <c r="J29" i="6"/>
  <c r="F30" i="6" s="1"/>
  <c r="F30" i="5"/>
  <c r="J30" i="5" s="1"/>
  <c r="F27" i="1"/>
  <c r="J27" i="1" s="1"/>
  <c r="F33" i="8" l="1"/>
  <c r="J32" i="8"/>
  <c r="J31" i="7"/>
  <c r="F32" i="7" s="1"/>
  <c r="J30" i="6"/>
  <c r="F31" i="6" s="1"/>
  <c r="F31" i="5"/>
  <c r="J31" i="5" s="1"/>
  <c r="F28" i="1"/>
  <c r="J28" i="1" s="1"/>
  <c r="F34" i="8" l="1"/>
  <c r="J33" i="8"/>
  <c r="J32" i="7"/>
  <c r="F33" i="7" s="1"/>
  <c r="J31" i="6"/>
  <c r="F32" i="6" s="1"/>
  <c r="F32" i="5"/>
  <c r="J32" i="5" s="1"/>
  <c r="F29" i="1"/>
  <c r="J29" i="1" s="1"/>
  <c r="F35" i="8" l="1"/>
  <c r="J34" i="8"/>
  <c r="J33" i="7"/>
  <c r="F34" i="7" s="1"/>
  <c r="J32" i="6"/>
  <c r="F33" i="6" s="1"/>
  <c r="F33" i="5"/>
  <c r="J33" i="5" s="1"/>
  <c r="F30" i="1"/>
  <c r="J30" i="1" s="1"/>
  <c r="F36" i="8" l="1"/>
  <c r="J35" i="8"/>
  <c r="J34" i="7"/>
  <c r="F35" i="7" s="1"/>
  <c r="J33" i="6"/>
  <c r="F34" i="6" s="1"/>
  <c r="F34" i="5"/>
  <c r="J34" i="5" s="1"/>
  <c r="F31" i="1"/>
  <c r="J31" i="1" s="1"/>
  <c r="J36" i="8" l="1"/>
  <c r="F37" i="8" s="1"/>
  <c r="J35" i="7"/>
  <c r="F36" i="7" s="1"/>
  <c r="J34" i="6"/>
  <c r="F35" i="6" s="1"/>
  <c r="F35" i="5"/>
  <c r="J35" i="5" s="1"/>
  <c r="F32" i="1"/>
  <c r="J32" i="1" s="1"/>
  <c r="F38" i="8" l="1"/>
  <c r="J37" i="8"/>
  <c r="J36" i="7"/>
  <c r="F37" i="7" s="1"/>
  <c r="J35" i="6"/>
  <c r="F36" i="6" s="1"/>
  <c r="F36" i="5"/>
  <c r="J36" i="5" s="1"/>
  <c r="F33" i="1"/>
  <c r="J33" i="1" s="1"/>
  <c r="F39" i="8" l="1"/>
  <c r="J38" i="8"/>
  <c r="J37" i="7"/>
  <c r="F38" i="7" s="1"/>
  <c r="J36" i="6"/>
  <c r="F37" i="6" s="1"/>
  <c r="F37" i="5"/>
  <c r="J37" i="5" s="1"/>
  <c r="F34" i="1"/>
  <c r="J34" i="1" s="1"/>
  <c r="F40" i="8" l="1"/>
  <c r="J39" i="8"/>
  <c r="J38" i="7"/>
  <c r="F39" i="7" s="1"/>
  <c r="J37" i="6"/>
  <c r="F38" i="6" s="1"/>
  <c r="F38" i="5"/>
  <c r="J38" i="5" s="1"/>
  <c r="F35" i="1"/>
  <c r="J35" i="1" s="1"/>
  <c r="F41" i="8" l="1"/>
  <c r="J40" i="8"/>
  <c r="J39" i="7"/>
  <c r="F40" i="7" s="1"/>
  <c r="J38" i="6"/>
  <c r="F39" i="6" s="1"/>
  <c r="F39" i="5"/>
  <c r="J39" i="5" s="1"/>
  <c r="F36" i="1"/>
  <c r="J36" i="1" s="1"/>
  <c r="F42" i="8" l="1"/>
  <c r="J41" i="8"/>
  <c r="J40" i="7"/>
  <c r="F41" i="7" s="1"/>
  <c r="J39" i="6"/>
  <c r="F40" i="6" s="1"/>
  <c r="F40" i="5"/>
  <c r="J40" i="5" s="1"/>
  <c r="F37" i="1"/>
  <c r="J37" i="1" s="1"/>
  <c r="J42" i="8" l="1"/>
  <c r="F43" i="8" s="1"/>
  <c r="J41" i="7"/>
  <c r="F42" i="7" s="1"/>
  <c r="J40" i="6"/>
  <c r="F41" i="6" s="1"/>
  <c r="F41" i="5"/>
  <c r="J41" i="5" s="1"/>
  <c r="F38" i="1"/>
  <c r="J38" i="1" s="1"/>
  <c r="F44" i="8" l="1"/>
  <c r="J43" i="8"/>
  <c r="J42" i="7"/>
  <c r="F43" i="7" s="1"/>
  <c r="J41" i="6"/>
  <c r="F42" i="6" s="1"/>
  <c r="F42" i="5"/>
  <c r="J42" i="5" s="1"/>
  <c r="F39" i="1"/>
  <c r="J39" i="1" s="1"/>
  <c r="F45" i="8" l="1"/>
  <c r="J44" i="8"/>
  <c r="J43" i="7"/>
  <c r="F44" i="7" s="1"/>
  <c r="J42" i="6"/>
  <c r="F43" i="6" s="1"/>
  <c r="F43" i="5"/>
  <c r="J43" i="5" s="1"/>
  <c r="F40" i="1"/>
  <c r="J40" i="1" s="1"/>
  <c r="F46" i="8" l="1"/>
  <c r="J45" i="8"/>
  <c r="J44" i="7"/>
  <c r="F45" i="7" s="1"/>
  <c r="J43" i="6"/>
  <c r="F44" i="6" s="1"/>
  <c r="F44" i="5"/>
  <c r="J44" i="5" s="1"/>
  <c r="F41" i="1"/>
  <c r="J41" i="1" s="1"/>
  <c r="F47" i="8" l="1"/>
  <c r="J46" i="8"/>
  <c r="J45" i="7"/>
  <c r="F46" i="7" s="1"/>
  <c r="J44" i="6"/>
  <c r="F45" i="6" s="1"/>
  <c r="F45" i="5"/>
  <c r="J45" i="5" s="1"/>
  <c r="F42" i="1"/>
  <c r="J42" i="1" s="1"/>
  <c r="J47" i="8" l="1"/>
  <c r="F48" i="8" s="1"/>
  <c r="J46" i="7"/>
  <c r="F47" i="7" s="1"/>
  <c r="J45" i="6"/>
  <c r="F46" i="6"/>
  <c r="F46" i="5"/>
  <c r="J46" i="5" s="1"/>
  <c r="F43" i="1"/>
  <c r="J43" i="1" s="1"/>
  <c r="F49" i="8" l="1"/>
  <c r="J48" i="8"/>
  <c r="J47" i="7"/>
  <c r="F48" i="7" s="1"/>
  <c r="J46" i="6"/>
  <c r="F47" i="6" s="1"/>
  <c r="F47" i="5"/>
  <c r="J47" i="5" s="1"/>
  <c r="F44" i="1"/>
  <c r="J44" i="1" s="1"/>
  <c r="F50" i="8" l="1"/>
  <c r="J49" i="8"/>
  <c r="J48" i="7"/>
  <c r="F49" i="7" s="1"/>
  <c r="J47" i="6"/>
  <c r="F48" i="6" s="1"/>
  <c r="F48" i="5"/>
  <c r="J48" i="5" s="1"/>
  <c r="F45" i="1"/>
  <c r="J45" i="1" s="1"/>
  <c r="F51" i="8" l="1"/>
  <c r="J50" i="8"/>
  <c r="J49" i="7"/>
  <c r="F50" i="7" s="1"/>
  <c r="J48" i="6"/>
  <c r="F49" i="6" s="1"/>
  <c r="F49" i="5"/>
  <c r="J49" i="5" s="1"/>
  <c r="F46" i="1"/>
  <c r="J46" i="1" s="1"/>
  <c r="F52" i="8" l="1"/>
  <c r="J51" i="8"/>
  <c r="J50" i="7"/>
  <c r="F51" i="7" s="1"/>
  <c r="J49" i="6"/>
  <c r="F50" i="6" s="1"/>
  <c r="F50" i="5"/>
  <c r="J50" i="5" s="1"/>
  <c r="F47" i="1"/>
  <c r="J47" i="1" s="1"/>
  <c r="B12" i="8" l="1"/>
  <c r="J51" i="7"/>
  <c r="F52" i="7" s="1"/>
  <c r="B12" i="7" s="1"/>
  <c r="J50" i="6"/>
  <c r="F51" i="6" s="1"/>
  <c r="F51" i="5"/>
  <c r="J51" i="5" s="1"/>
  <c r="F48" i="1"/>
  <c r="J48" i="1" s="1"/>
  <c r="J51" i="6" l="1"/>
  <c r="F52" i="6" s="1"/>
  <c r="B12" i="6" s="1"/>
  <c r="F52" i="5"/>
  <c r="B12" i="5" s="1"/>
  <c r="F49" i="1"/>
  <c r="J49" i="1" s="1"/>
  <c r="F50" i="1" l="1"/>
  <c r="J50" i="1" s="1"/>
  <c r="F51" i="1" l="1"/>
  <c r="J51" i="1" l="1"/>
  <c r="F52" i="1" s="1"/>
  <c r="B12" i="1" s="1"/>
</calcChain>
</file>

<file path=xl/comments1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<sst xmlns="http://schemas.openxmlformats.org/spreadsheetml/2006/main" count="120" uniqueCount="27">
  <si>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</si>
  <si>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</si>
  <si>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</si>
  <si>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</si>
  <si>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</si>
  <si>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</si>
  <si>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</si>
  <si>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</si>
  <si>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</si>
  <si>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</si>
  <si>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</si>
  <si>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</si>
  <si>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</si>
  <si>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</si>
  <si>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</si>
  <si>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</si>
  <si>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</si>
  <si>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</si>
  <si>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</si>
  <si>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</si>
  <si>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</si>
  <si>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</si>
  <si>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</si>
  <si>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d1</t>
  </si>
  <si>
    <t>delta</t>
  </si>
  <si>
    <t>`</t>
  </si>
  <si>
    <t>"d_2"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</si>
</sst>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  <numFmt numFmtId="178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41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9" xfId="0" applyNumberFormat="1" applyBorder="1" applyAlignment="1">
      <alignment horizontal="center"/>
    </xf>
    <xf numFmtId="168" fontId="0" fillId="0" borderId="0" xfId="0" applyNumberFormat="1"/>
    <xf numFmtId="0" fontId="0" fillId="0" borderId="0" xfId="0" applyNumberFormat="1"/>
    <xf numFmtId="3" fontId="0" fillId="0" borderId="0" xfId="0" applyNumberFormat="1" applyBorder="1" applyAlignment="1">
      <alignment horizontal="center"/>
    </xf>
  </cellXfs>
  <cellStyles count="3"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showGridLines="0" workbookViewId="0">
      <pane ySplit="11" topLeftCell="A12" activePane="bottomLeft" state="frozen"/>
      <selection pane="bottomLeft" activeCell="J2" sqref="J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6.7109375" customWidth="1"/>
    <col min="7" max="7" width="14.5703125" customWidth="1"/>
    <col min="8" max="8" width="10.5703125" customWidth="1"/>
    <col min="9" max="9" width="12.5703125" bestFit="1" customWidth="1"/>
    <col min="10" max="10" width="19.5703125" customWidth="1"/>
    <col min="11" max="11" width="11.85546875" customWidth="1"/>
    <col min="13" max="13" width="22.28515625" bestFit="1" customWidth="1"/>
    <col min="14" max="14" width="18" bestFit="1" customWidth="1"/>
  </cols>
  <sheetData>
    <row r="1" spans="1:14" ht="15.75" thickBot="1" x14ac:dyDescent="0.3">
      <c r="A1" s="34" t="s">
        <v>5</v>
      </c>
      <c r="B1" s="35"/>
      <c r="D1" s="14" t="s">
        <v>10</v>
      </c>
      <c r="E1" s="15" t="s">
        <v>7</v>
      </c>
      <c r="F1" s="15" t="s">
        <v>11</v>
      </c>
      <c r="G1" s="15" t="s">
        <v>23</v>
      </c>
      <c r="H1" s="15" t="s">
        <v>24</v>
      </c>
      <c r="I1" s="15" t="s">
        <v>8</v>
      </c>
      <c r="J1" s="16" t="s">
        <v>9</v>
      </c>
      <c r="M1" s="14" t="s">
        <v>18</v>
      </c>
      <c r="N1" s="29" t="s">
        <v>17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19">
        <v>50</v>
      </c>
      <c r="F2" s="21">
        <f>B11</f>
        <v>310815.12162064441</v>
      </c>
      <c r="G2" s="17">
        <f>(LN(E2/$B$6)+($B$5+$B$4^2/2)*$B$3*(1-D2/$B$8))/(SQRT($B$3*(1-D2/$B$8))*$B$4)</f>
        <v>0.10833333333333334</v>
      </c>
      <c r="H2" s="36">
        <f>_xlfn.NORM.DIST(G2,0,1,TRUE)</f>
        <v>0.54313435898599893</v>
      </c>
      <c r="I2" s="22">
        <f>$B$7*H2</f>
        <v>54313.435898599892</v>
      </c>
      <c r="J2" s="22">
        <f>F2-I2*E2</f>
        <v>-2404856.6733093504</v>
      </c>
      <c r="L2" s="14" t="s">
        <v>16</v>
      </c>
      <c r="M2" s="30">
        <f>AVERAGE(L3:L52)*200</f>
        <v>0.33794342711050412</v>
      </c>
      <c r="N2" s="30">
        <f>SQRT(200)*STDEV(L2:L52)</f>
        <v>0.24901388231924659</v>
      </c>
    </row>
    <row r="3" spans="1:14" x14ac:dyDescent="0.25">
      <c r="A3" s="3" t="s">
        <v>1</v>
      </c>
      <c r="B3" s="4">
        <v>0.25</v>
      </c>
      <c r="D3" s="13">
        <v>1</v>
      </c>
      <c r="E3" s="18">
        <v>49.50722616378409</v>
      </c>
      <c r="F3" s="21">
        <f>F2+I2*(E3-E2)+J2*(EXP($B$5*$B$3/$B$2)-1)</f>
        <v>283810.38376280922</v>
      </c>
      <c r="G3" s="17">
        <f t="shared" ref="G3:G51" si="0">(LN(E3/$B$6)+($B$5+$B$4^2/2)*$B$3*(1-D3/$B$8))/(SQRT($B$3*(1-D3/$B$8))*$B$4)</f>
        <v>4.0545075867016868E-2</v>
      </c>
      <c r="H3" s="36">
        <f t="shared" ref="H3:H52" si="1">_xlfn.NORM.DIST(G3,0,1,TRUE)</f>
        <v>0.51617071438930684</v>
      </c>
      <c r="I3" s="22">
        <f t="shared" ref="I3:I51" si="2">$B$7*H3</f>
        <v>51617.071438930681</v>
      </c>
      <c r="J3" s="22">
        <f t="shared" ref="J3:J51" si="3">F3-I3*E3</f>
        <v>-2271607.6458765324</v>
      </c>
      <c r="K3" s="39"/>
      <c r="L3" s="28">
        <f>LN(E3/E2)</f>
        <v>-9.9043634012489622E-3</v>
      </c>
    </row>
    <row r="4" spans="1:14" x14ac:dyDescent="0.25">
      <c r="A4" s="3" t="s">
        <v>2</v>
      </c>
      <c r="B4" s="5">
        <v>0.3</v>
      </c>
      <c r="D4" s="13">
        <v>2</v>
      </c>
      <c r="E4" s="18">
        <v>48.005820625822395</v>
      </c>
      <c r="F4" s="21">
        <f t="shared" ref="F4:F52" si="4">F3+I3*(E4-E3)+J3*(EXP($B$5*$B$3/$B$2)-1)</f>
        <v>206085.05472802967</v>
      </c>
      <c r="G4" s="17">
        <f t="shared" si="0"/>
        <v>-0.17078889530639088</v>
      </c>
      <c r="H4" s="36">
        <f t="shared" si="1"/>
        <v>0.43219488052256105</v>
      </c>
      <c r="I4" s="22">
        <f t="shared" si="2"/>
        <v>43219.488052256107</v>
      </c>
      <c r="J4" s="22">
        <f t="shared" si="3"/>
        <v>-1868701.936248451</v>
      </c>
      <c r="K4" s="39"/>
      <c r="L4" s="28">
        <f t="shared" ref="L4:L52" si="5">LN(E4/E3)</f>
        <v>-3.0796375432807416E-2</v>
      </c>
    </row>
    <row r="5" spans="1:14" x14ac:dyDescent="0.25">
      <c r="A5" s="3" t="s">
        <v>3</v>
      </c>
      <c r="B5" s="6">
        <v>0.02</v>
      </c>
      <c r="D5" s="13">
        <v>3</v>
      </c>
      <c r="E5" s="18">
        <v>47.765454652004081</v>
      </c>
      <c r="F5" s="21">
        <f t="shared" si="4"/>
        <v>195509.6808569741</v>
      </c>
      <c r="G5" s="17">
        <f t="shared" si="0"/>
        <v>-0.20934642364408046</v>
      </c>
      <c r="H5" s="36">
        <f t="shared" si="1"/>
        <v>0.41708890686760269</v>
      </c>
      <c r="I5" s="22">
        <f t="shared" si="2"/>
        <v>41708.890686760271</v>
      </c>
      <c r="J5" s="22">
        <f t="shared" si="3"/>
        <v>-1796734.445826869</v>
      </c>
      <c r="K5" s="39"/>
      <c r="L5" s="28">
        <f t="shared" si="5"/>
        <v>-5.0195943995902E-3</v>
      </c>
    </row>
    <row r="6" spans="1:14" x14ac:dyDescent="0.25">
      <c r="A6" s="7" t="s">
        <v>4</v>
      </c>
      <c r="B6" s="8">
        <v>50</v>
      </c>
      <c r="D6" s="13">
        <v>4</v>
      </c>
      <c r="E6" s="18">
        <v>47.946161937698918</v>
      </c>
      <c r="F6" s="21">
        <f t="shared" si="4"/>
        <v>202867.09885376674</v>
      </c>
      <c r="G6" s="17">
        <f t="shared" si="0"/>
        <v>-0.18762300955526862</v>
      </c>
      <c r="H6" s="36">
        <f t="shared" si="1"/>
        <v>0.42558609377422096</v>
      </c>
      <c r="I6" s="22">
        <f t="shared" si="2"/>
        <v>42558.609377422094</v>
      </c>
      <c r="J6" s="22">
        <f t="shared" si="3"/>
        <v>-1837654.8781993848</v>
      </c>
      <c r="K6" s="39"/>
      <c r="L6" s="28">
        <f t="shared" si="5"/>
        <v>3.7760829219278444E-3</v>
      </c>
    </row>
    <row r="7" spans="1:14" ht="15.75" thickBot="1" x14ac:dyDescent="0.3">
      <c r="A7" s="3" t="s">
        <v>12</v>
      </c>
      <c r="B7" s="24">
        <v>100000</v>
      </c>
      <c r="D7" s="13">
        <v>5</v>
      </c>
      <c r="E7" s="18">
        <v>48.675264962451678</v>
      </c>
      <c r="F7" s="21">
        <f t="shared" si="4"/>
        <v>233712.93500371568</v>
      </c>
      <c r="G7" s="17">
        <f t="shared" si="0"/>
        <v>-8.5922672740152459E-2</v>
      </c>
      <c r="H7" s="36">
        <f t="shared" si="1"/>
        <v>0.46576394395983478</v>
      </c>
      <c r="I7" s="22">
        <f t="shared" si="2"/>
        <v>46576.39439598348</v>
      </c>
      <c r="J7" s="22">
        <f t="shared" si="3"/>
        <v>-2033405.40321643</v>
      </c>
      <c r="K7" s="39"/>
      <c r="L7" s="28">
        <f t="shared" si="5"/>
        <v>1.5092239628852483E-2</v>
      </c>
    </row>
    <row r="8" spans="1:14" ht="15.75" thickBot="1" x14ac:dyDescent="0.3">
      <c r="A8" s="25" t="s">
        <v>15</v>
      </c>
      <c r="B8" s="11">
        <v>50</v>
      </c>
      <c r="D8" s="13">
        <v>6</v>
      </c>
      <c r="E8" s="18">
        <v>48.879095610258801</v>
      </c>
      <c r="F8" s="21">
        <f t="shared" si="4"/>
        <v>243003.28093828139</v>
      </c>
      <c r="G8" s="17">
        <f t="shared" si="0"/>
        <v>-5.9505691391734346E-2</v>
      </c>
      <c r="H8" s="36">
        <f t="shared" si="1"/>
        <v>0.476274666218576</v>
      </c>
      <c r="I8" s="22">
        <f t="shared" si="2"/>
        <v>47627.466621857602</v>
      </c>
      <c r="J8" s="22">
        <f t="shared" si="3"/>
        <v>-2084984.2137459063</v>
      </c>
      <c r="K8" s="39"/>
      <c r="L8" s="28">
        <f t="shared" si="5"/>
        <v>4.1788177017770354E-3</v>
      </c>
    </row>
    <row r="9" spans="1:14" x14ac:dyDescent="0.25">
      <c r="A9" s="10" t="s">
        <v>6</v>
      </c>
      <c r="B9" s="12">
        <f>(LN(E2/$B$6)+($B$5+$B$4^2/2)*$B$3*(1-D2/$B$8))/(SQRT($B$3*(1-D2/$B$8))*$B$4)</f>
        <v>0.10833333333333334</v>
      </c>
      <c r="D9" s="13">
        <v>7</v>
      </c>
      <c r="E9" s="18">
        <v>49.279433491769041</v>
      </c>
      <c r="F9" s="21">
        <f t="shared" si="4"/>
        <v>261861.85118073222</v>
      </c>
      <c r="G9" s="17">
        <f t="shared" si="0"/>
        <v>-3.8904768543818755E-3</v>
      </c>
      <c r="H9" s="36">
        <f t="shared" si="1"/>
        <v>0.49844792820717554</v>
      </c>
      <c r="I9" s="22">
        <f t="shared" si="2"/>
        <v>49844.792820717557</v>
      </c>
      <c r="J9" s="22">
        <f t="shared" si="3"/>
        <v>-2194461.3015388255</v>
      </c>
      <c r="K9" s="39"/>
      <c r="L9" s="28">
        <f t="shared" si="5"/>
        <v>8.1570110093929608E-3</v>
      </c>
    </row>
    <row r="10" spans="1:14" ht="15.75" thickBot="1" x14ac:dyDescent="0.3">
      <c r="A10" s="9" t="s">
        <v>26</v>
      </c>
      <c r="B10" s="37">
        <f>B9-B4*SQRT(B3)</f>
        <v>-4.1666666666666657E-2</v>
      </c>
      <c r="D10" s="13">
        <v>8</v>
      </c>
      <c r="E10" s="18">
        <v>50.190454246104999</v>
      </c>
      <c r="F10" s="21">
        <f t="shared" si="4"/>
        <v>307052.03483315563</v>
      </c>
      <c r="G10" s="17">
        <f t="shared" si="0"/>
        <v>0.12694352033679651</v>
      </c>
      <c r="H10" s="36">
        <f t="shared" si="1"/>
        <v>0.55050744949894936</v>
      </c>
      <c r="I10" s="22">
        <f t="shared" si="2"/>
        <v>55050.744949894935</v>
      </c>
      <c r="J10" s="22">
        <f t="shared" si="3"/>
        <v>-2455969.8607885418</v>
      </c>
      <c r="K10" s="39"/>
      <c r="L10" s="28">
        <f t="shared" si="5"/>
        <v>1.8318030699522477E-2</v>
      </c>
    </row>
    <row r="11" spans="1:14" ht="15.75" thickBot="1" x14ac:dyDescent="0.3">
      <c r="A11" s="9" t="s">
        <v>13</v>
      </c>
      <c r="B11" s="20">
        <f>(B2*_xlfn.NORM.DIST(B9,0,1,TRUE) - B6*EXP(-B5*B3)*_xlfn.NORM.DIST(B10,0,1,TRUE))*B7</f>
        <v>310815.12162064441</v>
      </c>
      <c r="D11" s="13">
        <v>9</v>
      </c>
      <c r="E11" s="18">
        <v>49.961241576420598</v>
      </c>
      <c r="F11" s="21">
        <f t="shared" si="4"/>
        <v>294188.09734873759</v>
      </c>
      <c r="G11" s="17">
        <f t="shared" si="0"/>
        <v>9.2390923474739733E-2</v>
      </c>
      <c r="H11" s="36">
        <f t="shared" si="1"/>
        <v>0.53680627469869646</v>
      </c>
      <c r="I11" s="22">
        <f t="shared" si="2"/>
        <v>53680.627469869643</v>
      </c>
      <c r="J11" s="22">
        <f t="shared" si="3"/>
        <v>-2387762.6996472594</v>
      </c>
      <c r="K11" s="39"/>
      <c r="L11" s="28">
        <f t="shared" si="5"/>
        <v>-4.5773177978467427E-3</v>
      </c>
    </row>
    <row r="12" spans="1:14" ht="15.75" thickBot="1" x14ac:dyDescent="0.3">
      <c r="A12" s="23" t="s">
        <v>14</v>
      </c>
      <c r="B12" s="31">
        <f>F52-MAX(B7*(E52-B6),0)</f>
        <v>55393.577111131453</v>
      </c>
      <c r="D12" s="13">
        <v>10</v>
      </c>
      <c r="E12" s="18">
        <v>50.843417360732154</v>
      </c>
      <c r="F12" s="21">
        <f t="shared" si="4"/>
        <v>341305.05878013006</v>
      </c>
      <c r="G12" s="17">
        <f t="shared" si="0"/>
        <v>0.2215768698018549</v>
      </c>
      <c r="H12" s="36">
        <f t="shared" si="1"/>
        <v>0.58767835492560405</v>
      </c>
      <c r="I12" s="22">
        <f t="shared" si="2"/>
        <v>58767.835492560407</v>
      </c>
      <c r="J12" s="22">
        <f t="shared" si="3"/>
        <v>-2646652.5285549671</v>
      </c>
      <c r="K12" s="39"/>
      <c r="L12" s="28">
        <f t="shared" si="5"/>
        <v>1.7503125657134754E-2</v>
      </c>
    </row>
    <row r="13" spans="1:14" x14ac:dyDescent="0.25">
      <c r="D13" s="13">
        <v>11</v>
      </c>
      <c r="E13" s="18">
        <v>51.472769442634053</v>
      </c>
      <c r="F13" s="21">
        <f t="shared" si="4"/>
        <v>378026.03990968195</v>
      </c>
      <c r="G13" s="17">
        <f t="shared" si="0"/>
        <v>0.31481010675874543</v>
      </c>
      <c r="H13" s="36">
        <f t="shared" si="1"/>
        <v>0.62354708122503721</v>
      </c>
      <c r="I13" s="22">
        <f t="shared" si="2"/>
        <v>62354.708122503718</v>
      </c>
      <c r="J13" s="22">
        <f t="shared" si="3"/>
        <v>-2831543.474942693</v>
      </c>
      <c r="K13" s="39"/>
      <c r="L13" s="28">
        <f t="shared" si="5"/>
        <v>1.2302257130831532E-2</v>
      </c>
    </row>
    <row r="14" spans="1:14" x14ac:dyDescent="0.25">
      <c r="D14" s="13">
        <v>12</v>
      </c>
      <c r="E14" s="18">
        <v>52.021059065238248</v>
      </c>
      <c r="F14" s="21">
        <f t="shared" si="4"/>
        <v>411931.3107880805</v>
      </c>
      <c r="G14" s="17">
        <f t="shared" si="0"/>
        <v>0.39746744814252438</v>
      </c>
      <c r="H14" s="36">
        <f t="shared" si="1"/>
        <v>0.65448860681703525</v>
      </c>
      <c r="I14" s="22">
        <f t="shared" si="2"/>
        <v>65448.860681703525</v>
      </c>
      <c r="J14" s="22">
        <f t="shared" si="3"/>
        <v>-2992787.7364873677</v>
      </c>
      <c r="K14" s="39"/>
      <c r="L14" s="28">
        <f t="shared" si="5"/>
        <v>1.0595699476062034E-2</v>
      </c>
    </row>
    <row r="15" spans="1:14" x14ac:dyDescent="0.25">
      <c r="D15" s="13">
        <v>13</v>
      </c>
      <c r="E15" s="18">
        <v>52.697966436646894</v>
      </c>
      <c r="F15" s="21">
        <f t="shared" si="4"/>
        <v>455934.83329573675</v>
      </c>
      <c r="G15" s="17">
        <f t="shared" si="0"/>
        <v>0.50047601340349823</v>
      </c>
      <c r="H15" s="36">
        <f t="shared" si="1"/>
        <v>0.69163002914020277</v>
      </c>
      <c r="I15" s="22">
        <f t="shared" si="2"/>
        <v>69163.002914020282</v>
      </c>
      <c r="J15" s="22">
        <f t="shared" si="3"/>
        <v>-3188814.7729250151</v>
      </c>
      <c r="K15" s="39"/>
      <c r="L15" s="28">
        <f t="shared" si="5"/>
        <v>1.2928248640737468E-2</v>
      </c>
    </row>
    <row r="16" spans="1:14" x14ac:dyDescent="0.25">
      <c r="D16" s="13">
        <v>14</v>
      </c>
      <c r="E16" s="18">
        <v>51.728482563845247</v>
      </c>
      <c r="F16" s="21">
        <f t="shared" si="4"/>
        <v>388563.51995416282</v>
      </c>
      <c r="G16" s="17">
        <f t="shared" si="0"/>
        <v>0.35893953594545142</v>
      </c>
      <c r="H16" s="36">
        <f t="shared" si="1"/>
        <v>0.64017983883718688</v>
      </c>
      <c r="I16" s="22">
        <f t="shared" si="2"/>
        <v>64017.983883718691</v>
      </c>
      <c r="J16" s="22">
        <f t="shared" si="3"/>
        <v>-2922989.6431473056</v>
      </c>
      <c r="K16" s="39"/>
      <c r="L16" s="28">
        <f t="shared" si="5"/>
        <v>-1.8568317452208504E-2</v>
      </c>
    </row>
    <row r="17" spans="1:12" x14ac:dyDescent="0.25">
      <c r="D17" s="13">
        <v>15</v>
      </c>
      <c r="E17" s="18">
        <v>52.552502571645881</v>
      </c>
      <c r="F17" s="21">
        <f t="shared" si="4"/>
        <v>441023.30595365528</v>
      </c>
      <c r="G17" s="17">
        <f t="shared" si="0"/>
        <v>0.48737210254675567</v>
      </c>
      <c r="H17" s="36">
        <f t="shared" si="1"/>
        <v>0.68700267014293104</v>
      </c>
      <c r="I17" s="22">
        <f t="shared" si="2"/>
        <v>68700.267014293102</v>
      </c>
      <c r="J17" s="22">
        <f t="shared" si="3"/>
        <v>-3169347.6529877414</v>
      </c>
      <c r="K17" s="39"/>
      <c r="L17" s="28">
        <f t="shared" si="5"/>
        <v>1.5804169054773946E-2</v>
      </c>
    </row>
    <row r="18" spans="1:12" x14ac:dyDescent="0.25">
      <c r="A18" t="s">
        <v>25</v>
      </c>
      <c r="D18" s="13">
        <v>16</v>
      </c>
      <c r="E18" s="18">
        <v>50.925201044894912</v>
      </c>
      <c r="F18" s="21">
        <f t="shared" si="4"/>
        <v>328910.30594053149</v>
      </c>
      <c r="G18" s="17">
        <f t="shared" si="0"/>
        <v>0.23756287296966538</v>
      </c>
      <c r="H18" s="36">
        <f t="shared" si="1"/>
        <v>0.59388992537539664</v>
      </c>
      <c r="I18" s="22">
        <f t="shared" si="2"/>
        <v>59388.992537539663</v>
      </c>
      <c r="J18" s="22">
        <f t="shared" si="3"/>
        <v>-2695486.0788874393</v>
      </c>
      <c r="K18" s="39"/>
      <c r="L18" s="28">
        <f t="shared" si="5"/>
        <v>-3.1454808897936885E-2</v>
      </c>
    </row>
    <row r="19" spans="1:12" x14ac:dyDescent="0.25">
      <c r="D19" s="13">
        <v>17</v>
      </c>
      <c r="E19" s="18">
        <v>50.188990559861445</v>
      </c>
      <c r="F19" s="21">
        <f t="shared" si="4"/>
        <v>284917.94485305191</v>
      </c>
      <c r="G19" s="17">
        <f t="shared" si="0"/>
        <v>0.11896944958165449</v>
      </c>
      <c r="H19" s="36">
        <f t="shared" si="1"/>
        <v>0.54735022022479507</v>
      </c>
      <c r="I19" s="22">
        <f t="shared" si="2"/>
        <v>54735.022022479505</v>
      </c>
      <c r="J19" s="22">
        <f t="shared" si="3"/>
        <v>-2462177.5587269804</v>
      </c>
      <c r="K19" s="39"/>
      <c r="L19" s="28">
        <f t="shared" si="5"/>
        <v>-1.4562218878677351E-2</v>
      </c>
    </row>
    <row r="20" spans="1:12" x14ac:dyDescent="0.25">
      <c r="D20" s="13">
        <v>18</v>
      </c>
      <c r="E20" s="18">
        <v>51.96906461002181</v>
      </c>
      <c r="F20" s="21">
        <f t="shared" si="4"/>
        <v>382104.10712305282</v>
      </c>
      <c r="G20" s="17">
        <f t="shared" si="0"/>
        <v>0.40854687314647753</v>
      </c>
      <c r="H20" s="36">
        <f t="shared" si="1"/>
        <v>0.65856388733069782</v>
      </c>
      <c r="I20" s="22">
        <f t="shared" si="2"/>
        <v>65856.388733069776</v>
      </c>
      <c r="J20" s="22">
        <f t="shared" si="3"/>
        <v>-3040390.8139285627</v>
      </c>
      <c r="K20" s="39"/>
      <c r="L20" s="28">
        <f t="shared" si="5"/>
        <v>3.4852939116880956E-2</v>
      </c>
    </row>
    <row r="21" spans="1:12" x14ac:dyDescent="0.25">
      <c r="D21" s="13">
        <v>19</v>
      </c>
      <c r="E21" s="18">
        <v>52.980929207186115</v>
      </c>
      <c r="F21" s="21">
        <f t="shared" si="4"/>
        <v>448437.80109528254</v>
      </c>
      <c r="G21" s="17">
        <f t="shared" si="0"/>
        <v>0.57559858697322808</v>
      </c>
      <c r="H21" s="36">
        <f t="shared" si="1"/>
        <v>0.71755673181306423</v>
      </c>
      <c r="I21" s="22">
        <f t="shared" si="2"/>
        <v>71755.673181306425</v>
      </c>
      <c r="J21" s="22">
        <f t="shared" si="3"/>
        <v>-3353244.4399374966</v>
      </c>
      <c r="K21" s="39"/>
      <c r="L21" s="28">
        <f t="shared" si="5"/>
        <v>1.9283392313881806E-2</v>
      </c>
    </row>
    <row r="22" spans="1:12" x14ac:dyDescent="0.25">
      <c r="D22" s="13">
        <v>20</v>
      </c>
      <c r="E22" s="18">
        <v>52.111637501166399</v>
      </c>
      <c r="F22" s="21">
        <f t="shared" si="4"/>
        <v>385725.84832813655</v>
      </c>
      <c r="G22" s="17">
        <f t="shared" si="0"/>
        <v>0.43993034450346802</v>
      </c>
      <c r="H22" s="36">
        <f t="shared" si="1"/>
        <v>0.67000622126782838</v>
      </c>
      <c r="I22" s="22">
        <f t="shared" si="2"/>
        <v>67000.622126782837</v>
      </c>
      <c r="J22" s="22">
        <f t="shared" si="3"/>
        <v>-3105786.2842953992</v>
      </c>
      <c r="K22" s="39"/>
      <c r="L22" s="28">
        <f t="shared" si="5"/>
        <v>-1.6543730158862412E-2</v>
      </c>
    </row>
    <row r="23" spans="1:12" x14ac:dyDescent="0.25">
      <c r="D23" s="13">
        <v>21</v>
      </c>
      <c r="E23" s="18">
        <v>51.120443479193007</v>
      </c>
      <c r="F23" s="21">
        <f t="shared" si="4"/>
        <v>319004.6380496925</v>
      </c>
      <c r="G23" s="17">
        <f t="shared" si="0"/>
        <v>0.27650053314799283</v>
      </c>
      <c r="H23" s="36">
        <f t="shared" si="1"/>
        <v>0.60891817489488698</v>
      </c>
      <c r="I23" s="22">
        <f t="shared" si="2"/>
        <v>60891.817489488698</v>
      </c>
      <c r="J23" s="22">
        <f t="shared" si="3"/>
        <v>-2793812.076267051</v>
      </c>
      <c r="K23" s="39"/>
      <c r="L23" s="28">
        <f t="shared" si="5"/>
        <v>-1.9203807071014059E-2</v>
      </c>
    </row>
    <row r="24" spans="1:12" x14ac:dyDescent="0.25">
      <c r="D24" s="13">
        <v>22</v>
      </c>
      <c r="E24" s="18">
        <v>50.343305755812004</v>
      </c>
      <c r="F24" s="21">
        <f t="shared" si="4"/>
        <v>271403.91445622686</v>
      </c>
      <c r="G24" s="17">
        <f t="shared" si="0"/>
        <v>0.14202842078536518</v>
      </c>
      <c r="H24" s="36">
        <f t="shared" si="1"/>
        <v>0.55647122164911045</v>
      </c>
      <c r="I24" s="22">
        <f t="shared" si="2"/>
        <v>55647.122164911045</v>
      </c>
      <c r="J24" s="22">
        <f t="shared" si="3"/>
        <v>-2530056.1711229132</v>
      </c>
      <c r="K24" s="39"/>
      <c r="L24" s="28">
        <f t="shared" si="5"/>
        <v>-1.5318829168680735E-2</v>
      </c>
    </row>
    <row r="25" spans="1:12" x14ac:dyDescent="0.25">
      <c r="D25" s="13">
        <v>23</v>
      </c>
      <c r="E25" s="18">
        <v>51.901380906284423</v>
      </c>
      <c r="F25" s="21">
        <f t="shared" si="4"/>
        <v>357853.29442886281</v>
      </c>
      <c r="G25" s="17">
        <f t="shared" si="0"/>
        <v>0.41820402784841582</v>
      </c>
      <c r="H25" s="36">
        <f t="shared" si="1"/>
        <v>0.66210102444062158</v>
      </c>
      <c r="I25" s="22">
        <f t="shared" si="2"/>
        <v>66210.102444062155</v>
      </c>
      <c r="J25" s="22">
        <f t="shared" si="3"/>
        <v>-3078542.4523645206</v>
      </c>
      <c r="K25" s="39"/>
      <c r="L25" s="28">
        <f t="shared" si="5"/>
        <v>3.0479740754336859E-2</v>
      </c>
    </row>
    <row r="26" spans="1:12" x14ac:dyDescent="0.25">
      <c r="D26" s="13">
        <v>24</v>
      </c>
      <c r="E26" s="18">
        <v>51.183097142232725</v>
      </c>
      <c r="F26" s="21">
        <f t="shared" si="4"/>
        <v>309987.78318863135</v>
      </c>
      <c r="G26" s="17">
        <f t="shared" si="0"/>
        <v>0.29432705050303332</v>
      </c>
      <c r="H26" s="36">
        <f t="shared" si="1"/>
        <v>0.61574599785412265</v>
      </c>
      <c r="I26" s="22">
        <f t="shared" si="2"/>
        <v>61574.599785412262</v>
      </c>
      <c r="J26" s="22">
        <f t="shared" si="3"/>
        <v>-2841590.939122227</v>
      </c>
      <c r="K26" s="39"/>
      <c r="L26" s="28">
        <f t="shared" si="5"/>
        <v>-1.3936053276895741E-2</v>
      </c>
    </row>
    <row r="27" spans="1:12" x14ac:dyDescent="0.25">
      <c r="D27" s="13">
        <v>25</v>
      </c>
      <c r="E27" s="18">
        <v>50.469461137834891</v>
      </c>
      <c r="F27" s="21">
        <f t="shared" si="4"/>
        <v>265761.75852303335</v>
      </c>
      <c r="G27" s="17">
        <f t="shared" si="0"/>
        <v>0.16471268037798062</v>
      </c>
      <c r="H27" s="36">
        <f t="shared" si="1"/>
        <v>0.56541493209450122</v>
      </c>
      <c r="I27" s="22">
        <f t="shared" si="2"/>
        <v>56541.49320945012</v>
      </c>
      <c r="J27" s="22">
        <f t="shared" si="3"/>
        <v>-2587856.9356864649</v>
      </c>
      <c r="K27" s="39"/>
      <c r="L27" s="28">
        <f t="shared" si="5"/>
        <v>-1.404092018394067E-2</v>
      </c>
    </row>
    <row r="28" spans="1:12" x14ac:dyDescent="0.25">
      <c r="D28" s="13">
        <v>26</v>
      </c>
      <c r="E28" s="18">
        <v>51.073283625557103</v>
      </c>
      <c r="F28" s="21">
        <f t="shared" si="4"/>
        <v>299643.98497900733</v>
      </c>
      <c r="G28" s="17">
        <f t="shared" si="0"/>
        <v>0.2794233825997286</v>
      </c>
      <c r="H28" s="36">
        <f t="shared" si="1"/>
        <v>0.61004003564797737</v>
      </c>
      <c r="I28" s="22">
        <f t="shared" si="2"/>
        <v>61004.003564797735</v>
      </c>
      <c r="J28" s="22">
        <f t="shared" si="3"/>
        <v>-2816030.791380404</v>
      </c>
      <c r="K28" s="39"/>
      <c r="L28" s="28">
        <f t="shared" si="5"/>
        <v>1.1893111742726992E-2</v>
      </c>
    </row>
    <row r="29" spans="1:12" x14ac:dyDescent="0.25">
      <c r="D29" s="13">
        <v>27</v>
      </c>
      <c r="E29" s="18">
        <v>51.530250603035384</v>
      </c>
      <c r="F29" s="21">
        <f t="shared" si="4"/>
        <v>327239.18294232571</v>
      </c>
      <c r="G29" s="17">
        <f t="shared" si="0"/>
        <v>0.36979445352027601</v>
      </c>
      <c r="H29" s="36">
        <f t="shared" si="1"/>
        <v>0.64423217589355675</v>
      </c>
      <c r="I29" s="22">
        <f t="shared" si="2"/>
        <v>64423.217589355678</v>
      </c>
      <c r="J29" s="22">
        <f t="shared" si="3"/>
        <v>-2992505.3640910494</v>
      </c>
      <c r="K29" s="39"/>
      <c r="L29" s="28">
        <f t="shared" si="5"/>
        <v>8.9074904164304358E-3</v>
      </c>
    </row>
    <row r="30" spans="1:12" x14ac:dyDescent="0.25">
      <c r="D30" s="13">
        <v>28</v>
      </c>
      <c r="E30" s="18">
        <v>52.348300752920601</v>
      </c>
      <c r="F30" s="21">
        <f t="shared" si="4"/>
        <v>379641.34024795122</v>
      </c>
      <c r="G30" s="17">
        <f t="shared" si="0"/>
        <v>0.53313710335678566</v>
      </c>
      <c r="H30" s="36">
        <f t="shared" si="1"/>
        <v>0.70303066169572592</v>
      </c>
      <c r="I30" s="22">
        <f t="shared" si="2"/>
        <v>70303.066169572587</v>
      </c>
      <c r="J30" s="22">
        <f t="shared" si="3"/>
        <v>-3300604.711449312</v>
      </c>
      <c r="K30" s="39"/>
      <c r="L30" s="28">
        <f t="shared" si="5"/>
        <v>1.5750451863981829E-2</v>
      </c>
    </row>
    <row r="31" spans="1:12" x14ac:dyDescent="0.25">
      <c r="D31" s="13">
        <v>29</v>
      </c>
      <c r="E31" s="18">
        <v>53.127716766476617</v>
      </c>
      <c r="F31" s="21">
        <f t="shared" si="4"/>
        <v>434106.59884788556</v>
      </c>
      <c r="G31" s="17">
        <f t="shared" si="0"/>
        <v>0.6943728891887776</v>
      </c>
      <c r="H31" s="36">
        <f t="shared" si="1"/>
        <v>0.75627580448060649</v>
      </c>
      <c r="I31" s="22">
        <f t="shared" si="2"/>
        <v>75627.580448060646</v>
      </c>
      <c r="J31" s="22">
        <f t="shared" si="3"/>
        <v>-3583814.074930605</v>
      </c>
      <c r="K31" s="39"/>
      <c r="L31" s="28">
        <f t="shared" si="5"/>
        <v>1.4779287633009855E-2</v>
      </c>
    </row>
    <row r="32" spans="1:12" x14ac:dyDescent="0.25">
      <c r="D32" s="13">
        <v>30</v>
      </c>
      <c r="E32" s="18">
        <v>52.560391426559974</v>
      </c>
      <c r="F32" s="21">
        <f t="shared" si="4"/>
        <v>390842.75673595542</v>
      </c>
      <c r="G32" s="17">
        <f t="shared" si="0"/>
        <v>0.594927897111028</v>
      </c>
      <c r="H32" s="36">
        <f t="shared" si="1"/>
        <v>0.72405416564785607</v>
      </c>
      <c r="I32" s="22">
        <f t="shared" si="2"/>
        <v>72405.416564785613</v>
      </c>
      <c r="J32" s="22">
        <f t="shared" si="3"/>
        <v>-3414814.2793123061</v>
      </c>
      <c r="K32" s="39"/>
      <c r="L32" s="28">
        <f t="shared" si="5"/>
        <v>-1.0735943689196711E-2</v>
      </c>
    </row>
    <row r="33" spans="4:12" x14ac:dyDescent="0.25">
      <c r="D33" s="13">
        <v>31</v>
      </c>
      <c r="E33" s="18">
        <v>53.604300621578751</v>
      </c>
      <c r="F33" s="21">
        <f t="shared" si="4"/>
        <v>466085.93835452804</v>
      </c>
      <c r="G33" s="17">
        <f t="shared" si="0"/>
        <v>0.81955662366429116</v>
      </c>
      <c r="H33" s="36">
        <f t="shared" si="1"/>
        <v>0.79376554506576924</v>
      </c>
      <c r="I33" s="22">
        <f t="shared" si="2"/>
        <v>79376.554506576926</v>
      </c>
      <c r="J33" s="22">
        <f t="shared" si="3"/>
        <v>-3788838.7517211535</v>
      </c>
      <c r="K33" s="39"/>
      <c r="L33" s="28">
        <f t="shared" si="5"/>
        <v>1.9666478953777298E-2</v>
      </c>
    </row>
    <row r="34" spans="4:12" x14ac:dyDescent="0.25">
      <c r="D34" s="13">
        <v>32</v>
      </c>
      <c r="E34" s="18">
        <v>54.260268461545607</v>
      </c>
      <c r="F34" s="21">
        <f t="shared" si="4"/>
        <v>517775.50253822119</v>
      </c>
      <c r="G34" s="17">
        <f t="shared" si="0"/>
        <v>0.97354721642558439</v>
      </c>
      <c r="H34" s="36">
        <f t="shared" si="1"/>
        <v>0.83485929730837605</v>
      </c>
      <c r="I34" s="22">
        <f t="shared" si="2"/>
        <v>83485.929730837612</v>
      </c>
      <c r="J34" s="22">
        <f t="shared" si="3"/>
        <v>-4012193.4574187603</v>
      </c>
      <c r="K34" s="39"/>
      <c r="L34" s="28">
        <f t="shared" si="5"/>
        <v>1.2162954571170628E-2</v>
      </c>
    </row>
    <row r="35" spans="4:12" x14ac:dyDescent="0.25">
      <c r="D35" s="13">
        <v>33</v>
      </c>
      <c r="E35" s="18">
        <v>55.721883716492059</v>
      </c>
      <c r="F35" s="21">
        <f t="shared" si="4"/>
        <v>639398.57159882295</v>
      </c>
      <c r="G35" s="17">
        <f t="shared" si="0"/>
        <v>1.301959517579893</v>
      </c>
      <c r="H35" s="36">
        <f t="shared" si="1"/>
        <v>0.90353488762799827</v>
      </c>
      <c r="I35" s="22">
        <f t="shared" si="2"/>
        <v>90353.488762799825</v>
      </c>
      <c r="J35" s="22">
        <f t="shared" si="3"/>
        <v>-4395268.0226212805</v>
      </c>
      <c r="K35" s="39"/>
      <c r="L35" s="28">
        <f t="shared" si="5"/>
        <v>2.6580700262362544E-2</v>
      </c>
    </row>
    <row r="36" spans="4:12" x14ac:dyDescent="0.25">
      <c r="D36" s="13">
        <v>34</v>
      </c>
      <c r="E36" s="18">
        <v>54.819615295764478</v>
      </c>
      <c r="F36" s="21">
        <f t="shared" si="4"/>
        <v>557435.92320624937</v>
      </c>
      <c r="G36" s="17">
        <f t="shared" si="0"/>
        <v>1.145808412764338</v>
      </c>
      <c r="H36" s="36">
        <f t="shared" si="1"/>
        <v>0.87406278326546083</v>
      </c>
      <c r="I36" s="22">
        <f t="shared" si="2"/>
        <v>87406.278326546089</v>
      </c>
      <c r="J36" s="22">
        <f t="shared" si="3"/>
        <v>-4234142.629089524</v>
      </c>
      <c r="K36" s="39"/>
      <c r="L36" s="28">
        <f t="shared" si="5"/>
        <v>-1.6324881907914233E-2</v>
      </c>
    </row>
    <row r="37" spans="4:12" x14ac:dyDescent="0.25">
      <c r="D37" s="13">
        <v>35</v>
      </c>
      <c r="E37" s="18">
        <v>54.385390430601383</v>
      </c>
      <c r="F37" s="21">
        <f t="shared" si="4"/>
        <v>519058.50835116894</v>
      </c>
      <c r="G37" s="17">
        <f t="shared" si="0"/>
        <v>1.0826351515101451</v>
      </c>
      <c r="H37" s="36">
        <f t="shared" si="1"/>
        <v>0.86051480082857645</v>
      </c>
      <c r="I37" s="22">
        <f t="shared" si="2"/>
        <v>86051.480082857641</v>
      </c>
      <c r="J37" s="22">
        <f t="shared" si="3"/>
        <v>-4160884.8330861623</v>
      </c>
      <c r="K37" s="39"/>
      <c r="L37" s="28">
        <f t="shared" si="5"/>
        <v>-7.952513728231584E-3</v>
      </c>
    </row>
    <row r="38" spans="4:12" x14ac:dyDescent="0.25">
      <c r="D38" s="13">
        <v>36</v>
      </c>
      <c r="E38" s="18">
        <v>54.533397612974767</v>
      </c>
      <c r="F38" s="21">
        <f t="shared" si="4"/>
        <v>531378.6361688656</v>
      </c>
      <c r="G38" s="17">
        <f t="shared" si="0"/>
        <v>1.1507797225907084</v>
      </c>
      <c r="H38" s="36">
        <f t="shared" si="1"/>
        <v>0.87508856553762071</v>
      </c>
      <c r="I38" s="22">
        <f t="shared" si="2"/>
        <v>87508.856553762074</v>
      </c>
      <c r="J38" s="22">
        <f t="shared" si="3"/>
        <v>-4240776.6329342145</v>
      </c>
      <c r="K38" s="39"/>
      <c r="L38" s="28">
        <f t="shared" si="5"/>
        <v>2.7177546892079916E-3</v>
      </c>
    </row>
    <row r="39" spans="4:12" x14ac:dyDescent="0.25">
      <c r="D39" s="13">
        <v>37</v>
      </c>
      <c r="E39" s="18">
        <v>54.099933327746236</v>
      </c>
      <c r="F39" s="21">
        <f t="shared" si="4"/>
        <v>493022.5733437395</v>
      </c>
      <c r="G39" s="17">
        <f t="shared" si="0"/>
        <v>1.0856328726599931</v>
      </c>
      <c r="H39" s="36">
        <f t="shared" si="1"/>
        <v>0.86117927493916091</v>
      </c>
      <c r="I39" s="22">
        <f t="shared" si="2"/>
        <v>86117.927493916097</v>
      </c>
      <c r="J39" s="22">
        <f t="shared" si="3"/>
        <v>-4165951.5624008062</v>
      </c>
      <c r="K39" s="39"/>
      <c r="L39" s="28">
        <f t="shared" si="5"/>
        <v>-7.98036075936083E-3</v>
      </c>
    </row>
    <row r="40" spans="4:12" x14ac:dyDescent="0.25">
      <c r="D40" s="13">
        <v>38</v>
      </c>
      <c r="E40" s="18">
        <v>53.15321737152712</v>
      </c>
      <c r="F40" s="21">
        <f t="shared" si="4"/>
        <v>411076.74128203583</v>
      </c>
      <c r="G40" s="17">
        <f t="shared" si="0"/>
        <v>0.88529500916751347</v>
      </c>
      <c r="H40" s="36">
        <f t="shared" si="1"/>
        <v>0.81200122947417053</v>
      </c>
      <c r="I40" s="22">
        <f t="shared" si="2"/>
        <v>81200.122947417054</v>
      </c>
      <c r="J40" s="22">
        <f t="shared" si="3"/>
        <v>-3904971.0443367502</v>
      </c>
      <c r="K40" s="39"/>
      <c r="L40" s="28">
        <f t="shared" si="5"/>
        <v>-1.7654316705577527E-2</v>
      </c>
    </row>
    <row r="41" spans="4:12" x14ac:dyDescent="0.25">
      <c r="D41" s="13">
        <v>39</v>
      </c>
      <c r="E41" s="18">
        <v>53.371662966903962</v>
      </c>
      <c r="F41" s="21">
        <f t="shared" si="4"/>
        <v>428424.03385401721</v>
      </c>
      <c r="G41" s="17">
        <f t="shared" si="0"/>
        <v>0.97833464614310672</v>
      </c>
      <c r="H41" s="36">
        <f t="shared" si="1"/>
        <v>0.83604558013683006</v>
      </c>
      <c r="I41" s="22">
        <f t="shared" si="2"/>
        <v>83604.55801368301</v>
      </c>
      <c r="J41" s="22">
        <f t="shared" si="3"/>
        <v>-4033690.2589492425</v>
      </c>
      <c r="K41" s="39"/>
      <c r="L41" s="28">
        <f t="shared" si="5"/>
        <v>4.1013123109745692E-3</v>
      </c>
    </row>
    <row r="42" spans="4:12" x14ac:dyDescent="0.25">
      <c r="D42" s="13">
        <v>40</v>
      </c>
      <c r="E42" s="18">
        <v>53.741951239083704</v>
      </c>
      <c r="F42" s="21">
        <f t="shared" si="4"/>
        <v>458978.43199223623</v>
      </c>
      <c r="G42" s="17">
        <f t="shared" si="0"/>
        <v>1.1243084846046825</v>
      </c>
      <c r="H42" s="36">
        <f t="shared" si="1"/>
        <v>0.86955890990623164</v>
      </c>
      <c r="I42" s="22">
        <f t="shared" si="2"/>
        <v>86955.890990623157</v>
      </c>
      <c r="J42" s="22">
        <f t="shared" si="3"/>
        <v>-4214200.821576911</v>
      </c>
      <c r="K42" s="39"/>
      <c r="L42" s="28">
        <f t="shared" si="5"/>
        <v>6.9139623379117473E-3</v>
      </c>
    </row>
    <row r="43" spans="4:12" x14ac:dyDescent="0.25">
      <c r="D43" s="13">
        <v>41</v>
      </c>
      <c r="E43" s="18">
        <v>52.51496827328215</v>
      </c>
      <c r="F43" s="21">
        <f t="shared" si="4"/>
        <v>351863.59381678043</v>
      </c>
      <c r="G43" s="17">
        <f t="shared" si="0"/>
        <v>0.81710483847888027</v>
      </c>
      <c r="H43" s="36">
        <f t="shared" si="1"/>
        <v>0.79306574093922833</v>
      </c>
      <c r="I43" s="22">
        <f t="shared" si="2"/>
        <v>79306.574093922827</v>
      </c>
      <c r="J43" s="22">
        <f t="shared" si="3"/>
        <v>-3812918.6285882769</v>
      </c>
      <c r="K43" s="39"/>
      <c r="L43" s="28">
        <f t="shared" si="5"/>
        <v>-2.3095672477087364E-2</v>
      </c>
    </row>
    <row r="44" spans="4:12" x14ac:dyDescent="0.25">
      <c r="D44" s="13">
        <v>42</v>
      </c>
      <c r="E44" s="18">
        <v>50.813611714252026</v>
      </c>
      <c r="F44" s="21">
        <f t="shared" si="4"/>
        <v>216553.52287978865</v>
      </c>
      <c r="G44" s="17">
        <f t="shared" si="0"/>
        <v>0.31235433993023781</v>
      </c>
      <c r="H44" s="36">
        <f t="shared" si="1"/>
        <v>0.62261437649220919</v>
      </c>
      <c r="I44" s="22">
        <f t="shared" si="2"/>
        <v>62261.437649220919</v>
      </c>
      <c r="J44" s="22">
        <f t="shared" si="3"/>
        <v>-2947174.9945988357</v>
      </c>
      <c r="K44" s="39"/>
      <c r="L44" s="28">
        <f t="shared" si="5"/>
        <v>-3.2933973104773751E-2</v>
      </c>
    </row>
    <row r="45" spans="4:12" x14ac:dyDescent="0.25">
      <c r="D45" s="13">
        <v>43</v>
      </c>
      <c r="E45" s="18">
        <v>51.17826050204161</v>
      </c>
      <c r="F45" s="21">
        <f t="shared" si="4"/>
        <v>238962.3484087876</v>
      </c>
      <c r="G45" s="17">
        <f t="shared" si="0"/>
        <v>0.45553497175286584</v>
      </c>
      <c r="H45" s="36">
        <f t="shared" si="1"/>
        <v>0.67563779301618854</v>
      </c>
      <c r="I45" s="22">
        <f t="shared" si="2"/>
        <v>67563.779301618852</v>
      </c>
      <c r="J45" s="22">
        <f t="shared" si="3"/>
        <v>-3218834.3491919092</v>
      </c>
      <c r="K45" s="39"/>
      <c r="L45" s="28">
        <f t="shared" si="5"/>
        <v>7.1505764840803379E-3</v>
      </c>
    </row>
    <row r="46" spans="4:12" x14ac:dyDescent="0.25">
      <c r="D46" s="13">
        <v>44</v>
      </c>
      <c r="E46" s="18">
        <v>52.256283059631308</v>
      </c>
      <c r="F46" s="21">
        <f t="shared" si="4"/>
        <v>311475.72704231704</v>
      </c>
      <c r="G46" s="17">
        <f t="shared" si="0"/>
        <v>0.88694719444776327</v>
      </c>
      <c r="H46" s="36">
        <f t="shared" si="1"/>
        <v>0.81244633448856907</v>
      </c>
      <c r="I46" s="22">
        <f t="shared" si="2"/>
        <v>81244.633448856912</v>
      </c>
      <c r="J46" s="22">
        <f t="shared" si="3"/>
        <v>-3934066.8355371398</v>
      </c>
      <c r="K46" s="39"/>
      <c r="L46" s="28">
        <f t="shared" si="5"/>
        <v>2.0845291252531463E-2</v>
      </c>
    </row>
    <row r="47" spans="4:12" x14ac:dyDescent="0.25">
      <c r="D47" s="13">
        <v>45</v>
      </c>
      <c r="E47" s="18">
        <v>52.651333014763821</v>
      </c>
      <c r="F47" s="21">
        <f t="shared" si="4"/>
        <v>343177.98948650173</v>
      </c>
      <c r="G47" s="17">
        <f t="shared" si="0"/>
        <v>1.1235267103344957</v>
      </c>
      <c r="H47" s="36">
        <f t="shared" si="1"/>
        <v>0.86939306846934705</v>
      </c>
      <c r="I47" s="22">
        <f t="shared" si="2"/>
        <v>86939.306846934705</v>
      </c>
      <c r="J47" s="22">
        <f t="shared" si="3"/>
        <v>-4234292.4073841944</v>
      </c>
      <c r="K47" s="39"/>
      <c r="L47" s="28">
        <f t="shared" si="5"/>
        <v>7.5314231179725534E-3</v>
      </c>
    </row>
    <row r="48" spans="4:12" x14ac:dyDescent="0.25">
      <c r="D48" s="13">
        <v>46</v>
      </c>
      <c r="E48" s="18">
        <v>52.433773345537482</v>
      </c>
      <c r="F48" s="21">
        <f t="shared" si="4"/>
        <v>323840.05223320902</v>
      </c>
      <c r="G48" s="17">
        <f t="shared" si="0"/>
        <v>1.1508848232694897</v>
      </c>
      <c r="H48" s="36">
        <f t="shared" si="1"/>
        <v>0.87511018886586123</v>
      </c>
      <c r="I48" s="22">
        <f t="shared" si="2"/>
        <v>87511.018886586127</v>
      </c>
      <c r="J48" s="22">
        <f t="shared" si="3"/>
        <v>-4264692.8773030983</v>
      </c>
      <c r="K48" s="39"/>
      <c r="L48" s="28">
        <f t="shared" si="5"/>
        <v>-4.1406434764863454E-3</v>
      </c>
    </row>
    <row r="49" spans="3:12" x14ac:dyDescent="0.25">
      <c r="D49" s="13">
        <v>47</v>
      </c>
      <c r="E49" s="18">
        <v>51.448214482773281</v>
      </c>
      <c r="F49" s="21">
        <f t="shared" si="4"/>
        <v>237166.30136810304</v>
      </c>
      <c r="G49" s="17">
        <f t="shared" si="0"/>
        <v>0.80364362703606651</v>
      </c>
      <c r="H49" s="36">
        <f t="shared" si="1"/>
        <v>0.78919859017348359</v>
      </c>
      <c r="I49" s="22">
        <f t="shared" si="2"/>
        <v>78919.859017348354</v>
      </c>
      <c r="J49" s="22">
        <f t="shared" si="3"/>
        <v>-3823119.5323066642</v>
      </c>
      <c r="K49" s="39"/>
      <c r="L49" s="28">
        <f t="shared" si="5"/>
        <v>-1.8975155454743455E-2</v>
      </c>
    </row>
    <row r="50" spans="3:12" x14ac:dyDescent="0.25">
      <c r="D50" s="13">
        <v>48</v>
      </c>
      <c r="E50" s="18">
        <v>51.429425720749599</v>
      </c>
      <c r="F50" s="21">
        <f t="shared" si="4"/>
        <v>235301.16384861784</v>
      </c>
      <c r="G50" s="17">
        <f t="shared" si="0"/>
        <v>0.96124960218430056</v>
      </c>
      <c r="H50" s="36">
        <f t="shared" si="1"/>
        <v>0.83178665923195494</v>
      </c>
      <c r="I50" s="22">
        <f t="shared" si="2"/>
        <v>83178.665923195498</v>
      </c>
      <c r="J50" s="22">
        <f t="shared" si="3"/>
        <v>-4042529.8567994107</v>
      </c>
      <c r="K50" s="39"/>
      <c r="L50" s="28">
        <f t="shared" si="5"/>
        <v>-3.6526425363974291E-4</v>
      </c>
    </row>
    <row r="51" spans="3:12" x14ac:dyDescent="0.25">
      <c r="D51" s="13">
        <v>49</v>
      </c>
      <c r="E51" s="18">
        <v>53.570821436089929</v>
      </c>
      <c r="F51" s="21">
        <f t="shared" si="4"/>
        <v>413015.32946527022</v>
      </c>
      <c r="G51" s="17">
        <f t="shared" si="0"/>
        <v>3.267141544187703</v>
      </c>
      <c r="H51" s="36">
        <f t="shared" si="1"/>
        <v>0.99945680325866271</v>
      </c>
      <c r="I51" s="22">
        <f t="shared" si="2"/>
        <v>99945.680325866269</v>
      </c>
      <c r="J51" s="22">
        <f t="shared" si="3"/>
        <v>-4941156.8645802382</v>
      </c>
      <c r="K51" s="39"/>
      <c r="L51" s="28">
        <f t="shared" si="5"/>
        <v>4.0794050164213273E-2</v>
      </c>
    </row>
    <row r="52" spans="3:12" x14ac:dyDescent="0.25">
      <c r="D52" s="13">
        <v>50</v>
      </c>
      <c r="E52" s="18">
        <v>54.407872703516006</v>
      </c>
      <c r="F52" s="21">
        <f t="shared" si="4"/>
        <v>496180.847462732</v>
      </c>
      <c r="G52" s="17"/>
      <c r="H52" s="36"/>
      <c r="I52" s="26"/>
      <c r="J52" s="26"/>
      <c r="K52" s="39"/>
      <c r="L52" s="28">
        <f t="shared" si="5"/>
        <v>1.5504318547883592E-2</v>
      </c>
    </row>
    <row r="53" spans="3:12" x14ac:dyDescent="0.25">
      <c r="D53" s="13"/>
      <c r="E53" s="27"/>
      <c r="F53" s="27"/>
      <c r="G53" s="27"/>
      <c r="H53" s="27"/>
      <c r="I53" s="27"/>
      <c r="J53" s="27"/>
    </row>
    <row r="58" spans="3:12" x14ac:dyDescent="0.25">
      <c r="C58" s="38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workbookViewId="0">
      <pane ySplit="1" topLeftCell="A33" activePane="bottomLeft" state="frozen"/>
      <selection pane="bottomLeft" activeCell="E2" sqref="E2:E52"/>
    </sheetView>
  </sheetViews>
  <sheetFormatPr defaultRowHeight="15" x14ac:dyDescent="0.25"/>
  <cols>
    <col min="2" max="5" width="11" bestFit="1" customWidth="1"/>
  </cols>
  <sheetData>
    <row r="1" spans="1:5" ht="15.75" thickBot="1" x14ac:dyDescent="0.3">
      <c r="A1" s="14" t="s">
        <v>10</v>
      </c>
      <c r="B1" s="15" t="s">
        <v>19</v>
      </c>
      <c r="C1" s="15" t="s">
        <v>20</v>
      </c>
      <c r="D1" s="15" t="s">
        <v>21</v>
      </c>
      <c r="E1" s="15" t="s">
        <v>22</v>
      </c>
    </row>
    <row r="2" spans="1:5" x14ac:dyDescent="0.25">
      <c r="A2" s="13">
        <v>0</v>
      </c>
      <c r="B2" s="32">
        <v>50</v>
      </c>
      <c r="C2" s="32">
        <v>50</v>
      </c>
      <c r="D2" s="32">
        <v>50</v>
      </c>
      <c r="E2" s="19">
        <f>B2</f>
        <v>50</v>
      </c>
    </row>
    <row r="3" spans="1:5" x14ac:dyDescent="0.25">
      <c r="A3" s="13">
        <f>A2+1</f>
        <v>1</v>
      </c>
      <c r="B3" s="33">
        <v>49.672465715244996</v>
      </c>
      <c r="C3" s="32">
        <v>49.177203383731211</v>
      </c>
      <c r="D3" s="33">
        <v>48.669909554736016</v>
      </c>
      <c r="E3" s="18">
        <v>47.64062831369759</v>
      </c>
    </row>
    <row r="4" spans="1:5" x14ac:dyDescent="0.25">
      <c r="A4" s="13">
        <f t="shared" ref="A4:A52" si="0">A3+1</f>
        <v>2</v>
      </c>
      <c r="B4" s="33">
        <v>49.625614473172355</v>
      </c>
      <c r="C4" s="32">
        <v>49.818076106404433</v>
      </c>
      <c r="D4" s="33">
        <v>46.169336956490696</v>
      </c>
      <c r="E4" s="18">
        <v>49.449656477967586</v>
      </c>
    </row>
    <row r="5" spans="1:5" x14ac:dyDescent="0.25">
      <c r="A5" s="13">
        <f t="shared" si="0"/>
        <v>3</v>
      </c>
      <c r="B5" s="33">
        <v>49.743893032161658</v>
      </c>
      <c r="C5" s="32">
        <v>51.179054758279193</v>
      </c>
      <c r="D5" s="33">
        <v>47.481015369525075</v>
      </c>
      <c r="E5" s="18">
        <v>49.372705397661939</v>
      </c>
    </row>
    <row r="6" spans="1:5" x14ac:dyDescent="0.25">
      <c r="A6" s="13">
        <f t="shared" si="0"/>
        <v>4</v>
      </c>
      <c r="B6" s="33">
        <v>50.215641521980899</v>
      </c>
      <c r="C6" s="32">
        <v>50.332766680037551</v>
      </c>
      <c r="D6" s="33">
        <v>49.034295182217534</v>
      </c>
      <c r="E6" s="18">
        <v>49.947589215200104</v>
      </c>
    </row>
    <row r="7" spans="1:5" x14ac:dyDescent="0.25">
      <c r="A7" s="13">
        <f t="shared" si="0"/>
        <v>5</v>
      </c>
      <c r="B7" s="33">
        <v>48.356971995721089</v>
      </c>
      <c r="C7" s="32">
        <v>52.61925563338847</v>
      </c>
      <c r="D7" s="33">
        <v>48.263273888045177</v>
      </c>
      <c r="E7" s="18">
        <v>47.819475123093028</v>
      </c>
    </row>
    <row r="8" spans="1:5" x14ac:dyDescent="0.25">
      <c r="A8" s="13">
        <f t="shared" si="0"/>
        <v>6</v>
      </c>
      <c r="B8" s="33">
        <v>48.741614407655327</v>
      </c>
      <c r="C8" s="32">
        <v>54.685272283826414</v>
      </c>
      <c r="D8" s="33">
        <v>47.894760899666252</v>
      </c>
      <c r="E8" s="18">
        <v>44.883728671325834</v>
      </c>
    </row>
    <row r="9" spans="1:5" x14ac:dyDescent="0.25">
      <c r="A9" s="13">
        <f t="shared" si="0"/>
        <v>7</v>
      </c>
      <c r="B9" s="33">
        <v>50.075533324711159</v>
      </c>
      <c r="C9" s="32">
        <v>56.008340590920142</v>
      </c>
      <c r="D9" s="33">
        <v>52.309946629148811</v>
      </c>
      <c r="E9" s="18">
        <v>47.05801754039981</v>
      </c>
    </row>
    <row r="10" spans="1:5" x14ac:dyDescent="0.25">
      <c r="A10" s="13">
        <f t="shared" si="0"/>
        <v>8</v>
      </c>
      <c r="B10" s="33">
        <v>49.634212148496175</v>
      </c>
      <c r="C10" s="32">
        <v>56.069324980316836</v>
      </c>
      <c r="D10" s="33">
        <v>53.255408425171183</v>
      </c>
      <c r="E10" s="18">
        <v>45.955042770803338</v>
      </c>
    </row>
    <row r="11" spans="1:5" x14ac:dyDescent="0.25">
      <c r="A11" s="13">
        <f t="shared" si="0"/>
        <v>9</v>
      </c>
      <c r="B11" s="33">
        <v>48.39204208630683</v>
      </c>
      <c r="C11" s="32">
        <v>56.525448027118088</v>
      </c>
      <c r="D11" s="33">
        <v>53.182812422691619</v>
      </c>
      <c r="E11" s="18">
        <v>47.55576980144096</v>
      </c>
    </row>
    <row r="12" spans="1:5" x14ac:dyDescent="0.25">
      <c r="A12" s="13">
        <f t="shared" si="0"/>
        <v>10</v>
      </c>
      <c r="B12" s="33">
        <v>48.193660291379288</v>
      </c>
      <c r="C12" s="32">
        <v>56.388090333689135</v>
      </c>
      <c r="D12" s="33">
        <v>55.004762995807113</v>
      </c>
      <c r="E12" s="18">
        <v>47.329459779719372</v>
      </c>
    </row>
    <row r="13" spans="1:5" x14ac:dyDescent="0.25">
      <c r="A13" s="13">
        <f t="shared" si="0"/>
        <v>11</v>
      </c>
      <c r="B13" s="33">
        <v>48.954316266096534</v>
      </c>
      <c r="C13" s="32">
        <v>55.187382019400445</v>
      </c>
      <c r="D13" s="33">
        <v>54.179705611660175</v>
      </c>
      <c r="E13" s="18">
        <v>46.027517597876155</v>
      </c>
    </row>
    <row r="14" spans="1:5" x14ac:dyDescent="0.25">
      <c r="A14" s="13">
        <f t="shared" si="0"/>
        <v>12</v>
      </c>
      <c r="B14" s="33">
        <v>48.572177652589978</v>
      </c>
      <c r="C14" s="32">
        <v>55.611356879786555</v>
      </c>
      <c r="D14" s="33">
        <v>52.222247206179141</v>
      </c>
      <c r="E14" s="18">
        <v>45.262779462569448</v>
      </c>
    </row>
    <row r="15" spans="1:5" x14ac:dyDescent="0.25">
      <c r="A15" s="13">
        <f t="shared" si="0"/>
        <v>13</v>
      </c>
      <c r="B15" s="33">
        <v>48.337507756341211</v>
      </c>
      <c r="C15" s="32">
        <v>55.943078537374269</v>
      </c>
      <c r="D15" s="33">
        <v>54.679047427123194</v>
      </c>
      <c r="E15" s="18">
        <v>46.093492043943826</v>
      </c>
    </row>
    <row r="16" spans="1:5" x14ac:dyDescent="0.25">
      <c r="A16" s="13">
        <f t="shared" si="0"/>
        <v>14</v>
      </c>
      <c r="B16" s="33">
        <v>49.020045514664034</v>
      </c>
      <c r="C16" s="32">
        <v>57.200344882802348</v>
      </c>
      <c r="D16" s="33">
        <v>54.70252699636859</v>
      </c>
      <c r="E16" s="18">
        <v>47.44439265589326</v>
      </c>
    </row>
    <row r="17" spans="1:5" x14ac:dyDescent="0.25">
      <c r="A17" s="13">
        <f t="shared" si="0"/>
        <v>15</v>
      </c>
      <c r="B17" s="33">
        <v>48.848217325272635</v>
      </c>
      <c r="C17" s="32">
        <v>56.783299628797472</v>
      </c>
      <c r="D17" s="33">
        <v>56.244611679083491</v>
      </c>
      <c r="E17" s="18">
        <v>46.530334504925413</v>
      </c>
    </row>
    <row r="18" spans="1:5" x14ac:dyDescent="0.25">
      <c r="A18" s="13">
        <f t="shared" si="0"/>
        <v>16</v>
      </c>
      <c r="B18" s="33">
        <v>49.449221094933286</v>
      </c>
      <c r="C18" s="32">
        <v>54.863529399670036</v>
      </c>
      <c r="D18" s="33">
        <v>56.797634898174024</v>
      </c>
      <c r="E18" s="18">
        <v>45.97499390421887</v>
      </c>
    </row>
    <row r="19" spans="1:5" x14ac:dyDescent="0.25">
      <c r="A19" s="13">
        <f t="shared" si="0"/>
        <v>17</v>
      </c>
      <c r="B19" s="33">
        <v>49.460768098458537</v>
      </c>
      <c r="C19" s="32">
        <v>54.873639390653928</v>
      </c>
      <c r="D19" s="33">
        <v>55.975341768358703</v>
      </c>
      <c r="E19" s="18">
        <v>47.40840026864494</v>
      </c>
    </row>
    <row r="20" spans="1:5" x14ac:dyDescent="0.25">
      <c r="A20" s="13">
        <f t="shared" si="0"/>
        <v>18</v>
      </c>
      <c r="B20" s="33">
        <v>48.4779456956948</v>
      </c>
      <c r="C20" s="32">
        <v>53.033929681753484</v>
      </c>
      <c r="D20" s="33">
        <v>59.58011840480998</v>
      </c>
      <c r="E20" s="18">
        <v>48.826834109534097</v>
      </c>
    </row>
    <row r="21" spans="1:5" x14ac:dyDescent="0.25">
      <c r="A21" s="13">
        <f t="shared" si="0"/>
        <v>19</v>
      </c>
      <c r="B21" s="33">
        <v>47.870401505064414</v>
      </c>
      <c r="C21" s="32">
        <v>52.669933913836729</v>
      </c>
      <c r="D21" s="33">
        <v>58.860414533346365</v>
      </c>
      <c r="E21" s="18">
        <v>48.490075296250552</v>
      </c>
    </row>
    <row r="22" spans="1:5" x14ac:dyDescent="0.25">
      <c r="A22" s="13">
        <f t="shared" si="0"/>
        <v>20</v>
      </c>
      <c r="B22" s="33">
        <v>46.505392583838749</v>
      </c>
      <c r="C22" s="32">
        <v>52.526642414850777</v>
      </c>
      <c r="D22" s="33">
        <v>57.76969251766814</v>
      </c>
      <c r="E22" s="18">
        <v>48.779425663980156</v>
      </c>
    </row>
    <row r="23" spans="1:5" x14ac:dyDescent="0.25">
      <c r="A23" s="13">
        <f t="shared" si="0"/>
        <v>21</v>
      </c>
      <c r="B23" s="33">
        <v>48.547953424348307</v>
      </c>
      <c r="C23" s="32">
        <v>51.932710638205215</v>
      </c>
      <c r="D23" s="33">
        <v>56.1747926919466</v>
      </c>
      <c r="E23" s="18">
        <v>47.537936165490201</v>
      </c>
    </row>
    <row r="24" spans="1:5" x14ac:dyDescent="0.25">
      <c r="A24" s="13">
        <f t="shared" si="0"/>
        <v>22</v>
      </c>
      <c r="B24" s="33">
        <v>47.95620894064681</v>
      </c>
      <c r="C24" s="32">
        <v>54.012795749454973</v>
      </c>
      <c r="D24" s="33">
        <v>57.658202824051749</v>
      </c>
      <c r="E24" s="18">
        <v>49.68253369277322</v>
      </c>
    </row>
    <row r="25" spans="1:5" x14ac:dyDescent="0.25">
      <c r="A25" s="13">
        <f t="shared" si="0"/>
        <v>23</v>
      </c>
      <c r="B25" s="33">
        <v>48.256848585207223</v>
      </c>
      <c r="C25" s="32">
        <v>51.510769702463499</v>
      </c>
      <c r="D25" s="33">
        <v>60.225732091857637</v>
      </c>
      <c r="E25" s="18">
        <v>48.73649899274497</v>
      </c>
    </row>
    <row r="26" spans="1:5" x14ac:dyDescent="0.25">
      <c r="A26" s="13">
        <f t="shared" si="0"/>
        <v>24</v>
      </c>
      <c r="B26" s="33">
        <v>47.736248116816341</v>
      </c>
      <c r="C26" s="32">
        <v>51.92709992353214</v>
      </c>
      <c r="D26" s="33">
        <v>57.678412831982378</v>
      </c>
      <c r="E26" s="18">
        <v>45.879068373694302</v>
      </c>
    </row>
    <row r="27" spans="1:5" x14ac:dyDescent="0.25">
      <c r="A27" s="13">
        <f t="shared" si="0"/>
        <v>25</v>
      </c>
      <c r="B27" s="33">
        <v>48.801611041234104</v>
      </c>
      <c r="C27" s="32">
        <v>52.240776306307183</v>
      </c>
      <c r="D27" s="33">
        <v>60.368030670611553</v>
      </c>
      <c r="E27" s="18">
        <v>45.243282322273323</v>
      </c>
    </row>
    <row r="28" spans="1:5" x14ac:dyDescent="0.25">
      <c r="A28" s="13">
        <f t="shared" si="0"/>
        <v>26</v>
      </c>
      <c r="B28" s="33">
        <v>48.310825162322757</v>
      </c>
      <c r="C28" s="32">
        <v>52.326767299547164</v>
      </c>
      <c r="D28" s="33">
        <v>61.000989747117231</v>
      </c>
      <c r="E28" s="18">
        <v>45.528372580028908</v>
      </c>
    </row>
    <row r="29" spans="1:5" x14ac:dyDescent="0.25">
      <c r="A29" s="13">
        <f t="shared" si="0"/>
        <v>27</v>
      </c>
      <c r="B29" s="33">
        <v>49.15790979236899</v>
      </c>
      <c r="C29" s="32">
        <v>50.264426600929255</v>
      </c>
      <c r="D29" s="33">
        <v>63.672238634098292</v>
      </c>
      <c r="E29" s="18">
        <v>45.092399092273006</v>
      </c>
    </row>
    <row r="30" spans="1:5" x14ac:dyDescent="0.25">
      <c r="A30" s="13">
        <f t="shared" si="0"/>
        <v>28</v>
      </c>
      <c r="B30" s="33">
        <v>48.184502988632474</v>
      </c>
      <c r="C30" s="32">
        <v>50.873437971361099</v>
      </c>
      <c r="D30" s="33">
        <v>65.224768387505492</v>
      </c>
      <c r="E30" s="18">
        <v>45.518328988091753</v>
      </c>
    </row>
    <row r="31" spans="1:5" x14ac:dyDescent="0.25">
      <c r="A31" s="13">
        <f t="shared" si="0"/>
        <v>29</v>
      </c>
      <c r="B31" s="33">
        <v>47.645596459024162</v>
      </c>
      <c r="C31" s="32">
        <v>50.347026637568177</v>
      </c>
      <c r="D31" s="33">
        <v>64.171367455047843</v>
      </c>
      <c r="E31" s="18">
        <v>46.32054563194599</v>
      </c>
    </row>
    <row r="32" spans="1:5" x14ac:dyDescent="0.25">
      <c r="A32" s="13">
        <f t="shared" si="0"/>
        <v>30</v>
      </c>
      <c r="B32" s="33">
        <v>46.190907018377914</v>
      </c>
      <c r="C32" s="32">
        <v>52.61232816791572</v>
      </c>
      <c r="D32" s="33">
        <v>64.355931148955875</v>
      </c>
      <c r="E32" s="18">
        <v>47.013610042221558</v>
      </c>
    </row>
    <row r="33" spans="1:5" x14ac:dyDescent="0.25">
      <c r="A33" s="13">
        <f t="shared" si="0"/>
        <v>31</v>
      </c>
      <c r="B33" s="33">
        <v>46.168825079953301</v>
      </c>
      <c r="C33" s="32">
        <v>51.995207310333718</v>
      </c>
      <c r="D33" s="33">
        <v>66.475118235295795</v>
      </c>
      <c r="E33" s="18">
        <v>45.794580373871192</v>
      </c>
    </row>
    <row r="34" spans="1:5" x14ac:dyDescent="0.25">
      <c r="A34" s="13">
        <f t="shared" si="0"/>
        <v>32</v>
      </c>
      <c r="B34" s="33">
        <v>46.047138328557949</v>
      </c>
      <c r="C34" s="32">
        <v>51.608898025771232</v>
      </c>
      <c r="D34" s="33">
        <v>64.081155236851544</v>
      </c>
      <c r="E34" s="18">
        <v>43.758910656661776</v>
      </c>
    </row>
    <row r="35" spans="1:5" x14ac:dyDescent="0.25">
      <c r="A35" s="13">
        <f t="shared" si="0"/>
        <v>33</v>
      </c>
      <c r="B35" s="33">
        <v>46.283890366069592</v>
      </c>
      <c r="C35" s="32">
        <v>51.098204918146209</v>
      </c>
      <c r="D35" s="33">
        <v>65.926260307866556</v>
      </c>
      <c r="E35" s="18">
        <v>42.878352000338722</v>
      </c>
    </row>
    <row r="36" spans="1:5" x14ac:dyDescent="0.25">
      <c r="A36" s="13">
        <f t="shared" si="0"/>
        <v>34</v>
      </c>
      <c r="B36" s="33">
        <v>44.471715953409266</v>
      </c>
      <c r="C36" s="32">
        <v>50.68745061805911</v>
      </c>
      <c r="D36" s="33">
        <v>65.474087559712913</v>
      </c>
      <c r="E36" s="18">
        <v>41.824473284639133</v>
      </c>
    </row>
    <row r="37" spans="1:5" x14ac:dyDescent="0.25">
      <c r="A37" s="13">
        <f t="shared" si="0"/>
        <v>35</v>
      </c>
      <c r="B37" s="33">
        <v>44.022586501290881</v>
      </c>
      <c r="C37" s="32">
        <v>49.912454144425212</v>
      </c>
      <c r="D37" s="33">
        <v>65.695142010620415</v>
      </c>
      <c r="E37" s="18">
        <v>44.190814525110447</v>
      </c>
    </row>
    <row r="38" spans="1:5" x14ac:dyDescent="0.25">
      <c r="A38" s="13">
        <f t="shared" si="0"/>
        <v>36</v>
      </c>
      <c r="B38" s="33">
        <v>43.001732807217408</v>
      </c>
      <c r="C38" s="32">
        <v>50.155477153125524</v>
      </c>
      <c r="D38" s="33">
        <v>62.346014594209088</v>
      </c>
      <c r="E38" s="18">
        <v>43.010856575610127</v>
      </c>
    </row>
    <row r="39" spans="1:5" x14ac:dyDescent="0.25">
      <c r="A39" s="13">
        <f t="shared" si="0"/>
        <v>37</v>
      </c>
      <c r="B39" s="33">
        <v>42.589382033967823</v>
      </c>
      <c r="C39" s="32">
        <v>50.717291350044995</v>
      </c>
      <c r="D39" s="33">
        <v>58.918220252505854</v>
      </c>
      <c r="E39" s="18">
        <v>43.463192149142948</v>
      </c>
    </row>
    <row r="40" spans="1:5" x14ac:dyDescent="0.25">
      <c r="A40" s="13">
        <f t="shared" si="0"/>
        <v>38</v>
      </c>
      <c r="B40" s="33">
        <v>43.226927429506745</v>
      </c>
      <c r="C40" s="32">
        <v>50.050109110069663</v>
      </c>
      <c r="D40" s="33">
        <v>60.953680798721876</v>
      </c>
      <c r="E40" s="18">
        <v>45.094414345753684</v>
      </c>
    </row>
    <row r="41" spans="1:5" x14ac:dyDescent="0.25">
      <c r="A41" s="13">
        <f t="shared" si="0"/>
        <v>39</v>
      </c>
      <c r="B41" s="33">
        <v>43.52026539833895</v>
      </c>
      <c r="C41" s="32">
        <v>50.245970940060545</v>
      </c>
      <c r="D41" s="33">
        <v>65.731220769996611</v>
      </c>
      <c r="E41" s="18">
        <v>44.286174592544477</v>
      </c>
    </row>
    <row r="42" spans="1:5" x14ac:dyDescent="0.25">
      <c r="A42" s="13">
        <f t="shared" si="0"/>
        <v>40</v>
      </c>
      <c r="B42" s="33">
        <v>45.202903045601992</v>
      </c>
      <c r="C42" s="32">
        <v>50.446709437546751</v>
      </c>
      <c r="D42" s="33">
        <v>61.062636483214987</v>
      </c>
      <c r="E42" s="18">
        <v>43.434827518387614</v>
      </c>
    </row>
    <row r="43" spans="1:5" x14ac:dyDescent="0.25">
      <c r="A43" s="13">
        <f t="shared" si="0"/>
        <v>41</v>
      </c>
      <c r="B43" s="33">
        <v>46.112444715097141</v>
      </c>
      <c r="C43" s="32">
        <v>53.024136529819785</v>
      </c>
      <c r="D43" s="33">
        <v>61.90703185617911</v>
      </c>
      <c r="E43" s="18">
        <v>44.316475153360322</v>
      </c>
    </row>
    <row r="44" spans="1:5" x14ac:dyDescent="0.25">
      <c r="A44" s="13">
        <f t="shared" si="0"/>
        <v>42</v>
      </c>
      <c r="B44" s="33">
        <v>46.239706230368689</v>
      </c>
      <c r="C44" s="32">
        <v>54.715730181533949</v>
      </c>
      <c r="D44" s="33">
        <v>65.677620907117387</v>
      </c>
      <c r="E44" s="18">
        <v>45.164168714234002</v>
      </c>
    </row>
    <row r="45" spans="1:5" x14ac:dyDescent="0.25">
      <c r="A45" s="13">
        <f t="shared" si="0"/>
        <v>43</v>
      </c>
      <c r="B45" s="33">
        <v>46.500615070141016</v>
      </c>
      <c r="C45" s="32">
        <v>53.931588571639189</v>
      </c>
      <c r="D45" s="33">
        <v>62.972188553462196</v>
      </c>
      <c r="E45" s="18">
        <v>44.765752811333975</v>
      </c>
    </row>
    <row r="46" spans="1:5" x14ac:dyDescent="0.25">
      <c r="A46" s="13">
        <f t="shared" si="0"/>
        <v>44</v>
      </c>
      <c r="B46" s="33">
        <v>45.637705287548904</v>
      </c>
      <c r="C46" s="32">
        <v>54.938752102750172</v>
      </c>
      <c r="D46" s="33">
        <v>62.289091359858304</v>
      </c>
      <c r="E46" s="18">
        <v>43.460748451876036</v>
      </c>
    </row>
    <row r="47" spans="1:5" x14ac:dyDescent="0.25">
      <c r="A47" s="13">
        <f t="shared" si="0"/>
        <v>45</v>
      </c>
      <c r="B47" s="33">
        <v>46.900959958751521</v>
      </c>
      <c r="C47" s="32">
        <v>55.799154555160648</v>
      </c>
      <c r="D47" s="33">
        <v>62.216672392706016</v>
      </c>
      <c r="E47" s="18">
        <v>43.641488833844775</v>
      </c>
    </row>
    <row r="48" spans="1:5" x14ac:dyDescent="0.25">
      <c r="A48" s="13">
        <f t="shared" si="0"/>
        <v>46</v>
      </c>
      <c r="B48" s="33">
        <v>46.428244713304039</v>
      </c>
      <c r="C48" s="32">
        <v>55.516533913614907</v>
      </c>
      <c r="D48" s="33">
        <v>65.067232008956992</v>
      </c>
      <c r="E48" s="18">
        <v>42.177718668782376</v>
      </c>
    </row>
    <row r="49" spans="1:5" x14ac:dyDescent="0.25">
      <c r="A49" s="13">
        <f t="shared" si="0"/>
        <v>47</v>
      </c>
      <c r="B49" s="33">
        <v>46.673851062189641</v>
      </c>
      <c r="C49" s="32">
        <v>55.901504136887262</v>
      </c>
      <c r="D49" s="33">
        <v>62.870612084247767</v>
      </c>
      <c r="E49" s="18">
        <v>41.421211584057616</v>
      </c>
    </row>
    <row r="50" spans="1:5" x14ac:dyDescent="0.25">
      <c r="A50" s="13">
        <f t="shared" si="0"/>
        <v>48</v>
      </c>
      <c r="B50" s="33">
        <v>46.912451413959054</v>
      </c>
      <c r="C50" s="32">
        <v>55.875774110176827</v>
      </c>
      <c r="D50" s="33">
        <v>64.952436746888267</v>
      </c>
      <c r="E50" s="18">
        <v>42.651675290446697</v>
      </c>
    </row>
    <row r="51" spans="1:5" x14ac:dyDescent="0.25">
      <c r="A51" s="13">
        <f t="shared" si="0"/>
        <v>49</v>
      </c>
      <c r="B51" s="33">
        <v>47.637728786489639</v>
      </c>
      <c r="C51" s="32">
        <v>55.864382783416914</v>
      </c>
      <c r="D51" s="33">
        <v>65.82594192430598</v>
      </c>
      <c r="E51" s="18">
        <v>43.143706721705264</v>
      </c>
    </row>
    <row r="52" spans="1:5" x14ac:dyDescent="0.25">
      <c r="A52" s="13">
        <f t="shared" si="0"/>
        <v>50</v>
      </c>
      <c r="B52" s="33">
        <v>48.20899898901672</v>
      </c>
      <c r="C52" s="32">
        <v>54.555657698671851</v>
      </c>
      <c r="D52" s="33">
        <v>64.036908873628676</v>
      </c>
      <c r="E52" s="18">
        <v>42.999051889622208</v>
      </c>
    </row>
    <row r="53" spans="1:5" x14ac:dyDescent="0.25">
      <c r="A53" s="13"/>
      <c r="B53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opLeftCell="B1" workbookViewId="0">
      <selection activeCell="I2" sqref="I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6.7109375" customWidth="1"/>
    <col min="7" max="7" width="14.5703125" customWidth="1"/>
    <col min="8" max="8" width="10.5703125" customWidth="1"/>
    <col min="9" max="9" width="12.5703125" bestFit="1" customWidth="1"/>
    <col min="10" max="10" width="19.5703125" customWidth="1"/>
    <col min="11" max="11" width="11.85546875" customWidth="1"/>
    <col min="13" max="13" width="22.28515625" bestFit="1" customWidth="1"/>
    <col min="14" max="14" width="18" bestFit="1" customWidth="1"/>
  </cols>
  <sheetData>
    <row r="1" spans="1:14" ht="15.75" thickBot="1" x14ac:dyDescent="0.3">
      <c r="A1" s="34" t="s">
        <v>5</v>
      </c>
      <c r="B1" s="35"/>
      <c r="D1" s="14" t="s">
        <v>10</v>
      </c>
      <c r="E1" s="15" t="s">
        <v>7</v>
      </c>
      <c r="F1" s="15" t="s">
        <v>11</v>
      </c>
      <c r="G1" s="15" t="s">
        <v>23</v>
      </c>
      <c r="H1" s="15" t="s">
        <v>24</v>
      </c>
      <c r="I1" s="15" t="s">
        <v>8</v>
      </c>
      <c r="J1" s="16" t="s">
        <v>9</v>
      </c>
      <c r="M1" s="14" t="s">
        <v>18</v>
      </c>
      <c r="N1" s="29" t="s">
        <v>17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32">
        <v>50</v>
      </c>
      <c r="F2" s="21">
        <f>B11</f>
        <v>310815.12162064441</v>
      </c>
      <c r="G2" s="17">
        <f>(LN(E2/$B$6)+($B$5+$B$4^2/2)*$B$3*(1-D2/$B$8))/(SQRT($B$3*(1-D2/$B$8))*$B$4)</f>
        <v>0.10833333333333334</v>
      </c>
      <c r="H2" s="36">
        <f>_xlfn.NORM.DIST(G2,0,1,TRUE)</f>
        <v>0.54313435898599893</v>
      </c>
      <c r="I2" s="22">
        <f>$B$7*H2</f>
        <v>54313.435898599892</v>
      </c>
      <c r="J2" s="22">
        <f>F2-I2*E2</f>
        <v>-2404856.6733093504</v>
      </c>
      <c r="L2" s="14" t="s">
        <v>16</v>
      </c>
      <c r="M2" s="30">
        <f>AVERAGE(L3:L52)*200</f>
        <v>-0.14590920312445177</v>
      </c>
      <c r="N2" s="30">
        <f>SQRT(200)*STDEV(L2:L52)</f>
        <v>0.2542113133242383</v>
      </c>
    </row>
    <row r="3" spans="1:14" x14ac:dyDescent="0.25">
      <c r="A3" s="3" t="s">
        <v>1</v>
      </c>
      <c r="B3" s="4">
        <v>0.25</v>
      </c>
      <c r="D3" s="13">
        <v>1</v>
      </c>
      <c r="E3" s="33">
        <v>49.672465715244996</v>
      </c>
      <c r="F3" s="21">
        <f>F2+I2*(E3-E2)+J2*(EXP($B$5*$B$3/$B$2)-1)</f>
        <v>292785.11154899455</v>
      </c>
      <c r="G3" s="17">
        <f t="shared" ref="G3:G51" si="0">(LN(E3/$B$6)+($B$5+$B$4^2/2)*$B$3*(1-D3/$B$8))/(SQRT($B$3*(1-D3/$B$8))*$B$4)</f>
        <v>6.2984791719816122E-2</v>
      </c>
      <c r="H3" s="36">
        <f t="shared" ref="H3:H51" si="1">_xlfn.NORM.DIST(G3,0,1,TRUE)</f>
        <v>0.52511069263826571</v>
      </c>
      <c r="I3" s="22">
        <f t="shared" ref="I3:I51" si="2">$B$7*H3</f>
        <v>52511.069263826568</v>
      </c>
      <c r="J3" s="22">
        <f t="shared" ref="J3:J51" si="3">F3-I3*E3</f>
        <v>-2315569.1761292857</v>
      </c>
      <c r="K3" s="39"/>
      <c r="L3" s="28">
        <f>LN(E3/E2)</f>
        <v>-6.5722355992921004E-3</v>
      </c>
    </row>
    <row r="4" spans="1:14" x14ac:dyDescent="0.25">
      <c r="A4" s="3" t="s">
        <v>2</v>
      </c>
      <c r="B4" s="5">
        <v>0.3</v>
      </c>
      <c r="D4" s="13">
        <v>2</v>
      </c>
      <c r="E4" s="33">
        <v>49.625614473172355</v>
      </c>
      <c r="F4" s="21">
        <f t="shared" ref="F4:F52" si="4">F3+I3*(E4-E3)+J3*(EXP($B$5*$B$3/$B$2)-1)</f>
        <v>290093.33423557691</v>
      </c>
      <c r="G4" s="17">
        <f t="shared" si="0"/>
        <v>5.5005441148813984E-2</v>
      </c>
      <c r="H4" s="36">
        <f t="shared" si="1"/>
        <v>0.52193293552610642</v>
      </c>
      <c r="I4" s="22">
        <f t="shared" si="2"/>
        <v>52193.293552610645</v>
      </c>
      <c r="J4" s="22">
        <f t="shared" si="3"/>
        <v>-2300030.9296913911</v>
      </c>
      <c r="K4" s="39"/>
      <c r="L4" s="28">
        <f t="shared" ref="L4:L52" si="5">LN(E4/E3)</f>
        <v>-9.4364856723084221E-4</v>
      </c>
    </row>
    <row r="5" spans="1:14" x14ac:dyDescent="0.25">
      <c r="A5" s="3" t="s">
        <v>3</v>
      </c>
      <c r="B5" s="6">
        <v>0.02</v>
      </c>
      <c r="D5" s="13">
        <v>3</v>
      </c>
      <c r="E5" s="33">
        <v>49.743893032161658</v>
      </c>
      <c r="F5" s="21">
        <f t="shared" si="4"/>
        <v>296036.66719237814</v>
      </c>
      <c r="G5" s="17">
        <f t="shared" si="0"/>
        <v>6.9721996346928578E-2</v>
      </c>
      <c r="H5" s="36">
        <f t="shared" si="1"/>
        <v>0.52779253308468888</v>
      </c>
      <c r="I5" s="22">
        <f t="shared" si="2"/>
        <v>52779.253308468884</v>
      </c>
      <c r="J5" s="22">
        <f t="shared" si="3"/>
        <v>-2329408.8637014623</v>
      </c>
      <c r="K5" s="39"/>
      <c r="L5" s="28">
        <f t="shared" si="5"/>
        <v>2.380581685818711E-3</v>
      </c>
    </row>
    <row r="6" spans="1:14" x14ac:dyDescent="0.25">
      <c r="A6" s="7" t="s">
        <v>4</v>
      </c>
      <c r="B6" s="8">
        <v>50</v>
      </c>
      <c r="D6" s="13">
        <v>4</v>
      </c>
      <c r="E6" s="33">
        <v>50.215641521980899</v>
      </c>
      <c r="F6" s="21">
        <f t="shared" si="4"/>
        <v>320702.24770063267</v>
      </c>
      <c r="G6" s="17">
        <f t="shared" si="0"/>
        <v>0.13382147077036044</v>
      </c>
      <c r="H6" s="36">
        <f t="shared" si="1"/>
        <v>0.55322812565746526</v>
      </c>
      <c r="I6" s="22">
        <f t="shared" si="2"/>
        <v>55322.812565746528</v>
      </c>
      <c r="J6" s="22">
        <f t="shared" si="3"/>
        <v>-2457368.2760886354</v>
      </c>
      <c r="K6" s="39"/>
      <c r="L6" s="28">
        <f t="shared" si="5"/>
        <v>9.4388593212010579E-3</v>
      </c>
    </row>
    <row r="7" spans="1:14" ht="15.75" thickBot="1" x14ac:dyDescent="0.3">
      <c r="A7" s="3" t="s">
        <v>12</v>
      </c>
      <c r="B7" s="24">
        <v>100000</v>
      </c>
      <c r="D7" s="13">
        <v>5</v>
      </c>
      <c r="E7" s="33">
        <v>48.356971995721089</v>
      </c>
      <c r="F7" s="21">
        <f t="shared" si="4"/>
        <v>217629.67276283639</v>
      </c>
      <c r="G7" s="17">
        <f t="shared" si="0"/>
        <v>-0.13202576314157075</v>
      </c>
      <c r="H7" s="36">
        <f t="shared" si="1"/>
        <v>0.44748195703835852</v>
      </c>
      <c r="I7" s="22">
        <f t="shared" si="2"/>
        <v>44748.195703835852</v>
      </c>
      <c r="J7" s="22">
        <f t="shared" si="3"/>
        <v>-1946257.5737466007</v>
      </c>
      <c r="K7" s="39"/>
      <c r="L7" s="28">
        <f t="shared" si="5"/>
        <v>-3.7716152301214084E-2</v>
      </c>
    </row>
    <row r="8" spans="1:14" ht="15.75" thickBot="1" x14ac:dyDescent="0.3">
      <c r="A8" s="25" t="s">
        <v>15</v>
      </c>
      <c r="B8" s="11">
        <v>50</v>
      </c>
      <c r="D8" s="13">
        <v>6</v>
      </c>
      <c r="E8" s="33">
        <v>48.741614407655327</v>
      </c>
      <c r="F8" s="21">
        <f t="shared" si="4"/>
        <v>234647.0911990781</v>
      </c>
      <c r="G8" s="17">
        <f t="shared" si="0"/>
        <v>-7.9522694104468966E-2</v>
      </c>
      <c r="H8" s="36">
        <f t="shared" si="1"/>
        <v>0.46830844074303529</v>
      </c>
      <c r="I8" s="22">
        <f t="shared" si="2"/>
        <v>46830.844074303532</v>
      </c>
      <c r="J8" s="22">
        <f t="shared" si="3"/>
        <v>-2047963.853055655</v>
      </c>
      <c r="K8" s="39"/>
      <c r="L8" s="28">
        <f t="shared" si="5"/>
        <v>7.922760529980569E-3</v>
      </c>
    </row>
    <row r="9" spans="1:14" x14ac:dyDescent="0.25">
      <c r="A9" s="10" t="s">
        <v>6</v>
      </c>
      <c r="B9" s="12">
        <f>(LN(E2/$B$6)+($B$5+$B$4^2/2)*$B$3*(1-D2/$B$8))/(SQRT($B$3*(1-D2/$B$8))*$B$4)</f>
        <v>0.10833333333333334</v>
      </c>
      <c r="D9" s="13">
        <v>7</v>
      </c>
      <c r="E9" s="33">
        <v>50.075533324711159</v>
      </c>
      <c r="F9" s="21">
        <f t="shared" si="4"/>
        <v>296910.83338601736</v>
      </c>
      <c r="G9" s="17">
        <f t="shared" si="0"/>
        <v>0.11131596289687154</v>
      </c>
      <c r="H9" s="36">
        <f t="shared" si="1"/>
        <v>0.54431710124338806</v>
      </c>
      <c r="I9" s="22">
        <f t="shared" si="2"/>
        <v>54431.710124338802</v>
      </c>
      <c r="J9" s="22">
        <f t="shared" si="3"/>
        <v>-2428786.080866328</v>
      </c>
      <c r="K9" s="39"/>
      <c r="L9" s="28">
        <f t="shared" si="5"/>
        <v>2.6999361516201581E-2</v>
      </c>
    </row>
    <row r="10" spans="1:14" ht="15.75" thickBot="1" x14ac:dyDescent="0.3">
      <c r="A10" s="9" t="s">
        <v>26</v>
      </c>
      <c r="B10" s="37">
        <f>B9-B4*SQRT(B3)</f>
        <v>-4.1666666666666657E-2</v>
      </c>
      <c r="D10" s="13">
        <v>8</v>
      </c>
      <c r="E10" s="33">
        <v>49.634212148496175</v>
      </c>
      <c r="F10" s="21">
        <f t="shared" si="4"/>
        <v>272646.07629812916</v>
      </c>
      <c r="G10" s="17">
        <f t="shared" si="0"/>
        <v>4.5879231864028945E-2</v>
      </c>
      <c r="H10" s="36">
        <f t="shared" si="1"/>
        <v>0.51829674634233713</v>
      </c>
      <c r="I10" s="22">
        <f t="shared" si="2"/>
        <v>51829.674634233714</v>
      </c>
      <c r="J10" s="22">
        <f t="shared" si="3"/>
        <v>-2299878.9900849578</v>
      </c>
      <c r="K10" s="39"/>
      <c r="L10" s="28">
        <f t="shared" si="5"/>
        <v>-8.8521750001647956E-3</v>
      </c>
    </row>
    <row r="11" spans="1:14" ht="15.75" thickBot="1" x14ac:dyDescent="0.3">
      <c r="A11" s="9" t="s">
        <v>13</v>
      </c>
      <c r="B11" s="20">
        <f>(B2*_xlfn.NORM.DIST(B9,0,1,TRUE) - B6*EXP(-B5*B3)*_xlfn.NORM.DIST(B10,0,1,TRUE))*B7</f>
        <v>310815.12162064441</v>
      </c>
      <c r="D11" s="13">
        <v>9</v>
      </c>
      <c r="E11" s="33">
        <v>48.39204208630683</v>
      </c>
      <c r="F11" s="21">
        <f t="shared" si="4"/>
        <v>208034.80673568268</v>
      </c>
      <c r="G11" s="17">
        <f t="shared" si="0"/>
        <v>-0.14254961464361995</v>
      </c>
      <c r="H11" s="36">
        <f t="shared" si="1"/>
        <v>0.4433229463235816</v>
      </c>
      <c r="I11" s="22">
        <f t="shared" si="2"/>
        <v>44332.294632358164</v>
      </c>
      <c r="J11" s="22">
        <f t="shared" si="3"/>
        <v>-1937295.4608959476</v>
      </c>
      <c r="K11" s="39"/>
      <c r="L11" s="28">
        <f t="shared" si="5"/>
        <v>-2.5344976513666004E-2</v>
      </c>
    </row>
    <row r="12" spans="1:14" ht="15.75" thickBot="1" x14ac:dyDescent="0.3">
      <c r="A12" s="23" t="s">
        <v>14</v>
      </c>
      <c r="B12" s="31">
        <f>F52-MAX(B7*(E52-B6),0)</f>
        <v>46624.880360059178</v>
      </c>
      <c r="D12" s="13">
        <v>10</v>
      </c>
      <c r="E12" s="33">
        <v>48.193660291379288</v>
      </c>
      <c r="F12" s="21">
        <f t="shared" si="4"/>
        <v>199046.34732036895</v>
      </c>
      <c r="G12" s="17">
        <f t="shared" si="0"/>
        <v>-0.1773613510132864</v>
      </c>
      <c r="H12" s="36">
        <f t="shared" si="1"/>
        <v>0.4296122817048349</v>
      </c>
      <c r="I12" s="22">
        <f t="shared" si="2"/>
        <v>42961.22817048349</v>
      </c>
      <c r="J12" s="22">
        <f t="shared" si="3"/>
        <v>-1871412.4888283464</v>
      </c>
      <c r="K12" s="39"/>
      <c r="L12" s="28">
        <f t="shared" si="5"/>
        <v>-4.1078973184487892E-3</v>
      </c>
    </row>
    <row r="13" spans="1:14" x14ac:dyDescent="0.25">
      <c r="D13" s="13">
        <v>11</v>
      </c>
      <c r="E13" s="33">
        <v>48.954316266096534</v>
      </c>
      <c r="F13" s="21">
        <f t="shared" si="4"/>
        <v>231537.91160318081</v>
      </c>
      <c r="G13" s="17">
        <f t="shared" si="0"/>
        <v>-6.3863921946257632E-2</v>
      </c>
      <c r="H13" s="36">
        <f t="shared" si="1"/>
        <v>0.47453928986291438</v>
      </c>
      <c r="I13" s="22">
        <f t="shared" si="2"/>
        <v>47453.928986291437</v>
      </c>
      <c r="J13" s="22">
        <f t="shared" si="3"/>
        <v>-2091536.7360606161</v>
      </c>
      <c r="K13" s="39"/>
      <c r="L13" s="28">
        <f t="shared" si="5"/>
        <v>1.5660058947586996E-2</v>
      </c>
    </row>
    <row r="14" spans="1:14" x14ac:dyDescent="0.25">
      <c r="D14" s="13">
        <v>12</v>
      </c>
      <c r="E14" s="33">
        <v>48.572177652589978</v>
      </c>
      <c r="F14" s="21">
        <f t="shared" si="4"/>
        <v>213194.76884328245</v>
      </c>
      <c r="G14" s="17">
        <f t="shared" si="0"/>
        <v>-0.1271124883314898</v>
      </c>
      <c r="H14" s="36">
        <f t="shared" si="1"/>
        <v>0.44942568369140296</v>
      </c>
      <c r="I14" s="22">
        <f t="shared" si="2"/>
        <v>44942.568369140296</v>
      </c>
      <c r="J14" s="22">
        <f t="shared" si="3"/>
        <v>-1969763.6461462709</v>
      </c>
      <c r="K14" s="39"/>
      <c r="L14" s="28">
        <f t="shared" si="5"/>
        <v>-7.8366514337411455E-3</v>
      </c>
    </row>
    <row r="15" spans="1:14" x14ac:dyDescent="0.25">
      <c r="D15" s="13">
        <v>13</v>
      </c>
      <c r="E15" s="33">
        <v>48.337507756341211</v>
      </c>
      <c r="F15" s="21">
        <f t="shared" si="4"/>
        <v>202451.11477318191</v>
      </c>
      <c r="G15" s="17">
        <f t="shared" si="0"/>
        <v>-0.16887052710452874</v>
      </c>
      <c r="H15" s="36">
        <f t="shared" si="1"/>
        <v>0.43294924109106486</v>
      </c>
      <c r="I15" s="22">
        <f t="shared" si="2"/>
        <v>43294.924109106483</v>
      </c>
      <c r="J15" s="22">
        <f t="shared" si="3"/>
        <v>-1890317.6151609567</v>
      </c>
      <c r="K15" s="39"/>
      <c r="L15" s="28">
        <f t="shared" si="5"/>
        <v>-4.8430732995826458E-3</v>
      </c>
    </row>
    <row r="16" spans="1:14" x14ac:dyDescent="0.25">
      <c r="D16" s="13">
        <v>14</v>
      </c>
      <c r="E16" s="33">
        <v>49.020045514664034</v>
      </c>
      <c r="F16" s="21">
        <f t="shared" si="4"/>
        <v>231812.49400794887</v>
      </c>
      <c r="G16" s="17">
        <f t="shared" si="0"/>
        <v>-6.359010369386843E-2</v>
      </c>
      <c r="H16" s="36">
        <f t="shared" si="1"/>
        <v>0.47464830595132707</v>
      </c>
      <c r="I16" s="22">
        <f t="shared" si="2"/>
        <v>47464.830595132706</v>
      </c>
      <c r="J16" s="22">
        <f t="shared" si="3"/>
        <v>-2094915.6621112744</v>
      </c>
      <c r="K16" s="39"/>
      <c r="L16" s="28">
        <f t="shared" si="5"/>
        <v>1.402148919565914E-2</v>
      </c>
    </row>
    <row r="17" spans="1:12" x14ac:dyDescent="0.25">
      <c r="D17" s="13">
        <v>15</v>
      </c>
      <c r="E17" s="33">
        <v>48.848217325272635</v>
      </c>
      <c r="F17" s="21">
        <f t="shared" si="4"/>
        <v>223447.19606587911</v>
      </c>
      <c r="G17" s="17">
        <f t="shared" si="0"/>
        <v>-9.5061475043684077E-2</v>
      </c>
      <c r="H17" s="36">
        <f t="shared" si="1"/>
        <v>0.46213299895774007</v>
      </c>
      <c r="I17" s="22">
        <f t="shared" si="2"/>
        <v>46213.299895774006</v>
      </c>
      <c r="J17" s="22">
        <f t="shared" si="3"/>
        <v>-2033990.1205608884</v>
      </c>
      <c r="K17" s="39"/>
      <c r="L17" s="28">
        <f t="shared" si="5"/>
        <v>-3.5114215979703766E-3</v>
      </c>
    </row>
    <row r="18" spans="1:12" x14ac:dyDescent="0.25">
      <c r="A18" t="s">
        <v>25</v>
      </c>
      <c r="D18" s="13">
        <v>16</v>
      </c>
      <c r="E18" s="33">
        <v>49.449221094933286</v>
      </c>
      <c r="F18" s="21">
        <f t="shared" si="4"/>
        <v>251018.15432935164</v>
      </c>
      <c r="G18" s="17">
        <f t="shared" si="0"/>
        <v>-2.158474078162397E-4</v>
      </c>
      <c r="H18" s="36">
        <f t="shared" si="1"/>
        <v>0.49991388934357572</v>
      </c>
      <c r="I18" s="22">
        <f t="shared" si="2"/>
        <v>49991.388934357572</v>
      </c>
      <c r="J18" s="22">
        <f t="shared" si="3"/>
        <v>-2221017.0899284971</v>
      </c>
      <c r="K18" s="39"/>
      <c r="L18" s="28">
        <f t="shared" si="5"/>
        <v>1.2228421585019208E-2</v>
      </c>
    </row>
    <row r="19" spans="1:12" x14ac:dyDescent="0.25">
      <c r="D19" s="13">
        <v>17</v>
      </c>
      <c r="E19" s="33">
        <v>49.460768098458537</v>
      </c>
      <c r="F19" s="21">
        <f t="shared" si="4"/>
        <v>251373.29225916031</v>
      </c>
      <c r="G19" s="17">
        <f t="shared" si="0"/>
        <v>-9.7007391112340991E-4</v>
      </c>
      <c r="H19" s="36">
        <f t="shared" si="1"/>
        <v>0.49961299656243635</v>
      </c>
      <c r="I19" s="22">
        <f t="shared" si="2"/>
        <v>49961.299656243638</v>
      </c>
      <c r="J19" s="22">
        <f t="shared" si="3"/>
        <v>-2219750.9639359023</v>
      </c>
      <c r="K19" s="39"/>
      <c r="L19" s="28">
        <f t="shared" si="5"/>
        <v>2.3348508420380915E-4</v>
      </c>
    </row>
    <row r="20" spans="1:12" x14ac:dyDescent="0.25">
      <c r="D20" s="13">
        <v>18</v>
      </c>
      <c r="E20" s="33">
        <v>48.4779456956948</v>
      </c>
      <c r="F20" s="21">
        <f t="shared" si="4"/>
        <v>202048.22149029339</v>
      </c>
      <c r="G20" s="17">
        <f t="shared" si="0"/>
        <v>-0.17095032357185505</v>
      </c>
      <c r="H20" s="36">
        <f t="shared" si="1"/>
        <v>0.43213141326643661</v>
      </c>
      <c r="I20" s="22">
        <f t="shared" si="2"/>
        <v>43213.141326643665</v>
      </c>
      <c r="J20" s="22">
        <f t="shared" si="3"/>
        <v>-1892836.0970831229</v>
      </c>
      <c r="K20" s="39"/>
      <c r="L20" s="28">
        <f t="shared" si="5"/>
        <v>-2.0070825062983196E-2</v>
      </c>
    </row>
    <row r="21" spans="1:12" x14ac:dyDescent="0.25">
      <c r="D21" s="13">
        <v>19</v>
      </c>
      <c r="E21" s="33">
        <v>47.870401505064414</v>
      </c>
      <c r="F21" s="21">
        <f t="shared" si="4"/>
        <v>175605.03544419687</v>
      </c>
      <c r="G21" s="17">
        <f t="shared" si="0"/>
        <v>-0.28321548728762452</v>
      </c>
      <c r="H21" s="36">
        <f t="shared" si="1"/>
        <v>0.38850582851986942</v>
      </c>
      <c r="I21" s="22">
        <f t="shared" si="2"/>
        <v>38850.582851986939</v>
      </c>
      <c r="J21" s="22">
        <f t="shared" si="3"/>
        <v>-1684187.9643861884</v>
      </c>
      <c r="K21" s="39"/>
      <c r="L21" s="28">
        <f t="shared" si="5"/>
        <v>-1.2611575825550005E-2</v>
      </c>
    </row>
    <row r="22" spans="1:12" x14ac:dyDescent="0.25">
      <c r="D22" s="13">
        <v>20</v>
      </c>
      <c r="E22" s="33">
        <v>46.505392583838749</v>
      </c>
      <c r="F22" s="21">
        <f t="shared" si="4"/>
        <v>122405.2160387586</v>
      </c>
      <c r="G22" s="17">
        <f t="shared" si="0"/>
        <v>-0.5396763890491717</v>
      </c>
      <c r="H22" s="36">
        <f t="shared" si="1"/>
        <v>0.29471011284552551</v>
      </c>
      <c r="I22" s="22">
        <f t="shared" si="2"/>
        <v>29471.011284552551</v>
      </c>
      <c r="J22" s="22">
        <f t="shared" si="3"/>
        <v>-1248155.7335920997</v>
      </c>
      <c r="K22" s="39"/>
      <c r="L22" s="28">
        <f t="shared" si="5"/>
        <v>-2.892911535969122E-2</v>
      </c>
    </row>
    <row r="23" spans="1:12" x14ac:dyDescent="0.25">
      <c r="D23" s="13">
        <v>21</v>
      </c>
      <c r="E23" s="33">
        <v>48.547953424348307</v>
      </c>
      <c r="F23" s="21">
        <f t="shared" si="4"/>
        <v>182476.727804455</v>
      </c>
      <c r="G23" s="17">
        <f t="shared" si="0"/>
        <v>-0.17547761537423778</v>
      </c>
      <c r="H23" s="36">
        <f t="shared" si="1"/>
        <v>0.43035217910845802</v>
      </c>
      <c r="I23" s="22">
        <f t="shared" si="2"/>
        <v>43035.2179108458</v>
      </c>
      <c r="J23" s="22">
        <f t="shared" si="3"/>
        <v>-1906795.0269379669</v>
      </c>
      <c r="K23" s="39"/>
      <c r="L23" s="28">
        <f t="shared" si="5"/>
        <v>4.2983764456140244E-2</v>
      </c>
    </row>
    <row r="24" spans="1:12" x14ac:dyDescent="0.25">
      <c r="D24" s="13">
        <v>22</v>
      </c>
      <c r="E24" s="33">
        <v>47.95620894064681</v>
      </c>
      <c r="F24" s="21">
        <f t="shared" si="4"/>
        <v>156820.18596383333</v>
      </c>
      <c r="G24" s="17">
        <f t="shared" si="0"/>
        <v>-0.29073323481014063</v>
      </c>
      <c r="H24" s="36">
        <f t="shared" si="1"/>
        <v>0.38562767564516309</v>
      </c>
      <c r="I24" s="22">
        <f t="shared" si="2"/>
        <v>38562.767564516311</v>
      </c>
      <c r="J24" s="22">
        <f t="shared" si="3"/>
        <v>-1692503.9526897087</v>
      </c>
      <c r="K24" s="39"/>
      <c r="L24" s="28">
        <f t="shared" si="5"/>
        <v>-1.2263759110517612E-2</v>
      </c>
    </row>
    <row r="25" spans="1:12" x14ac:dyDescent="0.25">
      <c r="D25" s="13">
        <v>23</v>
      </c>
      <c r="E25" s="33">
        <v>48.256848585207223</v>
      </c>
      <c r="F25" s="21">
        <f t="shared" si="4"/>
        <v>168244.42383962439</v>
      </c>
      <c r="G25" s="17">
        <f t="shared" si="0"/>
        <v>-0.24232029189416807</v>
      </c>
      <c r="H25" s="36">
        <f t="shared" si="1"/>
        <v>0.40426599579220224</v>
      </c>
      <c r="I25" s="22">
        <f t="shared" si="2"/>
        <v>40426.599579220223</v>
      </c>
      <c r="J25" s="22">
        <f t="shared" si="3"/>
        <v>-1782615.8708696081</v>
      </c>
      <c r="K25" s="39"/>
      <c r="L25" s="28">
        <f t="shared" si="5"/>
        <v>6.2494765424067986E-3</v>
      </c>
    </row>
    <row r="26" spans="1:12" x14ac:dyDescent="0.25">
      <c r="D26" s="13">
        <v>24</v>
      </c>
      <c r="E26" s="33">
        <v>47.736248116816341</v>
      </c>
      <c r="F26" s="21">
        <f t="shared" si="4"/>
        <v>147020.04666276823</v>
      </c>
      <c r="G26" s="17">
        <f t="shared" si="0"/>
        <v>-0.35021900619414409</v>
      </c>
      <c r="H26" s="36">
        <f t="shared" si="1"/>
        <v>0.36308717201432583</v>
      </c>
      <c r="I26" s="22">
        <f t="shared" si="2"/>
        <v>36308.717201432584</v>
      </c>
      <c r="J26" s="22">
        <f t="shared" si="3"/>
        <v>-1586221.8864681353</v>
      </c>
      <c r="K26" s="39"/>
      <c r="L26" s="28">
        <f t="shared" si="5"/>
        <v>-1.0846729408416245E-2</v>
      </c>
    </row>
    <row r="27" spans="1:12" x14ac:dyDescent="0.25">
      <c r="D27" s="13">
        <v>25</v>
      </c>
      <c r="E27" s="33">
        <v>48.801611041234104</v>
      </c>
      <c r="F27" s="21">
        <f t="shared" si="4"/>
        <v>185543.37768232328</v>
      </c>
      <c r="G27" s="17">
        <f t="shared" si="0"/>
        <v>-0.15211922162447786</v>
      </c>
      <c r="H27" s="36">
        <f t="shared" si="1"/>
        <v>0.43954645198627978</v>
      </c>
      <c r="I27" s="22">
        <f t="shared" si="2"/>
        <v>43954.645198627979</v>
      </c>
      <c r="J27" s="22">
        <f t="shared" si="3"/>
        <v>-1959514.1207565672</v>
      </c>
      <c r="K27" s="39"/>
      <c r="L27" s="28">
        <f t="shared" si="5"/>
        <v>2.2072297560327712E-2</v>
      </c>
    </row>
    <row r="28" spans="1:12" x14ac:dyDescent="0.25">
      <c r="D28" s="13">
        <v>26</v>
      </c>
      <c r="E28" s="33">
        <v>48.310825162322757</v>
      </c>
      <c r="F28" s="21">
        <f t="shared" si="4"/>
        <v>163775.09729630532</v>
      </c>
      <c r="G28" s="17">
        <f t="shared" si="0"/>
        <v>-0.25564441029379903</v>
      </c>
      <c r="H28" s="36">
        <f t="shared" si="1"/>
        <v>0.39911271154606925</v>
      </c>
      <c r="I28" s="22">
        <f t="shared" si="2"/>
        <v>39911.271154606926</v>
      </c>
      <c r="J28" s="22">
        <f t="shared" si="3"/>
        <v>-1764371.3454599655</v>
      </c>
      <c r="K28" s="39"/>
      <c r="L28" s="28">
        <f t="shared" si="5"/>
        <v>-1.0107666464067421E-2</v>
      </c>
    </row>
    <row r="29" spans="1:12" x14ac:dyDescent="0.25">
      <c r="D29" s="13">
        <v>27</v>
      </c>
      <c r="E29" s="33">
        <v>49.15790979236899</v>
      </c>
      <c r="F29" s="21">
        <f t="shared" si="4"/>
        <v>197406.87570028353</v>
      </c>
      <c r="G29" s="17">
        <f t="shared" si="0"/>
        <v>-9.3480560227379592E-2</v>
      </c>
      <c r="H29" s="36">
        <f t="shared" si="1"/>
        <v>0.46276089637657913</v>
      </c>
      <c r="I29" s="22">
        <f t="shared" si="2"/>
        <v>46276.089637657911</v>
      </c>
      <c r="J29" s="22">
        <f t="shared" si="3"/>
        <v>-2077428.9642512857</v>
      </c>
      <c r="K29" s="39"/>
      <c r="L29" s="28">
        <f t="shared" si="5"/>
        <v>1.7382106340948059E-2</v>
      </c>
    </row>
    <row r="30" spans="1:12" x14ac:dyDescent="0.25">
      <c r="D30" s="13">
        <v>28</v>
      </c>
      <c r="E30" s="33">
        <v>48.184502988632474</v>
      </c>
      <c r="F30" s="21">
        <f t="shared" si="4"/>
        <v>152153.66191275016</v>
      </c>
      <c r="G30" s="17">
        <f t="shared" si="0"/>
        <v>-0.29985856820429346</v>
      </c>
      <c r="H30" s="36">
        <f t="shared" si="1"/>
        <v>0.38214251931881726</v>
      </c>
      <c r="I30" s="22">
        <f t="shared" si="2"/>
        <v>38214.251931881729</v>
      </c>
      <c r="J30" s="22">
        <f t="shared" si="3"/>
        <v>-1689181.0745073592</v>
      </c>
      <c r="K30" s="39"/>
      <c r="L30" s="28">
        <f t="shared" si="5"/>
        <v>-2.0000310730162365E-2</v>
      </c>
    </row>
    <row r="31" spans="1:12" x14ac:dyDescent="0.25">
      <c r="D31" s="13">
        <v>29</v>
      </c>
      <c r="E31" s="33">
        <v>47.645596459024162</v>
      </c>
      <c r="F31" s="21">
        <f t="shared" si="4"/>
        <v>131390.82546892433</v>
      </c>
      <c r="G31" s="17">
        <f t="shared" si="0"/>
        <v>-0.42595742078036103</v>
      </c>
      <c r="H31" s="36">
        <f t="shared" si="1"/>
        <v>0.33506943632258102</v>
      </c>
      <c r="I31" s="22">
        <f t="shared" si="2"/>
        <v>33506.943632258102</v>
      </c>
      <c r="J31" s="22">
        <f t="shared" si="3"/>
        <v>-1465067.4894089145</v>
      </c>
      <c r="K31" s="39"/>
      <c r="L31" s="28">
        <f t="shared" si="5"/>
        <v>-1.1247243062397006E-2</v>
      </c>
    </row>
    <row r="32" spans="1:12" x14ac:dyDescent="0.25">
      <c r="D32" s="13">
        <v>30</v>
      </c>
      <c r="E32" s="33">
        <v>46.190907018377914</v>
      </c>
      <c r="F32" s="21">
        <f t="shared" si="4"/>
        <v>82502.114304226838</v>
      </c>
      <c r="G32" s="17">
        <f t="shared" si="0"/>
        <v>-0.76674739236074785</v>
      </c>
      <c r="H32" s="36">
        <f t="shared" si="1"/>
        <v>0.22161586007080761</v>
      </c>
      <c r="I32" s="22">
        <f t="shared" si="2"/>
        <v>22161.586007080761</v>
      </c>
      <c r="J32" s="22">
        <f t="shared" si="3"/>
        <v>-941161.64432862564</v>
      </c>
      <c r="K32" s="39"/>
      <c r="L32" s="28">
        <f t="shared" si="5"/>
        <v>-3.1007250606040572E-2</v>
      </c>
    </row>
    <row r="33" spans="4:12" x14ac:dyDescent="0.25">
      <c r="D33" s="13">
        <v>31</v>
      </c>
      <c r="E33" s="33">
        <v>46.168825079953301</v>
      </c>
      <c r="F33" s="21">
        <f t="shared" si="4"/>
        <v>81918.622656228734</v>
      </c>
      <c r="G33" s="17">
        <f t="shared" si="0"/>
        <v>-0.79535234429901069</v>
      </c>
      <c r="H33" s="36">
        <f t="shared" si="1"/>
        <v>0.21320428644104455</v>
      </c>
      <c r="I33" s="22">
        <f t="shared" si="2"/>
        <v>21320.428644104457</v>
      </c>
      <c r="J33" s="22">
        <f t="shared" si="3"/>
        <v>-902420.5180430559</v>
      </c>
      <c r="K33" s="39"/>
      <c r="L33" s="28">
        <f t="shared" si="5"/>
        <v>-4.7817243172286364E-4</v>
      </c>
    </row>
    <row r="34" spans="4:12" x14ac:dyDescent="0.25">
      <c r="D34" s="13">
        <v>32</v>
      </c>
      <c r="E34" s="33">
        <v>46.047138328557949</v>
      </c>
      <c r="F34" s="21">
        <f t="shared" si="4"/>
        <v>79233.962392113928</v>
      </c>
      <c r="G34" s="17">
        <f t="shared" si="0"/>
        <v>-0.85008208177880618</v>
      </c>
      <c r="H34" s="36">
        <f t="shared" si="1"/>
        <v>0.19763972642474728</v>
      </c>
      <c r="I34" s="22">
        <f t="shared" si="2"/>
        <v>19763.972642474728</v>
      </c>
      <c r="J34" s="22">
        <f t="shared" si="3"/>
        <v>-830840.41979775485</v>
      </c>
      <c r="K34" s="39"/>
      <c r="L34" s="28">
        <f t="shared" si="5"/>
        <v>-2.6391704327272058E-3</v>
      </c>
    </row>
    <row r="35" spans="4:12" x14ac:dyDescent="0.25">
      <c r="D35" s="13">
        <v>33</v>
      </c>
      <c r="E35" s="33">
        <v>46.283890366069592</v>
      </c>
      <c r="F35" s="21">
        <f t="shared" si="4"/>
        <v>83830.034988223793</v>
      </c>
      <c r="G35" s="17">
        <f t="shared" si="0"/>
        <v>-0.8198094860209465</v>
      </c>
      <c r="H35" s="36">
        <f t="shared" si="1"/>
        <v>0.20616236123821521</v>
      </c>
      <c r="I35" s="22">
        <f t="shared" si="2"/>
        <v>20616.23612382152</v>
      </c>
      <c r="J35" s="22">
        <f t="shared" si="3"/>
        <v>-870369.57752773492</v>
      </c>
      <c r="K35" s="39"/>
      <c r="L35" s="28">
        <f t="shared" si="5"/>
        <v>5.1283422212027897E-3</v>
      </c>
    </row>
    <row r="36" spans="4:12" x14ac:dyDescent="0.25">
      <c r="D36" s="13">
        <v>34</v>
      </c>
      <c r="E36" s="33">
        <v>44.471715953409266</v>
      </c>
      <c r="F36" s="21">
        <f t="shared" si="4"/>
        <v>46382.778089525171</v>
      </c>
      <c r="G36" s="17">
        <f t="shared" si="0"/>
        <v>-1.3195745662084155</v>
      </c>
      <c r="H36" s="36">
        <f t="shared" si="1"/>
        <v>9.3488549595314135E-2</v>
      </c>
      <c r="I36" s="22">
        <f t="shared" si="2"/>
        <v>9348.8549595314144</v>
      </c>
      <c r="J36" s="22">
        <f t="shared" si="3"/>
        <v>-369376.84416037734</v>
      </c>
      <c r="K36" s="39"/>
      <c r="L36" s="28">
        <f t="shared" si="5"/>
        <v>-3.9940569746782152E-2</v>
      </c>
    </row>
    <row r="37" spans="4:12" x14ac:dyDescent="0.25">
      <c r="D37" s="13">
        <v>35</v>
      </c>
      <c r="E37" s="33">
        <v>44.022586501290881</v>
      </c>
      <c r="F37" s="21">
        <f t="shared" si="4"/>
        <v>42146.992452254744</v>
      </c>
      <c r="G37" s="17">
        <f t="shared" si="0"/>
        <v>-1.4903551924947211</v>
      </c>
      <c r="H37" s="36">
        <f t="shared" si="1"/>
        <v>6.8065433722723806E-2</v>
      </c>
      <c r="I37" s="22">
        <f t="shared" si="2"/>
        <v>6806.543372272381</v>
      </c>
      <c r="J37" s="22">
        <f t="shared" si="3"/>
        <v>-257494.65192839428</v>
      </c>
      <c r="K37" s="39"/>
      <c r="L37" s="28">
        <f t="shared" si="5"/>
        <v>-1.0150558757974907E-2</v>
      </c>
    </row>
    <row r="38" spans="4:12" x14ac:dyDescent="0.25">
      <c r="D38" s="13">
        <v>36</v>
      </c>
      <c r="E38" s="33">
        <v>43.001732807217408</v>
      </c>
      <c r="F38" s="21">
        <f t="shared" si="4"/>
        <v>35172.756754090144</v>
      </c>
      <c r="G38" s="17">
        <f t="shared" si="0"/>
        <v>-1.8423574946078847</v>
      </c>
      <c r="H38" s="36">
        <f t="shared" si="1"/>
        <v>3.2711437452630408E-2</v>
      </c>
      <c r="I38" s="22">
        <f t="shared" si="2"/>
        <v>3271.1437452630407</v>
      </c>
      <c r="J38" s="22">
        <f t="shared" si="3"/>
        <v>-105492.09255371158</v>
      </c>
      <c r="K38" s="39"/>
      <c r="L38" s="28">
        <f t="shared" si="5"/>
        <v>-2.346241906060758E-2</v>
      </c>
    </row>
    <row r="39" spans="4:12" x14ac:dyDescent="0.25">
      <c r="D39" s="13">
        <v>37</v>
      </c>
      <c r="E39" s="33">
        <v>42.589382033967823</v>
      </c>
      <c r="F39" s="21">
        <f t="shared" si="4"/>
        <v>33813.348364586964</v>
      </c>
      <c r="G39" s="17">
        <f t="shared" si="0"/>
        <v>-2.0421315749406892</v>
      </c>
      <c r="H39" s="36">
        <f t="shared" si="1"/>
        <v>2.0569240790670847E-2</v>
      </c>
      <c r="I39" s="22">
        <f t="shared" si="2"/>
        <v>2056.9240790670847</v>
      </c>
      <c r="J39" s="22">
        <f t="shared" si="3"/>
        <v>-53789.777053668535</v>
      </c>
      <c r="K39" s="39"/>
      <c r="L39" s="28">
        <f t="shared" si="5"/>
        <v>-9.6354385449435569E-3</v>
      </c>
    </row>
    <row r="40" spans="4:12" x14ac:dyDescent="0.25">
      <c r="D40" s="13">
        <v>38</v>
      </c>
      <c r="E40" s="33">
        <v>43.226927429506745</v>
      </c>
      <c r="F40" s="21">
        <f t="shared" si="4"/>
        <v>35119.3515935061</v>
      </c>
      <c r="G40" s="17">
        <f t="shared" si="0"/>
        <v>-1.9277400480552842</v>
      </c>
      <c r="H40" s="36">
        <f t="shared" si="1"/>
        <v>2.6943734044653021E-2</v>
      </c>
      <c r="I40" s="22">
        <f t="shared" si="2"/>
        <v>2694.373404465302</v>
      </c>
      <c r="J40" s="22">
        <f t="shared" si="3"/>
        <v>-81350.13202930853</v>
      </c>
      <c r="K40" s="39"/>
      <c r="L40" s="28">
        <f t="shared" si="5"/>
        <v>1.4858647015284996E-2</v>
      </c>
    </row>
    <row r="41" spans="4:12" x14ac:dyDescent="0.25">
      <c r="D41" s="13">
        <v>39</v>
      </c>
      <c r="E41" s="33">
        <v>43.52026539833895</v>
      </c>
      <c r="F41" s="21">
        <f t="shared" si="4"/>
        <v>35901.578195280308</v>
      </c>
      <c r="G41" s="17">
        <f t="shared" si="0"/>
        <v>-1.921951933698421</v>
      </c>
      <c r="H41" s="36">
        <f t="shared" si="1"/>
        <v>2.7305903077225829E-2</v>
      </c>
      <c r="I41" s="22">
        <f t="shared" si="2"/>
        <v>2730.590307722583</v>
      </c>
      <c r="J41" s="22">
        <f t="shared" si="3"/>
        <v>-82934.436690938528</v>
      </c>
      <c r="K41" s="39"/>
      <c r="L41" s="28">
        <f t="shared" si="5"/>
        <v>6.7630796422802585E-3</v>
      </c>
    </row>
    <row r="42" spans="4:12" x14ac:dyDescent="0.25">
      <c r="D42" s="13">
        <v>40</v>
      </c>
      <c r="E42" s="33">
        <v>45.202903045601992</v>
      </c>
      <c r="F42" s="21">
        <f t="shared" si="4"/>
        <v>40487.878387950805</v>
      </c>
      <c r="G42" s="17">
        <f t="shared" si="0"/>
        <v>-1.4551092209181833</v>
      </c>
      <c r="H42" s="36">
        <f t="shared" si="1"/>
        <v>7.2819513413997713E-2</v>
      </c>
      <c r="I42" s="22">
        <f t="shared" si="2"/>
        <v>7281.9513413997711</v>
      </c>
      <c r="J42" s="22">
        <f t="shared" si="3"/>
        <v>-288677.46208013443</v>
      </c>
      <c r="K42" s="39"/>
      <c r="L42" s="28">
        <f t="shared" si="5"/>
        <v>3.7934610611838233E-2</v>
      </c>
    </row>
    <row r="43" spans="4:12" x14ac:dyDescent="0.25">
      <c r="D43" s="13">
        <v>41</v>
      </c>
      <c r="E43" s="33">
        <v>46.112444715097141</v>
      </c>
      <c r="F43" s="21">
        <f t="shared" si="4"/>
        <v>47082.247378546534</v>
      </c>
      <c r="G43" s="17">
        <f t="shared" si="0"/>
        <v>-1.2258896785126379</v>
      </c>
      <c r="H43" s="36">
        <f t="shared" si="1"/>
        <v>0.11012009672152714</v>
      </c>
      <c r="I43" s="22">
        <f t="shared" si="2"/>
        <v>11012.009672152715</v>
      </c>
      <c r="J43" s="22">
        <f t="shared" si="3"/>
        <v>-460708.43983071053</v>
      </c>
      <c r="K43" s="39"/>
      <c r="L43" s="28">
        <f t="shared" si="5"/>
        <v>1.9921552560135031E-2</v>
      </c>
    </row>
    <row r="44" spans="4:12" x14ac:dyDescent="0.25">
      <c r="D44" s="13">
        <v>42</v>
      </c>
      <c r="E44" s="33">
        <v>46.239706230368689</v>
      </c>
      <c r="F44" s="21">
        <f t="shared" si="4"/>
        <v>48437.579268007568</v>
      </c>
      <c r="G44" s="17">
        <f t="shared" si="0"/>
        <v>-1.259735570561191</v>
      </c>
      <c r="H44" s="36">
        <f t="shared" si="1"/>
        <v>0.10388238451270669</v>
      </c>
      <c r="I44" s="22">
        <f t="shared" si="2"/>
        <v>10388.238451270669</v>
      </c>
      <c r="J44" s="22">
        <f t="shared" si="3"/>
        <v>-431911.51496976835</v>
      </c>
      <c r="K44" s="39"/>
      <c r="L44" s="28">
        <f t="shared" si="5"/>
        <v>2.7560071859879672E-3</v>
      </c>
    </row>
    <row r="45" spans="4:12" x14ac:dyDescent="0.25">
      <c r="D45" s="13">
        <v>43</v>
      </c>
      <c r="E45" s="33">
        <v>46.500615070141016</v>
      </c>
      <c r="F45" s="21">
        <f t="shared" si="4"/>
        <v>51104.76919848031</v>
      </c>
      <c r="G45" s="17">
        <f t="shared" si="0"/>
        <v>-1.2522519361943789</v>
      </c>
      <c r="H45" s="36">
        <f t="shared" si="1"/>
        <v>0.1052390382928703</v>
      </c>
      <c r="I45" s="22">
        <f t="shared" si="2"/>
        <v>10523.90382928703</v>
      </c>
      <c r="J45" s="22">
        <f t="shared" si="3"/>
        <v>-438263.2318023789</v>
      </c>
      <c r="K45" s="39"/>
      <c r="L45" s="28">
        <f t="shared" si="5"/>
        <v>5.6266686262164039E-3</v>
      </c>
    </row>
    <row r="46" spans="4:12" x14ac:dyDescent="0.25">
      <c r="D46" s="13">
        <v>44</v>
      </c>
      <c r="E46" s="33">
        <v>45.637705287548904</v>
      </c>
      <c r="F46" s="21">
        <f t="shared" si="4"/>
        <v>41979.761118560484</v>
      </c>
      <c r="G46" s="17">
        <f t="shared" si="0"/>
        <v>-1.7193252423729826</v>
      </c>
      <c r="H46" s="36">
        <f t="shared" si="1"/>
        <v>4.27775830700865E-2</v>
      </c>
      <c r="I46" s="22">
        <f t="shared" si="2"/>
        <v>4277.7583070086503</v>
      </c>
      <c r="J46" s="22">
        <f t="shared" si="3"/>
        <v>-153247.31178806446</v>
      </c>
      <c r="K46" s="39"/>
      <c r="L46" s="28">
        <f t="shared" si="5"/>
        <v>-1.8731294628315361E-2</v>
      </c>
    </row>
    <row r="47" spans="4:12" x14ac:dyDescent="0.25">
      <c r="D47" s="13">
        <v>45</v>
      </c>
      <c r="E47" s="33">
        <v>46.900959958751521</v>
      </c>
      <c r="F47" s="21">
        <f t="shared" si="4"/>
        <v>47368.333784724047</v>
      </c>
      <c r="G47" s="17">
        <f t="shared" si="0"/>
        <v>-1.3146613229066384</v>
      </c>
      <c r="H47" s="36">
        <f t="shared" si="1"/>
        <v>9.4311875335876316E-2</v>
      </c>
      <c r="I47" s="22">
        <f t="shared" si="2"/>
        <v>9431.1875335876321</v>
      </c>
      <c r="J47" s="22">
        <f t="shared" si="3"/>
        <v>-394963.41509154596</v>
      </c>
      <c r="K47" s="39"/>
      <c r="L47" s="28">
        <f t="shared" si="5"/>
        <v>2.7303898254044348E-2</v>
      </c>
    </row>
    <row r="48" spans="4:12" x14ac:dyDescent="0.25">
      <c r="D48" s="13">
        <v>46</v>
      </c>
      <c r="E48" s="33">
        <v>46.428244713304039</v>
      </c>
      <c r="F48" s="21">
        <f t="shared" si="4"/>
        <v>42870.569338530862</v>
      </c>
      <c r="G48" s="17">
        <f t="shared" si="0"/>
        <v>-1.7162662240940967</v>
      </c>
      <c r="H48" s="36">
        <f t="shared" si="1"/>
        <v>4.3056663621931154E-2</v>
      </c>
      <c r="I48" s="22">
        <f t="shared" si="2"/>
        <v>4305.6663621931157</v>
      </c>
      <c r="J48" s="22">
        <f t="shared" si="3"/>
        <v>-157033.96217921271</v>
      </c>
      <c r="K48" s="39"/>
      <c r="L48" s="28">
        <f t="shared" si="5"/>
        <v>-1.0130147140975945E-2</v>
      </c>
    </row>
    <row r="49" spans="3:12" x14ac:dyDescent="0.25">
      <c r="D49" s="13">
        <v>47</v>
      </c>
      <c r="E49" s="33">
        <v>46.673851062189641</v>
      </c>
      <c r="F49" s="21">
        <f t="shared" si="4"/>
        <v>43912.364151854759</v>
      </c>
      <c r="G49" s="17">
        <f t="shared" si="0"/>
        <v>-1.8470222816418802</v>
      </c>
      <c r="H49" s="36">
        <f t="shared" si="1"/>
        <v>3.2371955524713461E-2</v>
      </c>
      <c r="I49" s="22">
        <f t="shared" si="2"/>
        <v>3237.1955524713462</v>
      </c>
      <c r="J49" s="22">
        <f t="shared" si="3"/>
        <v>-107180.01892337555</v>
      </c>
      <c r="K49" s="39"/>
      <c r="L49" s="28">
        <f t="shared" si="5"/>
        <v>5.2760771190954407E-3</v>
      </c>
    </row>
    <row r="50" spans="3:12" x14ac:dyDescent="0.25">
      <c r="D50" s="13">
        <v>48</v>
      </c>
      <c r="E50" s="33">
        <v>46.912451413959054</v>
      </c>
      <c r="F50" s="21">
        <f t="shared" si="4"/>
        <v>44674.041611610504</v>
      </c>
      <c r="G50" s="17">
        <f t="shared" si="0"/>
        <v>-2.102995888040367</v>
      </c>
      <c r="H50" s="36">
        <f t="shared" si="1"/>
        <v>1.7733064468279776E-2</v>
      </c>
      <c r="I50" s="22">
        <f t="shared" si="2"/>
        <v>1773.3064468279777</v>
      </c>
      <c r="J50" s="22">
        <f t="shared" si="3"/>
        <v>-38516.11091726736</v>
      </c>
      <c r="K50" s="39"/>
      <c r="L50" s="28">
        <f t="shared" si="5"/>
        <v>5.0990553623955614E-3</v>
      </c>
    </row>
    <row r="51" spans="3:12" x14ac:dyDescent="0.25">
      <c r="D51" s="13">
        <v>49</v>
      </c>
      <c r="E51" s="33">
        <v>47.637728786489639</v>
      </c>
      <c r="F51" s="21">
        <f t="shared" si="4"/>
        <v>45956.328848378747</v>
      </c>
      <c r="G51" s="17">
        <f t="shared" si="0"/>
        <v>-2.2661799633608699</v>
      </c>
      <c r="H51" s="36">
        <f t="shared" si="1"/>
        <v>1.1720183451211679E-2</v>
      </c>
      <c r="I51" s="22">
        <f t="shared" si="2"/>
        <v>1172.0183451211678</v>
      </c>
      <c r="J51" s="22">
        <f t="shared" si="3"/>
        <v>-9875.9632092938555</v>
      </c>
      <c r="K51" s="39"/>
      <c r="L51" s="28">
        <f t="shared" si="5"/>
        <v>1.5341940056764338E-2</v>
      </c>
    </row>
    <row r="52" spans="3:12" x14ac:dyDescent="0.25">
      <c r="D52" s="13">
        <v>50</v>
      </c>
      <c r="E52" s="33">
        <v>48.20899898901672</v>
      </c>
      <c r="F52" s="21">
        <f t="shared" si="4"/>
        <v>46624.880360059178</v>
      </c>
      <c r="G52" s="17"/>
      <c r="H52" s="36"/>
      <c r="I52" s="26"/>
      <c r="J52" s="26"/>
      <c r="K52" s="39"/>
      <c r="L52" s="28">
        <f t="shared" si="5"/>
        <v>1.1920635803333815E-2</v>
      </c>
    </row>
    <row r="53" spans="3:12" x14ac:dyDescent="0.25">
      <c r="D53" s="13"/>
      <c r="E53" s="27"/>
      <c r="F53" s="27"/>
      <c r="G53" s="27"/>
      <c r="H53" s="27"/>
      <c r="I53" s="27"/>
      <c r="J53" s="27"/>
    </row>
    <row r="58" spans="3:12" x14ac:dyDescent="0.25">
      <c r="C58" s="38"/>
    </row>
  </sheetData>
  <mergeCells count="1"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workbookViewId="0">
      <selection activeCell="B12" sqref="B1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6.7109375" customWidth="1"/>
    <col min="7" max="7" width="14.5703125" customWidth="1"/>
    <col min="8" max="8" width="10.5703125" customWidth="1"/>
    <col min="9" max="9" width="12.5703125" bestFit="1" customWidth="1"/>
    <col min="10" max="10" width="19.5703125" customWidth="1"/>
    <col min="11" max="11" width="11.85546875" customWidth="1"/>
    <col min="13" max="13" width="22.28515625" bestFit="1" customWidth="1"/>
    <col min="14" max="14" width="18" bestFit="1" customWidth="1"/>
  </cols>
  <sheetData>
    <row r="1" spans="1:14" ht="15.75" thickBot="1" x14ac:dyDescent="0.3">
      <c r="A1" s="34" t="s">
        <v>5</v>
      </c>
      <c r="B1" s="35"/>
      <c r="D1" s="14" t="s">
        <v>10</v>
      </c>
      <c r="E1" s="15" t="s">
        <v>7</v>
      </c>
      <c r="F1" s="15" t="s">
        <v>11</v>
      </c>
      <c r="G1" s="15" t="s">
        <v>23</v>
      </c>
      <c r="H1" s="15" t="s">
        <v>24</v>
      </c>
      <c r="I1" s="15" t="s">
        <v>8</v>
      </c>
      <c r="J1" s="16" t="s">
        <v>9</v>
      </c>
      <c r="M1" s="14" t="s">
        <v>18</v>
      </c>
      <c r="N1" s="29" t="s">
        <v>17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32">
        <v>50</v>
      </c>
      <c r="F2" s="21">
        <f>B11</f>
        <v>310815.12162064441</v>
      </c>
      <c r="G2" s="17">
        <f>(LN(E2/$B$6)+($B$5+$B$4^2/2)*$B$3*(1-D2/$B$8))/(SQRT($B$3*(1-D2/$B$8))*$B$4)</f>
        <v>0.10833333333333334</v>
      </c>
      <c r="H2" s="36">
        <f>_xlfn.NORM.DIST(G2,0,1,TRUE)</f>
        <v>0.54313435898599893</v>
      </c>
      <c r="I2" s="22">
        <f>$B$7*H2</f>
        <v>54313.435898599892</v>
      </c>
      <c r="J2" s="22">
        <f>F2-I2*E2</f>
        <v>-2404856.6733093504</v>
      </c>
      <c r="L2" s="14" t="s">
        <v>16</v>
      </c>
      <c r="M2" s="30">
        <f>AVERAGE(L3:L52)*200</f>
        <v>0.34879366922193356</v>
      </c>
      <c r="N2" s="30">
        <f>SQRT(200)*STDEV(L2:L52)</f>
        <v>0.30359437378008136</v>
      </c>
    </row>
    <row r="3" spans="1:14" x14ac:dyDescent="0.25">
      <c r="A3" s="3" t="s">
        <v>1</v>
      </c>
      <c r="B3" s="4">
        <v>0.25</v>
      </c>
      <c r="D3" s="13">
        <v>1</v>
      </c>
      <c r="E3" s="32">
        <v>49.177203383731211</v>
      </c>
      <c r="F3" s="21">
        <f>F2+I2*(E3-E2)+J2*(EXP($B$5*$B$3/$B$2)-1)</f>
        <v>265885.71265332942</v>
      </c>
      <c r="G3" s="17">
        <f t="shared" ref="G3:G51" si="0">(LN(E3/$B$6)+($B$5+$B$4^2/2)*$B$3*(1-D3/$B$8))/(SQRT($B$3*(1-D3/$B$8))*$B$4)</f>
        <v>-4.4974359543540803E-3</v>
      </c>
      <c r="H3" s="36">
        <f t="shared" ref="H3:H51" si="1">_xlfn.NORM.DIST(G3,0,1,TRUE)</f>
        <v>0.4982057886929771</v>
      </c>
      <c r="I3" s="22">
        <f t="shared" ref="I3:I51" si="2">$B$7*H3</f>
        <v>49820.578869297708</v>
      </c>
      <c r="J3" s="22">
        <f t="shared" ref="J3:J51" si="3">F3-I3*E3</f>
        <v>-2184151.0270973453</v>
      </c>
      <c r="K3" s="39"/>
      <c r="L3" s="28">
        <f>LN(E3/E2)</f>
        <v>-1.6592835166867954E-2</v>
      </c>
    </row>
    <row r="4" spans="1:14" x14ac:dyDescent="0.25">
      <c r="A4" s="3" t="s">
        <v>2</v>
      </c>
      <c r="B4" s="5">
        <v>0.3</v>
      </c>
      <c r="D4" s="13">
        <v>2</v>
      </c>
      <c r="E4" s="32">
        <v>49.818076106404433</v>
      </c>
      <c r="F4" s="21">
        <f t="shared" ref="F4:F52" si="4">F3+I3*(E4-E3)+J3*(EXP($B$5*$B$3/$B$2)-1)</f>
        <v>297595.93665462331</v>
      </c>
      <c r="G4" s="17">
        <f t="shared" si="0"/>
        <v>8.1342701425429167E-2</v>
      </c>
      <c r="H4" s="36">
        <f t="shared" si="1"/>
        <v>0.53241529217226358</v>
      </c>
      <c r="I4" s="22">
        <f t="shared" si="2"/>
        <v>53241.529217226358</v>
      </c>
      <c r="J4" s="22">
        <f t="shared" si="3"/>
        <v>-2354794.6179105151</v>
      </c>
      <c r="K4" s="39"/>
      <c r="L4" s="28">
        <f t="shared" ref="L4:L52" si="5">LN(E4/E3)</f>
        <v>1.2947721934379748E-2</v>
      </c>
    </row>
    <row r="5" spans="1:14" x14ac:dyDescent="0.25">
      <c r="A5" s="3" t="s">
        <v>3</v>
      </c>
      <c r="B5" s="6">
        <v>0.02</v>
      </c>
      <c r="D5" s="13">
        <v>3</v>
      </c>
      <c r="E5" s="32">
        <v>51.179054758279193</v>
      </c>
      <c r="F5" s="21">
        <f t="shared" si="4"/>
        <v>369821.03007627797</v>
      </c>
      <c r="G5" s="17">
        <f t="shared" si="0"/>
        <v>0.26529774586989668</v>
      </c>
      <c r="H5" s="36">
        <f t="shared" si="1"/>
        <v>0.6046099495738706</v>
      </c>
      <c r="I5" s="22">
        <f t="shared" si="2"/>
        <v>60460.994957387062</v>
      </c>
      <c r="J5" s="22">
        <f t="shared" si="3"/>
        <v>-2724515.5415878766</v>
      </c>
      <c r="K5" s="39"/>
      <c r="L5" s="28">
        <f t="shared" si="5"/>
        <v>2.6952469398631801E-2</v>
      </c>
    </row>
    <row r="6" spans="1:14" x14ac:dyDescent="0.25">
      <c r="A6" s="7" t="s">
        <v>4</v>
      </c>
      <c r="B6" s="8">
        <v>50</v>
      </c>
      <c r="D6" s="13">
        <v>4</v>
      </c>
      <c r="E6" s="32">
        <v>50.332766680037551</v>
      </c>
      <c r="F6" s="21">
        <f t="shared" si="4"/>
        <v>318381.14566802257</v>
      </c>
      <c r="G6" s="17">
        <f t="shared" si="0"/>
        <v>0.15001419835733459</v>
      </c>
      <c r="H6" s="36">
        <f t="shared" si="1"/>
        <v>0.55962329332277938</v>
      </c>
      <c r="I6" s="22">
        <f t="shared" si="2"/>
        <v>55962.329332277935</v>
      </c>
      <c r="J6" s="22">
        <f t="shared" si="3"/>
        <v>-2498357.7194849448</v>
      </c>
      <c r="K6" s="39"/>
      <c r="L6" s="28">
        <f t="shared" si="5"/>
        <v>-1.6674071523345886E-2</v>
      </c>
    </row>
    <row r="7" spans="1:14" ht="15.75" thickBot="1" x14ac:dyDescent="0.3">
      <c r="A7" s="3" t="s">
        <v>12</v>
      </c>
      <c r="B7" s="24">
        <v>100000</v>
      </c>
      <c r="D7" s="13">
        <v>5</v>
      </c>
      <c r="E7" s="32">
        <v>52.61925563338847</v>
      </c>
      <c r="F7" s="21">
        <f t="shared" si="4"/>
        <v>446088.54522590857</v>
      </c>
      <c r="G7" s="17">
        <f t="shared" si="0"/>
        <v>0.46158097327221609</v>
      </c>
      <c r="H7" s="36">
        <f t="shared" si="1"/>
        <v>0.67780907920249944</v>
      </c>
      <c r="I7" s="22">
        <f t="shared" si="2"/>
        <v>67780.907920249942</v>
      </c>
      <c r="J7" s="22">
        <f t="shared" si="3"/>
        <v>-3120492.3756928882</v>
      </c>
      <c r="K7" s="39"/>
      <c r="L7" s="28">
        <f t="shared" si="5"/>
        <v>4.4425839363390091E-2</v>
      </c>
    </row>
    <row r="8" spans="1:14" ht="15.75" thickBot="1" x14ac:dyDescent="0.3">
      <c r="A8" s="25" t="s">
        <v>15</v>
      </c>
      <c r="B8" s="11">
        <v>50</v>
      </c>
      <c r="D8" s="13">
        <v>6</v>
      </c>
      <c r="E8" s="32">
        <v>54.685272283826414</v>
      </c>
      <c r="F8" s="21">
        <f t="shared" si="4"/>
        <v>585812.96473039477</v>
      </c>
      <c r="G8" s="17">
        <f t="shared" si="0"/>
        <v>0.7381820560432174</v>
      </c>
      <c r="H8" s="36">
        <f t="shared" si="1"/>
        <v>0.76979808726731147</v>
      </c>
      <c r="I8" s="22">
        <f t="shared" si="2"/>
        <v>76979.808726731149</v>
      </c>
      <c r="J8" s="22">
        <f t="shared" si="3"/>
        <v>-3623848.8358477745</v>
      </c>
      <c r="K8" s="39"/>
      <c r="L8" s="28">
        <f t="shared" si="5"/>
        <v>3.851229847233139E-2</v>
      </c>
    </row>
    <row r="9" spans="1:14" x14ac:dyDescent="0.25">
      <c r="A9" s="10" t="s">
        <v>6</v>
      </c>
      <c r="B9" s="12">
        <f>(LN(E2/$B$6)+($B$5+$B$4^2/2)*$B$3*(1-D2/$B$8))/(SQRT($B$3*(1-D2/$B$8))*$B$4)</f>
        <v>0.10833333333333334</v>
      </c>
      <c r="D9" s="13">
        <v>7</v>
      </c>
      <c r="E9" s="32">
        <v>56.008340590920142</v>
      </c>
      <c r="F9" s="21">
        <f t="shared" si="4"/>
        <v>687300.10693943675</v>
      </c>
      <c r="G9" s="17">
        <f t="shared" si="0"/>
        <v>0.91623791656695985</v>
      </c>
      <c r="H9" s="36">
        <f t="shared" si="1"/>
        <v>0.82022893877512459</v>
      </c>
      <c r="I9" s="22">
        <f t="shared" si="2"/>
        <v>82022.893877512455</v>
      </c>
      <c r="J9" s="22">
        <f t="shared" si="3"/>
        <v>-3906666.0696051791</v>
      </c>
      <c r="K9" s="39"/>
      <c r="L9" s="28">
        <f t="shared" si="5"/>
        <v>2.3906190861727978E-2</v>
      </c>
    </row>
    <row r="10" spans="1:14" ht="15.75" thickBot="1" x14ac:dyDescent="0.3">
      <c r="A10" s="9" t="s">
        <v>26</v>
      </c>
      <c r="B10" s="37">
        <f>B9-B4*SQRT(B3)</f>
        <v>-4.1666666666666657E-2</v>
      </c>
      <c r="D10" s="13">
        <v>8</v>
      </c>
      <c r="E10" s="32">
        <v>56.069324980316836</v>
      </c>
      <c r="F10" s="21">
        <f t="shared" si="4"/>
        <v>691911.53689816454</v>
      </c>
      <c r="G10" s="17">
        <f t="shared" si="0"/>
        <v>0.93263319070231687</v>
      </c>
      <c r="H10" s="36">
        <f t="shared" si="1"/>
        <v>0.82449530482379574</v>
      </c>
      <c r="I10" s="22">
        <f t="shared" si="2"/>
        <v>82449.530482379574</v>
      </c>
      <c r="J10" s="22">
        <f t="shared" si="3"/>
        <v>-3930977.9821929145</v>
      </c>
      <c r="K10" s="39"/>
      <c r="L10" s="28">
        <f t="shared" si="5"/>
        <v>1.0882524203994503E-3</v>
      </c>
    </row>
    <row r="11" spans="1:14" ht="15.75" thickBot="1" x14ac:dyDescent="0.3">
      <c r="A11" s="9" t="s">
        <v>13</v>
      </c>
      <c r="B11" s="20">
        <f>(B2*_xlfn.NORM.DIST(B9,0,1,TRUE) - B6*EXP(-B5*B3)*_xlfn.NORM.DIST(B10,0,1,TRUE))*B7</f>
        <v>310815.12162064441</v>
      </c>
      <c r="D11" s="13">
        <v>9</v>
      </c>
      <c r="E11" s="32">
        <v>56.525448027118088</v>
      </c>
      <c r="F11" s="21">
        <f t="shared" si="4"/>
        <v>729125.55049535574</v>
      </c>
      <c r="G11" s="17">
        <f t="shared" si="0"/>
        <v>1.0011938517341803</v>
      </c>
      <c r="H11" s="36">
        <f t="shared" si="1"/>
        <v>0.84163345079941732</v>
      </c>
      <c r="I11" s="22">
        <f t="shared" si="2"/>
        <v>84163.345079941733</v>
      </c>
      <c r="J11" s="22">
        <f t="shared" si="3"/>
        <v>-4028245.2376092956</v>
      </c>
      <c r="K11" s="39"/>
      <c r="L11" s="28">
        <f t="shared" si="5"/>
        <v>8.1020731201772826E-3</v>
      </c>
    </row>
    <row r="12" spans="1:14" ht="15.75" thickBot="1" x14ac:dyDescent="0.3">
      <c r="A12" s="23" t="s">
        <v>14</v>
      </c>
      <c r="B12" s="31">
        <f>F52-MAX(B7*(E52-B6),0)</f>
        <v>-20263.072773929278</v>
      </c>
      <c r="D12" s="13">
        <v>10</v>
      </c>
      <c r="E12" s="32">
        <v>56.388090333689135</v>
      </c>
      <c r="F12" s="21">
        <f t="shared" si="4"/>
        <v>717162.22287825122</v>
      </c>
      <c r="G12" s="17">
        <f t="shared" si="0"/>
        <v>0.99307480677331528</v>
      </c>
      <c r="H12" s="36">
        <f t="shared" si="1"/>
        <v>0.83966324984004137</v>
      </c>
      <c r="I12" s="22">
        <f t="shared" si="2"/>
        <v>83966.324984004139</v>
      </c>
      <c r="J12" s="22">
        <f t="shared" si="3"/>
        <v>-4017538.4953076728</v>
      </c>
      <c r="K12" s="39"/>
      <c r="L12" s="28">
        <f t="shared" si="5"/>
        <v>-2.4329723995676934E-3</v>
      </c>
    </row>
    <row r="13" spans="1:14" x14ac:dyDescent="0.25">
      <c r="D13" s="13">
        <v>11</v>
      </c>
      <c r="E13" s="32">
        <v>55.187382019400445</v>
      </c>
      <c r="F13" s="21">
        <f t="shared" si="4"/>
        <v>615941.38441179832</v>
      </c>
      <c r="G13" s="17">
        <f t="shared" si="0"/>
        <v>0.84080126115893794</v>
      </c>
      <c r="H13" s="36">
        <f t="shared" si="1"/>
        <v>0.79977035974506316</v>
      </c>
      <c r="I13" s="22">
        <f t="shared" si="2"/>
        <v>79977.035974506318</v>
      </c>
      <c r="J13" s="22">
        <f t="shared" si="3"/>
        <v>-3797781.8526926138</v>
      </c>
      <c r="K13" s="39"/>
      <c r="L13" s="28">
        <f t="shared" si="5"/>
        <v>-2.1523631361316908E-2</v>
      </c>
    </row>
    <row r="14" spans="1:14" x14ac:dyDescent="0.25">
      <c r="D14" s="13">
        <v>12</v>
      </c>
      <c r="E14" s="32">
        <v>55.611356879786555</v>
      </c>
      <c r="F14" s="21">
        <f t="shared" si="4"/>
        <v>649469.83989837288</v>
      </c>
      <c r="G14" s="17">
        <f t="shared" si="0"/>
        <v>0.90783197726117659</v>
      </c>
      <c r="H14" s="36">
        <f t="shared" si="1"/>
        <v>0.81801649957882661</v>
      </c>
      <c r="I14" s="22">
        <f t="shared" si="2"/>
        <v>81801.649957882662</v>
      </c>
      <c r="J14" s="22">
        <f t="shared" si="3"/>
        <v>-3899630.9092648169</v>
      </c>
      <c r="K14" s="39"/>
      <c r="L14" s="28">
        <f t="shared" si="5"/>
        <v>7.6531002779463356E-3</v>
      </c>
    </row>
    <row r="15" spans="1:14" x14ac:dyDescent="0.25">
      <c r="D15" s="13">
        <v>13</v>
      </c>
      <c r="E15" s="32">
        <v>55.943078537374269</v>
      </c>
      <c r="F15" s="21">
        <f t="shared" si="4"/>
        <v>676215.23622608057</v>
      </c>
      <c r="G15" s="17">
        <f t="shared" si="0"/>
        <v>0.96358995827344018</v>
      </c>
      <c r="H15" s="36">
        <f t="shared" si="1"/>
        <v>0.83237422836061292</v>
      </c>
      <c r="I15" s="22">
        <f t="shared" si="2"/>
        <v>83237.422836061291</v>
      </c>
      <c r="J15" s="22">
        <f t="shared" si="3"/>
        <v>-3980342.4467403269</v>
      </c>
      <c r="K15" s="39"/>
      <c r="L15" s="28">
        <f t="shared" si="5"/>
        <v>5.9472782789769339E-3</v>
      </c>
    </row>
    <row r="16" spans="1:14" x14ac:dyDescent="0.25">
      <c r="D16" s="13">
        <v>14</v>
      </c>
      <c r="E16" s="32">
        <v>57.200344882802348</v>
      </c>
      <c r="F16" s="21">
        <f t="shared" si="4"/>
        <v>780468.7924909771</v>
      </c>
      <c r="G16" s="17">
        <f t="shared" si="0"/>
        <v>1.1489457717770601</v>
      </c>
      <c r="H16" s="36">
        <f t="shared" si="1"/>
        <v>0.87471082891902519</v>
      </c>
      <c r="I16" s="22">
        <f t="shared" si="2"/>
        <v>87471.082891902523</v>
      </c>
      <c r="J16" s="22">
        <f t="shared" si="3"/>
        <v>-4222907.3161980398</v>
      </c>
      <c r="K16" s="39"/>
      <c r="L16" s="28">
        <f t="shared" si="5"/>
        <v>2.2225208682188288E-2</v>
      </c>
    </row>
    <row r="17" spans="1:12" x14ac:dyDescent="0.25">
      <c r="D17" s="13">
        <v>15</v>
      </c>
      <c r="E17" s="32">
        <v>56.783299628797472</v>
      </c>
      <c r="F17" s="21">
        <f t="shared" si="4"/>
        <v>743567.08066138159</v>
      </c>
      <c r="G17" s="17">
        <f t="shared" si="0"/>
        <v>1.1043454692965042</v>
      </c>
      <c r="H17" s="36">
        <f t="shared" si="1"/>
        <v>0.8652783470832639</v>
      </c>
      <c r="I17" s="22">
        <f t="shared" si="2"/>
        <v>86527.834708326394</v>
      </c>
      <c r="J17" s="22">
        <f t="shared" si="3"/>
        <v>-4169768.8838125775</v>
      </c>
      <c r="K17" s="39"/>
      <c r="L17" s="28">
        <f t="shared" si="5"/>
        <v>-7.3176659123906987E-3</v>
      </c>
    </row>
    <row r="18" spans="1:12" x14ac:dyDescent="0.25">
      <c r="A18" t="s">
        <v>25</v>
      </c>
      <c r="D18" s="13">
        <v>16</v>
      </c>
      <c r="E18" s="32">
        <v>54.863529399670036</v>
      </c>
      <c r="F18" s="21">
        <f t="shared" si="4"/>
        <v>577036.52185955597</v>
      </c>
      <c r="G18" s="17">
        <f t="shared" si="0"/>
        <v>0.83978617178419412</v>
      </c>
      <c r="H18" s="36">
        <f t="shared" si="1"/>
        <v>0.79948585593923183</v>
      </c>
      <c r="I18" s="22">
        <f t="shared" si="2"/>
        <v>79948.585593923184</v>
      </c>
      <c r="J18" s="22">
        <f t="shared" si="3"/>
        <v>-3809225.0543346847</v>
      </c>
      <c r="K18" s="39"/>
      <c r="L18" s="28">
        <f t="shared" si="5"/>
        <v>-3.439344377068005E-2</v>
      </c>
    </row>
    <row r="19" spans="1:12" x14ac:dyDescent="0.25">
      <c r="D19" s="13">
        <v>17</v>
      </c>
      <c r="E19" s="32">
        <v>54.873639390653928</v>
      </c>
      <c r="F19" s="21">
        <f t="shared" si="4"/>
        <v>577463.85978689161</v>
      </c>
      <c r="G19" s="17">
        <f t="shared" si="0"/>
        <v>0.85126030339175662</v>
      </c>
      <c r="H19" s="36">
        <f t="shared" si="1"/>
        <v>0.8026876144913957</v>
      </c>
      <c r="I19" s="22">
        <f t="shared" si="2"/>
        <v>80268.761449139565</v>
      </c>
      <c r="J19" s="22">
        <f t="shared" si="3"/>
        <v>-3827175.2103076167</v>
      </c>
      <c r="K19" s="39"/>
      <c r="L19" s="28">
        <f t="shared" si="5"/>
        <v>1.8425828047034999E-4</v>
      </c>
    </row>
    <row r="20" spans="1:12" x14ac:dyDescent="0.25">
      <c r="D20" s="13">
        <v>18</v>
      </c>
      <c r="E20" s="32">
        <v>53.033929681753484</v>
      </c>
      <c r="F20" s="21">
        <f t="shared" si="4"/>
        <v>429409.90336995106</v>
      </c>
      <c r="G20" s="17">
        <f t="shared" si="0"/>
        <v>0.57757404974213078</v>
      </c>
      <c r="H20" s="36">
        <f t="shared" si="1"/>
        <v>0.71822413439185695</v>
      </c>
      <c r="I20" s="22">
        <f t="shared" si="2"/>
        <v>71822.413439185693</v>
      </c>
      <c r="J20" s="22">
        <f t="shared" si="3"/>
        <v>-3379614.9205376497</v>
      </c>
      <c r="K20" s="39"/>
      <c r="L20" s="28">
        <f t="shared" si="5"/>
        <v>-3.4101184987394756E-2</v>
      </c>
    </row>
    <row r="21" spans="1:12" x14ac:dyDescent="0.25">
      <c r="D21" s="13">
        <v>19</v>
      </c>
      <c r="E21" s="32">
        <v>52.669933913836729</v>
      </c>
      <c r="F21" s="21">
        <f t="shared" si="4"/>
        <v>402928.87044582819</v>
      </c>
      <c r="G21" s="17">
        <f t="shared" si="0"/>
        <v>0.52575320674290649</v>
      </c>
      <c r="H21" s="36">
        <f t="shared" si="1"/>
        <v>0.70047015480910857</v>
      </c>
      <c r="I21" s="22">
        <f t="shared" si="2"/>
        <v>70047.01548091085</v>
      </c>
      <c r="J21" s="22">
        <f t="shared" si="3"/>
        <v>-3286442.8057952449</v>
      </c>
      <c r="K21" s="39"/>
      <c r="L21" s="28">
        <f t="shared" si="5"/>
        <v>-6.8871126238465108E-3</v>
      </c>
    </row>
    <row r="22" spans="1:12" x14ac:dyDescent="0.25">
      <c r="D22" s="13">
        <v>20</v>
      </c>
      <c r="E22" s="32">
        <v>52.526642414850777</v>
      </c>
      <c r="F22" s="21">
        <f t="shared" si="4"/>
        <v>392563.06788473483</v>
      </c>
      <c r="G22" s="17">
        <f t="shared" si="0"/>
        <v>0.50820005095183185</v>
      </c>
      <c r="H22" s="36">
        <f t="shared" si="1"/>
        <v>0.69434347242638261</v>
      </c>
      <c r="I22" s="22">
        <f t="shared" si="2"/>
        <v>69434.347242638265</v>
      </c>
      <c r="J22" s="22">
        <f t="shared" si="3"/>
        <v>-3254590.0610379055</v>
      </c>
      <c r="K22" s="39"/>
      <c r="L22" s="28">
        <f t="shared" si="5"/>
        <v>-2.7242633288629345E-3</v>
      </c>
    </row>
    <row r="23" spans="1:12" x14ac:dyDescent="0.25">
      <c r="D23" s="13">
        <v>21</v>
      </c>
      <c r="E23" s="32">
        <v>51.932710638205215</v>
      </c>
      <c r="F23" s="21">
        <f t="shared" si="4"/>
        <v>350998.32738709316</v>
      </c>
      <c r="G23" s="17">
        <f t="shared" si="0"/>
        <v>0.41449807158415874</v>
      </c>
      <c r="H23" s="36">
        <f t="shared" si="1"/>
        <v>0.66074531048253815</v>
      </c>
      <c r="I23" s="22">
        <f t="shared" si="2"/>
        <v>66074.531048253819</v>
      </c>
      <c r="J23" s="22">
        <f t="shared" si="3"/>
        <v>-3080431.1740969787</v>
      </c>
      <c r="K23" s="39"/>
      <c r="L23" s="28">
        <f t="shared" si="5"/>
        <v>-1.1371661026299771E-2</v>
      </c>
    </row>
    <row r="24" spans="1:12" x14ac:dyDescent="0.25">
      <c r="D24" s="13">
        <v>22</v>
      </c>
      <c r="E24" s="32">
        <v>54.012795749454973</v>
      </c>
      <c r="F24" s="21">
        <f t="shared" si="4"/>
        <v>488130.91713329672</v>
      </c>
      <c r="G24" s="17">
        <f t="shared" si="0"/>
        <v>0.76880343359983172</v>
      </c>
      <c r="H24" s="36">
        <f t="shared" si="1"/>
        <v>0.77899499488109392</v>
      </c>
      <c r="I24" s="22">
        <f t="shared" si="2"/>
        <v>77899.499488109388</v>
      </c>
      <c r="J24" s="22">
        <f t="shared" si="3"/>
        <v>-3719438.8377027279</v>
      </c>
      <c r="K24" s="39"/>
      <c r="L24" s="28">
        <f t="shared" si="5"/>
        <v>3.9272122399132955E-2</v>
      </c>
    </row>
    <row r="25" spans="1:12" x14ac:dyDescent="0.25">
      <c r="D25" s="13">
        <v>23</v>
      </c>
      <c r="E25" s="32">
        <v>51.510769702463499</v>
      </c>
      <c r="F25" s="21">
        <f t="shared" si="4"/>
        <v>292852.37788486347</v>
      </c>
      <c r="G25" s="17">
        <f t="shared" si="0"/>
        <v>0.34966829705071389</v>
      </c>
      <c r="H25" s="36">
        <f t="shared" si="1"/>
        <v>0.63670617562271903</v>
      </c>
      <c r="I25" s="22">
        <f t="shared" si="2"/>
        <v>63670.617562271902</v>
      </c>
      <c r="J25" s="22">
        <f t="shared" si="3"/>
        <v>-2986870.1401789524</v>
      </c>
      <c r="K25" s="39"/>
      <c r="L25" s="28">
        <f t="shared" si="5"/>
        <v>-4.7430070574081017E-2</v>
      </c>
    </row>
    <row r="26" spans="1:12" x14ac:dyDescent="0.25">
      <c r="D26" s="13">
        <v>24</v>
      </c>
      <c r="E26" s="32">
        <v>51.92709992353214</v>
      </c>
      <c r="F26" s="21">
        <f t="shared" si="4"/>
        <v>319061.67822127446</v>
      </c>
      <c r="G26" s="17">
        <f t="shared" si="0"/>
        <v>0.42774600844951421</v>
      </c>
      <c r="H26" s="36">
        <f t="shared" si="1"/>
        <v>0.66558197530342733</v>
      </c>
      <c r="I26" s="22">
        <f t="shared" si="2"/>
        <v>66558.197530342732</v>
      </c>
      <c r="J26" s="22">
        <f t="shared" si="3"/>
        <v>-3137112.4956670227</v>
      </c>
      <c r="K26" s="39"/>
      <c r="L26" s="28">
        <f t="shared" si="5"/>
        <v>8.0499041750949647E-3</v>
      </c>
    </row>
    <row r="27" spans="1:12" x14ac:dyDescent="0.25">
      <c r="D27" s="13">
        <v>25</v>
      </c>
      <c r="E27" s="32">
        <v>52.240776306307183</v>
      </c>
      <c r="F27" s="21">
        <f t="shared" si="4"/>
        <v>339625.68593096698</v>
      </c>
      <c r="G27" s="17">
        <f t="shared" si="0"/>
        <v>0.48993392222399845</v>
      </c>
      <c r="H27" s="36">
        <f t="shared" si="1"/>
        <v>0.68790967106957202</v>
      </c>
      <c r="I27" s="22">
        <f t="shared" si="2"/>
        <v>68790.967106957207</v>
      </c>
      <c r="J27" s="22">
        <f t="shared" si="3"/>
        <v>-3254067.83859812</v>
      </c>
      <c r="K27" s="39"/>
      <c r="L27" s="28">
        <f t="shared" si="5"/>
        <v>6.0225348204935277E-3</v>
      </c>
    </row>
    <row r="28" spans="1:12" x14ac:dyDescent="0.25">
      <c r="D28" s="13">
        <v>26</v>
      </c>
      <c r="E28" s="32">
        <v>52.326767299547164</v>
      </c>
      <c r="F28" s="21">
        <f t="shared" si="4"/>
        <v>345215.66646369162</v>
      </c>
      <c r="G28" s="17">
        <f t="shared" si="0"/>
        <v>0.51273551497436198</v>
      </c>
      <c r="H28" s="36">
        <f t="shared" si="1"/>
        <v>0.69593182848019519</v>
      </c>
      <c r="I28" s="22">
        <f t="shared" si="2"/>
        <v>69593.182848019525</v>
      </c>
      <c r="J28" s="22">
        <f t="shared" si="3"/>
        <v>-3296370.6180594629</v>
      </c>
      <c r="K28" s="39"/>
      <c r="L28" s="28">
        <f t="shared" si="5"/>
        <v>1.6446979561485387E-3</v>
      </c>
    </row>
    <row r="29" spans="1:12" x14ac:dyDescent="0.25">
      <c r="D29" s="13">
        <v>27</v>
      </c>
      <c r="E29" s="32">
        <v>50.264426600929255</v>
      </c>
      <c r="F29" s="21">
        <f t="shared" si="4"/>
        <v>201361.15958565456</v>
      </c>
      <c r="G29" s="17">
        <f t="shared" si="0"/>
        <v>0.12532169991081729</v>
      </c>
      <c r="H29" s="36">
        <f t="shared" si="1"/>
        <v>0.54986556321619084</v>
      </c>
      <c r="I29" s="22">
        <f t="shared" si="2"/>
        <v>54986.556321619086</v>
      </c>
      <c r="J29" s="22">
        <f t="shared" si="3"/>
        <v>-2562506.5646802303</v>
      </c>
      <c r="K29" s="39"/>
      <c r="L29" s="28">
        <f t="shared" si="5"/>
        <v>-4.0210440924214899E-2</v>
      </c>
    </row>
    <row r="30" spans="1:12" x14ac:dyDescent="0.25">
      <c r="D30" s="13">
        <v>28</v>
      </c>
      <c r="E30" s="32">
        <v>50.873437971361099</v>
      </c>
      <c r="F30" s="21">
        <f t="shared" si="4"/>
        <v>234592.33413698353</v>
      </c>
      <c r="G30" s="17">
        <f t="shared" si="0"/>
        <v>0.24591199531905983</v>
      </c>
      <c r="H30" s="36">
        <f t="shared" si="1"/>
        <v>0.59712482100313757</v>
      </c>
      <c r="I30" s="22">
        <f t="shared" si="2"/>
        <v>59712.482100313755</v>
      </c>
      <c r="J30" s="22">
        <f t="shared" si="3"/>
        <v>-2803186.9201093381</v>
      </c>
      <c r="K30" s="39"/>
      <c r="L30" s="28">
        <f t="shared" si="5"/>
        <v>1.2043337755008239E-2</v>
      </c>
    </row>
    <row r="31" spans="1:12" x14ac:dyDescent="0.25">
      <c r="D31" s="13">
        <v>29</v>
      </c>
      <c r="E31" s="32">
        <v>50.347026637568177</v>
      </c>
      <c r="F31" s="21">
        <f t="shared" si="4"/>
        <v>202878.67408205854</v>
      </c>
      <c r="G31" s="17">
        <f t="shared" si="0"/>
        <v>0.14135789678605751</v>
      </c>
      <c r="H31" s="36">
        <f t="shared" si="1"/>
        <v>0.55620639314344933</v>
      </c>
      <c r="I31" s="22">
        <f t="shared" si="2"/>
        <v>55620.639314344931</v>
      </c>
      <c r="J31" s="22">
        <f t="shared" si="3"/>
        <v>-2597455.1350758374</v>
      </c>
      <c r="K31" s="39"/>
      <c r="L31" s="28">
        <f t="shared" si="5"/>
        <v>-1.0401376476487567E-2</v>
      </c>
    </row>
    <row r="32" spans="1:12" x14ac:dyDescent="0.25">
      <c r="D32" s="13">
        <v>30</v>
      </c>
      <c r="E32" s="32">
        <v>52.61232816791572</v>
      </c>
      <c r="F32" s="21">
        <f t="shared" si="4"/>
        <v>328616.43493853649</v>
      </c>
      <c r="G32" s="17">
        <f t="shared" si="0"/>
        <v>0.60533860760166858</v>
      </c>
      <c r="H32" s="36">
        <f t="shared" si="1"/>
        <v>0.72752298311425734</v>
      </c>
      <c r="I32" s="22">
        <f t="shared" si="2"/>
        <v>72752.298311425737</v>
      </c>
      <c r="J32" s="22">
        <f t="shared" si="3"/>
        <v>-3499051.3587922952</v>
      </c>
      <c r="K32" s="39"/>
      <c r="L32" s="28">
        <f t="shared" si="5"/>
        <v>4.401090454854463E-2</v>
      </c>
    </row>
    <row r="33" spans="4:12" x14ac:dyDescent="0.25">
      <c r="D33" s="13">
        <v>31</v>
      </c>
      <c r="E33" s="32">
        <v>51.995207310333718</v>
      </c>
      <c r="F33" s="21">
        <f t="shared" si="4"/>
        <v>283369.55158180842</v>
      </c>
      <c r="G33" s="17">
        <f t="shared" si="0"/>
        <v>0.48994699550079579</v>
      </c>
      <c r="H33" s="36">
        <f t="shared" si="1"/>
        <v>0.68791429669156889</v>
      </c>
      <c r="I33" s="22">
        <f t="shared" si="2"/>
        <v>68791.429669156889</v>
      </c>
      <c r="J33" s="22">
        <f t="shared" si="3"/>
        <v>-3293455.0952402456</v>
      </c>
      <c r="K33" s="39"/>
      <c r="L33" s="28">
        <f t="shared" si="5"/>
        <v>-1.1798920873020246E-2</v>
      </c>
    </row>
    <row r="34" spans="4:12" x14ac:dyDescent="0.25">
      <c r="D34" s="13">
        <v>32</v>
      </c>
      <c r="E34" s="32">
        <v>51.608898025771232</v>
      </c>
      <c r="F34" s="21">
        <f t="shared" si="4"/>
        <v>256465.42162493727</v>
      </c>
      <c r="G34" s="17">
        <f t="shared" si="0"/>
        <v>0.41690105058671006</v>
      </c>
      <c r="H34" s="36">
        <f t="shared" si="1"/>
        <v>0.66162460746349427</v>
      </c>
      <c r="I34" s="22">
        <f t="shared" si="2"/>
        <v>66162.460746349432</v>
      </c>
      <c r="J34" s="22">
        <f t="shared" si="3"/>
        <v>-3158106.2681675027</v>
      </c>
      <c r="K34" s="39"/>
      <c r="L34" s="28">
        <f t="shared" si="5"/>
        <v>-7.4574472438615176E-3</v>
      </c>
    </row>
    <row r="35" spans="4:12" x14ac:dyDescent="0.25">
      <c r="D35" s="13">
        <v>33</v>
      </c>
      <c r="E35" s="32">
        <v>51.098204918146209</v>
      </c>
      <c r="F35" s="21">
        <f t="shared" si="4"/>
        <v>222360.88252039085</v>
      </c>
      <c r="G35" s="17">
        <f t="shared" si="0"/>
        <v>0.3115713392087448</v>
      </c>
      <c r="H35" s="36">
        <f t="shared" si="1"/>
        <v>0.62231684066226012</v>
      </c>
      <c r="I35" s="22">
        <f t="shared" si="2"/>
        <v>62231.684066226015</v>
      </c>
      <c r="J35" s="22">
        <f t="shared" si="3"/>
        <v>-2957566.4622969604</v>
      </c>
      <c r="K35" s="39"/>
      <c r="L35" s="28">
        <f t="shared" si="5"/>
        <v>-9.9447321917230814E-3</v>
      </c>
    </row>
    <row r="36" spans="4:12" x14ac:dyDescent="0.25">
      <c r="D36" s="13">
        <v>34</v>
      </c>
      <c r="E36" s="32">
        <v>50.68745061805911</v>
      </c>
      <c r="F36" s="21">
        <f t="shared" si="4"/>
        <v>196503.17925397164</v>
      </c>
      <c r="G36" s="17">
        <f t="shared" si="0"/>
        <v>0.22221245675222015</v>
      </c>
      <c r="H36" s="36">
        <f t="shared" si="1"/>
        <v>0.58792575128224123</v>
      </c>
      <c r="I36" s="22">
        <f t="shared" si="2"/>
        <v>58792.575128224125</v>
      </c>
      <c r="J36" s="22">
        <f t="shared" si="3"/>
        <v>-2783542.5692664189</v>
      </c>
      <c r="K36" s="39"/>
      <c r="L36" s="28">
        <f t="shared" si="5"/>
        <v>-8.0710101570467003E-3</v>
      </c>
    </row>
    <row r="37" spans="4:12" x14ac:dyDescent="0.25">
      <c r="D37" s="13">
        <v>35</v>
      </c>
      <c r="E37" s="32">
        <v>49.912454144425212</v>
      </c>
      <c r="F37" s="21">
        <f t="shared" si="4"/>
        <v>150660.77267863837</v>
      </c>
      <c r="G37" s="17">
        <f t="shared" si="0"/>
        <v>3.8006446861711951E-2</v>
      </c>
      <c r="H37" s="36">
        <f t="shared" si="1"/>
        <v>0.51515872905437787</v>
      </c>
      <c r="I37" s="22">
        <f t="shared" si="2"/>
        <v>51515.872905437791</v>
      </c>
      <c r="J37" s="22">
        <f t="shared" si="3"/>
        <v>-2420622.8714240626</v>
      </c>
      <c r="K37" s="39"/>
      <c r="L37" s="28">
        <f t="shared" si="5"/>
        <v>-1.5407803962516965E-2</v>
      </c>
    </row>
    <row r="38" spans="4:12" x14ac:dyDescent="0.25">
      <c r="D38" s="13">
        <v>36</v>
      </c>
      <c r="E38" s="32">
        <v>50.155477153125524</v>
      </c>
      <c r="F38" s="21">
        <f t="shared" si="4"/>
        <v>162938.24071728048</v>
      </c>
      <c r="G38" s="17">
        <f t="shared" si="0"/>
        <v>9.64403872790143E-2</v>
      </c>
      <c r="H38" s="36">
        <f t="shared" si="1"/>
        <v>0.53841459140816372</v>
      </c>
      <c r="I38" s="22">
        <f t="shared" si="2"/>
        <v>53841.459140816369</v>
      </c>
      <c r="J38" s="22">
        <f t="shared" si="3"/>
        <v>-2537505.8331108759</v>
      </c>
      <c r="K38" s="39"/>
      <c r="L38" s="28">
        <f t="shared" si="5"/>
        <v>4.8571701909736181E-3</v>
      </c>
    </row>
    <row r="39" spans="4:12" x14ac:dyDescent="0.25">
      <c r="D39" s="13">
        <v>37</v>
      </c>
      <c r="E39" s="32">
        <v>50.717291350044995</v>
      </c>
      <c r="F39" s="21">
        <f t="shared" si="4"/>
        <v>192933.37357418746</v>
      </c>
      <c r="G39" s="17">
        <f t="shared" si="0"/>
        <v>0.24146994330687149</v>
      </c>
      <c r="H39" s="36">
        <f t="shared" si="1"/>
        <v>0.59540454544917831</v>
      </c>
      <c r="I39" s="22">
        <f t="shared" si="2"/>
        <v>59540.454544917833</v>
      </c>
      <c r="J39" s="22">
        <f t="shared" si="3"/>
        <v>-2826797.206694521</v>
      </c>
      <c r="K39" s="39"/>
      <c r="L39" s="28">
        <f t="shared" si="5"/>
        <v>1.1139180860527434E-2</v>
      </c>
    </row>
    <row r="40" spans="4:12" x14ac:dyDescent="0.25">
      <c r="D40" s="13">
        <v>38</v>
      </c>
      <c r="E40" s="32">
        <v>50.050109110069663</v>
      </c>
      <c r="F40" s="21">
        <f t="shared" si="4"/>
        <v>152926.34588663295</v>
      </c>
      <c r="G40" s="17">
        <f t="shared" si="0"/>
        <v>6.670342080455427E-2</v>
      </c>
      <c r="H40" s="36">
        <f t="shared" si="1"/>
        <v>0.5265910945142438</v>
      </c>
      <c r="I40" s="22">
        <f t="shared" si="2"/>
        <v>52659.109451424381</v>
      </c>
      <c r="J40" s="22">
        <f t="shared" si="3"/>
        <v>-2482667.827796258</v>
      </c>
      <c r="K40" s="39"/>
      <c r="L40" s="28">
        <f t="shared" si="5"/>
        <v>-1.3242218940939127E-2</v>
      </c>
    </row>
    <row r="41" spans="4:12" x14ac:dyDescent="0.25">
      <c r="D41" s="13">
        <v>39</v>
      </c>
      <c r="E41" s="32">
        <v>50.245970940060545</v>
      </c>
      <c r="F41" s="21">
        <f t="shared" si="4"/>
        <v>162991.97623294644</v>
      </c>
      <c r="G41" s="17">
        <f t="shared" si="0"/>
        <v>0.12056298678654126</v>
      </c>
      <c r="H41" s="36">
        <f t="shared" si="1"/>
        <v>0.54798140640226956</v>
      </c>
      <c r="I41" s="22">
        <f t="shared" si="2"/>
        <v>54798.140640226957</v>
      </c>
      <c r="J41" s="22">
        <f t="shared" si="3"/>
        <v>-2590393.8059452479</v>
      </c>
      <c r="K41" s="39"/>
      <c r="L41" s="28">
        <f t="shared" si="5"/>
        <v>3.9056776470454469E-3</v>
      </c>
    </row>
    <row r="42" spans="4:12" x14ac:dyDescent="0.25">
      <c r="D42" s="13">
        <v>40</v>
      </c>
      <c r="E42" s="32">
        <v>50.446709437546751</v>
      </c>
      <c r="F42" s="21">
        <f t="shared" si="4"/>
        <v>173733.02031710802</v>
      </c>
      <c r="G42" s="17">
        <f t="shared" si="0"/>
        <v>0.18103974082326951</v>
      </c>
      <c r="H42" s="36">
        <f t="shared" si="1"/>
        <v>0.57183180864563432</v>
      </c>
      <c r="I42" s="22">
        <f t="shared" si="2"/>
        <v>57183.18086456343</v>
      </c>
      <c r="J42" s="22">
        <f t="shared" si="3"/>
        <v>-2710970.289472207</v>
      </c>
      <c r="K42" s="39"/>
      <c r="L42" s="28">
        <f t="shared" si="5"/>
        <v>3.9871570141684805E-3</v>
      </c>
    </row>
    <row r="43" spans="4:12" x14ac:dyDescent="0.25">
      <c r="D43" s="13">
        <v>41</v>
      </c>
      <c r="E43" s="32">
        <v>53.024136529819785</v>
      </c>
      <c r="F43" s="21">
        <f t="shared" si="4"/>
        <v>320847.38931553205</v>
      </c>
      <c r="G43" s="17">
        <f t="shared" si="0"/>
        <v>0.96872388727483971</v>
      </c>
      <c r="H43" s="36">
        <f t="shared" si="1"/>
        <v>0.83365851452161321</v>
      </c>
      <c r="I43" s="22">
        <f t="shared" si="2"/>
        <v>83365.851452161325</v>
      </c>
      <c r="J43" s="22">
        <f t="shared" si="3"/>
        <v>-4099554.9000085448</v>
      </c>
      <c r="K43" s="39"/>
      <c r="L43" s="28">
        <f t="shared" si="5"/>
        <v>4.9829695667755712E-2</v>
      </c>
    </row>
    <row r="44" spans="4:12" x14ac:dyDescent="0.25">
      <c r="D44" s="13">
        <v>42</v>
      </c>
      <c r="E44" s="32">
        <v>54.715730181533949</v>
      </c>
      <c r="F44" s="21">
        <f t="shared" si="4"/>
        <v>461458.55841329542</v>
      </c>
      <c r="G44" s="17">
        <f t="shared" si="0"/>
        <v>1.5454705755566918</v>
      </c>
      <c r="H44" s="36">
        <f t="shared" si="1"/>
        <v>0.93888375959012005</v>
      </c>
      <c r="I44" s="22">
        <f t="shared" si="2"/>
        <v>93888.375959012003</v>
      </c>
      <c r="J44" s="22">
        <f t="shared" si="3"/>
        <v>-4675712.487742424</v>
      </c>
      <c r="K44" s="39"/>
      <c r="L44" s="28">
        <f t="shared" si="5"/>
        <v>3.1404023852352692E-2</v>
      </c>
    </row>
    <row r="45" spans="4:12" x14ac:dyDescent="0.25">
      <c r="D45" s="13">
        <v>43</v>
      </c>
      <c r="E45" s="32">
        <v>53.931588571639189</v>
      </c>
      <c r="F45" s="21">
        <f t="shared" si="4"/>
        <v>387369.18151027506</v>
      </c>
      <c r="G45" s="17">
        <f t="shared" si="0"/>
        <v>1.3891947089191055</v>
      </c>
      <c r="H45" s="36">
        <f t="shared" si="1"/>
        <v>0.91761322489000585</v>
      </c>
      <c r="I45" s="22">
        <f t="shared" si="2"/>
        <v>91761.32248900058</v>
      </c>
      <c r="J45" s="22">
        <f t="shared" si="3"/>
        <v>-4561464.7097560065</v>
      </c>
      <c r="K45" s="39"/>
      <c r="L45" s="28">
        <f t="shared" si="5"/>
        <v>-1.4434874868984733E-2</v>
      </c>
    </row>
    <row r="46" spans="4:12" x14ac:dyDescent="0.25">
      <c r="D46" s="13">
        <v>44</v>
      </c>
      <c r="E46" s="32">
        <v>54.938752102750172</v>
      </c>
      <c r="F46" s="21">
        <f t="shared" si="4"/>
        <v>479331.66980865091</v>
      </c>
      <c r="G46" s="17">
        <f t="shared" si="0"/>
        <v>1.8503298852676695</v>
      </c>
      <c r="H46" s="36">
        <f t="shared" si="1"/>
        <v>0.96786699109156271</v>
      </c>
      <c r="I46" s="22">
        <f t="shared" si="2"/>
        <v>96786.699109156267</v>
      </c>
      <c r="J46" s="22">
        <f t="shared" si="3"/>
        <v>-4838008.7993927561</v>
      </c>
      <c r="K46" s="39"/>
      <c r="L46" s="28">
        <f t="shared" si="5"/>
        <v>1.8502601496984048E-2</v>
      </c>
    </row>
    <row r="47" spans="4:12" x14ac:dyDescent="0.25">
      <c r="D47" s="13">
        <v>45</v>
      </c>
      <c r="E47" s="32">
        <v>55.799154555160648</v>
      </c>
      <c r="F47" s="21">
        <f t="shared" si="4"/>
        <v>562123.35801209405</v>
      </c>
      <c r="G47" s="17">
        <f t="shared" si="0"/>
        <v>2.3476899557938649</v>
      </c>
      <c r="H47" s="36">
        <f t="shared" si="1"/>
        <v>0.99055488090565347</v>
      </c>
      <c r="I47" s="22">
        <f t="shared" si="2"/>
        <v>99055.488090565341</v>
      </c>
      <c r="J47" s="22">
        <f t="shared" si="3"/>
        <v>-4965089.1314902361</v>
      </c>
      <c r="K47" s="39"/>
      <c r="L47" s="28">
        <f t="shared" si="5"/>
        <v>1.553975134172873E-2</v>
      </c>
    </row>
    <row r="48" spans="4:12" x14ac:dyDescent="0.25">
      <c r="D48" s="13">
        <v>46</v>
      </c>
      <c r="E48" s="32">
        <v>55.516533913614907</v>
      </c>
      <c r="F48" s="21">
        <f t="shared" si="4"/>
        <v>533631.69867988955</v>
      </c>
      <c r="G48" s="17">
        <f t="shared" si="0"/>
        <v>2.4974511660502312</v>
      </c>
      <c r="H48" s="36">
        <f t="shared" si="1"/>
        <v>0.99374551535068001</v>
      </c>
      <c r="I48" s="22">
        <f t="shared" si="2"/>
        <v>99374.551535068007</v>
      </c>
      <c r="J48" s="22">
        <f t="shared" si="3"/>
        <v>-4983298.9617669862</v>
      </c>
      <c r="K48" s="39"/>
      <c r="L48" s="28">
        <f t="shared" si="5"/>
        <v>-5.0778331913474009E-3</v>
      </c>
    </row>
    <row r="49" spans="3:12" x14ac:dyDescent="0.25">
      <c r="D49" s="13">
        <v>47</v>
      </c>
      <c r="E49" s="32">
        <v>55.901504136887262</v>
      </c>
      <c r="F49" s="21">
        <f t="shared" si="4"/>
        <v>571389.58715843246</v>
      </c>
      <c r="G49" s="17">
        <f t="shared" si="0"/>
        <v>3.0630401655176893</v>
      </c>
      <c r="H49" s="36">
        <f t="shared" si="1"/>
        <v>0.99890449675163473</v>
      </c>
      <c r="I49" s="22">
        <f t="shared" si="2"/>
        <v>99890.449675163472</v>
      </c>
      <c r="J49" s="22">
        <f t="shared" si="3"/>
        <v>-5012636.7985932473</v>
      </c>
      <c r="K49" s="39"/>
      <c r="L49" s="28">
        <f t="shared" si="5"/>
        <v>6.9104026957450557E-3</v>
      </c>
    </row>
    <row r="50" spans="3:12" x14ac:dyDescent="0.25">
      <c r="D50" s="13">
        <v>48</v>
      </c>
      <c r="E50" s="32">
        <v>55.875774110176827</v>
      </c>
      <c r="F50" s="21">
        <f t="shared" si="4"/>
        <v>568318.11447629426</v>
      </c>
      <c r="G50" s="17">
        <f t="shared" si="0"/>
        <v>3.7252633910151527</v>
      </c>
      <c r="H50" s="36">
        <f t="shared" si="1"/>
        <v>0.99990244430546071</v>
      </c>
      <c r="I50" s="22">
        <f t="shared" si="2"/>
        <v>99990.244430546067</v>
      </c>
      <c r="J50" s="22">
        <f t="shared" si="3"/>
        <v>-5018714.196546264</v>
      </c>
      <c r="K50" s="39"/>
      <c r="L50" s="28">
        <f t="shared" si="5"/>
        <v>-4.6038027707242802E-4</v>
      </c>
    </row>
    <row r="51" spans="3:12" x14ac:dyDescent="0.25">
      <c r="D51" s="13">
        <v>49</v>
      </c>
      <c r="E51" s="32">
        <v>55.864382783416914</v>
      </c>
      <c r="F51" s="21">
        <f t="shared" si="4"/>
        <v>566677.19641512004</v>
      </c>
      <c r="G51" s="17">
        <f t="shared" si="0"/>
        <v>5.2433859171095563</v>
      </c>
      <c r="H51" s="36">
        <f t="shared" si="1"/>
        <v>0.99999992117184811</v>
      </c>
      <c r="I51" s="22">
        <f t="shared" si="2"/>
        <v>99999.992117184811</v>
      </c>
      <c r="J51" s="22">
        <f t="shared" si="3"/>
        <v>-5019760.6415579664</v>
      </c>
      <c r="K51" s="39"/>
      <c r="L51" s="28">
        <f t="shared" si="5"/>
        <v>-2.0388957946819591E-4</v>
      </c>
    </row>
    <row r="52" spans="3:12" x14ac:dyDescent="0.25">
      <c r="D52" s="13">
        <v>50</v>
      </c>
      <c r="E52" s="32">
        <v>54.555657698671851</v>
      </c>
      <c r="F52" s="21">
        <f t="shared" si="4"/>
        <v>435302.69709325582</v>
      </c>
      <c r="G52" s="17"/>
      <c r="H52" s="36"/>
      <c r="I52" s="26"/>
      <c r="J52" s="26"/>
      <c r="K52" s="39"/>
      <c r="L52" s="28">
        <f t="shared" si="5"/>
        <v>-2.3705594845503289E-2</v>
      </c>
    </row>
    <row r="53" spans="3:12" x14ac:dyDescent="0.25">
      <c r="D53" s="13"/>
      <c r="E53" s="27"/>
      <c r="F53" s="27"/>
      <c r="G53" s="27"/>
      <c r="H53" s="27"/>
      <c r="I53" s="27"/>
      <c r="J53" s="27"/>
    </row>
    <row r="58" spans="3:12" x14ac:dyDescent="0.25">
      <c r="C58" s="38"/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opLeftCell="B1" workbookViewId="0">
      <selection activeCell="I8" sqref="I8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6.7109375" customWidth="1"/>
    <col min="7" max="7" width="14.5703125" customWidth="1"/>
    <col min="8" max="8" width="10.5703125" customWidth="1"/>
    <col min="9" max="9" width="12.5703125" bestFit="1" customWidth="1"/>
    <col min="10" max="10" width="19.5703125" customWidth="1"/>
    <col min="11" max="11" width="11.85546875" customWidth="1"/>
    <col min="13" max="13" width="22.28515625" bestFit="1" customWidth="1"/>
    <col min="14" max="14" width="18" bestFit="1" customWidth="1"/>
  </cols>
  <sheetData>
    <row r="1" spans="1:14" ht="15.75" thickBot="1" x14ac:dyDescent="0.3">
      <c r="A1" s="34" t="s">
        <v>5</v>
      </c>
      <c r="B1" s="35"/>
      <c r="D1" s="14" t="s">
        <v>10</v>
      </c>
      <c r="E1" s="15" t="s">
        <v>7</v>
      </c>
      <c r="F1" s="15" t="s">
        <v>11</v>
      </c>
      <c r="G1" s="15" t="s">
        <v>23</v>
      </c>
      <c r="H1" s="15" t="s">
        <v>24</v>
      </c>
      <c r="I1" s="15" t="s">
        <v>8</v>
      </c>
      <c r="J1" s="16" t="s">
        <v>9</v>
      </c>
      <c r="M1" s="14" t="s">
        <v>18</v>
      </c>
      <c r="N1" s="29" t="s">
        <v>17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32">
        <v>50</v>
      </c>
      <c r="F2" s="21">
        <f>B11</f>
        <v>310815.12162064441</v>
      </c>
      <c r="G2" s="17">
        <f>(LN(E2/$B$6)+($B$5+$B$4^2/2)*$B$3*(1-D2/$B$8))/(SQRT($B$3*(1-D2/$B$8))*$B$4)</f>
        <v>0.10833333333333334</v>
      </c>
      <c r="H2" s="36">
        <f>_xlfn.NORM.DIST(G2,0,1,TRUE)</f>
        <v>0.54313435898599893</v>
      </c>
      <c r="I2" s="22">
        <f>$B$7*H2</f>
        <v>54313.435898599892</v>
      </c>
      <c r="J2" s="22">
        <f>F2-I2*E2</f>
        <v>-2404856.6733093504</v>
      </c>
      <c r="L2" s="14" t="s">
        <v>16</v>
      </c>
      <c r="M2" s="30">
        <f>AVERAGE(L3:L52)*200</f>
        <v>0.98974645141508688</v>
      </c>
      <c r="N2" s="30">
        <f>SQRT(200)*STDEV(L2:L52)</f>
        <v>0.51568914885639416</v>
      </c>
    </row>
    <row r="3" spans="1:14" x14ac:dyDescent="0.25">
      <c r="A3" s="3" t="s">
        <v>1</v>
      </c>
      <c r="B3" s="4">
        <v>0.25</v>
      </c>
      <c r="D3" s="13">
        <v>1</v>
      </c>
      <c r="E3" s="33">
        <v>48.669909554736016</v>
      </c>
      <c r="F3" s="21">
        <f>F2+I2*(E3-E2)+J2*(EXP($B$5*$B$3/$B$2)-1)</f>
        <v>238332.84179044361</v>
      </c>
      <c r="G3" s="17">
        <f t="shared" ref="G3:G51" si="0">(LN(E3/$B$6)+($B$5+$B$4^2/2)*$B$3*(1-D3/$B$8))/(SQRT($B$3*(1-D3/$B$8))*$B$4)</f>
        <v>-7.4327293073886511E-2</v>
      </c>
      <c r="H3" s="36">
        <f t="shared" ref="H3:H51" si="1">_xlfn.NORM.DIST(G3,0,1,TRUE)</f>
        <v>0.47037498017957069</v>
      </c>
      <c r="I3" s="22">
        <f t="shared" ref="I3:I51" si="2">$B$7*H3</f>
        <v>47037.49801795707</v>
      </c>
      <c r="J3" s="22">
        <f t="shared" ref="J3:J51" si="3">F3-I3*E3</f>
        <v>-2050977.9324246019</v>
      </c>
      <c r="K3" s="39"/>
      <c r="L3" s="28">
        <f>LN(E3/E2)</f>
        <v>-2.6962039921554864E-2</v>
      </c>
    </row>
    <row r="4" spans="1:14" x14ac:dyDescent="0.25">
      <c r="A4" s="3" t="s">
        <v>2</v>
      </c>
      <c r="B4" s="5">
        <v>0.3</v>
      </c>
      <c r="D4" s="13">
        <v>2</v>
      </c>
      <c r="E4" s="33">
        <v>46.169336956490696</v>
      </c>
      <c r="F4" s="21">
        <f t="shared" ref="F4:F52" si="4">F3+I3*(E4-E3)+J3*(EXP($B$5*$B$3/$B$2)-1)</f>
        <v>120507.05510824756</v>
      </c>
      <c r="G4" s="17">
        <f t="shared" si="0"/>
        <v>-0.43619376999927051</v>
      </c>
      <c r="H4" s="36">
        <f t="shared" si="1"/>
        <v>0.3313480738319976</v>
      </c>
      <c r="I4" s="22">
        <f t="shared" si="2"/>
        <v>33134.807383199761</v>
      </c>
      <c r="J4" s="22">
        <f t="shared" si="3"/>
        <v>-1409305.0319551178</v>
      </c>
      <c r="K4" s="39"/>
      <c r="L4" s="28">
        <f t="shared" ref="L4:L52" si="5">LN(E4/E3)</f>
        <v>-5.2745090007193352E-2</v>
      </c>
    </row>
    <row r="5" spans="1:14" x14ac:dyDescent="0.25">
      <c r="A5" s="3" t="s">
        <v>3</v>
      </c>
      <c r="B5" s="6">
        <v>0.02</v>
      </c>
      <c r="D5" s="13">
        <v>3</v>
      </c>
      <c r="E5" s="33">
        <v>47.481015369525075</v>
      </c>
      <c r="F5" s="21">
        <f t="shared" si="4"/>
        <v>163828.32912288723</v>
      </c>
      <c r="G5" s="17">
        <f t="shared" si="0"/>
        <v>-0.25041567500103079</v>
      </c>
      <c r="H5" s="36">
        <f t="shared" si="1"/>
        <v>0.40113295440290508</v>
      </c>
      <c r="I5" s="22">
        <f t="shared" si="2"/>
        <v>40113.295440290509</v>
      </c>
      <c r="J5" s="22">
        <f t="shared" si="3"/>
        <v>-1740791.6681998465</v>
      </c>
      <c r="K5" s="39"/>
      <c r="L5" s="28">
        <f t="shared" si="5"/>
        <v>2.8014079218234029E-2</v>
      </c>
    </row>
    <row r="6" spans="1:14" x14ac:dyDescent="0.25">
      <c r="A6" s="7" t="s">
        <v>4</v>
      </c>
      <c r="B6" s="8">
        <v>50</v>
      </c>
      <c r="D6" s="13">
        <v>4</v>
      </c>
      <c r="E6" s="33">
        <v>49.034295182217534</v>
      </c>
      <c r="F6" s="21">
        <f t="shared" si="4"/>
        <v>225961.4132797904</v>
      </c>
      <c r="G6" s="17">
        <f t="shared" si="0"/>
        <v>-3.164588827076302E-2</v>
      </c>
      <c r="H6" s="36">
        <f t="shared" si="1"/>
        <v>0.48737722407534095</v>
      </c>
      <c r="I6" s="22">
        <f t="shared" si="2"/>
        <v>48737.722407534093</v>
      </c>
      <c r="J6" s="22">
        <f t="shared" si="3"/>
        <v>-2163858.4537602141</v>
      </c>
      <c r="K6" s="39"/>
      <c r="L6" s="28">
        <f t="shared" si="5"/>
        <v>3.2190000253949573E-2</v>
      </c>
    </row>
    <row r="7" spans="1:14" ht="15.75" thickBot="1" x14ac:dyDescent="0.3">
      <c r="A7" s="3" t="s">
        <v>12</v>
      </c>
      <c r="B7" s="24">
        <v>100000</v>
      </c>
      <c r="D7" s="13">
        <v>5</v>
      </c>
      <c r="E7" s="33">
        <v>48.263273888045177</v>
      </c>
      <c r="F7" s="21">
        <f t="shared" si="4"/>
        <v>188167.19480909136</v>
      </c>
      <c r="G7" s="17">
        <f t="shared" si="0"/>
        <v>-0.14565527493113931</v>
      </c>
      <c r="H7" s="36">
        <f t="shared" si="1"/>
        <v>0.44209676507770074</v>
      </c>
      <c r="I7" s="22">
        <f t="shared" si="2"/>
        <v>44209.676507770077</v>
      </c>
      <c r="J7" s="22">
        <f t="shared" si="3"/>
        <v>-1945536.5309872925</v>
      </c>
      <c r="K7" s="39"/>
      <c r="L7" s="28">
        <f t="shared" si="5"/>
        <v>-1.5849058533454325E-2</v>
      </c>
    </row>
    <row r="8" spans="1:14" ht="15.75" thickBot="1" x14ac:dyDescent="0.3">
      <c r="A8" s="25" t="s">
        <v>15</v>
      </c>
      <c r="B8" s="11">
        <v>50</v>
      </c>
      <c r="D8" s="13">
        <v>6</v>
      </c>
      <c r="E8" s="33">
        <v>47.894760899666252</v>
      </c>
      <c r="F8" s="21">
        <f t="shared" si="4"/>
        <v>171680.79142284175</v>
      </c>
      <c r="G8" s="17">
        <f t="shared" si="0"/>
        <v>-0.20408199936185112</v>
      </c>
      <c r="H8" s="36">
        <f t="shared" si="1"/>
        <v>0.41914471037000989</v>
      </c>
      <c r="I8" s="22">
        <f t="shared" si="2"/>
        <v>41914.471037000985</v>
      </c>
      <c r="J8" s="22">
        <f t="shared" si="3"/>
        <v>-1835802.7771303065</v>
      </c>
      <c r="K8" s="39"/>
      <c r="L8" s="28">
        <f t="shared" si="5"/>
        <v>-7.6647737930738893E-3</v>
      </c>
    </row>
    <row r="9" spans="1:14" x14ac:dyDescent="0.25">
      <c r="A9" s="10" t="s">
        <v>6</v>
      </c>
      <c r="B9" s="12">
        <f>(LN(E2/$B$6)+($B$5+$B$4^2/2)*$B$3*(1-D2/$B$8))/(SQRT($B$3*(1-D2/$B$8))*$B$4)</f>
        <v>0.10833333333333334</v>
      </c>
      <c r="D9" s="13">
        <v>7</v>
      </c>
      <c r="E9" s="33">
        <v>52.309946629148811</v>
      </c>
      <c r="F9" s="21">
        <f t="shared" si="4"/>
        <v>356557.37634718558</v>
      </c>
      <c r="G9" s="17">
        <f t="shared" si="0"/>
        <v>0.42513812490412739</v>
      </c>
      <c r="H9" s="36">
        <f t="shared" si="1"/>
        <v>0.66463200655653798</v>
      </c>
      <c r="I9" s="22">
        <f t="shared" si="2"/>
        <v>66463.200655653796</v>
      </c>
      <c r="J9" s="22">
        <f t="shared" si="3"/>
        <v>-3120129.1027524727</v>
      </c>
      <c r="K9" s="39"/>
      <c r="L9" s="28">
        <f t="shared" si="5"/>
        <v>8.8180414456862311E-2</v>
      </c>
    </row>
    <row r="10" spans="1:14" ht="15.75" thickBot="1" x14ac:dyDescent="0.3">
      <c r="A10" s="9" t="s">
        <v>26</v>
      </c>
      <c r="B10" s="37">
        <f>B9-B4*SQRT(B3)</f>
        <v>-4.1666666666666657E-2</v>
      </c>
      <c r="D10" s="13">
        <v>8</v>
      </c>
      <c r="E10" s="33">
        <v>53.255408425171183</v>
      </c>
      <c r="F10" s="21">
        <f t="shared" si="4"/>
        <v>419083.76489703439</v>
      </c>
      <c r="G10" s="17">
        <f t="shared" si="0"/>
        <v>0.55810215172353439</v>
      </c>
      <c r="H10" s="36">
        <f t="shared" si="1"/>
        <v>0.71161268430707891</v>
      </c>
      <c r="I10" s="22">
        <f t="shared" si="2"/>
        <v>71161.268430707889</v>
      </c>
      <c r="J10" s="22">
        <f t="shared" si="3"/>
        <v>-3370638.6494335546</v>
      </c>
      <c r="K10" s="39"/>
      <c r="L10" s="28">
        <f t="shared" si="5"/>
        <v>1.7912828999955607E-2</v>
      </c>
    </row>
    <row r="11" spans="1:14" ht="15.75" thickBot="1" x14ac:dyDescent="0.3">
      <c r="A11" s="9" t="s">
        <v>13</v>
      </c>
      <c r="B11" s="20">
        <f>(B2*_xlfn.NORM.DIST(B9,0,1,TRUE) - B6*EXP(-B5*B3)*_xlfn.NORM.DIST(B10,0,1,TRUE))*B7</f>
        <v>310815.12162064441</v>
      </c>
      <c r="D11" s="13">
        <v>9</v>
      </c>
      <c r="E11" s="33">
        <v>53.182812422691619</v>
      </c>
      <c r="F11" s="21">
        <f t="shared" si="4"/>
        <v>413580.66055889125</v>
      </c>
      <c r="G11" s="17">
        <f t="shared" si="0"/>
        <v>0.55243197142510558</v>
      </c>
      <c r="H11" s="36">
        <f t="shared" si="1"/>
        <v>0.70967378450229379</v>
      </c>
      <c r="I11" s="22">
        <f t="shared" si="2"/>
        <v>70967.378450229386</v>
      </c>
      <c r="J11" s="22">
        <f t="shared" si="3"/>
        <v>-3360664.1156898253</v>
      </c>
      <c r="K11" s="39"/>
      <c r="L11" s="28">
        <f t="shared" si="5"/>
        <v>-1.3640967156018711E-3</v>
      </c>
    </row>
    <row r="12" spans="1:14" ht="15.75" thickBot="1" x14ac:dyDescent="0.3">
      <c r="A12" s="23" t="s">
        <v>14</v>
      </c>
      <c r="B12" s="31">
        <f>F52-MAX(B7*(E52-B6),0)</f>
        <v>-122866.99316143477</v>
      </c>
      <c r="D12" s="13">
        <v>10</v>
      </c>
      <c r="E12" s="33">
        <v>55.004762995807113</v>
      </c>
      <c r="F12" s="21">
        <f t="shared" si="4"/>
        <v>542543.63318334101</v>
      </c>
      <c r="G12" s="17">
        <f t="shared" si="0"/>
        <v>0.80794186543272462</v>
      </c>
      <c r="H12" s="36">
        <f t="shared" si="1"/>
        <v>0.79043797541716232</v>
      </c>
      <c r="I12" s="22">
        <f t="shared" si="2"/>
        <v>79043.797541716238</v>
      </c>
      <c r="J12" s="22">
        <f t="shared" si="3"/>
        <v>-3805241.7168873218</v>
      </c>
      <c r="K12" s="39"/>
      <c r="L12" s="28">
        <f t="shared" si="5"/>
        <v>3.3684512020410715E-2</v>
      </c>
    </row>
    <row r="13" spans="1:14" x14ac:dyDescent="0.25">
      <c r="D13" s="13">
        <v>11</v>
      </c>
      <c r="E13" s="33">
        <v>54.179705611660175</v>
      </c>
      <c r="F13" s="21">
        <f t="shared" si="4"/>
        <v>476947.42115200078</v>
      </c>
      <c r="G13" s="17">
        <f t="shared" si="0"/>
        <v>0.70169772556743537</v>
      </c>
      <c r="H13" s="36">
        <f t="shared" si="1"/>
        <v>0.75856615413316941</v>
      </c>
      <c r="I13" s="22">
        <f t="shared" si="2"/>
        <v>75856.615413316948</v>
      </c>
      <c r="J13" s="22">
        <f t="shared" si="3"/>
        <v>-3632941.6706384351</v>
      </c>
      <c r="K13" s="39"/>
      <c r="L13" s="28">
        <f t="shared" si="5"/>
        <v>-1.5113378288667687E-2</v>
      </c>
    </row>
    <row r="14" spans="1:14" x14ac:dyDescent="0.25">
      <c r="D14" s="13">
        <v>12</v>
      </c>
      <c r="E14" s="33">
        <v>52.222247206179141</v>
      </c>
      <c r="F14" s="21">
        <f t="shared" si="4"/>
        <v>328097.93936748349</v>
      </c>
      <c r="G14" s="17">
        <f t="shared" si="0"/>
        <v>0.42698543125255545</v>
      </c>
      <c r="H14" s="36">
        <f t="shared" si="1"/>
        <v>0.66530503046902978</v>
      </c>
      <c r="I14" s="22">
        <f t="shared" si="2"/>
        <v>66530.503046902973</v>
      </c>
      <c r="J14" s="22">
        <f t="shared" si="3"/>
        <v>-3146274.4374993383</v>
      </c>
      <c r="K14" s="39"/>
      <c r="L14" s="28">
        <f t="shared" si="5"/>
        <v>-3.6797807334045245E-2</v>
      </c>
    </row>
    <row r="15" spans="1:14" x14ac:dyDescent="0.25">
      <c r="D15" s="13">
        <v>13</v>
      </c>
      <c r="E15" s="33">
        <v>54.679047427123194</v>
      </c>
      <c r="F15" s="21">
        <f t="shared" si="4"/>
        <v>491235.45077698707</v>
      </c>
      <c r="G15" s="17">
        <f t="shared" si="0"/>
        <v>0.78647406184504409</v>
      </c>
      <c r="H15" s="36">
        <f t="shared" si="1"/>
        <v>0.78420509542107741</v>
      </c>
      <c r="I15" s="22">
        <f t="shared" si="2"/>
        <v>78420.509542107742</v>
      </c>
      <c r="J15" s="22">
        <f t="shared" si="3"/>
        <v>-3796723.3097350891</v>
      </c>
      <c r="K15" s="39"/>
      <c r="L15" s="28">
        <f t="shared" si="5"/>
        <v>4.5971995055428268E-2</v>
      </c>
    </row>
    <row r="16" spans="1:14" x14ac:dyDescent="0.25">
      <c r="D16" s="13">
        <v>14</v>
      </c>
      <c r="E16" s="33">
        <v>54.70252699636859</v>
      </c>
      <c r="F16" s="21">
        <f t="shared" si="4"/>
        <v>492697.03924581723</v>
      </c>
      <c r="G16" s="17">
        <f t="shared" si="0"/>
        <v>0.79814206763050666</v>
      </c>
      <c r="H16" s="36">
        <f t="shared" si="1"/>
        <v>0.78760597421932654</v>
      </c>
      <c r="I16" s="22">
        <f t="shared" si="2"/>
        <v>78760.59742193266</v>
      </c>
      <c r="J16" s="22">
        <f t="shared" si="3"/>
        <v>-3815706.6674775728</v>
      </c>
      <c r="K16" s="39"/>
      <c r="L16" s="28">
        <f t="shared" si="5"/>
        <v>4.2931489567184033E-4</v>
      </c>
    </row>
    <row r="17" spans="1:12" x14ac:dyDescent="0.25">
      <c r="D17" s="13">
        <v>15</v>
      </c>
      <c r="E17" s="33">
        <v>56.244611679083491</v>
      </c>
      <c r="F17" s="21">
        <f t="shared" si="4"/>
        <v>613770.96038573701</v>
      </c>
      <c r="G17" s="17">
        <f t="shared" si="0"/>
        <v>1.0283925338292363</v>
      </c>
      <c r="H17" s="36">
        <f t="shared" si="1"/>
        <v>0.84811739042527323</v>
      </c>
      <c r="I17" s="22">
        <f t="shared" si="2"/>
        <v>84811.739042527319</v>
      </c>
      <c r="J17" s="22">
        <f t="shared" si="3"/>
        <v>-4156432.3678889759</v>
      </c>
      <c r="K17" s="39"/>
      <c r="L17" s="28">
        <f t="shared" si="5"/>
        <v>2.7800338389231197E-2</v>
      </c>
    </row>
    <row r="18" spans="1:12" x14ac:dyDescent="0.25">
      <c r="A18" t="s">
        <v>25</v>
      </c>
      <c r="D18" s="13">
        <v>16</v>
      </c>
      <c r="E18" s="33">
        <v>56.797634898174024</v>
      </c>
      <c r="F18" s="21">
        <f t="shared" si="4"/>
        <v>660258.15730805811</v>
      </c>
      <c r="G18" s="17">
        <f t="shared" si="0"/>
        <v>1.1198814105457362</v>
      </c>
      <c r="H18" s="36">
        <f t="shared" si="1"/>
        <v>0.86861784952538379</v>
      </c>
      <c r="I18" s="22">
        <f t="shared" si="2"/>
        <v>86861.784952538379</v>
      </c>
      <c r="J18" s="22">
        <f t="shared" si="3"/>
        <v>-4273285.7910299236</v>
      </c>
      <c r="K18" s="39"/>
      <c r="L18" s="28">
        <f t="shared" si="5"/>
        <v>9.7844416192208895E-3</v>
      </c>
    </row>
    <row r="19" spans="1:12" x14ac:dyDescent="0.25">
      <c r="D19" s="13">
        <v>17</v>
      </c>
      <c r="E19" s="33">
        <v>55.975341768358703</v>
      </c>
      <c r="F19" s="21">
        <f t="shared" si="4"/>
        <v>588404.95835184562</v>
      </c>
      <c r="G19" s="17">
        <f t="shared" si="0"/>
        <v>1.014382721280356</v>
      </c>
      <c r="H19" s="36">
        <f t="shared" si="1"/>
        <v>0.84479991706243796</v>
      </c>
      <c r="I19" s="22">
        <f t="shared" si="2"/>
        <v>84479.991706243789</v>
      </c>
      <c r="J19" s="22">
        <f t="shared" si="3"/>
        <v>-4140391.4499932593</v>
      </c>
      <c r="K19" s="39"/>
      <c r="L19" s="28">
        <f t="shared" si="5"/>
        <v>-1.4583417545161761E-2</v>
      </c>
    </row>
    <row r="20" spans="1:12" x14ac:dyDescent="0.25">
      <c r="D20" s="13">
        <v>18</v>
      </c>
      <c r="E20" s="33">
        <v>59.58011840480998</v>
      </c>
      <c r="F20" s="21">
        <f t="shared" si="4"/>
        <v>892522.39885446406</v>
      </c>
      <c r="G20" s="17">
        <f t="shared" si="0"/>
        <v>1.5474910764982373</v>
      </c>
      <c r="H20" s="36">
        <f t="shared" si="1"/>
        <v>0.93912756270208608</v>
      </c>
      <c r="I20" s="22">
        <f t="shared" si="2"/>
        <v>93912.756270208614</v>
      </c>
      <c r="J20" s="22">
        <f t="shared" si="3"/>
        <v>-4702810.739446626</v>
      </c>
      <c r="K20" s="39"/>
      <c r="L20" s="28">
        <f t="shared" si="5"/>
        <v>6.2410666409577244E-2</v>
      </c>
    </row>
    <row r="21" spans="1:12" x14ac:dyDescent="0.25">
      <c r="D21" s="13">
        <v>19</v>
      </c>
      <c r="E21" s="33">
        <v>58.860414533346365</v>
      </c>
      <c r="F21" s="21">
        <f t="shared" si="4"/>
        <v>824462.71999819367</v>
      </c>
      <c r="G21" s="17">
        <f t="shared" si="0"/>
        <v>1.4666040710518007</v>
      </c>
      <c r="H21" s="36">
        <f t="shared" si="1"/>
        <v>0.92875810402833514</v>
      </c>
      <c r="I21" s="22">
        <f t="shared" si="2"/>
        <v>92875.810402833507</v>
      </c>
      <c r="J21" s="22">
        <f t="shared" si="3"/>
        <v>-4642245.9804330692</v>
      </c>
      <c r="K21" s="39"/>
      <c r="L21" s="28">
        <f t="shared" si="5"/>
        <v>-1.2153149126993557E-2</v>
      </c>
    </row>
    <row r="22" spans="1:12" x14ac:dyDescent="0.25">
      <c r="D22" s="13">
        <v>20</v>
      </c>
      <c r="E22" s="33">
        <v>57.76969251766814</v>
      </c>
      <c r="F22" s="21">
        <f t="shared" si="4"/>
        <v>722696.78105781937</v>
      </c>
      <c r="G22" s="17">
        <f t="shared" si="0"/>
        <v>1.3270672591949906</v>
      </c>
      <c r="H22" s="36">
        <f t="shared" si="1"/>
        <v>0.90775678268000171</v>
      </c>
      <c r="I22" s="22">
        <f t="shared" si="2"/>
        <v>90775.678268000163</v>
      </c>
      <c r="J22" s="22">
        <f t="shared" si="3"/>
        <v>-4521386.24056732</v>
      </c>
      <c r="K22" s="39"/>
      <c r="L22" s="28">
        <f t="shared" si="5"/>
        <v>-1.8704498228015266E-2</v>
      </c>
    </row>
    <row r="23" spans="1:12" x14ac:dyDescent="0.25">
      <c r="D23" s="13">
        <v>21</v>
      </c>
      <c r="E23" s="33">
        <v>56.1747926919466</v>
      </c>
      <c r="F23" s="21">
        <f t="shared" si="4"/>
        <v>577466.50637668965</v>
      </c>
      <c r="G23" s="17">
        <f t="shared" si="0"/>
        <v>1.1018371169915486</v>
      </c>
      <c r="H23" s="36">
        <f t="shared" si="1"/>
        <v>0.86473375464920443</v>
      </c>
      <c r="I23" s="22">
        <f t="shared" si="2"/>
        <v>86473.375464920449</v>
      </c>
      <c r="J23" s="22">
        <f t="shared" si="3"/>
        <v>-4280157.433738078</v>
      </c>
      <c r="K23" s="39"/>
      <c r="L23" s="28">
        <f t="shared" si="5"/>
        <v>-2.7996159585376688E-2</v>
      </c>
    </row>
    <row r="24" spans="1:12" x14ac:dyDescent="0.25">
      <c r="D24" s="13">
        <v>22</v>
      </c>
      <c r="E24" s="33">
        <v>57.658202824051749</v>
      </c>
      <c r="F24" s="21">
        <f t="shared" si="4"/>
        <v>705313.95055381092</v>
      </c>
      <c r="G24" s="17">
        <f t="shared" si="0"/>
        <v>1.3506449336965081</v>
      </c>
      <c r="H24" s="36">
        <f t="shared" si="1"/>
        <v>0.91159540015157281</v>
      </c>
      <c r="I24" s="22">
        <f t="shared" si="2"/>
        <v>91159.540015157283</v>
      </c>
      <c r="J24" s="22">
        <f t="shared" si="3"/>
        <v>-4550781.2969873892</v>
      </c>
      <c r="K24" s="39"/>
      <c r="L24" s="28">
        <f t="shared" si="5"/>
        <v>2.6064395552827115E-2</v>
      </c>
    </row>
    <row r="25" spans="1:12" x14ac:dyDescent="0.25">
      <c r="D25" s="13">
        <v>23</v>
      </c>
      <c r="E25" s="33">
        <v>60.225732091857637</v>
      </c>
      <c r="F25" s="21">
        <f t="shared" si="4"/>
        <v>938913.63669808535</v>
      </c>
      <c r="G25" s="17">
        <f t="shared" si="0"/>
        <v>1.7677305108511907</v>
      </c>
      <c r="H25" s="36">
        <f t="shared" si="1"/>
        <v>0.96144701663672805</v>
      </c>
      <c r="I25" s="22">
        <f t="shared" si="2"/>
        <v>96144.701663672808</v>
      </c>
      <c r="J25" s="22">
        <f t="shared" si="3"/>
        <v>-4851471.4077498522</v>
      </c>
      <c r="K25" s="39"/>
      <c r="L25" s="28">
        <f t="shared" si="5"/>
        <v>4.3567181152838426E-2</v>
      </c>
    </row>
    <row r="26" spans="1:12" x14ac:dyDescent="0.25">
      <c r="D26" s="13">
        <v>24</v>
      </c>
      <c r="E26" s="33">
        <v>57.678412831982378</v>
      </c>
      <c r="F26" s="21">
        <f t="shared" si="4"/>
        <v>693517.21501630987</v>
      </c>
      <c r="G26" s="17">
        <f t="shared" si="0"/>
        <v>1.3988611710787537</v>
      </c>
      <c r="H26" s="36">
        <f t="shared" si="1"/>
        <v>0.91907269083232324</v>
      </c>
      <c r="I26" s="22">
        <f t="shared" si="2"/>
        <v>91907.269083232328</v>
      </c>
      <c r="J26" s="22">
        <f t="shared" si="3"/>
        <v>-4607548.1934264544</v>
      </c>
      <c r="K26" s="39"/>
      <c r="L26" s="28">
        <f t="shared" si="5"/>
        <v>-4.3216728557666957E-2</v>
      </c>
    </row>
    <row r="27" spans="1:12" x14ac:dyDescent="0.25">
      <c r="D27" s="13">
        <v>25</v>
      </c>
      <c r="E27" s="33">
        <v>60.368030670611553</v>
      </c>
      <c r="F27" s="21">
        <f t="shared" si="4"/>
        <v>940251.86758441152</v>
      </c>
      <c r="G27" s="17">
        <f t="shared" si="0"/>
        <v>1.853201157959915</v>
      </c>
      <c r="H27" s="36">
        <f t="shared" si="1"/>
        <v>0.9680732341121171</v>
      </c>
      <c r="I27" s="22">
        <f t="shared" si="2"/>
        <v>96807.323411211706</v>
      </c>
      <c r="J27" s="22">
        <f t="shared" si="3"/>
        <v>-4903815.6012434289</v>
      </c>
      <c r="K27" s="39"/>
      <c r="L27" s="28">
        <f t="shared" si="5"/>
        <v>4.5576695467031185E-2</v>
      </c>
    </row>
    <row r="28" spans="1:12" x14ac:dyDescent="0.25">
      <c r="D28" s="13">
        <v>26</v>
      </c>
      <c r="E28" s="33">
        <v>61.000989747117231</v>
      </c>
      <c r="F28" s="21">
        <f t="shared" si="4"/>
        <v>1001036.5355297386</v>
      </c>
      <c r="G28" s="17">
        <f t="shared" si="0"/>
        <v>1.9886549427707301</v>
      </c>
      <c r="H28" s="36">
        <f t="shared" si="1"/>
        <v>0.97663034875848065</v>
      </c>
      <c r="I28" s="22">
        <f t="shared" si="2"/>
        <v>97663.034875848069</v>
      </c>
      <c r="J28" s="22">
        <f t="shared" si="3"/>
        <v>-4956505.2536042221</v>
      </c>
      <c r="K28" s="39"/>
      <c r="L28" s="28">
        <f t="shared" si="5"/>
        <v>1.0430418121680218E-2</v>
      </c>
    </row>
    <row r="29" spans="1:12" x14ac:dyDescent="0.25">
      <c r="D29" s="13">
        <v>27</v>
      </c>
      <c r="E29" s="33">
        <v>63.672238634098292</v>
      </c>
      <c r="F29" s="21">
        <f t="shared" si="4"/>
        <v>1261423.1334323273</v>
      </c>
      <c r="G29" s="17">
        <f t="shared" si="0"/>
        <v>2.4495087337635484</v>
      </c>
      <c r="H29" s="36">
        <f t="shared" si="1"/>
        <v>0.99284743797552777</v>
      </c>
      <c r="I29" s="22">
        <f t="shared" si="2"/>
        <v>99284.743797552772</v>
      </c>
      <c r="J29" s="22">
        <f t="shared" si="3"/>
        <v>-5060258.766370764</v>
      </c>
      <c r="K29" s="39"/>
      <c r="L29" s="28">
        <f t="shared" si="5"/>
        <v>4.2858563957862986E-2</v>
      </c>
    </row>
    <row r="30" spans="1:12" x14ac:dyDescent="0.25">
      <c r="D30" s="13">
        <v>28</v>
      </c>
      <c r="E30" s="33">
        <v>65.224768387505492</v>
      </c>
      <c r="F30" s="21">
        <f t="shared" si="4"/>
        <v>1415059.6010586643</v>
      </c>
      <c r="G30" s="17">
        <f t="shared" si="0"/>
        <v>2.7434142827452535</v>
      </c>
      <c r="H30" s="36">
        <f t="shared" si="1"/>
        <v>0.99695980397944362</v>
      </c>
      <c r="I30" s="22">
        <f t="shared" si="2"/>
        <v>99695.980397944368</v>
      </c>
      <c r="J30" s="22">
        <f t="shared" si="3"/>
        <v>-5087587.6295625456</v>
      </c>
      <c r="K30" s="39"/>
      <c r="L30" s="28">
        <f t="shared" si="5"/>
        <v>2.4090626677063694E-2</v>
      </c>
    </row>
    <row r="31" spans="1:12" x14ac:dyDescent="0.25">
      <c r="D31" s="13">
        <v>29</v>
      </c>
      <c r="E31" s="33">
        <v>64.171367455047843</v>
      </c>
      <c r="F31" s="21">
        <f t="shared" si="4"/>
        <v>1309530.9781434475</v>
      </c>
      <c r="G31" s="17">
        <f t="shared" si="0"/>
        <v>2.6371380260176926</v>
      </c>
      <c r="H31" s="36">
        <f t="shared" si="1"/>
        <v>0.99581955979610737</v>
      </c>
      <c r="I31" s="22">
        <f t="shared" si="2"/>
        <v>99581.955979610735</v>
      </c>
      <c r="J31" s="22">
        <f t="shared" si="3"/>
        <v>-5080779.3109165523</v>
      </c>
      <c r="K31" s="39"/>
      <c r="L31" s="28">
        <f t="shared" si="5"/>
        <v>-1.6282158623062183E-2</v>
      </c>
    </row>
    <row r="32" spans="1:12" x14ac:dyDescent="0.25">
      <c r="D32" s="13">
        <v>30</v>
      </c>
      <c r="E32" s="33">
        <v>64.355931148955875</v>
      </c>
      <c r="F32" s="21">
        <f t="shared" si="4"/>
        <v>1327402.0884497962</v>
      </c>
      <c r="G32" s="17">
        <f t="shared" si="0"/>
        <v>2.7291098625385666</v>
      </c>
      <c r="H32" s="36">
        <f t="shared" si="1"/>
        <v>0.99682472284665224</v>
      </c>
      <c r="I32" s="22">
        <f t="shared" si="2"/>
        <v>99682.472284665229</v>
      </c>
      <c r="J32" s="22">
        <f t="shared" si="3"/>
        <v>-5087756.2346598208</v>
      </c>
      <c r="K32" s="39"/>
      <c r="L32" s="28">
        <f t="shared" si="5"/>
        <v>2.8719785255495586E-3</v>
      </c>
    </row>
    <row r="33" spans="4:12" x14ac:dyDescent="0.25">
      <c r="D33" s="13">
        <v>31</v>
      </c>
      <c r="E33" s="33">
        <v>66.475118235295795</v>
      </c>
      <c r="F33" s="21">
        <f t="shared" si="4"/>
        <v>1538139.0953868004</v>
      </c>
      <c r="G33" s="17">
        <f t="shared" si="0"/>
        <v>3.1468761421306906</v>
      </c>
      <c r="H33" s="36">
        <f t="shared" si="1"/>
        <v>0.99917487574743458</v>
      </c>
      <c r="I33" s="22">
        <f t="shared" si="2"/>
        <v>99917.487574743456</v>
      </c>
      <c r="J33" s="22">
        <f t="shared" si="3"/>
        <v>-5103887.7049179692</v>
      </c>
      <c r="K33" s="39"/>
      <c r="L33" s="28">
        <f t="shared" si="5"/>
        <v>3.2398615828864372E-2</v>
      </c>
    </row>
    <row r="34" spans="4:12" x14ac:dyDescent="0.25">
      <c r="D34" s="13">
        <v>32</v>
      </c>
      <c r="E34" s="33">
        <v>64.081155236851544</v>
      </c>
      <c r="F34" s="21">
        <f t="shared" si="4"/>
        <v>1298429.9129445702</v>
      </c>
      <c r="G34" s="17">
        <f t="shared" si="0"/>
        <v>2.8219702801134328</v>
      </c>
      <c r="H34" s="36">
        <f t="shared" si="1"/>
        <v>0.99761351998855274</v>
      </c>
      <c r="I34" s="22">
        <f t="shared" si="2"/>
        <v>99761.351998855273</v>
      </c>
      <c r="J34" s="22">
        <f t="shared" si="3"/>
        <v>-5094392.7711322643</v>
      </c>
      <c r="K34" s="39"/>
      <c r="L34" s="28">
        <f t="shared" si="5"/>
        <v>-3.6677385132182383E-2</v>
      </c>
    </row>
    <row r="35" spans="4:12" x14ac:dyDescent="0.25">
      <c r="D35" s="13">
        <v>33</v>
      </c>
      <c r="E35" s="33">
        <v>65.926260307866556</v>
      </c>
      <c r="F35" s="21">
        <f t="shared" si="4"/>
        <v>1481990.6246590454</v>
      </c>
      <c r="G35" s="17">
        <f t="shared" si="0"/>
        <v>3.2246175125738685</v>
      </c>
      <c r="H35" s="36">
        <f t="shared" si="1"/>
        <v>0.99936929462500645</v>
      </c>
      <c r="I35" s="22">
        <f t="shared" si="2"/>
        <v>99936.929462500644</v>
      </c>
      <c r="J35" s="22">
        <f t="shared" si="3"/>
        <v>-5106477.4014546704</v>
      </c>
      <c r="K35" s="39"/>
      <c r="L35" s="28">
        <f t="shared" si="5"/>
        <v>2.8386518716200126E-2</v>
      </c>
    </row>
    <row r="36" spans="4:12" x14ac:dyDescent="0.25">
      <c r="D36" s="13">
        <v>34</v>
      </c>
      <c r="E36" s="33">
        <v>65.474087559712913</v>
      </c>
      <c r="F36" s="21">
        <f t="shared" si="4"/>
        <v>1436291.1953485657</v>
      </c>
      <c r="G36" s="17">
        <f t="shared" si="0"/>
        <v>3.2389196897805292</v>
      </c>
      <c r="H36" s="36">
        <f t="shared" si="1"/>
        <v>0.9994000832366523</v>
      </c>
      <c r="I36" s="22">
        <f t="shared" si="2"/>
        <v>99940.008323665228</v>
      </c>
      <c r="J36" s="22">
        <f t="shared" si="3"/>
        <v>-5107189.6603535293</v>
      </c>
      <c r="K36" s="39"/>
      <c r="L36" s="28">
        <f t="shared" si="5"/>
        <v>-6.8823947629160854E-3</v>
      </c>
    </row>
    <row r="37" spans="4:12" x14ac:dyDescent="0.25">
      <c r="D37" s="13">
        <v>35</v>
      </c>
      <c r="E37" s="33">
        <v>65.695142010620415</v>
      </c>
      <c r="F37" s="21">
        <f t="shared" si="4"/>
        <v>1457872.6345094095</v>
      </c>
      <c r="G37" s="17">
        <f t="shared" si="0"/>
        <v>3.3822108355319305</v>
      </c>
      <c r="H37" s="36">
        <f t="shared" si="1"/>
        <v>0.99964047532541234</v>
      </c>
      <c r="I37" s="22">
        <f t="shared" si="2"/>
        <v>99964.047532541241</v>
      </c>
      <c r="J37" s="22">
        <f t="shared" si="3"/>
        <v>-5109279.6640972961</v>
      </c>
      <c r="K37" s="39"/>
      <c r="L37" s="28">
        <f t="shared" si="5"/>
        <v>3.3705261653920642E-3</v>
      </c>
    </row>
    <row r="38" spans="4:12" x14ac:dyDescent="0.25">
      <c r="D38" s="13">
        <v>36</v>
      </c>
      <c r="E38" s="33">
        <v>62.346014594209088</v>
      </c>
      <c r="F38" s="21">
        <f t="shared" si="4"/>
        <v>1122569.3487490707</v>
      </c>
      <c r="G38" s="17">
        <f t="shared" si="0"/>
        <v>2.8375902629575283</v>
      </c>
      <c r="H38" s="36">
        <f t="shared" si="1"/>
        <v>0.99772722538219549</v>
      </c>
      <c r="I38" s="22">
        <f t="shared" si="2"/>
        <v>99772.722538219547</v>
      </c>
      <c r="J38" s="22">
        <f t="shared" si="3"/>
        <v>-5097862.2667227397</v>
      </c>
      <c r="K38" s="39"/>
      <c r="L38" s="28">
        <f t="shared" si="5"/>
        <v>-5.2325230574365181E-2</v>
      </c>
    </row>
    <row r="39" spans="4:12" x14ac:dyDescent="0.25">
      <c r="D39" s="13">
        <v>37</v>
      </c>
      <c r="E39" s="33">
        <v>58.918220252505854</v>
      </c>
      <c r="F39" s="21">
        <f t="shared" si="4"/>
        <v>780059.16325940157</v>
      </c>
      <c r="G39" s="17">
        <f t="shared" si="0"/>
        <v>2.2011078677903653</v>
      </c>
      <c r="H39" s="36">
        <f t="shared" si="1"/>
        <v>0.98613580578161808</v>
      </c>
      <c r="I39" s="22">
        <f t="shared" si="2"/>
        <v>98613.580578161811</v>
      </c>
      <c r="J39" s="22">
        <f t="shared" si="3"/>
        <v>-5030077.4971329691</v>
      </c>
      <c r="K39" s="39"/>
      <c r="L39" s="28">
        <f t="shared" si="5"/>
        <v>-5.6549365213734847E-2</v>
      </c>
    </row>
    <row r="40" spans="4:12" x14ac:dyDescent="0.25">
      <c r="D40" s="13">
        <v>38</v>
      </c>
      <c r="E40" s="33">
        <v>60.953680798721876</v>
      </c>
      <c r="F40" s="21">
        <f t="shared" si="4"/>
        <v>980280.18294640514</v>
      </c>
      <c r="G40" s="17">
        <f t="shared" si="0"/>
        <v>2.7487526022355584</v>
      </c>
      <c r="H40" s="36">
        <f t="shared" si="1"/>
        <v>0.99700887400040206</v>
      </c>
      <c r="I40" s="22">
        <f t="shared" si="2"/>
        <v>99700.887400040199</v>
      </c>
      <c r="J40" s="22">
        <f t="shared" si="3"/>
        <v>-5096855.8829849567</v>
      </c>
      <c r="K40" s="39"/>
      <c r="L40" s="28">
        <f t="shared" si="5"/>
        <v>3.3963859597951979E-2</v>
      </c>
    </row>
    <row r="41" spans="4:12" x14ac:dyDescent="0.25">
      <c r="D41" s="13">
        <v>39</v>
      </c>
      <c r="E41" s="33">
        <v>65.731220769996611</v>
      </c>
      <c r="F41" s="21">
        <f t="shared" si="4"/>
        <v>1456095.4465982311</v>
      </c>
      <c r="G41" s="17">
        <f t="shared" si="0"/>
        <v>3.9388975783643141</v>
      </c>
      <c r="H41" s="36">
        <f t="shared" si="1"/>
        <v>0.99995907156887742</v>
      </c>
      <c r="I41" s="22">
        <f t="shared" si="2"/>
        <v>99995.907156887741</v>
      </c>
      <c r="J41" s="22">
        <f t="shared" si="3"/>
        <v>-5116757.6028272416</v>
      </c>
      <c r="K41" s="39"/>
      <c r="L41" s="28">
        <f t="shared" si="5"/>
        <v>7.545977002961754E-2</v>
      </c>
    </row>
    <row r="42" spans="4:12" x14ac:dyDescent="0.25">
      <c r="D42" s="13">
        <v>40</v>
      </c>
      <c r="E42" s="33">
        <v>61.062636483214987</v>
      </c>
      <c r="F42" s="21">
        <f t="shared" si="4"/>
        <v>988744.42435818701</v>
      </c>
      <c r="G42" s="17">
        <f t="shared" si="0"/>
        <v>3.0280409116353049</v>
      </c>
      <c r="H42" s="36">
        <f t="shared" si="1"/>
        <v>0.99876927619364153</v>
      </c>
      <c r="I42" s="22">
        <f t="shared" si="2"/>
        <v>99876.927619364156</v>
      </c>
      <c r="J42" s="22">
        <f t="shared" si="3"/>
        <v>-5110004.0999234207</v>
      </c>
      <c r="K42" s="39"/>
      <c r="L42" s="28">
        <f t="shared" si="5"/>
        <v>-7.3673849656345422E-2</v>
      </c>
    </row>
    <row r="43" spans="4:12" x14ac:dyDescent="0.25">
      <c r="D43" s="13">
        <v>41</v>
      </c>
      <c r="E43" s="33">
        <v>61.90703185617911</v>
      </c>
      <c r="F43" s="21">
        <f t="shared" si="4"/>
        <v>1072569.0139449858</v>
      </c>
      <c r="G43" s="17">
        <f t="shared" si="0"/>
        <v>3.4025313327328379</v>
      </c>
      <c r="H43" s="36">
        <f t="shared" si="1"/>
        <v>0.99966617650359324</v>
      </c>
      <c r="I43" s="22">
        <f t="shared" si="2"/>
        <v>99966.617650359331</v>
      </c>
      <c r="J43" s="22">
        <f t="shared" si="3"/>
        <v>-5116067.5694902856</v>
      </c>
      <c r="K43" s="39"/>
      <c r="L43" s="28">
        <f t="shared" si="5"/>
        <v>1.3733608559748919E-2</v>
      </c>
    </row>
    <row r="44" spans="4:12" x14ac:dyDescent="0.25">
      <c r="D44" s="13">
        <v>42</v>
      </c>
      <c r="E44" s="33">
        <v>65.677620907117387</v>
      </c>
      <c r="F44" s="21">
        <f t="shared" si="4"/>
        <v>1448990.4155786242</v>
      </c>
      <c r="G44" s="17">
        <f t="shared" si="0"/>
        <v>4.5889206095657356</v>
      </c>
      <c r="H44" s="36">
        <f t="shared" si="1"/>
        <v>0.99999777228087761</v>
      </c>
      <c r="I44" s="22">
        <f t="shared" si="2"/>
        <v>99999.777228087754</v>
      </c>
      <c r="J44" s="22">
        <f t="shared" si="3"/>
        <v>-5118757.0440039132</v>
      </c>
      <c r="K44" s="39"/>
      <c r="L44" s="28">
        <f t="shared" si="5"/>
        <v>5.9124468502185938E-2</v>
      </c>
    </row>
    <row r="45" spans="4:12" x14ac:dyDescent="0.25">
      <c r="D45" s="13">
        <v>43</v>
      </c>
      <c r="E45" s="33">
        <v>62.972188553462196</v>
      </c>
      <c r="F45" s="21">
        <f t="shared" si="4"/>
        <v>1177935.8816084052</v>
      </c>
      <c r="G45" s="17">
        <f t="shared" si="0"/>
        <v>4.1504810637489911</v>
      </c>
      <c r="H45" s="36">
        <f t="shared" si="1"/>
        <v>0.99998341113911948</v>
      </c>
      <c r="I45" s="22">
        <f t="shared" si="2"/>
        <v>99998.341113911942</v>
      </c>
      <c r="J45" s="22">
        <f t="shared" si="3"/>
        <v>-5119178.5100502884</v>
      </c>
      <c r="K45" s="39"/>
      <c r="L45" s="28">
        <f t="shared" si="5"/>
        <v>-4.2065064611317468E-2</v>
      </c>
    </row>
    <row r="46" spans="4:12" x14ac:dyDescent="0.25">
      <c r="D46" s="13">
        <v>44</v>
      </c>
      <c r="E46" s="33">
        <v>62.289091359858304</v>
      </c>
      <c r="F46" s="21">
        <f t="shared" si="4"/>
        <v>1109115.3519806962</v>
      </c>
      <c r="G46" s="17">
        <f t="shared" si="0"/>
        <v>4.2668745725626556</v>
      </c>
      <c r="H46" s="36">
        <f t="shared" si="1"/>
        <v>0.99999008847329374</v>
      </c>
      <c r="I46" s="22">
        <f t="shared" si="2"/>
        <v>99999.008847329373</v>
      </c>
      <c r="J46" s="22">
        <f t="shared" si="3"/>
        <v>-5119732.0460058814</v>
      </c>
      <c r="K46" s="39"/>
      <c r="L46" s="28">
        <f t="shared" si="5"/>
        <v>-1.0906865486559064E-2</v>
      </c>
    </row>
    <row r="47" spans="4:12" x14ac:dyDescent="0.25">
      <c r="D47" s="13">
        <v>45</v>
      </c>
      <c r="E47" s="33">
        <v>62.216672392706016</v>
      </c>
      <c r="F47" s="21">
        <f t="shared" si="4"/>
        <v>1101361.5282396057</v>
      </c>
      <c r="G47" s="17">
        <f t="shared" si="0"/>
        <v>4.6427507209356706</v>
      </c>
      <c r="H47" s="36">
        <f t="shared" si="1"/>
        <v>0.99999828099473365</v>
      </c>
      <c r="I47" s="22">
        <f t="shared" si="2"/>
        <v>99999.828099473365</v>
      </c>
      <c r="J47" s="22">
        <f t="shared" si="3"/>
        <v>-5120295.0159522463</v>
      </c>
      <c r="K47" s="39"/>
      <c r="L47" s="28">
        <f t="shared" si="5"/>
        <v>-1.1633031778851008E-3</v>
      </c>
    </row>
    <row r="48" spans="4:12" x14ac:dyDescent="0.25">
      <c r="D48" s="13">
        <v>46</v>
      </c>
      <c r="E48" s="33">
        <v>65.067232008956992</v>
      </c>
      <c r="F48" s="21">
        <f t="shared" si="4"/>
        <v>1385904.9447480801</v>
      </c>
      <c r="G48" s="17">
        <f t="shared" si="0"/>
        <v>6.238993306948335</v>
      </c>
      <c r="H48" s="36">
        <f t="shared" si="1"/>
        <v>0.99999999977980203</v>
      </c>
      <c r="I48" s="22">
        <f t="shared" si="2"/>
        <v>99999.999977980202</v>
      </c>
      <c r="J48" s="22">
        <f t="shared" si="3"/>
        <v>-5120818.2547148513</v>
      </c>
      <c r="K48" s="39"/>
      <c r="L48" s="28">
        <f t="shared" si="5"/>
        <v>4.479806520905643E-2</v>
      </c>
    </row>
    <row r="49" spans="3:12" x14ac:dyDescent="0.25">
      <c r="D49" s="13">
        <v>47</v>
      </c>
      <c r="E49" s="33">
        <v>62.870612084247767</v>
      </c>
      <c r="F49" s="21">
        <f t="shared" si="4"/>
        <v>1165730.8448951102</v>
      </c>
      <c r="G49" s="17">
        <f t="shared" si="0"/>
        <v>6.2606462783989301</v>
      </c>
      <c r="H49" s="36">
        <f t="shared" si="1"/>
        <v>0.99999999980830734</v>
      </c>
      <c r="I49" s="22">
        <f t="shared" si="2"/>
        <v>99999.999980830733</v>
      </c>
      <c r="J49" s="22">
        <f t="shared" si="3"/>
        <v>-5121330.3623244828</v>
      </c>
      <c r="K49" s="39"/>
      <c r="L49" s="28">
        <f t="shared" si="5"/>
        <v>-3.4342235875261133E-2</v>
      </c>
    </row>
    <row r="50" spans="3:12" x14ac:dyDescent="0.25">
      <c r="D50" s="13">
        <v>48</v>
      </c>
      <c r="E50" s="33">
        <v>64.952436746888267</v>
      </c>
      <c r="F50" s="21">
        <f t="shared" si="4"/>
        <v>1373401.1524755151</v>
      </c>
      <c r="G50" s="17">
        <f t="shared" si="0"/>
        <v>8.7427418085937845</v>
      </c>
      <c r="H50" s="36">
        <f t="shared" si="1"/>
        <v>1</v>
      </c>
      <c r="I50" s="22">
        <f t="shared" si="2"/>
        <v>100000</v>
      </c>
      <c r="J50" s="22">
        <f t="shared" si="3"/>
        <v>-5121842.5222133109</v>
      </c>
      <c r="K50" s="39"/>
      <c r="L50" s="28">
        <f t="shared" si="5"/>
        <v>3.257642162583587E-2</v>
      </c>
    </row>
    <row r="51" spans="3:12" x14ac:dyDescent="0.25">
      <c r="D51" s="13">
        <v>49</v>
      </c>
      <c r="E51" s="33">
        <v>65.82594192430598</v>
      </c>
      <c r="F51" s="21">
        <f t="shared" si="4"/>
        <v>1460239.4603549985</v>
      </c>
      <c r="G51" s="17">
        <f t="shared" si="0"/>
        <v>12.978521146512296</v>
      </c>
      <c r="H51" s="36">
        <f t="shared" si="1"/>
        <v>1</v>
      </c>
      <c r="I51" s="22">
        <f t="shared" si="2"/>
        <v>100000</v>
      </c>
      <c r="J51" s="22">
        <f t="shared" si="3"/>
        <v>-5122354.732075599</v>
      </c>
      <c r="K51" s="39"/>
      <c r="L51" s="28">
        <f t="shared" si="5"/>
        <v>1.3358755116342019E-2</v>
      </c>
    </row>
    <row r="52" spans="3:12" x14ac:dyDescent="0.25">
      <c r="D52" s="13">
        <v>50</v>
      </c>
      <c r="E52" s="33">
        <v>64.036908873628676</v>
      </c>
      <c r="F52" s="21">
        <f t="shared" si="4"/>
        <v>1280823.8942014328</v>
      </c>
      <c r="G52" s="17"/>
      <c r="H52" s="36"/>
      <c r="I52" s="26"/>
      <c r="J52" s="26"/>
      <c r="K52" s="39"/>
      <c r="L52" s="28">
        <f t="shared" si="5"/>
        <v>-2.7554396520384022E-2</v>
      </c>
    </row>
    <row r="53" spans="3:12" x14ac:dyDescent="0.25">
      <c r="D53" s="13"/>
      <c r="E53" s="27"/>
      <c r="F53" s="27"/>
      <c r="G53" s="27"/>
      <c r="H53" s="27"/>
      <c r="I53" s="27"/>
      <c r="J53" s="27"/>
    </row>
    <row r="58" spans="3:12" x14ac:dyDescent="0.25">
      <c r="C58" s="38"/>
    </row>
  </sheetData>
  <mergeCells count="1">
    <mergeCell ref="A1:B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E17" sqref="E17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6.7109375" customWidth="1"/>
    <col min="7" max="7" width="14.5703125" customWidth="1"/>
    <col min="8" max="8" width="10.5703125" customWidth="1"/>
    <col min="9" max="9" width="12.5703125" bestFit="1" customWidth="1"/>
    <col min="10" max="10" width="19.5703125" customWidth="1"/>
    <col min="11" max="11" width="11.85546875" customWidth="1"/>
    <col min="13" max="13" width="22.28515625" bestFit="1" customWidth="1"/>
    <col min="14" max="14" width="18" bestFit="1" customWidth="1"/>
  </cols>
  <sheetData>
    <row r="1" spans="1:14" ht="15.75" thickBot="1" x14ac:dyDescent="0.3">
      <c r="A1" s="34" t="s">
        <v>5</v>
      </c>
      <c r="B1" s="35"/>
      <c r="D1" s="14" t="s">
        <v>10</v>
      </c>
      <c r="E1" s="15" t="s">
        <v>7</v>
      </c>
      <c r="F1" s="15" t="s">
        <v>11</v>
      </c>
      <c r="G1" s="15" t="s">
        <v>23</v>
      </c>
      <c r="H1" s="15" t="s">
        <v>24</v>
      </c>
      <c r="I1" s="15" t="s">
        <v>8</v>
      </c>
      <c r="J1" s="16" t="s">
        <v>9</v>
      </c>
      <c r="M1" s="14" t="s">
        <v>18</v>
      </c>
      <c r="N1" s="29" t="s">
        <v>17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19">
        <f>B2</f>
        <v>50</v>
      </c>
      <c r="F2" s="21">
        <f>B11</f>
        <v>310815.12162064441</v>
      </c>
      <c r="G2" s="17">
        <f>(LN(E2/$B$6)+($B$5+$B$4^2/2)*$B$3*(1-D2/$B$8))/(SQRT($B$3*(1-D2/$B$8))*$B$4)</f>
        <v>0.10833333333333334</v>
      </c>
      <c r="H2" s="36">
        <f>_xlfn.NORM.DIST(G2,0,1,TRUE)</f>
        <v>0.54313435898599893</v>
      </c>
      <c r="I2" s="22">
        <f>$B$7*H2</f>
        <v>54313.435898599892</v>
      </c>
      <c r="J2" s="22">
        <f>F2-I2*E2</f>
        <v>-2404856.6733093504</v>
      </c>
      <c r="L2" s="14" t="s">
        <v>16</v>
      </c>
      <c r="M2" s="30">
        <f>AVERAGE(L3:L52)*200</f>
        <v>-0.60337975622488627</v>
      </c>
      <c r="N2" s="30">
        <f>SQRT(200)*STDEV(L2:L52)</f>
        <v>0.40139638831766783</v>
      </c>
    </row>
    <row r="3" spans="1:14" x14ac:dyDescent="0.25">
      <c r="A3" s="3" t="s">
        <v>1</v>
      </c>
      <c r="B3" s="4">
        <v>0.25</v>
      </c>
      <c r="D3" s="13">
        <v>1</v>
      </c>
      <c r="E3" s="18">
        <v>47.64062831369759</v>
      </c>
      <c r="F3" s="21">
        <f>F2+I2*(E3-E2)+J2*(EXP($B$5*$B$3/$B$2)-1)</f>
        <v>182429.04108367171</v>
      </c>
      <c r="G3" s="17">
        <f t="shared" ref="G3:G51" si="0">(LN(E3/$B$6)+($B$5+$B$4^2/2)*$B$3*(1-D3/$B$8))/(SQRT($B$3*(1-D3/$B$8))*$B$4)</f>
        <v>-0.21827424833943121</v>
      </c>
      <c r="H3" s="36">
        <f t="shared" ref="H3:H51" si="1">_xlfn.NORM.DIST(G3,0,1,TRUE)</f>
        <v>0.41360771878796354</v>
      </c>
      <c r="I3" s="22">
        <f t="shared" ref="I3:I51" si="2">$B$7*H3</f>
        <v>41360.771878796353</v>
      </c>
      <c r="J3" s="22">
        <f t="shared" ref="J3:J51" si="3">F3-I3*E3</f>
        <v>-1788024.118761701</v>
      </c>
      <c r="K3" s="39"/>
      <c r="L3" s="28">
        <f>LN(E3/E2)</f>
        <v>-4.8337072243433747E-2</v>
      </c>
    </row>
    <row r="4" spans="1:14" x14ac:dyDescent="0.25">
      <c r="A4" s="3" t="s">
        <v>2</v>
      </c>
      <c r="B4" s="5">
        <v>0.3</v>
      </c>
      <c r="D4" s="13">
        <v>2</v>
      </c>
      <c r="E4" s="18">
        <v>49.449656477967586</v>
      </c>
      <c r="F4" s="21">
        <f t="shared" ref="F4:F52" si="4">F3+I3*(E4-E3)+J3*(EXP($B$5*$B$3/$B$2)-1)</f>
        <v>257073.03095606592</v>
      </c>
      <c r="G4" s="17">
        <f t="shared" si="0"/>
        <v>3.0837073814612974E-2</v>
      </c>
      <c r="H4" s="36">
        <f t="shared" si="1"/>
        <v>0.51230026307942678</v>
      </c>
      <c r="I4" s="22">
        <f t="shared" si="2"/>
        <v>51230.02630794268</v>
      </c>
      <c r="J4" s="22">
        <f t="shared" si="3"/>
        <v>-2276234.1713289418</v>
      </c>
      <c r="K4" s="39"/>
      <c r="L4" s="28">
        <f t="shared" ref="L4:L52" si="5">LN(E4/E3)</f>
        <v>3.7269178003814379E-2</v>
      </c>
    </row>
    <row r="5" spans="1:14" x14ac:dyDescent="0.25">
      <c r="A5" s="3" t="s">
        <v>3</v>
      </c>
      <c r="B5" s="6">
        <v>0.02</v>
      </c>
      <c r="D5" s="13">
        <v>3</v>
      </c>
      <c r="E5" s="18">
        <v>49.372705397661939</v>
      </c>
      <c r="F5" s="21">
        <f t="shared" si="4"/>
        <v>252903.19028889976</v>
      </c>
      <c r="G5" s="17">
        <f t="shared" si="0"/>
        <v>1.8220013370170096E-2</v>
      </c>
      <c r="H5" s="36">
        <f t="shared" si="1"/>
        <v>0.50726833153729345</v>
      </c>
      <c r="I5" s="22">
        <f t="shared" si="2"/>
        <v>50726.833153729342</v>
      </c>
      <c r="J5" s="22">
        <f t="shared" si="3"/>
        <v>-2251617.7987665292</v>
      </c>
      <c r="K5" s="39"/>
      <c r="L5" s="28">
        <f t="shared" si="5"/>
        <v>-1.5573620058876049E-3</v>
      </c>
    </row>
    <row r="6" spans="1:14" x14ac:dyDescent="0.25">
      <c r="A6" s="7" t="s">
        <v>4</v>
      </c>
      <c r="B6" s="8">
        <v>50</v>
      </c>
      <c r="D6" s="13">
        <v>4</v>
      </c>
      <c r="E6" s="18">
        <v>49.947589215200104</v>
      </c>
      <c r="F6" s="21">
        <f t="shared" si="4"/>
        <v>281840.05274559621</v>
      </c>
      <c r="G6" s="17">
        <f t="shared" si="0"/>
        <v>9.6620259171197598E-2</v>
      </c>
      <c r="H6" s="36">
        <f t="shared" si="1"/>
        <v>0.53848601636195914</v>
      </c>
      <c r="I6" s="22">
        <f t="shared" si="2"/>
        <v>53848.601636195912</v>
      </c>
      <c r="J6" s="22">
        <f t="shared" si="3"/>
        <v>-2407767.7815920697</v>
      </c>
      <c r="K6" s="39"/>
      <c r="L6" s="28">
        <f t="shared" si="5"/>
        <v>1.1576490787223248E-2</v>
      </c>
    </row>
    <row r="7" spans="1:14" ht="15.75" thickBot="1" x14ac:dyDescent="0.3">
      <c r="A7" s="3" t="s">
        <v>12</v>
      </c>
      <c r="B7" s="24">
        <v>100000</v>
      </c>
      <c r="D7" s="13">
        <v>5</v>
      </c>
      <c r="E7" s="18">
        <v>47.819475123093028</v>
      </c>
      <c r="F7" s="21">
        <f t="shared" si="4"/>
        <v>167003.29594594802</v>
      </c>
      <c r="G7" s="17">
        <f t="shared" si="0"/>
        <v>-0.21057269316116367</v>
      </c>
      <c r="H7" s="36">
        <f t="shared" si="1"/>
        <v>0.41661036111375688</v>
      </c>
      <c r="I7" s="22">
        <f t="shared" si="2"/>
        <v>41661.036111375688</v>
      </c>
      <c r="J7" s="22">
        <f t="shared" si="3"/>
        <v>-1825205.5839842621</v>
      </c>
      <c r="K7" s="39"/>
      <c r="L7" s="28">
        <f t="shared" si="5"/>
        <v>-4.3541254095843002E-2</v>
      </c>
    </row>
    <row r="8" spans="1:14" ht="15.75" thickBot="1" x14ac:dyDescent="0.3">
      <c r="A8" s="25" t="s">
        <v>15</v>
      </c>
      <c r="B8" s="11">
        <v>50</v>
      </c>
      <c r="D8" s="13">
        <v>6</v>
      </c>
      <c r="E8" s="18">
        <v>44.883728671325834</v>
      </c>
      <c r="F8" s="21">
        <f t="shared" si="4"/>
        <v>44514.527320301262</v>
      </c>
      <c r="G8" s="17">
        <f t="shared" si="0"/>
        <v>-0.66552498789122028</v>
      </c>
      <c r="H8" s="36">
        <f t="shared" si="1"/>
        <v>0.25285738330338214</v>
      </c>
      <c r="I8" s="22">
        <f t="shared" si="2"/>
        <v>25285.738330338216</v>
      </c>
      <c r="J8" s="22">
        <f t="shared" si="3"/>
        <v>-1090403.6911527428</v>
      </c>
      <c r="K8" s="39"/>
      <c r="L8" s="28">
        <f t="shared" si="5"/>
        <v>-6.3357647198711564E-2</v>
      </c>
    </row>
    <row r="9" spans="1:14" x14ac:dyDescent="0.25">
      <c r="A9" s="10" t="s">
        <v>6</v>
      </c>
      <c r="B9" s="12">
        <f>(LN(E2/$B$6)+($B$5+$B$4^2/2)*$B$3*(1-D2/$B$8))/(SQRT($B$3*(1-D2/$B$8))*$B$4)</f>
        <v>0.10833333333333334</v>
      </c>
      <c r="D9" s="13">
        <v>7</v>
      </c>
      <c r="E9" s="18">
        <v>47.05801754039981</v>
      </c>
      <c r="F9" s="21">
        <f t="shared" si="4"/>
        <v>99383.980896957306</v>
      </c>
      <c r="G9" s="17">
        <f t="shared" si="0"/>
        <v>-0.33548033238790026</v>
      </c>
      <c r="H9" s="36">
        <f t="shared" si="1"/>
        <v>0.36863138923295785</v>
      </c>
      <c r="I9" s="22">
        <f t="shared" si="2"/>
        <v>36863.138923295788</v>
      </c>
      <c r="J9" s="22">
        <f t="shared" si="3"/>
        <v>-1635322.257149691</v>
      </c>
      <c r="K9" s="39"/>
      <c r="L9" s="28">
        <f t="shared" si="5"/>
        <v>4.7305917523226076E-2</v>
      </c>
    </row>
    <row r="10" spans="1:14" ht="15.75" thickBot="1" x14ac:dyDescent="0.3">
      <c r="A10" s="9" t="s">
        <v>26</v>
      </c>
      <c r="B10" s="37">
        <f>B9-B4*SQRT(B3)</f>
        <v>-4.1666666666666657E-2</v>
      </c>
      <c r="D10" s="13">
        <v>8</v>
      </c>
      <c r="E10" s="18">
        <v>45.955042770803338</v>
      </c>
      <c r="F10" s="21">
        <f t="shared" si="4"/>
        <v>58561.328333833531</v>
      </c>
      <c r="G10" s="17">
        <f t="shared" si="0"/>
        <v>-0.51433533318964231</v>
      </c>
      <c r="H10" s="36">
        <f t="shared" si="1"/>
        <v>0.30350878126562109</v>
      </c>
      <c r="I10" s="22">
        <f t="shared" si="2"/>
        <v>30350.878126562107</v>
      </c>
      <c r="J10" s="22">
        <f t="shared" si="3"/>
        <v>-1336214.5741037678</v>
      </c>
      <c r="K10" s="39"/>
      <c r="L10" s="28">
        <f t="shared" si="5"/>
        <v>-2.3717668678343934E-2</v>
      </c>
    </row>
    <row r="11" spans="1:14" ht="15.75" thickBot="1" x14ac:dyDescent="0.3">
      <c r="A11" s="9" t="s">
        <v>13</v>
      </c>
      <c r="B11" s="20">
        <f>(B2*_xlfn.NORM.DIST(B9,0,1,TRUE) - B6*EXP(-B5*B3)*_xlfn.NORM.DIST(B10,0,1,TRUE))*B7</f>
        <v>310815.12162064441</v>
      </c>
      <c r="D11" s="13">
        <v>9</v>
      </c>
      <c r="E11" s="18">
        <v>47.55576980144096</v>
      </c>
      <c r="F11" s="21">
        <f t="shared" si="4"/>
        <v>107011.17121590361</v>
      </c>
      <c r="G11" s="17">
        <f t="shared" si="0"/>
        <v>-0.27088766489724847</v>
      </c>
      <c r="H11" s="36">
        <f t="shared" si="1"/>
        <v>0.39323871621957163</v>
      </c>
      <c r="I11" s="22">
        <f t="shared" si="2"/>
        <v>39323.871621957165</v>
      </c>
      <c r="J11" s="22">
        <f t="shared" si="3"/>
        <v>-1763065.815339308</v>
      </c>
      <c r="K11" s="39"/>
      <c r="L11" s="28">
        <f t="shared" si="5"/>
        <v>3.4239535885726681E-2</v>
      </c>
    </row>
    <row r="12" spans="1:14" ht="15.75" thickBot="1" x14ac:dyDescent="0.3">
      <c r="A12" s="23" t="s">
        <v>14</v>
      </c>
      <c r="B12" s="31">
        <f>F52-MAX(B7*(E52-B6),0)</f>
        <v>-104400.91062716447</v>
      </c>
      <c r="D12" s="13">
        <v>10</v>
      </c>
      <c r="E12" s="18">
        <v>47.329459779719372</v>
      </c>
      <c r="F12" s="21">
        <f t="shared" si="4"/>
        <v>97935.469577804615</v>
      </c>
      <c r="G12" s="17">
        <f t="shared" si="0"/>
        <v>-0.31223018787860291</v>
      </c>
      <c r="H12" s="36">
        <f t="shared" si="1"/>
        <v>0.37743279573318905</v>
      </c>
      <c r="I12" s="22">
        <f t="shared" si="2"/>
        <v>37743.279573318905</v>
      </c>
      <c r="J12" s="22">
        <f t="shared" si="3"/>
        <v>-1688433.5629422963</v>
      </c>
      <c r="K12" s="39"/>
      <c r="L12" s="28">
        <f t="shared" si="5"/>
        <v>-4.7701934612157998E-3</v>
      </c>
    </row>
    <row r="13" spans="1:14" x14ac:dyDescent="0.25">
      <c r="D13" s="13">
        <v>11</v>
      </c>
      <c r="E13" s="18">
        <v>46.027517597876155</v>
      </c>
      <c r="F13" s="21">
        <f t="shared" si="4"/>
        <v>48627.050021455761</v>
      </c>
      <c r="G13" s="17">
        <f t="shared" si="0"/>
        <v>-0.52921556041623941</v>
      </c>
      <c r="H13" s="36">
        <f t="shared" si="1"/>
        <v>0.29832796178774934</v>
      </c>
      <c r="I13" s="22">
        <f t="shared" si="2"/>
        <v>29832.796178774934</v>
      </c>
      <c r="J13" s="22">
        <f t="shared" si="3"/>
        <v>-1324502.5010909599</v>
      </c>
      <c r="K13" s="39"/>
      <c r="L13" s="28">
        <f t="shared" si="5"/>
        <v>-2.7893503661593315E-2</v>
      </c>
    </row>
    <row r="14" spans="1:14" x14ac:dyDescent="0.25">
      <c r="D14" s="13">
        <v>12</v>
      </c>
      <c r="E14" s="18">
        <v>45.262779462569448</v>
      </c>
      <c r="F14" s="21">
        <f t="shared" si="4"/>
        <v>25680.316227871932</v>
      </c>
      <c r="G14" s="17">
        <f t="shared" si="0"/>
        <v>-0.66674296438905645</v>
      </c>
      <c r="H14" s="36">
        <f t="shared" si="1"/>
        <v>0.25246816501156477</v>
      </c>
      <c r="I14" s="22">
        <f t="shared" si="2"/>
        <v>25246.816501156478</v>
      </c>
      <c r="J14" s="22">
        <f t="shared" si="3"/>
        <v>-1117060.771195933</v>
      </c>
      <c r="K14" s="39"/>
      <c r="L14" s="28">
        <f t="shared" si="5"/>
        <v>-1.6754376947620445E-2</v>
      </c>
    </row>
    <row r="15" spans="1:14" x14ac:dyDescent="0.25">
      <c r="D15" s="13">
        <v>13</v>
      </c>
      <c r="E15" s="18">
        <v>46.093492043943826</v>
      </c>
      <c r="F15" s="21">
        <f t="shared" si="4"/>
        <v>46541.452672423198</v>
      </c>
      <c r="G15" s="17">
        <f t="shared" si="0"/>
        <v>-0.53726741435050396</v>
      </c>
      <c r="H15" s="36">
        <f t="shared" si="1"/>
        <v>0.29554145529264864</v>
      </c>
      <c r="I15" s="22">
        <f t="shared" si="2"/>
        <v>29554.145529264864</v>
      </c>
      <c r="J15" s="22">
        <f t="shared" si="3"/>
        <v>-1315712.3191463049</v>
      </c>
      <c r="K15" s="39"/>
      <c r="L15" s="28">
        <f t="shared" si="5"/>
        <v>1.8186720288269145E-2</v>
      </c>
    </row>
    <row r="16" spans="1:14" x14ac:dyDescent="0.25">
      <c r="D16" s="13">
        <v>14</v>
      </c>
      <c r="E16" s="18">
        <v>47.44439265589326</v>
      </c>
      <c r="F16" s="21">
        <f t="shared" si="4"/>
        <v>86334.588142854176</v>
      </c>
      <c r="G16" s="17">
        <f t="shared" si="0"/>
        <v>-0.32027742550425808</v>
      </c>
      <c r="H16" s="36">
        <f t="shared" si="1"/>
        <v>0.37437901721057154</v>
      </c>
      <c r="I16" s="22">
        <f t="shared" si="2"/>
        <v>37437.901721057155</v>
      </c>
      <c r="J16" s="22">
        <f t="shared" si="3"/>
        <v>-1689883.9213237236</v>
      </c>
      <c r="K16" s="39"/>
      <c r="L16" s="28">
        <f t="shared" si="5"/>
        <v>2.8886574706084526E-2</v>
      </c>
    </row>
    <row r="17" spans="1:12" x14ac:dyDescent="0.25">
      <c r="D17" s="13">
        <v>15</v>
      </c>
      <c r="E17" s="18">
        <v>46.530334504925413</v>
      </c>
      <c r="F17" s="21">
        <f t="shared" si="4"/>
        <v>51945.172077754993</v>
      </c>
      <c r="G17" s="17">
        <f t="shared" si="0"/>
        <v>-0.48242255843551979</v>
      </c>
      <c r="H17" s="36">
        <f t="shared" si="1"/>
        <v>0.3147528996087956</v>
      </c>
      <c r="I17" s="22">
        <f t="shared" si="2"/>
        <v>31475.28996087956</v>
      </c>
      <c r="J17" s="22">
        <f t="shared" si="3"/>
        <v>-1412610.5984414916</v>
      </c>
      <c r="K17" s="39"/>
      <c r="L17" s="28">
        <f t="shared" si="5"/>
        <v>-1.9453889482889442E-2</v>
      </c>
    </row>
    <row r="18" spans="1:12" x14ac:dyDescent="0.25">
      <c r="A18" t="s">
        <v>25</v>
      </c>
      <c r="D18" s="13">
        <v>16</v>
      </c>
      <c r="E18" s="18">
        <v>45.97499390421887</v>
      </c>
      <c r="F18" s="21">
        <f t="shared" si="4"/>
        <v>34324.397520334867</v>
      </c>
      <c r="G18" s="17">
        <f t="shared" si="0"/>
        <v>-0.58916242709558175</v>
      </c>
      <c r="H18" s="36">
        <f t="shared" si="1"/>
        <v>0.27787615959781065</v>
      </c>
      <c r="I18" s="22">
        <f t="shared" si="2"/>
        <v>27787.615959781066</v>
      </c>
      <c r="J18" s="22">
        <f t="shared" si="3"/>
        <v>-1243211.0768433746</v>
      </c>
      <c r="K18" s="39"/>
      <c r="L18" s="28">
        <f t="shared" si="5"/>
        <v>-1.2006816945615664E-2</v>
      </c>
    </row>
    <row r="19" spans="1:12" x14ac:dyDescent="0.25">
      <c r="D19" s="13">
        <v>17</v>
      </c>
      <c r="E19" s="18">
        <v>47.40840026864494</v>
      </c>
      <c r="F19" s="21">
        <f t="shared" si="4"/>
        <v>74031.015765365475</v>
      </c>
      <c r="G19" s="17">
        <f t="shared" si="0"/>
        <v>-0.3487475026142699</v>
      </c>
      <c r="H19" s="36">
        <f t="shared" si="1"/>
        <v>0.3636394392852289</v>
      </c>
      <c r="I19" s="22">
        <f t="shared" si="2"/>
        <v>36363.943928522887</v>
      </c>
      <c r="J19" s="22">
        <f t="shared" si="3"/>
        <v>-1649925.3933446086</v>
      </c>
      <c r="K19" s="39"/>
      <c r="L19" s="28">
        <f t="shared" si="5"/>
        <v>3.0701795955422273E-2</v>
      </c>
    </row>
    <row r="20" spans="1:12" x14ac:dyDescent="0.25">
      <c r="D20" s="13">
        <v>18</v>
      </c>
      <c r="E20" s="18">
        <v>48.826834109534097</v>
      </c>
      <c r="F20" s="21">
        <f t="shared" si="4"/>
        <v>125445.86363254166</v>
      </c>
      <c r="G20" s="17">
        <f t="shared" si="0"/>
        <v>-0.11119137002944135</v>
      </c>
      <c r="H20" s="36">
        <f t="shared" si="1"/>
        <v>0.45573229745809019</v>
      </c>
      <c r="I20" s="22">
        <f t="shared" si="2"/>
        <v>45573.229745809018</v>
      </c>
      <c r="J20" s="22">
        <f t="shared" si="3"/>
        <v>-2099750.6650017602</v>
      </c>
      <c r="K20" s="39"/>
      <c r="L20" s="28">
        <f t="shared" si="5"/>
        <v>2.9480607167855263E-2</v>
      </c>
    </row>
    <row r="21" spans="1:12" x14ac:dyDescent="0.25">
      <c r="D21" s="13">
        <v>19</v>
      </c>
      <c r="E21" s="18">
        <v>48.490075296250552</v>
      </c>
      <c r="F21" s="21">
        <f t="shared" si="4"/>
        <v>109888.69130024109</v>
      </c>
      <c r="G21" s="17">
        <f t="shared" si="0"/>
        <v>-0.17431920161746267</v>
      </c>
      <c r="H21" s="36">
        <f t="shared" si="1"/>
        <v>0.43080730478053231</v>
      </c>
      <c r="I21" s="22">
        <f t="shared" si="2"/>
        <v>43080.730478053229</v>
      </c>
      <c r="J21" s="22">
        <f t="shared" si="3"/>
        <v>-1979099.173398036</v>
      </c>
      <c r="K21" s="39"/>
      <c r="L21" s="28">
        <f t="shared" si="5"/>
        <v>-6.9208970883773728E-3</v>
      </c>
    </row>
    <row r="22" spans="1:12" x14ac:dyDescent="0.25">
      <c r="D22" s="13">
        <v>20</v>
      </c>
      <c r="E22" s="18">
        <v>48.779425663980156</v>
      </c>
      <c r="F22" s="21">
        <f t="shared" si="4"/>
        <v>122156.19669296013</v>
      </c>
      <c r="G22" s="17">
        <f t="shared" si="0"/>
        <v>-0.12879293452583992</v>
      </c>
      <c r="H22" s="36">
        <f t="shared" si="1"/>
        <v>0.44876074819910505</v>
      </c>
      <c r="I22" s="22">
        <f t="shared" si="2"/>
        <v>44876.074819910507</v>
      </c>
      <c r="J22" s="22">
        <f t="shared" si="3"/>
        <v>-2066872.959076076</v>
      </c>
      <c r="K22" s="39"/>
      <c r="L22" s="28">
        <f t="shared" si="5"/>
        <v>5.9494747760774425E-3</v>
      </c>
    </row>
    <row r="23" spans="1:12" x14ac:dyDescent="0.25">
      <c r="D23" s="13">
        <v>21</v>
      </c>
      <c r="E23" s="18">
        <v>47.537936165490201</v>
      </c>
      <c r="F23" s="21">
        <f t="shared" si="4"/>
        <v>66236.323439974774</v>
      </c>
      <c r="G23" s="17">
        <f t="shared" si="0"/>
        <v>-0.35951663700374548</v>
      </c>
      <c r="H23" s="36">
        <f t="shared" si="1"/>
        <v>0.35960431705129758</v>
      </c>
      <c r="I23" s="22">
        <f t="shared" si="2"/>
        <v>35960.431705129755</v>
      </c>
      <c r="J23" s="22">
        <f t="shared" si="3"/>
        <v>-1643248.3834419535</v>
      </c>
      <c r="K23" s="39"/>
      <c r="L23" s="28">
        <f t="shared" si="5"/>
        <v>-2.578057031222359E-2</v>
      </c>
    </row>
    <row r="24" spans="1:12" x14ac:dyDescent="0.25">
      <c r="D24" s="13">
        <v>22</v>
      </c>
      <c r="E24" s="18">
        <v>49.68253369277322</v>
      </c>
      <c r="F24" s="21">
        <f t="shared" si="4"/>
        <v>143192.64329996583</v>
      </c>
      <c r="G24" s="17">
        <f t="shared" si="0"/>
        <v>2.4324614036636875E-2</v>
      </c>
      <c r="H24" s="36">
        <f t="shared" si="1"/>
        <v>0.50970316011218886</v>
      </c>
      <c r="I24" s="22">
        <f t="shared" si="2"/>
        <v>50970.316011218885</v>
      </c>
      <c r="J24" s="22">
        <f t="shared" si="3"/>
        <v>-2389141.799258715</v>
      </c>
      <c r="K24" s="39"/>
      <c r="L24" s="28">
        <f t="shared" si="5"/>
        <v>4.412538818177475E-2</v>
      </c>
    </row>
    <row r="25" spans="1:12" x14ac:dyDescent="0.25">
      <c r="D25" s="13">
        <v>23</v>
      </c>
      <c r="E25" s="18">
        <v>48.73649899274497</v>
      </c>
      <c r="F25" s="21">
        <f t="shared" si="4"/>
        <v>94734.029555914109</v>
      </c>
      <c r="G25" s="17">
        <f t="shared" si="0"/>
        <v>-0.15259223434784466</v>
      </c>
      <c r="H25" s="36">
        <f t="shared" si="1"/>
        <v>0.43935992468588408</v>
      </c>
      <c r="I25" s="22">
        <f t="shared" si="2"/>
        <v>43935.992468588411</v>
      </c>
      <c r="J25" s="22">
        <f t="shared" si="3"/>
        <v>-2046552.4231346957</v>
      </c>
      <c r="K25" s="39"/>
      <c r="L25" s="28">
        <f t="shared" si="5"/>
        <v>-1.9225221232571862E-2</v>
      </c>
    </row>
    <row r="26" spans="1:12" x14ac:dyDescent="0.25">
      <c r="D26" s="13">
        <v>24</v>
      </c>
      <c r="E26" s="18">
        <v>45.879068373694302</v>
      </c>
      <c r="F26" s="21">
        <f t="shared" si="4"/>
        <v>-31014.68607762672</v>
      </c>
      <c r="G26" s="17">
        <f t="shared" si="0"/>
        <v>-0.71707961015726296</v>
      </c>
      <c r="H26" s="36">
        <f t="shared" si="1"/>
        <v>0.23666248805928458</v>
      </c>
      <c r="I26" s="22">
        <f t="shared" si="2"/>
        <v>23666.248805928459</v>
      </c>
      <c r="J26" s="22">
        <f t="shared" si="3"/>
        <v>-1116800.1331936796</v>
      </c>
      <c r="K26" s="39"/>
      <c r="L26" s="28">
        <f t="shared" si="5"/>
        <v>-6.0419229011498612E-2</v>
      </c>
    </row>
    <row r="27" spans="1:12" x14ac:dyDescent="0.25">
      <c r="D27" s="13">
        <v>25</v>
      </c>
      <c r="E27" s="18">
        <v>45.243282322273323</v>
      </c>
      <c r="F27" s="21">
        <f t="shared" si="4"/>
        <v>-46173.042555400651</v>
      </c>
      <c r="G27" s="17">
        <f t="shared" si="0"/>
        <v>-0.86591168135648611</v>
      </c>
      <c r="H27" s="36">
        <f t="shared" si="1"/>
        <v>0.19326929833168849</v>
      </c>
      <c r="I27" s="22">
        <f t="shared" si="2"/>
        <v>19326.929833168848</v>
      </c>
      <c r="J27" s="22">
        <f t="shared" si="3"/>
        <v>-920586.7854202257</v>
      </c>
      <c r="K27" s="39"/>
      <c r="L27" s="28">
        <f t="shared" si="5"/>
        <v>-1.3954784179020328E-2</v>
      </c>
    </row>
    <row r="28" spans="1:12" x14ac:dyDescent="0.25">
      <c r="D28" s="13">
        <v>26</v>
      </c>
      <c r="E28" s="18">
        <v>45.528372580028908</v>
      </c>
      <c r="F28" s="21">
        <f t="shared" si="4"/>
        <v>-40755.18642926788</v>
      </c>
      <c r="G28" s="17">
        <f t="shared" si="0"/>
        <v>-0.8264509355946541</v>
      </c>
      <c r="H28" s="36">
        <f t="shared" si="1"/>
        <v>0.20427416981661192</v>
      </c>
      <c r="I28" s="22">
        <f t="shared" si="2"/>
        <v>20427.416981661194</v>
      </c>
      <c r="J28" s="22">
        <f t="shared" si="3"/>
        <v>-970782.23761794821</v>
      </c>
      <c r="K28" s="39"/>
      <c r="L28" s="28">
        <f t="shared" si="5"/>
        <v>6.2815026446059264E-3</v>
      </c>
    </row>
    <row r="29" spans="1:12" x14ac:dyDescent="0.25">
      <c r="D29" s="13">
        <v>27</v>
      </c>
      <c r="E29" s="18">
        <v>45.092399092273006</v>
      </c>
      <c r="F29" s="21">
        <f t="shared" si="4"/>
        <v>-49758.081734441679</v>
      </c>
      <c r="G29" s="17">
        <f t="shared" si="0"/>
        <v>-0.94199985256685037</v>
      </c>
      <c r="H29" s="36">
        <f t="shared" si="1"/>
        <v>0.17309635769654855</v>
      </c>
      <c r="I29" s="22">
        <f t="shared" si="2"/>
        <v>17309.635769654855</v>
      </c>
      <c r="J29" s="22">
        <f t="shared" si="3"/>
        <v>-830291.08600160258</v>
      </c>
      <c r="K29" s="39"/>
      <c r="L29" s="28">
        <f t="shared" si="5"/>
        <v>-9.6220070376894038E-3</v>
      </c>
    </row>
    <row r="30" spans="1:12" x14ac:dyDescent="0.25">
      <c r="D30" s="13">
        <v>28</v>
      </c>
      <c r="E30" s="18">
        <v>45.518328988091753</v>
      </c>
      <c r="F30" s="21">
        <f t="shared" si="4"/>
        <v>-42468.423634606137</v>
      </c>
      <c r="G30" s="17">
        <f t="shared" si="0"/>
        <v>-0.87194996086191923</v>
      </c>
      <c r="H30" s="36">
        <f t="shared" si="1"/>
        <v>0.19161783819157652</v>
      </c>
      <c r="I30" s="22">
        <f t="shared" si="2"/>
        <v>19161.783819157652</v>
      </c>
      <c r="J30" s="22">
        <f t="shared" si="3"/>
        <v>-914680.80351371737</v>
      </c>
      <c r="K30" s="39"/>
      <c r="L30" s="28">
        <f t="shared" si="5"/>
        <v>9.4013819781339873E-3</v>
      </c>
    </row>
    <row r="31" spans="1:12" x14ac:dyDescent="0.25">
      <c r="D31" s="13">
        <v>29</v>
      </c>
      <c r="E31" s="18">
        <v>46.32054563194599</v>
      </c>
      <c r="F31" s="21">
        <f t="shared" si="4"/>
        <v>-27187.994382848938</v>
      </c>
      <c r="G31" s="17">
        <f t="shared" si="0"/>
        <v>-0.71609502528025026</v>
      </c>
      <c r="H31" s="36">
        <f t="shared" si="1"/>
        <v>0.23696633766558262</v>
      </c>
      <c r="I31" s="22">
        <f t="shared" si="2"/>
        <v>23696.633766558261</v>
      </c>
      <c r="J31" s="22">
        <f t="shared" si="3"/>
        <v>-1124829.000090223</v>
      </c>
      <c r="K31" s="39"/>
      <c r="L31" s="28">
        <f t="shared" si="5"/>
        <v>1.7470533070404994E-2</v>
      </c>
    </row>
    <row r="32" spans="1:12" x14ac:dyDescent="0.25">
      <c r="D32" s="13">
        <v>30</v>
      </c>
      <c r="E32" s="18">
        <v>47.013610042221558</v>
      </c>
      <c r="F32" s="21">
        <f t="shared" si="4"/>
        <v>-10877.189400254676</v>
      </c>
      <c r="G32" s="17">
        <f t="shared" si="0"/>
        <v>-0.58065605649138741</v>
      </c>
      <c r="H32" s="36">
        <f t="shared" si="1"/>
        <v>0.28073614190462171</v>
      </c>
      <c r="I32" s="22">
        <f t="shared" si="2"/>
        <v>28073.614190462169</v>
      </c>
      <c r="J32" s="22">
        <f t="shared" si="3"/>
        <v>-1330719.1394264207</v>
      </c>
      <c r="K32" s="39"/>
      <c r="L32" s="28">
        <f t="shared" si="5"/>
        <v>1.4851522343391387E-2</v>
      </c>
    </row>
    <row r="33" spans="4:12" x14ac:dyDescent="0.25">
      <c r="D33" s="13">
        <v>31</v>
      </c>
      <c r="E33" s="18">
        <v>45.794580373871192</v>
      </c>
      <c r="F33" s="21">
        <f t="shared" si="4"/>
        <v>-45232.836564010096</v>
      </c>
      <c r="G33" s="17">
        <f t="shared" si="0"/>
        <v>-0.88337408571985188</v>
      </c>
      <c r="H33" s="36">
        <f t="shared" si="1"/>
        <v>0.18851709370674996</v>
      </c>
      <c r="I33" s="22">
        <f t="shared" si="2"/>
        <v>18851.709370674995</v>
      </c>
      <c r="J33" s="22">
        <f t="shared" si="3"/>
        <v>-908538.95652424684</v>
      </c>
      <c r="K33" s="39"/>
      <c r="L33" s="28">
        <f t="shared" si="5"/>
        <v>-2.6271383487545E-2</v>
      </c>
    </row>
    <row r="34" spans="4:12" x14ac:dyDescent="0.25">
      <c r="D34" s="13">
        <v>32</v>
      </c>
      <c r="E34" s="18">
        <v>43.758910656661776</v>
      </c>
      <c r="F34" s="21">
        <f t="shared" si="4"/>
        <v>-83699.54888602483</v>
      </c>
      <c r="G34" s="17">
        <f t="shared" si="0"/>
        <v>-1.4164193467845603</v>
      </c>
      <c r="H34" s="36">
        <f t="shared" si="1"/>
        <v>7.8326381392621797E-2</v>
      </c>
      <c r="I34" s="22">
        <f t="shared" si="2"/>
        <v>7832.6381392621797</v>
      </c>
      <c r="J34" s="22">
        <f t="shared" si="3"/>
        <v>-426447.26142796013</v>
      </c>
      <c r="K34" s="39"/>
      <c r="L34" s="28">
        <f t="shared" si="5"/>
        <v>-4.5470487452539919E-2</v>
      </c>
    </row>
    <row r="35" spans="4:12" x14ac:dyDescent="0.25">
      <c r="D35" s="13">
        <v>33</v>
      </c>
      <c r="E35" s="18">
        <v>42.878352000338722</v>
      </c>
      <c r="F35" s="21">
        <f t="shared" si="4"/>
        <v>-90639.293059848438</v>
      </c>
      <c r="G35" s="17">
        <f t="shared" si="0"/>
        <v>-1.693616238577129</v>
      </c>
      <c r="H35" s="36">
        <f t="shared" si="1"/>
        <v>4.5169115154032623E-2</v>
      </c>
      <c r="I35" s="22">
        <f t="shared" si="2"/>
        <v>4516.9115154032625</v>
      </c>
      <c r="J35" s="22">
        <f t="shared" si="3"/>
        <v>-284317.01497169293</v>
      </c>
      <c r="K35" s="39"/>
      <c r="L35" s="28">
        <f t="shared" si="5"/>
        <v>-2.0328181021470722E-2</v>
      </c>
    </row>
    <row r="36" spans="4:12" x14ac:dyDescent="0.25">
      <c r="D36" s="13">
        <v>34</v>
      </c>
      <c r="E36" s="18">
        <v>41.824473284639133</v>
      </c>
      <c r="F36" s="21">
        <f t="shared" si="4"/>
        <v>-95428.00308975995</v>
      </c>
      <c r="G36" s="17">
        <f t="shared" si="0"/>
        <v>-2.0428474237152447</v>
      </c>
      <c r="H36" s="36">
        <f t="shared" si="1"/>
        <v>2.05337721553801E-2</v>
      </c>
      <c r="I36" s="22">
        <f t="shared" si="2"/>
        <v>2053.3772155380102</v>
      </c>
      <c r="J36" s="22">
        <f t="shared" si="3"/>
        <v>-181309.42358431616</v>
      </c>
      <c r="K36" s="39"/>
      <c r="L36" s="28">
        <f t="shared" si="5"/>
        <v>-2.4885429716541087E-2</v>
      </c>
    </row>
    <row r="37" spans="4:12" x14ac:dyDescent="0.25">
      <c r="D37" s="13">
        <v>35</v>
      </c>
      <c r="E37" s="18">
        <v>44.190814525110447</v>
      </c>
      <c r="F37" s="21">
        <f t="shared" si="4"/>
        <v>-90587.14375132398</v>
      </c>
      <c r="G37" s="17">
        <f t="shared" si="0"/>
        <v>-1.4439312079896065</v>
      </c>
      <c r="H37" s="36">
        <f t="shared" si="1"/>
        <v>7.4379163497559894E-2</v>
      </c>
      <c r="I37" s="22">
        <f t="shared" si="2"/>
        <v>7437.9163497559894</v>
      </c>
      <c r="J37" s="22">
        <f t="shared" si="3"/>
        <v>-419274.72561667743</v>
      </c>
      <c r="K37" s="39"/>
      <c r="L37" s="28">
        <f t="shared" si="5"/>
        <v>5.5035297833383616E-2</v>
      </c>
    </row>
    <row r="38" spans="4:12" x14ac:dyDescent="0.25">
      <c r="D38" s="13">
        <v>36</v>
      </c>
      <c r="E38" s="18">
        <v>43.010856575610127</v>
      </c>
      <c r="F38" s="21">
        <f t="shared" si="4"/>
        <v>-99405.501844942162</v>
      </c>
      <c r="G38" s="17">
        <f t="shared" si="0"/>
        <v>-1.8396846608207296</v>
      </c>
      <c r="H38" s="36">
        <f t="shared" si="1"/>
        <v>3.2907273419637832E-2</v>
      </c>
      <c r="I38" s="22">
        <f t="shared" si="2"/>
        <v>3290.7273419637831</v>
      </c>
      <c r="J38" s="22">
        <f t="shared" si="3"/>
        <v>-240942.50357958517</v>
      </c>
      <c r="K38" s="39"/>
      <c r="L38" s="28">
        <f t="shared" si="5"/>
        <v>-2.7064388984117279E-2</v>
      </c>
    </row>
    <row r="39" spans="4:12" x14ac:dyDescent="0.25">
      <c r="D39" s="13">
        <v>37</v>
      </c>
      <c r="E39" s="18">
        <v>43.463192149142948</v>
      </c>
      <c r="F39" s="21">
        <f t="shared" si="4"/>
        <v>-97941.084260485484</v>
      </c>
      <c r="G39" s="17">
        <f t="shared" si="0"/>
        <v>-1.7765975420119282</v>
      </c>
      <c r="H39" s="36">
        <f t="shared" si="1"/>
        <v>3.7817240178144571E-2</v>
      </c>
      <c r="I39" s="22">
        <f t="shared" si="2"/>
        <v>3781.7240178144571</v>
      </c>
      <c r="J39" s="22">
        <f t="shared" si="3"/>
        <v>-262306.8819017841</v>
      </c>
      <c r="K39" s="39"/>
      <c r="L39" s="28">
        <f t="shared" si="5"/>
        <v>1.0461860081558831E-2</v>
      </c>
    </row>
    <row r="40" spans="4:12" x14ac:dyDescent="0.25">
      <c r="D40" s="13">
        <v>38</v>
      </c>
      <c r="E40" s="18">
        <v>45.094414345753684</v>
      </c>
      <c r="F40" s="21">
        <f t="shared" si="4"/>
        <v>-91798.484100938935</v>
      </c>
      <c r="G40" s="17">
        <f t="shared" si="0"/>
        <v>-1.3521811676508255</v>
      </c>
      <c r="H40" s="36">
        <f t="shared" si="1"/>
        <v>8.8158683323839485E-2</v>
      </c>
      <c r="I40" s="22">
        <f t="shared" si="2"/>
        <v>8815.8683323839487</v>
      </c>
      <c r="J40" s="22">
        <f t="shared" si="3"/>
        <v>-489344.90349906927</v>
      </c>
      <c r="K40" s="39"/>
      <c r="L40" s="28">
        <f t="shared" si="5"/>
        <v>3.6843966001438612E-2</v>
      </c>
    </row>
    <row r="41" spans="4:12" x14ac:dyDescent="0.25">
      <c r="D41" s="13">
        <v>39</v>
      </c>
      <c r="E41" s="18">
        <v>44.286174592544477</v>
      </c>
      <c r="F41" s="21">
        <f t="shared" si="4"/>
        <v>-98972.75628338581</v>
      </c>
      <c r="G41" s="17">
        <f t="shared" si="0"/>
        <v>-1.6739875391845263</v>
      </c>
      <c r="H41" s="36">
        <f t="shared" si="1"/>
        <v>4.7066524164338347E-2</v>
      </c>
      <c r="I41" s="22">
        <f t="shared" si="2"/>
        <v>4706.6524164338343</v>
      </c>
      <c r="J41" s="22">
        <f t="shared" si="3"/>
        <v>-307412.38694399595</v>
      </c>
      <c r="K41" s="39"/>
      <c r="L41" s="28">
        <f t="shared" si="5"/>
        <v>-1.8085846016728739E-2</v>
      </c>
    </row>
    <row r="42" spans="4:12" x14ac:dyDescent="0.25">
      <c r="D42" s="13">
        <v>40</v>
      </c>
      <c r="E42" s="18">
        <v>43.434827518387614</v>
      </c>
      <c r="F42" s="21">
        <f t="shared" si="4"/>
        <v>-103010.49382299765</v>
      </c>
      <c r="G42" s="17">
        <f t="shared" si="0"/>
        <v>-2.0498990510142443</v>
      </c>
      <c r="H42" s="36">
        <f t="shared" si="1"/>
        <v>2.0187141420175053E-2</v>
      </c>
      <c r="I42" s="22">
        <f t="shared" si="2"/>
        <v>2018.7141420175053</v>
      </c>
      <c r="J42" s="22">
        <f t="shared" si="3"/>
        <v>-190692.99439045784</v>
      </c>
      <c r="K42" s="39"/>
      <c r="L42" s="28">
        <f t="shared" si="5"/>
        <v>-1.941094571931767E-2</v>
      </c>
    </row>
    <row r="43" spans="4:12" x14ac:dyDescent="0.25">
      <c r="D43" s="13">
        <v>41</v>
      </c>
      <c r="E43" s="18">
        <v>44.316475153360322</v>
      </c>
      <c r="F43" s="21">
        <f t="shared" si="4"/>
        <v>-101249.76952693777</v>
      </c>
      <c r="G43" s="17">
        <f t="shared" si="0"/>
        <v>-1.8501291463381708</v>
      </c>
      <c r="H43" s="36">
        <f t="shared" si="1"/>
        <v>3.2147468992727156E-2</v>
      </c>
      <c r="I43" s="22">
        <f t="shared" si="2"/>
        <v>3214.7468992727154</v>
      </c>
      <c r="J43" s="22">
        <f t="shared" si="3"/>
        <v>-243716.02061289921</v>
      </c>
      <c r="K43" s="39"/>
      <c r="L43" s="28">
        <f t="shared" si="5"/>
        <v>2.0094910862210821E-2</v>
      </c>
    </row>
    <row r="44" spans="4:12" x14ac:dyDescent="0.25">
      <c r="D44" s="13">
        <v>42</v>
      </c>
      <c r="E44" s="18">
        <v>45.164168714234002</v>
      </c>
      <c r="F44" s="21">
        <f t="shared" si="4"/>
        <v>-98549.022101267692</v>
      </c>
      <c r="G44" s="17">
        <f t="shared" si="0"/>
        <v>-1.651982675430026</v>
      </c>
      <c r="H44" s="36">
        <f t="shared" si="1"/>
        <v>4.9269041304491189E-2</v>
      </c>
      <c r="I44" s="22">
        <f t="shared" si="2"/>
        <v>4926.9041304491193</v>
      </c>
      <c r="J44" s="22">
        <f t="shared" si="3"/>
        <v>-321068.55148772808</v>
      </c>
      <c r="K44" s="39"/>
      <c r="L44" s="28">
        <f t="shared" si="5"/>
        <v>1.8947537364392333E-2</v>
      </c>
    </row>
    <row r="45" spans="4:12" x14ac:dyDescent="0.25">
      <c r="D45" s="13">
        <v>43</v>
      </c>
      <c r="E45" s="18">
        <v>44.765752811333975</v>
      </c>
      <c r="F45" s="21">
        <f t="shared" si="4"/>
        <v>-100544.08751944751</v>
      </c>
      <c r="G45" s="17">
        <f t="shared" si="0"/>
        <v>-1.9297082072701364</v>
      </c>
      <c r="H45" s="36">
        <f t="shared" si="1"/>
        <v>2.6821501235054473E-2</v>
      </c>
      <c r="I45" s="22">
        <f t="shared" si="2"/>
        <v>2682.1501235054475</v>
      </c>
      <c r="J45" s="22">
        <f t="shared" si="3"/>
        <v>-220612.55695118126</v>
      </c>
      <c r="K45" s="39"/>
      <c r="L45" s="28">
        <f t="shared" si="5"/>
        <v>-8.8606439949575171E-3</v>
      </c>
    </row>
    <row r="46" spans="4:12" x14ac:dyDescent="0.25">
      <c r="D46" s="13">
        <v>44</v>
      </c>
      <c r="E46" s="18">
        <v>43.460748451876036</v>
      </c>
      <c r="F46" s="21">
        <f t="shared" si="4"/>
        <v>-104066.36748213744</v>
      </c>
      <c r="G46" s="17">
        <f t="shared" si="0"/>
        <v>-2.6599452417511302</v>
      </c>
      <c r="H46" s="36">
        <f t="shared" si="1"/>
        <v>3.9076678242010538E-3</v>
      </c>
      <c r="I46" s="22">
        <f t="shared" si="2"/>
        <v>390.76678242010536</v>
      </c>
      <c r="J46" s="22">
        <f t="shared" si="3"/>
        <v>-121049.38431624662</v>
      </c>
      <c r="K46" s="39"/>
      <c r="L46" s="28">
        <f t="shared" si="5"/>
        <v>-2.9585204601161985E-2</v>
      </c>
    </row>
    <row r="47" spans="4:12" x14ac:dyDescent="0.25">
      <c r="D47" s="13">
        <v>45</v>
      </c>
      <c r="E47" s="18">
        <v>43.641488833844775</v>
      </c>
      <c r="F47" s="21">
        <f t="shared" si="4"/>
        <v>-104007.84568832086</v>
      </c>
      <c r="G47" s="17">
        <f t="shared" si="0"/>
        <v>-2.8331842471658271</v>
      </c>
      <c r="H47" s="36">
        <f t="shared" si="1"/>
        <v>2.3043406884246873E-3</v>
      </c>
      <c r="I47" s="22">
        <f t="shared" si="2"/>
        <v>230.43406884246872</v>
      </c>
      <c r="J47" s="22">
        <f t="shared" si="3"/>
        <v>-114064.33153064687</v>
      </c>
      <c r="K47" s="39"/>
      <c r="L47" s="28">
        <f t="shared" si="5"/>
        <v>4.1500803426192546E-3</v>
      </c>
    </row>
    <row r="48" spans="4:12" x14ac:dyDescent="0.25">
      <c r="D48" s="13">
        <v>46</v>
      </c>
      <c r="E48" s="18">
        <v>42.177718668782376</v>
      </c>
      <c r="F48" s="21">
        <f t="shared" si="4"/>
        <v>-104356.55520680013</v>
      </c>
      <c r="G48" s="17">
        <f t="shared" si="0"/>
        <v>-3.9793828868709769</v>
      </c>
      <c r="H48" s="36">
        <f t="shared" si="1"/>
        <v>3.4547193090266296E-5</v>
      </c>
      <c r="I48" s="22">
        <f t="shared" si="2"/>
        <v>3.4547193090266295</v>
      </c>
      <c r="J48" s="22">
        <f t="shared" si="3"/>
        <v>-104502.26738589586</v>
      </c>
      <c r="K48" s="39"/>
      <c r="L48" s="28">
        <f t="shared" si="5"/>
        <v>-3.4116188675348096E-2</v>
      </c>
    </row>
    <row r="49" spans="3:12" x14ac:dyDescent="0.25">
      <c r="D49" s="13">
        <v>47</v>
      </c>
      <c r="E49" s="18">
        <v>41.421211584057616</v>
      </c>
      <c r="F49" s="21">
        <f t="shared" si="4"/>
        <v>-104369.61947570049</v>
      </c>
      <c r="G49" s="17">
        <f t="shared" si="0"/>
        <v>-5.096432818462751</v>
      </c>
      <c r="H49" s="36">
        <f t="shared" si="1"/>
        <v>1.7305665563465715E-7</v>
      </c>
      <c r="I49" s="22">
        <f t="shared" si="2"/>
        <v>1.7305665563465716E-2</v>
      </c>
      <c r="J49" s="22">
        <f t="shared" si="3"/>
        <v>-104370.33629733539</v>
      </c>
      <c r="K49" s="39"/>
      <c r="L49" s="28">
        <f t="shared" si="5"/>
        <v>-1.8098981249471086E-2</v>
      </c>
    </row>
    <row r="50" spans="3:12" x14ac:dyDescent="0.25">
      <c r="D50" s="13">
        <v>48</v>
      </c>
      <c r="E50" s="18">
        <v>42.651675290446697</v>
      </c>
      <c r="F50" s="21">
        <f t="shared" si="4"/>
        <v>-104380.03573720592</v>
      </c>
      <c r="G50" s="17">
        <f t="shared" si="0"/>
        <v>-5.2768817432771744</v>
      </c>
      <c r="H50" s="36">
        <f t="shared" si="1"/>
        <v>6.5700310517113084E-8</v>
      </c>
      <c r="I50" s="22">
        <f t="shared" si="2"/>
        <v>6.5700310517113085E-3</v>
      </c>
      <c r="J50" s="22">
        <f t="shared" si="3"/>
        <v>-104380.31596003698</v>
      </c>
      <c r="K50" s="39"/>
      <c r="L50" s="28">
        <f t="shared" si="5"/>
        <v>2.9273446405805904E-2</v>
      </c>
    </row>
    <row r="51" spans="3:12" x14ac:dyDescent="0.25">
      <c r="D51" s="13">
        <v>49</v>
      </c>
      <c r="E51" s="18">
        <v>43.143706721705264</v>
      </c>
      <c r="F51" s="21">
        <f t="shared" si="4"/>
        <v>-104390.47105805913</v>
      </c>
      <c r="G51" s="17">
        <f t="shared" si="0"/>
        <v>-6.9372570495685215</v>
      </c>
      <c r="H51" s="36">
        <f t="shared" si="1"/>
        <v>1.9989301023390348E-12</v>
      </c>
      <c r="I51" s="22">
        <f t="shared" si="2"/>
        <v>1.9989301023390348E-7</v>
      </c>
      <c r="J51" s="22">
        <f t="shared" si="3"/>
        <v>-104390.47106668325</v>
      </c>
      <c r="K51" s="39"/>
      <c r="L51" s="28">
        <f t="shared" si="5"/>
        <v>1.1470007220792645E-2</v>
      </c>
    </row>
    <row r="52" spans="3:12" x14ac:dyDescent="0.25">
      <c r="D52" s="13">
        <v>50</v>
      </c>
      <c r="E52" s="18">
        <v>42.999051889622208</v>
      </c>
      <c r="F52" s="21">
        <f t="shared" si="4"/>
        <v>-104400.91062716447</v>
      </c>
      <c r="G52" s="17"/>
      <c r="H52" s="36"/>
      <c r="I52" s="26"/>
      <c r="J52" s="26"/>
      <c r="K52" s="39"/>
      <c r="L52" s="28">
        <f t="shared" si="5"/>
        <v>-3.3584939786988613E-3</v>
      </c>
    </row>
    <row r="53" spans="3:12" x14ac:dyDescent="0.25">
      <c r="D53" s="13"/>
      <c r="E53" s="27"/>
      <c r="F53" s="27"/>
      <c r="G53" s="27"/>
      <c r="H53" s="27"/>
      <c r="I53" s="27"/>
      <c r="J53" s="40"/>
    </row>
    <row r="54" spans="3:12" x14ac:dyDescent="0.25">
      <c r="J54" s="22"/>
    </row>
    <row r="58" spans="3:12" x14ac:dyDescent="0.25">
      <c r="C58" s="38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DemoSheet</vt:lpstr>
      <vt:lpstr>StockPricePaths</vt:lpstr>
      <vt:lpstr>Path 1</vt:lpstr>
      <vt:lpstr>Path 2</vt:lpstr>
      <vt:lpstr>Path 3</vt:lpstr>
      <vt:lpstr>Path 4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Molu Shi</cp:lastModifiedBy>
  <dcterms:created xsi:type="dcterms:W3CDTF">2013-04-13T14:31:31Z</dcterms:created>
  <dcterms:modified xsi:type="dcterms:W3CDTF">2015-10-27T20:16:53Z</dcterms:modified>
</cp:coreProperties>
</file>