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R:\10_書込制限無し(回覧など)\04_設計部より\33-19 IMシリーズ設計変更（次期）\プローブ評価\次期IM成型T6試作評価（最終）\"/>
    </mc:Choice>
  </mc:AlternateContent>
  <xr:revisionPtr revIDLastSave="0" documentId="13_ncr:1_{B546AA1D-EF03-4AD8-AE95-400D7FA5A6CD}" xr6:coauthVersionLast="47" xr6:coauthVersionMax="47" xr10:uidLastSave="{00000000-0000-0000-0000-000000000000}"/>
  <bookViews>
    <workbookView xWindow="-120" yWindow="-120" windowWidth="29040" windowHeight="15720" tabRatio="869" xr2:uid="{00000000-000D-0000-FFFF-FFFF00000000}"/>
  </bookViews>
  <sheets>
    <sheet name="IM-110Pプローブ評価 (T6)" sheetId="45" r:id="rId1"/>
    <sheet name="記録用紙 (基準器ベース) (2)" sheetId="46" r:id="rId2"/>
    <sheet name="プローブ製品仕様整理 (修正中)" sheetId="34" r:id="rId3"/>
  </sheets>
  <externalReferences>
    <externalReference r:id="rId4"/>
  </externalReferences>
  <definedNames>
    <definedName name="_xlnm.Print_Area" localSheetId="1">'記録用紙 (基準器ベース) (2)'!$N$226:$AO$301</definedName>
    <definedName name="_xlnm.Print_Titles" localSheetId="0">'IM-110Pプローブ評価 (T6)'!$42:$45</definedName>
  </definedNames>
  <calcPr calcId="191029"/>
</workbook>
</file>

<file path=xl/calcChain.xml><?xml version="1.0" encoding="utf-8"?>
<calcChain xmlns="http://schemas.openxmlformats.org/spreadsheetml/2006/main">
  <c r="P222" i="46" l="1"/>
  <c r="P223" i="46" s="1"/>
  <c r="P221" i="46"/>
  <c r="P219" i="46"/>
  <c r="P218" i="46"/>
  <c r="L222" i="46"/>
  <c r="L221" i="46"/>
  <c r="L219" i="46"/>
  <c r="L220" i="46" s="1"/>
  <c r="L218" i="46"/>
  <c r="H222" i="46"/>
  <c r="H221" i="46"/>
  <c r="H219" i="46"/>
  <c r="H220" i="46" s="1"/>
  <c r="H218" i="46"/>
  <c r="S178" i="46"/>
  <c r="S176" i="46"/>
  <c r="S175" i="46"/>
  <c r="S173" i="46"/>
  <c r="N178" i="46"/>
  <c r="N176" i="46"/>
  <c r="N175" i="46"/>
  <c r="N173" i="46"/>
  <c r="I178" i="46"/>
  <c r="I176" i="46"/>
  <c r="I175" i="46"/>
  <c r="I173" i="46"/>
  <c r="K122" i="46"/>
  <c r="K121" i="46"/>
  <c r="K120" i="46"/>
  <c r="O122" i="46"/>
  <c r="O121" i="46"/>
  <c r="O120" i="46"/>
  <c r="S122" i="46"/>
  <c r="S121" i="46"/>
  <c r="S120" i="46"/>
  <c r="S131" i="46"/>
  <c r="S130" i="46"/>
  <c r="S129" i="46"/>
  <c r="O131" i="46"/>
  <c r="O130" i="46"/>
  <c r="O129" i="46"/>
  <c r="K131" i="46"/>
  <c r="K130" i="46"/>
  <c r="K129" i="46"/>
  <c r="G131" i="46"/>
  <c r="G130" i="46"/>
  <c r="G129" i="46"/>
  <c r="G132" i="46" s="1"/>
  <c r="G122" i="46"/>
  <c r="G121" i="46"/>
  <c r="G120" i="46"/>
  <c r="L223" i="46" l="1"/>
  <c r="P220" i="46"/>
  <c r="H223" i="46"/>
  <c r="O132" i="46"/>
  <c r="K123" i="46"/>
  <c r="G123" i="46"/>
  <c r="S123" i="46"/>
  <c r="S132" i="46"/>
  <c r="K132" i="46"/>
  <c r="O123" i="46"/>
  <c r="F114" i="46" l="1"/>
  <c r="F113" i="46"/>
  <c r="F112" i="46"/>
  <c r="F111" i="46"/>
  <c r="F110" i="46"/>
  <c r="F109" i="46"/>
  <c r="R114" i="46" l="1"/>
  <c r="R113" i="46"/>
  <c r="R112" i="46"/>
  <c r="R111" i="46"/>
  <c r="R110" i="46"/>
  <c r="R109" i="46"/>
  <c r="N114" i="46"/>
  <c r="N113" i="46"/>
  <c r="N112" i="46"/>
  <c r="N111" i="46"/>
  <c r="N110" i="46"/>
  <c r="N109" i="46"/>
  <c r="J114" i="46"/>
  <c r="J113" i="46"/>
  <c r="J112" i="46"/>
  <c r="J111" i="46"/>
  <c r="J110" i="46"/>
  <c r="J109" i="46"/>
  <c r="G376" i="46"/>
  <c r="F376" i="46"/>
  <c r="E376" i="46"/>
  <c r="D376" i="46"/>
  <c r="G369" i="46"/>
  <c r="F369" i="46"/>
  <c r="E369" i="46"/>
  <c r="D369" i="46"/>
  <c r="G362" i="46"/>
  <c r="F362" i="46"/>
  <c r="E362" i="46"/>
  <c r="D362" i="46"/>
  <c r="G355" i="46"/>
  <c r="F355" i="46"/>
  <c r="E355" i="46"/>
  <c r="D355" i="46"/>
  <c r="Y295" i="46"/>
  <c r="W295" i="46"/>
  <c r="U295" i="46"/>
  <c r="Y294" i="46"/>
  <c r="W294" i="46"/>
  <c r="U294" i="46"/>
  <c r="R294" i="46"/>
  <c r="Y293" i="46"/>
  <c r="W293" i="46"/>
  <c r="U293" i="46"/>
  <c r="R293" i="46"/>
  <c r="Y292" i="46"/>
  <c r="W292" i="46"/>
  <c r="U292" i="46"/>
  <c r="R292" i="46"/>
  <c r="Y291" i="46"/>
  <c r="W291" i="46"/>
  <c r="U291" i="46"/>
  <c r="R291" i="46"/>
  <c r="Y285" i="46"/>
  <c r="W285" i="46"/>
  <c r="U285" i="46"/>
  <c r="Y284" i="46"/>
  <c r="W284" i="46"/>
  <c r="U284" i="46"/>
  <c r="Y283" i="46"/>
  <c r="W283" i="46"/>
  <c r="U283" i="46"/>
  <c r="Y282" i="46"/>
  <c r="W282" i="46"/>
  <c r="U282" i="46"/>
  <c r="Y281" i="46"/>
  <c r="W281" i="46"/>
  <c r="U281" i="46"/>
  <c r="X277" i="46"/>
  <c r="V277" i="46"/>
  <c r="T277" i="46"/>
  <c r="Y275" i="46"/>
  <c r="W275" i="46"/>
  <c r="U275" i="46"/>
  <c r="Y274" i="46"/>
  <c r="W274" i="46"/>
  <c r="U274" i="46"/>
  <c r="Y273" i="46"/>
  <c r="W273" i="46"/>
  <c r="U273" i="46"/>
  <c r="Y272" i="46"/>
  <c r="W272" i="46"/>
  <c r="U272" i="46"/>
  <c r="Y271" i="46"/>
  <c r="W271" i="46"/>
  <c r="U271" i="46"/>
  <c r="Y263" i="46"/>
  <c r="W263" i="46"/>
  <c r="U263" i="46"/>
  <c r="Y262" i="46"/>
  <c r="W262" i="46"/>
  <c r="U262" i="46"/>
  <c r="Y261" i="46"/>
  <c r="W261" i="46"/>
  <c r="U261" i="46"/>
  <c r="Y260" i="46"/>
  <c r="W260" i="46"/>
  <c r="U260" i="46"/>
  <c r="Y259" i="46"/>
  <c r="W259" i="46"/>
  <c r="U259" i="46"/>
  <c r="X255" i="46"/>
  <c r="V255" i="46"/>
  <c r="T255" i="46"/>
  <c r="Y253" i="46"/>
  <c r="W253" i="46"/>
  <c r="U253" i="46"/>
  <c r="Y252" i="46"/>
  <c r="W252" i="46"/>
  <c r="U252" i="46"/>
  <c r="Y251" i="46"/>
  <c r="W251" i="46"/>
  <c r="U251" i="46"/>
  <c r="Y250" i="46"/>
  <c r="W250" i="46"/>
  <c r="U250" i="46"/>
  <c r="Y249" i="46"/>
  <c r="W249" i="46"/>
  <c r="U249" i="46"/>
  <c r="Y243" i="46"/>
  <c r="W243" i="46"/>
  <c r="U243" i="46"/>
  <c r="Y242" i="46"/>
  <c r="W242" i="46"/>
  <c r="U242" i="46"/>
  <c r="S242" i="46"/>
  <c r="Q242" i="46"/>
  <c r="Y241" i="46"/>
  <c r="W241" i="46"/>
  <c r="U241" i="46"/>
  <c r="S241" i="46"/>
  <c r="Q241" i="46"/>
  <c r="Y240" i="46"/>
  <c r="W240" i="46"/>
  <c r="U240" i="46"/>
  <c r="S240" i="46"/>
  <c r="Q240" i="46"/>
  <c r="Y239" i="46"/>
  <c r="W239" i="46"/>
  <c r="U239" i="46"/>
  <c r="S239" i="46"/>
  <c r="Q239" i="46"/>
  <c r="H239" i="46"/>
  <c r="G239" i="46"/>
  <c r="F239" i="46"/>
  <c r="E239" i="46"/>
  <c r="D239" i="46"/>
  <c r="Y234" i="46"/>
  <c r="W234" i="46"/>
  <c r="U234" i="46"/>
  <c r="Y233" i="46"/>
  <c r="W233" i="46"/>
  <c r="U233" i="46"/>
  <c r="S233" i="46"/>
  <c r="Q233" i="46"/>
  <c r="Y232" i="46"/>
  <c r="W232" i="46"/>
  <c r="U232" i="46"/>
  <c r="S232" i="46"/>
  <c r="Q232" i="46"/>
  <c r="H232" i="46"/>
  <c r="G232" i="46"/>
  <c r="F232" i="46"/>
  <c r="E232" i="46"/>
  <c r="D232" i="46"/>
  <c r="Y231" i="46"/>
  <c r="W231" i="46"/>
  <c r="U231" i="46"/>
  <c r="S231" i="46"/>
  <c r="Q231" i="46"/>
  <c r="Y230" i="46"/>
  <c r="W230" i="46"/>
  <c r="U230" i="46"/>
  <c r="S230" i="46"/>
  <c r="Q230" i="46"/>
  <c r="X223" i="46"/>
  <c r="W223" i="46"/>
  <c r="V223" i="46"/>
  <c r="U223" i="46"/>
  <c r="X220" i="46"/>
  <c r="W220" i="46"/>
  <c r="V220" i="46"/>
  <c r="U220" i="46"/>
  <c r="I213" i="46"/>
  <c r="H213" i="46"/>
  <c r="G213" i="46"/>
  <c r="F212" i="46"/>
  <c r="I210" i="46"/>
  <c r="H210" i="46"/>
  <c r="G210" i="46"/>
  <c r="F209" i="46"/>
  <c r="I207" i="46"/>
  <c r="H207" i="46"/>
  <c r="G207" i="46"/>
  <c r="F206" i="46"/>
  <c r="I200" i="46"/>
  <c r="H200" i="46"/>
  <c r="G200" i="46"/>
  <c r="F200" i="46"/>
  <c r="E200" i="46"/>
  <c r="I197" i="46"/>
  <c r="H197" i="46"/>
  <c r="G197" i="46"/>
  <c r="F197" i="46"/>
  <c r="E197" i="46"/>
  <c r="I190" i="46"/>
  <c r="H190" i="46"/>
  <c r="G190" i="46"/>
  <c r="F190" i="46"/>
  <c r="E190" i="46"/>
  <c r="I187" i="46"/>
  <c r="H187" i="46"/>
  <c r="G187" i="46"/>
  <c r="F187" i="46"/>
  <c r="E187" i="46"/>
  <c r="L168" i="46"/>
  <c r="J168" i="46"/>
  <c r="H168" i="46"/>
  <c r="E168" i="46"/>
  <c r="E167" i="46"/>
  <c r="L166" i="46"/>
  <c r="J166" i="46"/>
  <c r="H166" i="46"/>
  <c r="E166" i="46"/>
  <c r="L165" i="46"/>
  <c r="J165" i="46"/>
  <c r="H165" i="46"/>
  <c r="E165" i="46"/>
  <c r="E164" i="46"/>
  <c r="L163" i="46"/>
  <c r="J163" i="46"/>
  <c r="H163" i="46"/>
  <c r="E163" i="46"/>
  <c r="L162" i="46"/>
  <c r="J162" i="46"/>
  <c r="H162" i="46"/>
  <c r="E162" i="46"/>
  <c r="E161" i="46"/>
  <c r="L160" i="46"/>
  <c r="J160" i="46"/>
  <c r="H160" i="46"/>
  <c r="E160" i="46"/>
  <c r="O155" i="46"/>
  <c r="M155" i="46"/>
  <c r="K155" i="46"/>
  <c r="I155" i="46"/>
  <c r="G155" i="46"/>
  <c r="O154" i="46"/>
  <c r="M154" i="46"/>
  <c r="K154" i="46"/>
  <c r="I154" i="46"/>
  <c r="G154" i="46"/>
  <c r="O153" i="46"/>
  <c r="M153" i="46"/>
  <c r="K153" i="46"/>
  <c r="I153" i="46"/>
  <c r="G153" i="46"/>
  <c r="O152" i="46"/>
  <c r="M152" i="46"/>
  <c r="K152" i="46"/>
  <c r="I152" i="46"/>
  <c r="G152" i="46"/>
  <c r="O151" i="46"/>
  <c r="M151" i="46"/>
  <c r="K151" i="46"/>
  <c r="I151" i="46"/>
  <c r="G151" i="46"/>
  <c r="O150" i="46"/>
  <c r="M150" i="46"/>
  <c r="K150" i="46"/>
  <c r="I150" i="46"/>
  <c r="G150" i="46"/>
  <c r="O145" i="46"/>
  <c r="M145" i="46"/>
  <c r="K145" i="46"/>
  <c r="I145" i="46"/>
  <c r="G145" i="46"/>
  <c r="O144" i="46"/>
  <c r="M144" i="46"/>
  <c r="K144" i="46"/>
  <c r="I144" i="46"/>
  <c r="G144" i="46"/>
  <c r="O143" i="46"/>
  <c r="M143" i="46"/>
  <c r="K143" i="46"/>
  <c r="I143" i="46"/>
  <c r="G143" i="46"/>
  <c r="O142" i="46"/>
  <c r="M142" i="46"/>
  <c r="K142" i="46"/>
  <c r="I142" i="46"/>
  <c r="G142" i="46"/>
  <c r="O141" i="46"/>
  <c r="M141" i="46"/>
  <c r="K141" i="46"/>
  <c r="I141" i="46"/>
  <c r="G141" i="46"/>
  <c r="O140" i="46"/>
  <c r="M140" i="46"/>
  <c r="K140" i="46"/>
  <c r="I140" i="46"/>
  <c r="G140" i="46"/>
  <c r="H101" i="46"/>
  <c r="N100" i="46" s="1"/>
  <c r="G101" i="46"/>
  <c r="M98" i="46" s="1"/>
  <c r="F101" i="46"/>
  <c r="F102" i="46" s="1"/>
  <c r="D101" i="46"/>
  <c r="J98" i="46" s="1"/>
  <c r="E100" i="46"/>
  <c r="E99" i="46"/>
  <c r="E98" i="46"/>
  <c r="H92" i="46"/>
  <c r="N89" i="46" s="1"/>
  <c r="G92" i="46"/>
  <c r="M91" i="46" s="1"/>
  <c r="F92" i="46"/>
  <c r="F93" i="46" s="1"/>
  <c r="D92" i="46"/>
  <c r="J91" i="46" s="1"/>
  <c r="E91" i="46"/>
  <c r="E90" i="46"/>
  <c r="E89" i="46"/>
  <c r="H83" i="46"/>
  <c r="N82" i="46" s="1"/>
  <c r="G83" i="46"/>
  <c r="G84" i="46" s="1"/>
  <c r="F83" i="46"/>
  <c r="F84" i="46" s="1"/>
  <c r="D83" i="46"/>
  <c r="J80" i="46" s="1"/>
  <c r="E82" i="46"/>
  <c r="E81" i="46"/>
  <c r="E80" i="46"/>
  <c r="AM74" i="46"/>
  <c r="AK74" i="46"/>
  <c r="AI74" i="46"/>
  <c r="AG74" i="46"/>
  <c r="AA74" i="46"/>
  <c r="Y74" i="46"/>
  <c r="W74" i="46"/>
  <c r="U74" i="46"/>
  <c r="M74" i="46"/>
  <c r="K74" i="46"/>
  <c r="I74" i="46"/>
  <c r="G74" i="46"/>
  <c r="AM73" i="46"/>
  <c r="AK73" i="46"/>
  <c r="AI73" i="46"/>
  <c r="AG73" i="46"/>
  <c r="AA73" i="46"/>
  <c r="Y73" i="46"/>
  <c r="W73" i="46"/>
  <c r="U73" i="46"/>
  <c r="M73" i="46"/>
  <c r="K73" i="46"/>
  <c r="I73" i="46"/>
  <c r="G73" i="46"/>
  <c r="AM72" i="46"/>
  <c r="AK72" i="46"/>
  <c r="AI72" i="46"/>
  <c r="AG72" i="46"/>
  <c r="AA72" i="46"/>
  <c r="Y72" i="46"/>
  <c r="W72" i="46"/>
  <c r="U72" i="46"/>
  <c r="M72" i="46"/>
  <c r="K72" i="46"/>
  <c r="I72" i="46"/>
  <c r="G72" i="46"/>
  <c r="AM71" i="46"/>
  <c r="AK71" i="46"/>
  <c r="AI71" i="46"/>
  <c r="AG71" i="46"/>
  <c r="AA71" i="46"/>
  <c r="Y71" i="46"/>
  <c r="W71" i="46"/>
  <c r="U71" i="46"/>
  <c r="M71" i="46"/>
  <c r="K71" i="46"/>
  <c r="I71" i="46"/>
  <c r="G71" i="46"/>
  <c r="AM70" i="46"/>
  <c r="AK70" i="46"/>
  <c r="AI70" i="46"/>
  <c r="AG70" i="46"/>
  <c r="AA70" i="46"/>
  <c r="Y70" i="46"/>
  <c r="W70" i="46"/>
  <c r="U70" i="46"/>
  <c r="M70" i="46"/>
  <c r="K70" i="46"/>
  <c r="I70" i="46"/>
  <c r="G70" i="46"/>
  <c r="AM69" i="46"/>
  <c r="AK69" i="46"/>
  <c r="AI69" i="46"/>
  <c r="AG69" i="46"/>
  <c r="AA69" i="46"/>
  <c r="Y69" i="46"/>
  <c r="W69" i="46"/>
  <c r="U69" i="46"/>
  <c r="M69" i="46"/>
  <c r="K69" i="46"/>
  <c r="I69" i="46"/>
  <c r="G69" i="46"/>
  <c r="AE59" i="46"/>
  <c r="AE60" i="46" s="1"/>
  <c r="AD59" i="46"/>
  <c r="AD60" i="46" s="1"/>
  <c r="AC59" i="46"/>
  <c r="AC60" i="46" s="1"/>
  <c r="AB59" i="46"/>
  <c r="AB60" i="46" s="1"/>
  <c r="AA59" i="46"/>
  <c r="AA60" i="46" s="1"/>
  <c r="H54" i="46"/>
  <c r="F54" i="46"/>
  <c r="H53" i="46"/>
  <c r="F53" i="46"/>
  <c r="H52" i="46"/>
  <c r="F52" i="46"/>
  <c r="D52" i="46"/>
  <c r="H51" i="46"/>
  <c r="F51" i="46"/>
  <c r="D51" i="46"/>
  <c r="AE50" i="46"/>
  <c r="AD50" i="46"/>
  <c r="AD51" i="46" s="1"/>
  <c r="AC50" i="46"/>
  <c r="AC51" i="46" s="1"/>
  <c r="AB50" i="46"/>
  <c r="AB51" i="46" s="1"/>
  <c r="AA50" i="46"/>
  <c r="AA51" i="46" s="1"/>
  <c r="H50" i="46"/>
  <c r="F50" i="46"/>
  <c r="D50" i="46"/>
  <c r="H49" i="46"/>
  <c r="F49" i="46"/>
  <c r="D49" i="46"/>
  <c r="H43" i="46"/>
  <c r="F43" i="46"/>
  <c r="H42" i="46"/>
  <c r="F42" i="46"/>
  <c r="D42" i="46"/>
  <c r="AE41" i="46"/>
  <c r="AE42" i="46" s="1"/>
  <c r="AD41" i="46"/>
  <c r="AD42" i="46" s="1"/>
  <c r="AC41" i="46"/>
  <c r="AC42" i="46" s="1"/>
  <c r="AB41" i="46"/>
  <c r="AB42" i="46" s="1"/>
  <c r="AA41" i="46"/>
  <c r="AA42" i="46" s="1"/>
  <c r="H41" i="46"/>
  <c r="F41" i="46"/>
  <c r="D41" i="46"/>
  <c r="H40" i="46"/>
  <c r="F40" i="46"/>
  <c r="D40" i="46"/>
  <c r="H39" i="46"/>
  <c r="F39" i="46"/>
  <c r="D39" i="46"/>
  <c r="H38" i="46"/>
  <c r="F38" i="46"/>
  <c r="D38" i="46"/>
  <c r="AE31" i="46"/>
  <c r="AE32" i="46" s="1"/>
  <c r="AD31" i="46"/>
  <c r="AD32" i="46" s="1"/>
  <c r="AC31" i="46"/>
  <c r="AC32" i="46" s="1"/>
  <c r="AB31" i="46"/>
  <c r="AB32" i="46" s="1"/>
  <c r="AA31" i="46"/>
  <c r="AA32" i="46" s="1"/>
  <c r="H30" i="46"/>
  <c r="F30" i="46"/>
  <c r="H29" i="46"/>
  <c r="F29" i="46"/>
  <c r="H28" i="46"/>
  <c r="F28" i="46"/>
  <c r="H27" i="46"/>
  <c r="F27" i="46"/>
  <c r="H26" i="46"/>
  <c r="F26" i="46"/>
  <c r="H25" i="46"/>
  <c r="F25" i="46"/>
  <c r="H24" i="46"/>
  <c r="F24" i="46"/>
  <c r="H23" i="46"/>
  <c r="F23" i="46"/>
  <c r="AE22" i="46"/>
  <c r="AE23" i="46" s="1"/>
  <c r="AD22" i="46"/>
  <c r="AD23" i="46" s="1"/>
  <c r="AC22" i="46"/>
  <c r="AC23" i="46" s="1"/>
  <c r="AB22" i="46"/>
  <c r="AB23" i="46" s="1"/>
  <c r="AA22" i="46"/>
  <c r="AA23" i="46" s="1"/>
  <c r="H17" i="46"/>
  <c r="F17" i="46"/>
  <c r="H16" i="46"/>
  <c r="F16" i="46"/>
  <c r="H15" i="46"/>
  <c r="F15" i="46"/>
  <c r="H14" i="46"/>
  <c r="F14" i="46"/>
  <c r="AE13" i="46"/>
  <c r="AD13" i="46"/>
  <c r="AD14" i="46" s="1"/>
  <c r="AC13" i="46"/>
  <c r="AC14" i="46" s="1"/>
  <c r="AB13" i="46"/>
  <c r="AB14" i="46" s="1"/>
  <c r="AA13" i="46"/>
  <c r="AA14" i="46" s="1"/>
  <c r="H13" i="46"/>
  <c r="F13" i="46"/>
  <c r="H12" i="46"/>
  <c r="F12" i="46"/>
  <c r="H11" i="46"/>
  <c r="F11" i="46"/>
  <c r="H10" i="46"/>
  <c r="F10" i="46"/>
  <c r="F168" i="46" l="1"/>
  <c r="N99" i="46"/>
  <c r="S292" i="46"/>
  <c r="E92" i="46"/>
  <c r="K89" i="46" s="1"/>
  <c r="S293" i="46"/>
  <c r="F165" i="46"/>
  <c r="S294" i="46"/>
  <c r="L99" i="46"/>
  <c r="L80" i="46"/>
  <c r="L81" i="46"/>
  <c r="M90" i="46"/>
  <c r="F163" i="46"/>
  <c r="L89" i="46"/>
  <c r="M89" i="46"/>
  <c r="M80" i="46"/>
  <c r="F162" i="46"/>
  <c r="H102" i="46"/>
  <c r="G102" i="46"/>
  <c r="M81" i="46"/>
  <c r="F160" i="46"/>
  <c r="N81" i="46"/>
  <c r="M100" i="46"/>
  <c r="E101" i="46"/>
  <c r="K100" i="46" s="1"/>
  <c r="M99" i="46"/>
  <c r="M82" i="46"/>
  <c r="L82" i="46"/>
  <c r="H84" i="46"/>
  <c r="L91" i="46"/>
  <c r="L100" i="46"/>
  <c r="L98" i="46"/>
  <c r="E83" i="46"/>
  <c r="F166" i="46"/>
  <c r="J90" i="46"/>
  <c r="D93" i="46"/>
  <c r="G93" i="46"/>
  <c r="AE14" i="46"/>
  <c r="AE51" i="46"/>
  <c r="S291" i="46"/>
  <c r="N80" i="46"/>
  <c r="J82" i="46"/>
  <c r="J89" i="46"/>
  <c r="L90" i="46"/>
  <c r="N91" i="46"/>
  <c r="N98" i="46"/>
  <c r="J100" i="46"/>
  <c r="H93" i="46"/>
  <c r="J99" i="46"/>
  <c r="D102" i="46"/>
  <c r="J81" i="46"/>
  <c r="D84" i="46"/>
  <c r="N90" i="46"/>
  <c r="E93" i="46" l="1"/>
  <c r="K90" i="46"/>
  <c r="K91" i="46"/>
  <c r="E102" i="46"/>
  <c r="K99" i="46"/>
  <c r="K98" i="46"/>
  <c r="K82" i="46"/>
  <c r="K80" i="46"/>
  <c r="E84" i="46"/>
  <c r="K81"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kamiya</author>
  </authors>
  <commentList>
    <comment ref="H46" authorId="0" shapeId="0" xr:uid="{ACC3BB7A-5F5B-43D5-8075-5C2EBAF87E66}">
      <text>
        <r>
          <rPr>
            <b/>
            <sz val="9"/>
            <color indexed="81"/>
            <rFont val="MS P ゴシック"/>
            <family val="3"/>
            <charset val="128"/>
          </rPr>
          <t>kamiya:</t>
        </r>
        <r>
          <rPr>
            <sz val="9"/>
            <color indexed="81"/>
            <rFont val="MS P ゴシック"/>
            <family val="3"/>
            <charset val="128"/>
          </rPr>
          <t xml:space="preserve">
MLSSの10,000mg/L以上は、設計仕様では「現状未定のため仮で10,000mg/L未満と同じ」としているが、表示分解能は100mg/L単位で±60mg/Lでは判定できないため、100mg/L(60mg/Lを切り上げ)＋100mg/L(表示1カウント)の「±200mg/L」を合否基準とした。
</t>
        </r>
      </text>
    </comment>
    <comment ref="H54" authorId="0" shapeId="0" xr:uid="{1BF64748-7EDF-4452-A749-1C49B1D17765}">
      <text>
        <r>
          <rPr>
            <b/>
            <sz val="9"/>
            <color indexed="81"/>
            <rFont val="MS P ゴシック"/>
            <family val="3"/>
            <charset val="128"/>
          </rPr>
          <t>kamiya:</t>
        </r>
        <r>
          <rPr>
            <sz val="9"/>
            <color indexed="81"/>
            <rFont val="MS P ゴシック"/>
            <family val="3"/>
            <charset val="128"/>
          </rPr>
          <t xml:space="preserve">
「白絵の具溶液の検量線式はIM-100Pモード5式に近似」と想定して評価方法を検討した。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kamiya</author>
  </authors>
  <commentList>
    <comment ref="G9" authorId="0" shapeId="0" xr:uid="{4A0E4BDF-0A32-486F-BD08-2E54EB0F1C31}">
      <text>
        <r>
          <rPr>
            <b/>
            <sz val="9"/>
            <color indexed="81"/>
            <rFont val="MS P ゴシック"/>
            <family val="3"/>
            <charset val="128"/>
          </rPr>
          <t>kamiya:</t>
        </r>
        <r>
          <rPr>
            <sz val="9"/>
            <color indexed="81"/>
            <rFont val="MS P ゴシック"/>
            <family val="3"/>
            <charset val="128"/>
          </rPr>
          <t xml:space="preserve">
新LED品</t>
        </r>
      </text>
    </comment>
    <comment ref="AB9" authorId="0" shapeId="0" xr:uid="{97EBD14E-7800-4367-A7E5-98516AD7679F}">
      <text>
        <r>
          <rPr>
            <b/>
            <sz val="9"/>
            <color indexed="81"/>
            <rFont val="MS P ゴシック"/>
            <family val="3"/>
            <charset val="128"/>
          </rPr>
          <t>kamiya:</t>
        </r>
        <r>
          <rPr>
            <sz val="9"/>
            <color indexed="81"/>
            <rFont val="MS P ゴシック"/>
            <family val="3"/>
            <charset val="128"/>
          </rPr>
          <t xml:space="preserve">
新LED品</t>
        </r>
      </text>
    </comment>
    <comment ref="AB18" authorId="0" shapeId="0" xr:uid="{CDAD93CC-1339-4919-81D5-B3F8FFEB6C8F}">
      <text>
        <r>
          <rPr>
            <b/>
            <sz val="9"/>
            <color indexed="81"/>
            <rFont val="MS P ゴシック"/>
            <family val="3"/>
            <charset val="128"/>
          </rPr>
          <t>kamiya:</t>
        </r>
        <r>
          <rPr>
            <sz val="9"/>
            <color indexed="81"/>
            <rFont val="MS P ゴシック"/>
            <family val="3"/>
            <charset val="128"/>
          </rPr>
          <t xml:space="preserve">
新LED品</t>
        </r>
      </text>
    </comment>
    <comment ref="G22" authorId="0" shapeId="0" xr:uid="{77A854A4-C5E4-48F9-89CD-55F794756AC5}">
      <text>
        <r>
          <rPr>
            <b/>
            <sz val="9"/>
            <color indexed="81"/>
            <rFont val="MS P ゴシック"/>
            <family val="3"/>
            <charset val="128"/>
          </rPr>
          <t>kamiya:</t>
        </r>
        <r>
          <rPr>
            <sz val="9"/>
            <color indexed="81"/>
            <rFont val="MS P ゴシック"/>
            <family val="3"/>
            <charset val="128"/>
          </rPr>
          <t xml:space="preserve">
新LED品</t>
        </r>
      </text>
    </comment>
    <comment ref="AB27" authorId="0" shapeId="0" xr:uid="{7B2E9AA0-ED7E-4C1B-9355-6532A020B0B9}">
      <text>
        <r>
          <rPr>
            <b/>
            <sz val="9"/>
            <color indexed="81"/>
            <rFont val="MS P ゴシック"/>
            <family val="3"/>
            <charset val="128"/>
          </rPr>
          <t>kamiya:</t>
        </r>
        <r>
          <rPr>
            <sz val="9"/>
            <color indexed="81"/>
            <rFont val="MS P ゴシック"/>
            <family val="3"/>
            <charset val="128"/>
          </rPr>
          <t xml:space="preserve">
新LED品</t>
        </r>
      </text>
    </comment>
    <comment ref="G37" authorId="0" shapeId="0" xr:uid="{A2A25525-05B2-4178-99B7-E72514D6E979}">
      <text>
        <r>
          <rPr>
            <b/>
            <sz val="9"/>
            <color indexed="81"/>
            <rFont val="MS P ゴシック"/>
            <family val="3"/>
            <charset val="128"/>
          </rPr>
          <t>kamiya:</t>
        </r>
        <r>
          <rPr>
            <sz val="9"/>
            <color indexed="81"/>
            <rFont val="MS P ゴシック"/>
            <family val="3"/>
            <charset val="128"/>
          </rPr>
          <t xml:space="preserve">
新LED品</t>
        </r>
      </text>
    </comment>
    <comment ref="AB37" authorId="0" shapeId="0" xr:uid="{DF5835C9-E443-4D8C-B311-BEBBE306E351}">
      <text>
        <r>
          <rPr>
            <b/>
            <sz val="9"/>
            <color indexed="81"/>
            <rFont val="MS P ゴシック"/>
            <family val="3"/>
            <charset val="128"/>
          </rPr>
          <t>kamiya:</t>
        </r>
        <r>
          <rPr>
            <sz val="9"/>
            <color indexed="81"/>
            <rFont val="MS P ゴシック"/>
            <family val="3"/>
            <charset val="128"/>
          </rPr>
          <t xml:space="preserve">
新LED品</t>
        </r>
      </text>
    </comment>
    <comment ref="AB46" authorId="0" shapeId="0" xr:uid="{36334C0B-11CC-4917-986B-C0516601A880}">
      <text>
        <r>
          <rPr>
            <b/>
            <sz val="9"/>
            <color indexed="81"/>
            <rFont val="MS P ゴシック"/>
            <family val="3"/>
            <charset val="128"/>
          </rPr>
          <t>kamiya:</t>
        </r>
        <r>
          <rPr>
            <sz val="9"/>
            <color indexed="81"/>
            <rFont val="MS P ゴシック"/>
            <family val="3"/>
            <charset val="128"/>
          </rPr>
          <t xml:space="preserve">
新LED品</t>
        </r>
      </text>
    </comment>
    <comment ref="G48" authorId="0" shapeId="0" xr:uid="{9D708DCF-4C5A-4B4B-891B-D1CAF27544C2}">
      <text>
        <r>
          <rPr>
            <b/>
            <sz val="9"/>
            <color indexed="81"/>
            <rFont val="MS P ゴシック"/>
            <family val="3"/>
            <charset val="128"/>
          </rPr>
          <t>kamiya:</t>
        </r>
        <r>
          <rPr>
            <sz val="9"/>
            <color indexed="81"/>
            <rFont val="MS P ゴシック"/>
            <family val="3"/>
            <charset val="128"/>
          </rPr>
          <t xml:space="preserve">
新LED品</t>
        </r>
      </text>
    </comment>
    <comment ref="AB55" authorId="0" shapeId="0" xr:uid="{78D92C00-78C2-4888-AA24-5C3E2A9F30E2}">
      <text>
        <r>
          <rPr>
            <b/>
            <sz val="9"/>
            <color indexed="81"/>
            <rFont val="MS P ゴシック"/>
            <family val="3"/>
            <charset val="128"/>
          </rPr>
          <t>kamiya:</t>
        </r>
        <r>
          <rPr>
            <sz val="9"/>
            <color indexed="81"/>
            <rFont val="MS P ゴシック"/>
            <family val="3"/>
            <charset val="128"/>
          </rPr>
          <t xml:space="preserve">
新LED品</t>
        </r>
      </text>
    </comment>
    <comment ref="F184" authorId="0" shapeId="0" xr:uid="{77FB503D-2AAB-4BAA-BFFC-481C464A46B4}">
      <text>
        <r>
          <rPr>
            <b/>
            <sz val="9"/>
            <color indexed="81"/>
            <rFont val="MS P ゴシック"/>
            <family val="3"/>
            <charset val="128"/>
          </rPr>
          <t>kamiya:</t>
        </r>
        <r>
          <rPr>
            <sz val="9"/>
            <color indexed="81"/>
            <rFont val="MS P ゴシック"/>
            <family val="3"/>
            <charset val="128"/>
          </rPr>
          <t xml:space="preserve">
新LED品</t>
        </r>
      </text>
    </comment>
    <comment ref="F194" authorId="0" shapeId="0" xr:uid="{0B64D43E-F838-43C1-A53A-944147013180}">
      <text>
        <r>
          <rPr>
            <b/>
            <sz val="9"/>
            <color indexed="81"/>
            <rFont val="MS P ゴシック"/>
            <family val="3"/>
            <charset val="128"/>
          </rPr>
          <t>kamiya:</t>
        </r>
        <r>
          <rPr>
            <sz val="9"/>
            <color indexed="81"/>
            <rFont val="MS P ゴシック"/>
            <family val="3"/>
            <charset val="128"/>
          </rPr>
          <t xml:space="preserve">
新LED品</t>
        </r>
      </text>
    </comment>
    <comment ref="E229" authorId="0" shapeId="0" xr:uid="{717AA755-B409-4397-BA9A-ACF01521B689}">
      <text>
        <r>
          <rPr>
            <b/>
            <sz val="9"/>
            <color indexed="81"/>
            <rFont val="MS P ゴシック"/>
            <family val="3"/>
            <charset val="128"/>
          </rPr>
          <t>kamiya:</t>
        </r>
        <r>
          <rPr>
            <sz val="9"/>
            <color indexed="81"/>
            <rFont val="MS P ゴシック"/>
            <family val="3"/>
            <charset val="128"/>
          </rPr>
          <t xml:space="preserve">
新LED品</t>
        </r>
      </text>
    </comment>
    <comment ref="R229" authorId="0" shapeId="0" xr:uid="{3466DB99-1C66-43B6-9B3E-1CE995BB6335}">
      <text>
        <r>
          <rPr>
            <b/>
            <sz val="9"/>
            <color indexed="81"/>
            <rFont val="MS P ゴシック"/>
            <family val="3"/>
            <charset val="128"/>
          </rPr>
          <t>kamiya:</t>
        </r>
        <r>
          <rPr>
            <sz val="9"/>
            <color indexed="81"/>
            <rFont val="MS P ゴシック"/>
            <family val="3"/>
            <charset val="128"/>
          </rPr>
          <t xml:space="preserve">
新LED品</t>
        </r>
      </text>
    </comment>
    <comment ref="S229" authorId="0" shapeId="0" xr:uid="{09BC34D5-EE78-4F98-8F7E-8DAD60B0F228}">
      <text>
        <r>
          <rPr>
            <b/>
            <sz val="9"/>
            <color indexed="81"/>
            <rFont val="MS P ゴシック"/>
            <family val="3"/>
            <charset val="128"/>
          </rPr>
          <t>kamiya:</t>
        </r>
        <r>
          <rPr>
            <sz val="9"/>
            <color indexed="81"/>
            <rFont val="MS P ゴシック"/>
            <family val="3"/>
            <charset val="128"/>
          </rPr>
          <t xml:space="preserve">
新LED品</t>
        </r>
      </text>
    </comment>
    <comment ref="U229" authorId="0" shapeId="0" xr:uid="{25FB9393-E501-4F60-A30D-1033EBB0D416}">
      <text>
        <r>
          <rPr>
            <b/>
            <sz val="9"/>
            <color indexed="81"/>
            <rFont val="MS P ゴシック"/>
            <family val="3"/>
            <charset val="128"/>
          </rPr>
          <t>kamiya:</t>
        </r>
        <r>
          <rPr>
            <sz val="9"/>
            <color indexed="81"/>
            <rFont val="MS P ゴシック"/>
            <family val="3"/>
            <charset val="128"/>
          </rPr>
          <t xml:space="preserve">
新LED品</t>
        </r>
      </text>
    </comment>
    <comment ref="W229" authorId="0" shapeId="0" xr:uid="{D09BF5E8-E267-4174-8050-0E77CD50CBF6}">
      <text>
        <r>
          <rPr>
            <b/>
            <sz val="9"/>
            <color indexed="81"/>
            <rFont val="MS P ゴシック"/>
            <family val="3"/>
            <charset val="128"/>
          </rPr>
          <t>kamiya:</t>
        </r>
        <r>
          <rPr>
            <sz val="9"/>
            <color indexed="81"/>
            <rFont val="MS P ゴシック"/>
            <family val="3"/>
            <charset val="128"/>
          </rPr>
          <t xml:space="preserve">
新LED品</t>
        </r>
      </text>
    </comment>
    <comment ref="Y229" authorId="0" shapeId="0" xr:uid="{D992EDCD-95C4-470D-A586-8A00CE6A5C6E}">
      <text>
        <r>
          <rPr>
            <b/>
            <sz val="9"/>
            <color indexed="81"/>
            <rFont val="MS P ゴシック"/>
            <family val="3"/>
            <charset val="128"/>
          </rPr>
          <t>kamiya:</t>
        </r>
        <r>
          <rPr>
            <sz val="9"/>
            <color indexed="81"/>
            <rFont val="MS P ゴシック"/>
            <family val="3"/>
            <charset val="128"/>
          </rPr>
          <t xml:space="preserve">
新LED品</t>
        </r>
      </text>
    </comment>
    <comment ref="E236" authorId="0" shapeId="0" xr:uid="{1114B1EB-9EB7-4C98-9D82-6A74903294FF}">
      <text>
        <r>
          <rPr>
            <b/>
            <sz val="9"/>
            <color indexed="81"/>
            <rFont val="MS P ゴシック"/>
            <family val="3"/>
            <charset val="128"/>
          </rPr>
          <t>kamiya:</t>
        </r>
        <r>
          <rPr>
            <sz val="9"/>
            <color indexed="81"/>
            <rFont val="MS P ゴシック"/>
            <family val="3"/>
            <charset val="128"/>
          </rPr>
          <t xml:space="preserve">
新LED品</t>
        </r>
      </text>
    </comment>
    <comment ref="R238" authorId="0" shapeId="0" xr:uid="{A0CEFFC0-9E11-4747-B9B7-1099009D5CC5}">
      <text>
        <r>
          <rPr>
            <b/>
            <sz val="9"/>
            <color indexed="81"/>
            <rFont val="MS P ゴシック"/>
            <family val="3"/>
            <charset val="128"/>
          </rPr>
          <t>kamiya:</t>
        </r>
        <r>
          <rPr>
            <sz val="9"/>
            <color indexed="81"/>
            <rFont val="MS P ゴシック"/>
            <family val="3"/>
            <charset val="128"/>
          </rPr>
          <t xml:space="preserve">
新LED品</t>
        </r>
      </text>
    </comment>
    <comment ref="S238" authorId="0" shapeId="0" xr:uid="{86DB8180-1140-4734-AF26-23B727A8EB4F}">
      <text>
        <r>
          <rPr>
            <b/>
            <sz val="9"/>
            <color indexed="81"/>
            <rFont val="MS P ゴシック"/>
            <family val="3"/>
            <charset val="128"/>
          </rPr>
          <t>kamiya:</t>
        </r>
        <r>
          <rPr>
            <sz val="9"/>
            <color indexed="81"/>
            <rFont val="MS P ゴシック"/>
            <family val="3"/>
            <charset val="128"/>
          </rPr>
          <t xml:space="preserve">
新LED品</t>
        </r>
      </text>
    </comment>
    <comment ref="U238" authorId="0" shapeId="0" xr:uid="{11151E74-2949-4595-A0C5-607FE2465118}">
      <text>
        <r>
          <rPr>
            <b/>
            <sz val="9"/>
            <color indexed="81"/>
            <rFont val="MS P ゴシック"/>
            <family val="3"/>
            <charset val="128"/>
          </rPr>
          <t>kamiya:</t>
        </r>
        <r>
          <rPr>
            <sz val="9"/>
            <color indexed="81"/>
            <rFont val="MS P ゴシック"/>
            <family val="3"/>
            <charset val="128"/>
          </rPr>
          <t xml:space="preserve">
新LED品</t>
        </r>
      </text>
    </comment>
    <comment ref="W238" authorId="0" shapeId="0" xr:uid="{50A2E4E7-7F2C-4289-A509-30FCF46BAE4B}">
      <text>
        <r>
          <rPr>
            <b/>
            <sz val="9"/>
            <color indexed="81"/>
            <rFont val="MS P ゴシック"/>
            <family val="3"/>
            <charset val="128"/>
          </rPr>
          <t>kamiya:</t>
        </r>
        <r>
          <rPr>
            <sz val="9"/>
            <color indexed="81"/>
            <rFont val="MS P ゴシック"/>
            <family val="3"/>
            <charset val="128"/>
          </rPr>
          <t xml:space="preserve">
新LED品</t>
        </r>
      </text>
    </comment>
    <comment ref="Y238" authorId="0" shapeId="0" xr:uid="{9687D5F7-0179-4C08-9736-DD62D20C3595}">
      <text>
        <r>
          <rPr>
            <b/>
            <sz val="9"/>
            <color indexed="81"/>
            <rFont val="MS P ゴシック"/>
            <family val="3"/>
            <charset val="128"/>
          </rPr>
          <t>kamiya:</t>
        </r>
        <r>
          <rPr>
            <sz val="9"/>
            <color indexed="81"/>
            <rFont val="MS P ゴシック"/>
            <family val="3"/>
            <charset val="128"/>
          </rPr>
          <t xml:space="preserve">
新LED品</t>
        </r>
      </text>
    </comment>
    <comment ref="E258" authorId="0" shapeId="0" xr:uid="{757A520F-5434-4D47-A73F-29396088356E}">
      <text>
        <r>
          <rPr>
            <b/>
            <sz val="9"/>
            <color indexed="81"/>
            <rFont val="MS P ゴシック"/>
            <family val="3"/>
            <charset val="128"/>
          </rPr>
          <t>kamiya:</t>
        </r>
        <r>
          <rPr>
            <sz val="9"/>
            <color indexed="81"/>
            <rFont val="MS P ゴシック"/>
            <family val="3"/>
            <charset val="128"/>
          </rPr>
          <t xml:space="preserve">
新LED品</t>
        </r>
      </text>
    </comment>
    <comment ref="E265" authorId="0" shapeId="0" xr:uid="{75CE9345-0D72-4076-A0DE-CC9187417355}">
      <text>
        <r>
          <rPr>
            <b/>
            <sz val="9"/>
            <color indexed="81"/>
            <rFont val="MS P ゴシック"/>
            <family val="3"/>
            <charset val="128"/>
          </rPr>
          <t>kamiya:</t>
        </r>
        <r>
          <rPr>
            <sz val="9"/>
            <color indexed="81"/>
            <rFont val="MS P ゴシック"/>
            <family val="3"/>
            <charset val="128"/>
          </rPr>
          <t xml:space="preserve">
新LED品</t>
        </r>
      </text>
    </comment>
    <comment ref="D352" authorId="0" shapeId="0" xr:uid="{9A35A543-430A-4CB2-90EA-4EAF6895C155}">
      <text>
        <r>
          <rPr>
            <b/>
            <sz val="9"/>
            <color indexed="81"/>
            <rFont val="MS P ゴシック"/>
            <family val="3"/>
            <charset val="128"/>
          </rPr>
          <t>kamiya:</t>
        </r>
        <r>
          <rPr>
            <sz val="9"/>
            <color indexed="81"/>
            <rFont val="MS P ゴシック"/>
            <family val="3"/>
            <charset val="128"/>
          </rPr>
          <t xml:space="preserve">
新LED品</t>
        </r>
      </text>
    </comment>
    <comment ref="D359" authorId="0" shapeId="0" xr:uid="{003D4B15-5F60-4CAB-AF44-C7E24D7DB64B}">
      <text>
        <r>
          <rPr>
            <b/>
            <sz val="9"/>
            <color indexed="81"/>
            <rFont val="MS P ゴシック"/>
            <family val="3"/>
            <charset val="128"/>
          </rPr>
          <t>kamiya:</t>
        </r>
        <r>
          <rPr>
            <sz val="9"/>
            <color indexed="81"/>
            <rFont val="MS P ゴシック"/>
            <family val="3"/>
            <charset val="128"/>
          </rPr>
          <t xml:space="preserve">
新LED品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kamiya</author>
  </authors>
  <commentList>
    <comment ref="P35" authorId="0" shapeId="0" xr:uid="{E35966E0-F055-429C-AA86-6789AD02137B}">
      <text>
        <r>
          <rPr>
            <b/>
            <sz val="9"/>
            <color indexed="81"/>
            <rFont val="MS P ゴシック"/>
            <family val="3"/>
            <charset val="128"/>
          </rPr>
          <t>kamiya:</t>
        </r>
        <r>
          <rPr>
            <sz val="9"/>
            <color indexed="81"/>
            <rFont val="MS P ゴシック"/>
            <family val="3"/>
            <charset val="128"/>
          </rPr>
          <t xml:space="preserve">
MLSSの基準に合わせ、ゼロドリフト試験の基準の2倍に設定</t>
        </r>
      </text>
    </comment>
    <comment ref="Q35" authorId="0" shapeId="0" xr:uid="{D7F520C7-113A-4F17-9558-33056B356D15}">
      <text>
        <r>
          <rPr>
            <b/>
            <sz val="9"/>
            <color indexed="81"/>
            <rFont val="MS P ゴシック"/>
            <family val="3"/>
            <charset val="128"/>
          </rPr>
          <t>kamiya:</t>
        </r>
        <r>
          <rPr>
            <sz val="9"/>
            <color indexed="81"/>
            <rFont val="MS P ゴシック"/>
            <family val="3"/>
            <charset val="128"/>
          </rPr>
          <t xml:space="preserve">
MLSSの基準に合わせ、ゼロドリフト試験の基準の2倍に設定</t>
        </r>
      </text>
    </comment>
    <comment ref="P38" authorId="0" shapeId="0" xr:uid="{576ED800-F78D-415D-A433-257543E22B36}">
      <text>
        <r>
          <rPr>
            <b/>
            <sz val="9"/>
            <color indexed="81"/>
            <rFont val="MS P ゴシック"/>
            <family val="3"/>
            <charset val="128"/>
          </rPr>
          <t>kamiya:</t>
        </r>
        <r>
          <rPr>
            <sz val="9"/>
            <color indexed="81"/>
            <rFont val="MS P ゴシック"/>
            <family val="3"/>
            <charset val="128"/>
          </rPr>
          <t xml:space="preserve">
MLSSの基準に合わせ、ゼロドリフト試験の基準の2倍に設定</t>
        </r>
      </text>
    </comment>
    <comment ref="Q38" authorId="0" shapeId="0" xr:uid="{6B2B8D2B-F815-4A14-9A4E-0A293F9AED48}">
      <text>
        <r>
          <rPr>
            <b/>
            <sz val="9"/>
            <color indexed="81"/>
            <rFont val="MS P ゴシック"/>
            <family val="3"/>
            <charset val="128"/>
          </rPr>
          <t>kamiya:</t>
        </r>
        <r>
          <rPr>
            <sz val="9"/>
            <color indexed="81"/>
            <rFont val="MS P ゴシック"/>
            <family val="3"/>
            <charset val="128"/>
          </rPr>
          <t xml:space="preserve">
MLSSの基準に合わせ、ゼロドリフト試験の基準の2倍に設定</t>
        </r>
      </text>
    </comment>
  </commentList>
</comments>
</file>

<file path=xl/sharedStrings.xml><?xml version="1.0" encoding="utf-8"?>
<sst xmlns="http://schemas.openxmlformats.org/spreadsheetml/2006/main" count="1264" uniqueCount="371">
  <si>
    <t>№</t>
    <phoneticPr fontId="1"/>
  </si>
  <si>
    <t>1.入力・目的</t>
    <rPh sb="2" eb="4">
      <t>ニュウリョク</t>
    </rPh>
    <rPh sb="5" eb="7">
      <t>モクテキ</t>
    </rPh>
    <phoneticPr fontId="1"/>
  </si>
  <si>
    <t>試験方法（確認内容）</t>
    <rPh sb="0" eb="2">
      <t>シケン</t>
    </rPh>
    <rPh sb="2" eb="4">
      <t>ホウホウ</t>
    </rPh>
    <rPh sb="5" eb="7">
      <t>カクニン</t>
    </rPh>
    <rPh sb="7" eb="9">
      <t>ナイヨウ</t>
    </rPh>
    <phoneticPr fontId="1"/>
  </si>
  <si>
    <t>結果</t>
    <rPh sb="0" eb="2">
      <t>ケッカ</t>
    </rPh>
    <phoneticPr fontId="1"/>
  </si>
  <si>
    <t>合否</t>
    <rPh sb="0" eb="2">
      <t>ゴウヒ</t>
    </rPh>
    <phoneticPr fontId="1"/>
  </si>
  <si>
    <t>業務番号</t>
    <rPh sb="0" eb="2">
      <t>ギョウム</t>
    </rPh>
    <rPh sb="2" eb="4">
      <t>バンゴウ</t>
    </rPh>
    <phoneticPr fontId="1"/>
  </si>
  <si>
    <t>データ</t>
    <phoneticPr fontId="1"/>
  </si>
  <si>
    <t>製品規格
検査基準
合否基準</t>
    <rPh sb="0" eb="2">
      <t>セイヒン</t>
    </rPh>
    <rPh sb="2" eb="4">
      <t>キカク</t>
    </rPh>
    <rPh sb="5" eb="7">
      <t>ケンサ</t>
    </rPh>
    <rPh sb="7" eb="9">
      <t>キジュン</t>
    </rPh>
    <rPh sb="10" eb="12">
      <t>ゴウヒ</t>
    </rPh>
    <rPh sb="12" eb="14">
      <t>キジュン</t>
    </rPh>
    <phoneticPr fontId="1"/>
  </si>
  <si>
    <t>試験項目
（仕様書項目No.）</t>
    <rPh sb="0" eb="2">
      <t>シケン</t>
    </rPh>
    <rPh sb="2" eb="4">
      <t>コウモク</t>
    </rPh>
    <rPh sb="6" eb="9">
      <t>シヨウショ</t>
    </rPh>
    <rPh sb="9" eb="11">
      <t>コウモク</t>
    </rPh>
    <phoneticPr fontId="1"/>
  </si>
  <si>
    <t>製品検査・試験規格
該当項目番号</t>
    <rPh sb="0" eb="2">
      <t>セイヒン</t>
    </rPh>
    <rPh sb="2" eb="4">
      <t>ケンサ</t>
    </rPh>
    <rPh sb="5" eb="7">
      <t>シケン</t>
    </rPh>
    <rPh sb="7" eb="9">
      <t>キカク</t>
    </rPh>
    <rPh sb="10" eb="12">
      <t>ガイトウ</t>
    </rPh>
    <rPh sb="12" eb="14">
      <t>コウモク</t>
    </rPh>
    <rPh sb="14" eb="16">
      <t>バンゴウ</t>
    </rPh>
    <phoneticPr fontId="1"/>
  </si>
  <si>
    <t>2.試験結果</t>
    <rPh sb="2" eb="4">
      <t>シケン</t>
    </rPh>
    <rPh sb="4" eb="6">
      <t>ケッカ</t>
    </rPh>
    <phoneticPr fontId="1"/>
  </si>
  <si>
    <t>本体製造原価、売値、設計イニシャルコスト、販売目標から採算性について算出、確認する。</t>
    <rPh sb="0" eb="2">
      <t>ホンタイ</t>
    </rPh>
    <rPh sb="2" eb="4">
      <t>セイゾウ</t>
    </rPh>
    <rPh sb="4" eb="6">
      <t>ゲンカ</t>
    </rPh>
    <rPh sb="7" eb="9">
      <t>ウリネ</t>
    </rPh>
    <rPh sb="10" eb="12">
      <t>セッケイ</t>
    </rPh>
    <rPh sb="21" eb="23">
      <t>ハンバイ</t>
    </rPh>
    <rPh sb="23" eb="25">
      <t>モクヒョウ</t>
    </rPh>
    <rPh sb="27" eb="30">
      <t>サイサンセイ</t>
    </rPh>
    <rPh sb="34" eb="36">
      <t>サンシュツ</t>
    </rPh>
    <rPh sb="37" eb="39">
      <t>カクニン</t>
    </rPh>
    <phoneticPr fontId="1"/>
  </si>
  <si>
    <t>-</t>
    <phoneticPr fontId="1"/>
  </si>
  <si>
    <t>設計費集計表で算出する。</t>
    <rPh sb="0" eb="2">
      <t>セッケイ</t>
    </rPh>
    <rPh sb="2" eb="3">
      <t>ヒ</t>
    </rPh>
    <rPh sb="3" eb="5">
      <t>シュウケイ</t>
    </rPh>
    <rPh sb="5" eb="6">
      <t>ヒョウ</t>
    </rPh>
    <rPh sb="7" eb="9">
      <t>サンシュツ</t>
    </rPh>
    <phoneticPr fontId="1"/>
  </si>
  <si>
    <t>製造原価、原価倍率を算出する。</t>
    <rPh sb="0" eb="2">
      <t>セイゾウ</t>
    </rPh>
    <rPh sb="2" eb="4">
      <t>ゲンカ</t>
    </rPh>
    <rPh sb="5" eb="7">
      <t>ゲンカ</t>
    </rPh>
    <rPh sb="7" eb="9">
      <t>バイリツ</t>
    </rPh>
    <rPh sb="10" eb="12">
      <t>サンシュツ</t>
    </rPh>
    <phoneticPr fontId="1"/>
  </si>
  <si>
    <t>本体製造原価確認
【入力】
製品設計仕様書
No.157
本体製造原価
【目的】
製造原価、原価倍率を確認し、売値の妥当性を確認する。</t>
    <rPh sb="0" eb="2">
      <t>ホンタイ</t>
    </rPh>
    <rPh sb="2" eb="4">
      <t>セイゾウ</t>
    </rPh>
    <rPh sb="4" eb="6">
      <t>ゲンカ</t>
    </rPh>
    <rPh sb="6" eb="8">
      <t>カクニン</t>
    </rPh>
    <rPh sb="10" eb="12">
      <t>ニュウリョク</t>
    </rPh>
    <rPh sb="14" eb="16">
      <t>セイヒン</t>
    </rPh>
    <rPh sb="29" eb="31">
      <t>ホンタイ</t>
    </rPh>
    <rPh sb="31" eb="33">
      <t>セイゾウ</t>
    </rPh>
    <rPh sb="33" eb="35">
      <t>ゲンカ</t>
    </rPh>
    <rPh sb="37" eb="39">
      <t>モクテキ</t>
    </rPh>
    <rPh sb="41" eb="43">
      <t>セイゾウ</t>
    </rPh>
    <rPh sb="43" eb="45">
      <t>ゲンカ</t>
    </rPh>
    <rPh sb="46" eb="48">
      <t>ゲンカ</t>
    </rPh>
    <rPh sb="48" eb="50">
      <t>バイリツ</t>
    </rPh>
    <rPh sb="51" eb="53">
      <t>カクニン</t>
    </rPh>
    <rPh sb="55" eb="57">
      <t>ウリネ</t>
    </rPh>
    <rPh sb="58" eb="61">
      <t>ダトウセイ</t>
    </rPh>
    <rPh sb="62" eb="64">
      <t>カクニン</t>
    </rPh>
    <phoneticPr fontId="1"/>
  </si>
  <si>
    <t>イニシャルコスト確認
【入力】
製品設計仕様書
No.158
イニシャルコスト
【目的】
設計イニシャルコストを算出する。</t>
    <rPh sb="8" eb="10">
      <t>カクニン</t>
    </rPh>
    <rPh sb="12" eb="14">
      <t>ニュウリョク</t>
    </rPh>
    <rPh sb="16" eb="18">
      <t>セイヒン</t>
    </rPh>
    <rPh sb="41" eb="43">
      <t>モクテキ</t>
    </rPh>
    <rPh sb="45" eb="47">
      <t>セッケイ</t>
    </rPh>
    <rPh sb="56" eb="58">
      <t>サンシュツ</t>
    </rPh>
    <phoneticPr fontId="1"/>
  </si>
  <si>
    <t>採算性確認
【入力】
製品設計仕様書
No.160
採算性
【目的】
本体製造原価と売値、およびイニシャルコストから製品の採算性を確認する。</t>
    <rPh sb="0" eb="3">
      <t>サイサンセイ</t>
    </rPh>
    <rPh sb="3" eb="5">
      <t>カクニン</t>
    </rPh>
    <rPh sb="7" eb="9">
      <t>ニュウリョク</t>
    </rPh>
    <rPh sb="11" eb="13">
      <t>セイヒン</t>
    </rPh>
    <rPh sb="26" eb="29">
      <t>サイサンセイ</t>
    </rPh>
    <rPh sb="31" eb="33">
      <t>モクテキ</t>
    </rPh>
    <rPh sb="35" eb="37">
      <t>ホンタイ</t>
    </rPh>
    <rPh sb="37" eb="39">
      <t>セイゾウ</t>
    </rPh>
    <rPh sb="39" eb="41">
      <t>ゲンカ</t>
    </rPh>
    <rPh sb="42" eb="44">
      <t>ウリネ</t>
    </rPh>
    <rPh sb="58" eb="60">
      <t>セイヒン</t>
    </rPh>
    <rPh sb="61" eb="64">
      <t>サイサンセイ</t>
    </rPh>
    <rPh sb="65" eb="67">
      <t>カクニン</t>
    </rPh>
    <phoneticPr fontId="1"/>
  </si>
  <si>
    <t>36-24</t>
    <phoneticPr fontId="1"/>
  </si>
  <si>
    <t>原価倍率：5倍以上
原価目標：¥25,090（センサー部含む）</t>
    <rPh sb="0" eb="2">
      <t>ゲンカ</t>
    </rPh>
    <rPh sb="2" eb="4">
      <t>バイリツ</t>
    </rPh>
    <rPh sb="6" eb="9">
      <t>バイイジョウ</t>
    </rPh>
    <phoneticPr fontId="1"/>
  </si>
  <si>
    <t>製品規格</t>
    <rPh sb="0" eb="4">
      <t>セイヒンキカク</t>
    </rPh>
    <phoneticPr fontId="1"/>
  </si>
  <si>
    <t>検査基準</t>
    <rPh sb="0" eb="4">
      <t>ケンサキジュン</t>
    </rPh>
    <phoneticPr fontId="1"/>
  </si>
  <si>
    <t>±120mg/L</t>
    <phoneticPr fontId="1"/>
  </si>
  <si>
    <t>±60mg/L</t>
    <phoneticPr fontId="1"/>
  </si>
  <si>
    <t>製品検査・試験規格No.7,9,25</t>
    <rPh sb="0" eb="2">
      <t>セイヒン</t>
    </rPh>
    <rPh sb="2" eb="4">
      <t>ケンサ</t>
    </rPh>
    <rPh sb="5" eb="7">
      <t>シケン</t>
    </rPh>
    <rPh sb="7" eb="9">
      <t>キカク</t>
    </rPh>
    <phoneticPr fontId="1"/>
  </si>
  <si>
    <t xml:space="preserve">
合否基準：
①2.0～49.9cm
検査基準：±1.5cm
製品規格：±2.5cm
②50～100cm
検査基準：±3cm
製品規格：±5cm</t>
    <rPh sb="1" eb="3">
      <t>ゴウヒ</t>
    </rPh>
    <rPh sb="3" eb="5">
      <t>キジュン</t>
    </rPh>
    <rPh sb="19" eb="23">
      <t>ケンサキジュン</t>
    </rPh>
    <rPh sb="31" eb="35">
      <t>セイヒンキカク</t>
    </rPh>
    <rPh sb="53" eb="57">
      <t>ケンサキジュン</t>
    </rPh>
    <rPh sb="63" eb="67">
      <t>セイヒンキカク</t>
    </rPh>
    <phoneticPr fontId="1"/>
  </si>
  <si>
    <t xml:space="preserve">
合否基準：
①2.0～49.9cm
検査基準：±1.5cm
製品規格：±2.5cm
②50～100cm
検査基準：±3cm
製品規格：±5cm
</t>
    <rPh sb="1" eb="3">
      <t>ゴウヒ</t>
    </rPh>
    <rPh sb="3" eb="5">
      <t>キジュン</t>
    </rPh>
    <rPh sb="19" eb="23">
      <t>ケンサキジュン</t>
    </rPh>
    <rPh sb="31" eb="35">
      <t>セイヒンキカク</t>
    </rPh>
    <rPh sb="53" eb="57">
      <t>ケンサキジュン</t>
    </rPh>
    <rPh sb="63" eb="67">
      <t>セイヒンキカク</t>
    </rPh>
    <phoneticPr fontId="1"/>
  </si>
  <si>
    <t>mg/L</t>
    <phoneticPr fontId="1"/>
  </si>
  <si>
    <t>測定項目</t>
    <rPh sb="0" eb="2">
      <t>ソクテイ</t>
    </rPh>
    <rPh sb="2" eb="4">
      <t>コウモク</t>
    </rPh>
    <phoneticPr fontId="1"/>
  </si>
  <si>
    <t>MLSS</t>
    <phoneticPr fontId="1"/>
  </si>
  <si>
    <t>SS</t>
    <phoneticPr fontId="1"/>
  </si>
  <si>
    <t>透視度</t>
    <rPh sb="0" eb="3">
      <t>トウシド</t>
    </rPh>
    <phoneticPr fontId="1"/>
  </si>
  <si>
    <t>水深</t>
    <rPh sb="0" eb="2">
      <t>スイシン</t>
    </rPh>
    <phoneticPr fontId="1"/>
  </si>
  <si>
    <t>測定範囲</t>
    <rPh sb="0" eb="4">
      <t>ソクテイハンイ</t>
    </rPh>
    <phoneticPr fontId="1"/>
  </si>
  <si>
    <t>上限</t>
    <rPh sb="0" eb="2">
      <t>ジョウゲン</t>
    </rPh>
    <phoneticPr fontId="1"/>
  </si>
  <si>
    <t>下限</t>
    <rPh sb="0" eb="2">
      <t>カゲン</t>
    </rPh>
    <phoneticPr fontId="1"/>
  </si>
  <si>
    <t>①</t>
    <phoneticPr fontId="1"/>
  </si>
  <si>
    <t>～</t>
    <phoneticPr fontId="1"/>
  </si>
  <si>
    <t>単位</t>
    <rPh sb="0" eb="2">
      <t>タンイ</t>
    </rPh>
    <phoneticPr fontId="1"/>
  </si>
  <si>
    <t>最小分解能</t>
    <rPh sb="0" eb="2">
      <t>サイショウ</t>
    </rPh>
    <rPh sb="2" eb="5">
      <t>ブンカイノウ</t>
    </rPh>
    <phoneticPr fontId="1"/>
  </si>
  <si>
    <t>②</t>
    <phoneticPr fontId="1"/>
  </si>
  <si>
    <t>cm</t>
    <phoneticPr fontId="1"/>
  </si>
  <si>
    <t>m</t>
    <phoneticPr fontId="1"/>
  </si>
  <si>
    <t>重量</t>
    <rPh sb="0" eb="2">
      <t>ジュウリョウ</t>
    </rPh>
    <phoneticPr fontId="1"/>
  </si>
  <si>
    <t>g</t>
    <phoneticPr fontId="1"/>
  </si>
  <si>
    <t>※ケーブル込みの重量</t>
    <rPh sb="5" eb="6">
      <t>コ</t>
    </rPh>
    <rPh sb="8" eb="10">
      <t>ジュウリョウ</t>
    </rPh>
    <phoneticPr fontId="1"/>
  </si>
  <si>
    <t>外径</t>
    <rPh sb="0" eb="2">
      <t>ガイケイ</t>
    </rPh>
    <phoneticPr fontId="1"/>
  </si>
  <si>
    <t>←ゴムキャップ径φ47</t>
    <rPh sb="7" eb="8">
      <t>ケイ</t>
    </rPh>
    <phoneticPr fontId="1"/>
  </si>
  <si>
    <t>φ42.7</t>
    <phoneticPr fontId="1"/>
  </si>
  <si>
    <t>≦550</t>
    <phoneticPr fontId="1"/>
  </si>
  <si>
    <t>繰り返し性</t>
    <rPh sb="0" eb="1">
      <t>ク</t>
    </rPh>
    <rPh sb="2" eb="3">
      <t>カエ</t>
    </rPh>
    <rPh sb="4" eb="5">
      <t>セイ</t>
    </rPh>
    <phoneticPr fontId="1"/>
  </si>
  <si>
    <t>±5%F.S.
(水温20℃)</t>
    <rPh sb="9" eb="11">
      <t>スイオン</t>
    </rPh>
    <phoneticPr fontId="1"/>
  </si>
  <si>
    <t>±2%F.S.
(水温20℃)</t>
    <rPh sb="9" eb="11">
      <t>スイオン</t>
    </rPh>
    <phoneticPr fontId="1"/>
  </si>
  <si>
    <r>
      <t xml:space="preserve">指示値の±2%
</t>
    </r>
    <r>
      <rPr>
        <sz val="9"/>
        <rFont val="ＭＳ Ｐゴシック"/>
        <family val="3"/>
        <charset val="128"/>
      </rPr>
      <t>（5,000mg/L未満は±100mg/L）</t>
    </r>
    <rPh sb="0" eb="3">
      <t>シジチ</t>
    </rPh>
    <rPh sb="18" eb="20">
      <t>ミマン</t>
    </rPh>
    <phoneticPr fontId="1"/>
  </si>
  <si>
    <t>直線性</t>
    <rPh sb="0" eb="3">
      <t>チョクセンセイ</t>
    </rPh>
    <phoneticPr fontId="1"/>
  </si>
  <si>
    <t>±2.5cm</t>
    <phoneticPr fontId="1"/>
  </si>
  <si>
    <t>±1.5cm</t>
    <phoneticPr fontId="1"/>
  </si>
  <si>
    <t>±5cm</t>
    <phoneticPr fontId="1"/>
  </si>
  <si>
    <t>±3cm</t>
    <phoneticPr fontId="1"/>
  </si>
  <si>
    <t>表示値±10%
99mg/L以下は±10mg/L</t>
    <rPh sb="0" eb="3">
      <t>ヒョウジチ</t>
    </rPh>
    <rPh sb="14" eb="16">
      <t>イカ</t>
    </rPh>
    <phoneticPr fontId="1"/>
  </si>
  <si>
    <t>表示値±5%
99mg/L以下は±5mg/L</t>
    <rPh sb="0" eb="3">
      <t>ヒョウジチ</t>
    </rPh>
    <rPh sb="13" eb="15">
      <t>イカ</t>
    </rPh>
    <phoneticPr fontId="1"/>
  </si>
  <si>
    <t>±0.02m</t>
    <phoneticPr fontId="1"/>
  </si>
  <si>
    <t>±0.03m</t>
    <phoneticPr fontId="1"/>
  </si>
  <si>
    <t>使用温度範囲</t>
    <rPh sb="0" eb="4">
      <t>シヨウオンド</t>
    </rPh>
    <rPh sb="4" eb="6">
      <t>ハンイ</t>
    </rPh>
    <phoneticPr fontId="1"/>
  </si>
  <si>
    <t>℃</t>
    <phoneticPr fontId="1"/>
  </si>
  <si>
    <t>保管温度範囲</t>
    <rPh sb="0" eb="6">
      <t>ホカンオンドハンイ</t>
    </rPh>
    <phoneticPr fontId="1"/>
  </si>
  <si>
    <t>落下強度</t>
    <rPh sb="0" eb="4">
      <t>ラッカキョウド</t>
    </rPh>
    <phoneticPr fontId="1"/>
  </si>
  <si>
    <r>
      <t>5m</t>
    </r>
    <r>
      <rPr>
        <sz val="8"/>
        <color rgb="FFFF0000"/>
        <rFont val="ＭＳ Ｐゴシック"/>
        <family val="3"/>
        <charset val="128"/>
      </rPr>
      <t>※NGの場合の対処案なし</t>
    </r>
    <rPh sb="6" eb="8">
      <t>バアイ</t>
    </rPh>
    <rPh sb="9" eb="11">
      <t>タイショ</t>
    </rPh>
    <rPh sb="11" eb="12">
      <t>アン</t>
    </rPh>
    <phoneticPr fontId="1"/>
  </si>
  <si>
    <t>温度特性</t>
    <rPh sb="0" eb="2">
      <t>オンド</t>
    </rPh>
    <rPh sb="2" eb="4">
      <t>トクセイ</t>
    </rPh>
    <phoneticPr fontId="1"/>
  </si>
  <si>
    <t>ゼロドリフト</t>
    <phoneticPr fontId="1"/>
  </si>
  <si>
    <t>スパンドリフト</t>
    <phoneticPr fontId="1"/>
  </si>
  <si>
    <t>ヒートサイクル試験</t>
    <rPh sb="7" eb="9">
      <t>シケン</t>
    </rPh>
    <phoneticPr fontId="1"/>
  </si>
  <si>
    <t>落下試験</t>
    <rPh sb="0" eb="2">
      <t>ラッカ</t>
    </rPh>
    <rPh sb="2" eb="4">
      <t>シケン</t>
    </rPh>
    <phoneticPr fontId="1"/>
  </si>
  <si>
    <r>
      <t xml:space="preserve">
</t>
    </r>
    <r>
      <rPr>
        <b/>
        <sz val="11"/>
        <rFont val="ＭＳ Ｐゴシック"/>
        <family val="3"/>
        <charset val="128"/>
      </rPr>
      <t>直線性、繰り返し性の評価①　MLSS</t>
    </r>
    <r>
      <rPr>
        <sz val="11"/>
        <rFont val="ＭＳ Ｐゴシック"/>
        <family val="3"/>
        <charset val="128"/>
      </rPr>
      <t xml:space="preserve">
【入力】
製品設計仕様書No.47,48
【目的】
基準器と同等の直線性、誤差であることを確認する。
また、機器の違いで直線性が変わらない事を確認する</t>
    </r>
    <rPh sb="1" eb="4">
      <t>チョクセンセイ</t>
    </rPh>
    <rPh sb="5" eb="6">
      <t>ク</t>
    </rPh>
    <rPh sb="7" eb="8">
      <t>カエ</t>
    </rPh>
    <rPh sb="9" eb="10">
      <t>セイ</t>
    </rPh>
    <rPh sb="11" eb="13">
      <t>ヒョウカ</t>
    </rPh>
    <rPh sb="48" eb="51">
      <t>キジュンキ</t>
    </rPh>
    <rPh sb="52" eb="54">
      <t>ドウトウ</t>
    </rPh>
    <rPh sb="55" eb="58">
      <t>チョクセンセイ</t>
    </rPh>
    <rPh sb="59" eb="61">
      <t>ゴサ</t>
    </rPh>
    <rPh sb="67" eb="69">
      <t>カクニン</t>
    </rPh>
    <rPh sb="76" eb="78">
      <t>キキ</t>
    </rPh>
    <rPh sb="79" eb="80">
      <t>チガ</t>
    </rPh>
    <rPh sb="82" eb="85">
      <t>チョクセンセイ</t>
    </rPh>
    <rPh sb="86" eb="87">
      <t>カ</t>
    </rPh>
    <rPh sb="91" eb="92">
      <t>コト</t>
    </rPh>
    <rPh sb="93" eb="95">
      <t>カクニン</t>
    </rPh>
    <phoneticPr fontId="1"/>
  </si>
  <si>
    <r>
      <t xml:space="preserve">
</t>
    </r>
    <r>
      <rPr>
        <b/>
        <sz val="11"/>
        <rFont val="ＭＳ Ｐゴシック"/>
        <family val="3"/>
        <charset val="128"/>
      </rPr>
      <t>直線性、繰り返し性の評価②　SS</t>
    </r>
    <r>
      <rPr>
        <sz val="11"/>
        <rFont val="ＭＳ Ｐゴシック"/>
        <family val="3"/>
        <charset val="128"/>
      </rPr>
      <t xml:space="preserve">
【入力】
製品設計仕様書No.47,48
【目的】
基準器と同等の直線性、誤差であることを確認する。
また、機器の違いで直線性が変わらない事を確認する</t>
    </r>
    <rPh sb="5" eb="6">
      <t>ク</t>
    </rPh>
    <rPh sb="7" eb="8">
      <t>カエ</t>
    </rPh>
    <rPh sb="9" eb="10">
      <t>セイ</t>
    </rPh>
    <phoneticPr fontId="1"/>
  </si>
  <si>
    <r>
      <t xml:space="preserve">
</t>
    </r>
    <r>
      <rPr>
        <b/>
        <sz val="11"/>
        <rFont val="ＭＳ Ｐゴシック"/>
        <family val="3"/>
        <charset val="128"/>
      </rPr>
      <t>直線性、繰り返し性の評価③　透視度</t>
    </r>
    <r>
      <rPr>
        <sz val="11"/>
        <rFont val="ＭＳ Ｐゴシック"/>
        <family val="3"/>
        <charset val="128"/>
      </rPr>
      <t xml:space="preserve">
【入力】
製品設計仕様書No.47,48
【目的】
基準器と同等の直線性、誤差であることを確認する。
また、機器の違いで直線性が変わらない事を確認する</t>
    </r>
    <rPh sb="5" eb="6">
      <t>ク</t>
    </rPh>
    <rPh sb="7" eb="8">
      <t>カエ</t>
    </rPh>
    <rPh sb="9" eb="10">
      <t>セイ</t>
    </rPh>
    <rPh sb="15" eb="18">
      <t>トウシド</t>
    </rPh>
    <phoneticPr fontId="1"/>
  </si>
  <si>
    <t>①．直線性
A1圧力計を基準に圧力で測定する。
基準器と測定値との誤差を確認する。</t>
    <rPh sb="2" eb="5">
      <t>チョクセンセイ</t>
    </rPh>
    <rPh sb="9" eb="12">
      <t>アツリョクケイ</t>
    </rPh>
    <rPh sb="13" eb="15">
      <t>キジュン</t>
    </rPh>
    <rPh sb="16" eb="18">
      <t>アツリョク</t>
    </rPh>
    <rPh sb="19" eb="21">
      <t>ソクテイ</t>
    </rPh>
    <rPh sb="25" eb="28">
      <t>キジュンキ</t>
    </rPh>
    <rPh sb="29" eb="31">
      <t>ソクテイ</t>
    </rPh>
    <rPh sb="31" eb="32">
      <t>チ</t>
    </rPh>
    <rPh sb="34" eb="36">
      <t>ゴサ</t>
    </rPh>
    <rPh sb="37" eb="39">
      <t>カクニン</t>
    </rPh>
    <phoneticPr fontId="1"/>
  </si>
  <si>
    <t>②,　繰り返し性
基準圧力計で0，6mを3回測定し、合否基準を満たしていることを確認する。</t>
    <rPh sb="9" eb="14">
      <t>キジュンアツリョクケイ</t>
    </rPh>
    <phoneticPr fontId="1"/>
  </si>
  <si>
    <t>温度特性
【入力】
製品設計仕様書№55
製品規格一覧表№3/3
IM-100P
【目的】
IM成型プローブの温度特性によるバラつき具合と補正方法の検討と効果の確認</t>
    <rPh sb="11" eb="15">
      <t>セイヒンセッケイ</t>
    </rPh>
    <rPh sb="15" eb="18">
      <t>シヨウショ</t>
    </rPh>
    <rPh sb="22" eb="26">
      <t>セイヒンキカク</t>
    </rPh>
    <rPh sb="26" eb="28">
      <t>イチラン</t>
    </rPh>
    <rPh sb="28" eb="29">
      <t>ヒョウ</t>
    </rPh>
    <rPh sb="50" eb="52">
      <t>セイケイ</t>
    </rPh>
    <rPh sb="57" eb="59">
      <t>オンド</t>
    </rPh>
    <rPh sb="59" eb="61">
      <t>トクセイ</t>
    </rPh>
    <rPh sb="68" eb="70">
      <t>グアイ</t>
    </rPh>
    <rPh sb="71" eb="73">
      <t>ホセイ</t>
    </rPh>
    <rPh sb="73" eb="75">
      <t>ホウホウ</t>
    </rPh>
    <rPh sb="76" eb="78">
      <t>ケントウ</t>
    </rPh>
    <rPh sb="79" eb="81">
      <t>コウカ</t>
    </rPh>
    <rPh sb="82" eb="84">
      <t>カクニン</t>
    </rPh>
    <phoneticPr fontId="1"/>
  </si>
  <si>
    <t>製品検査・試験規格No.10,11,12,13</t>
    <rPh sb="0" eb="2">
      <t>セイヒン</t>
    </rPh>
    <rPh sb="2" eb="4">
      <t>ケンサ</t>
    </rPh>
    <rPh sb="5" eb="7">
      <t>シケン</t>
    </rPh>
    <rPh sb="7" eb="9">
      <t>キカク</t>
    </rPh>
    <phoneticPr fontId="1"/>
  </si>
  <si>
    <t>±200mg/L</t>
    <phoneticPr fontId="1"/>
  </si>
  <si>
    <t>±100mg/L</t>
    <phoneticPr fontId="1"/>
  </si>
  <si>
    <t>±0.2m</t>
    <phoneticPr fontId="1"/>
  </si>
  <si>
    <t>±0.1m</t>
    <phoneticPr fontId="1"/>
  </si>
  <si>
    <t>ゼロ/スパンドリフト
【入力】
製品規格一覧表№3/3
IM-100P/ゼロスパンドリフト
【目的】
測定中に指示値がズレないことをゼロ付近、ｽﾊﾟﾝ付近の2点で確認する。</t>
    <rPh sb="17" eb="21">
      <t>セイヒンキカク</t>
    </rPh>
    <rPh sb="21" eb="24">
      <t>イチランヒョウ</t>
    </rPh>
    <rPh sb="53" eb="56">
      <t>ソクテイチュウ</t>
    </rPh>
    <rPh sb="57" eb="60">
      <t>シジチ</t>
    </rPh>
    <rPh sb="70" eb="72">
      <t>フキン</t>
    </rPh>
    <rPh sb="77" eb="79">
      <t>フキン</t>
    </rPh>
    <rPh sb="81" eb="82">
      <t>テン</t>
    </rPh>
    <rPh sb="83" eb="85">
      <t>カクニン</t>
    </rPh>
    <phoneticPr fontId="1"/>
  </si>
  <si>
    <t>ヒートサイクル試験
【入力】
製品設計仕様書
№55,56、63、165
【目的】
夏場の車中保管をされても、製品保証期間（5年）以上は破損せず使用できることを確認する。</t>
    <rPh sb="7" eb="9">
      <t>シケン</t>
    </rPh>
    <rPh sb="16" eb="23">
      <t>セイヒンセッケイシヨウショ</t>
    </rPh>
    <rPh sb="45" eb="47">
      <t>ナツバ</t>
    </rPh>
    <rPh sb="48" eb="52">
      <t>シャチュウホカン</t>
    </rPh>
    <rPh sb="58" eb="60">
      <t>セイヒン</t>
    </rPh>
    <rPh sb="60" eb="62">
      <t>ホショウ</t>
    </rPh>
    <rPh sb="62" eb="64">
      <t>キカン</t>
    </rPh>
    <rPh sb="66" eb="67">
      <t>ネン</t>
    </rPh>
    <rPh sb="68" eb="70">
      <t>イジョウ</t>
    </rPh>
    <rPh sb="71" eb="73">
      <t>ハソン</t>
    </rPh>
    <rPh sb="75" eb="77">
      <t>シヨウ</t>
    </rPh>
    <rPh sb="83" eb="85">
      <t>カクニン</t>
    </rPh>
    <phoneticPr fontId="1"/>
  </si>
  <si>
    <t>製品検査試験規格
№41</t>
    <rPh sb="0" eb="8">
      <t>セイヒンケンサシケンキカク</t>
    </rPh>
    <phoneticPr fontId="1"/>
  </si>
  <si>
    <t>製品検査・試験規格No.8,17</t>
    <rPh sb="0" eb="2">
      <t>セイヒン</t>
    </rPh>
    <rPh sb="2" eb="4">
      <t>ケンサ</t>
    </rPh>
    <rPh sb="5" eb="7">
      <t>シケン</t>
    </rPh>
    <rPh sb="7" eb="9">
      <t>キカク</t>
    </rPh>
    <phoneticPr fontId="1"/>
  </si>
  <si>
    <t>製品検査試験規格
№30</t>
    <rPh sb="0" eb="8">
      <t>セイヒンケンサシケンキカク</t>
    </rPh>
    <phoneticPr fontId="1"/>
  </si>
  <si>
    <t>センサ部金型費：500万以内
人件費：＊＊＊万以内</t>
    <rPh sb="3" eb="4">
      <t>ブ</t>
    </rPh>
    <rPh sb="4" eb="6">
      <t>カナガタ</t>
    </rPh>
    <rPh sb="6" eb="7">
      <t>ヒ</t>
    </rPh>
    <rPh sb="11" eb="12">
      <t>マン</t>
    </rPh>
    <rPh sb="12" eb="14">
      <t>イナイ</t>
    </rPh>
    <rPh sb="15" eb="18">
      <t>ジンケンヒ</t>
    </rPh>
    <rPh sb="22" eb="23">
      <t>マン</t>
    </rPh>
    <rPh sb="23" eb="25">
      <t>イナイ</t>
    </rPh>
    <phoneticPr fontId="1"/>
  </si>
  <si>
    <t>作成者：センサ開発部　神谷武佳</t>
    <rPh sb="0" eb="3">
      <t>サクセイシャ</t>
    </rPh>
    <rPh sb="7" eb="9">
      <t>カイハツ</t>
    </rPh>
    <rPh sb="9" eb="10">
      <t>ブ</t>
    </rPh>
    <rPh sb="11" eb="13">
      <t>カミヤ</t>
    </rPh>
    <rPh sb="13" eb="15">
      <t>タケヨシ</t>
    </rPh>
    <phoneticPr fontId="1"/>
  </si>
  <si>
    <t>作成日：2025/11/28</t>
    <rPh sb="0" eb="3">
      <t>サクセイビ</t>
    </rPh>
    <phoneticPr fontId="1"/>
  </si>
  <si>
    <r>
      <t>②．黒色溶液
黒絵の具溶液を溶かし、ガラス透視度計で2cm相当になるよう調整する。
上記溶液を
・基準器アンプ出力が213mV(ﾓｰﾄﾞ1の20000mg/L相当の出力)になる様に、黒絵の具を溶かした液を20000mg/Lとし、各濃度に希釈して作成する。
溶液濃度： 0,</t>
    </r>
    <r>
      <rPr>
        <b/>
        <sz val="9"/>
        <rFont val="ＭＳ Ｐゴシック"/>
        <family val="3"/>
        <charset val="128"/>
      </rPr>
      <t xml:space="preserve"> 20, 150, 300, 600, 1000</t>
    </r>
    <r>
      <rPr>
        <sz val="9"/>
        <rFont val="ＭＳ Ｐゴシック"/>
        <family val="3"/>
        <charset val="128"/>
      </rPr>
      <t xml:space="preserve">(mg/L)
・ﾓｰﾄﾞ1検量線式でSS値を計算し、評価する
・上記①ﾎﾙﾏｼﾞﾝ溶液の直線性の器差係数で各濃度のSS値を計算する
</t>
    </r>
    <rPh sb="2" eb="4">
      <t>クロイロ</t>
    </rPh>
    <rPh sb="4" eb="6">
      <t>ヨウエキ</t>
    </rPh>
    <rPh sb="8" eb="9">
      <t>クロ</t>
    </rPh>
    <rPh sb="9" eb="10">
      <t>エ</t>
    </rPh>
    <rPh sb="22" eb="25">
      <t>トウシド</t>
    </rPh>
    <rPh sb="25" eb="26">
      <t>ケイ</t>
    </rPh>
    <rPh sb="30" eb="32">
      <t>ソウトウ</t>
    </rPh>
    <rPh sb="37" eb="39">
      <t>チョウセイ</t>
    </rPh>
    <rPh sb="162" eb="165">
      <t>ケンリョウセン</t>
    </rPh>
    <rPh sb="165" eb="166">
      <t>シキ</t>
    </rPh>
    <rPh sb="169" eb="170">
      <t>アタイ</t>
    </rPh>
    <rPh sb="171" eb="173">
      <t>ケイサン</t>
    </rPh>
    <rPh sb="175" eb="177">
      <t>ヒョウカ</t>
    </rPh>
    <rPh sb="203" eb="205">
      <t>ノウド</t>
    </rPh>
    <phoneticPr fontId="1"/>
  </si>
  <si>
    <r>
      <t>③．白色溶液
白絵の具溶液を測定し、基準器MLSS値との誤差を評価する。
・基準器アンプ出力が213mV(ﾓｰﾄﾞ1の20000mg/L相当の出力)になる様に、黒絵の具を溶かした液を20000mg/Lとし、各濃度に希釈して作成する。
溶液濃度： 0,</t>
    </r>
    <r>
      <rPr>
        <b/>
        <sz val="9"/>
        <rFont val="ＭＳ Ｐゴシック"/>
        <family val="3"/>
        <charset val="128"/>
      </rPr>
      <t xml:space="preserve"> 20, 150, 300, 600, 1000</t>
    </r>
    <r>
      <rPr>
        <sz val="9"/>
        <rFont val="ＭＳ Ｐゴシック"/>
        <family val="3"/>
        <charset val="128"/>
      </rPr>
      <t xml:space="preserve">(mg/L)
・ﾓｰﾄﾞ1検量線式でSS値を計算し、評価する
・上記①ﾎﾙﾏｼﾞﾝ溶液の直線性の器差係数で各濃度のSS値を計算する
</t>
    </r>
    <rPh sb="4" eb="6">
      <t>ヨウエキ</t>
    </rPh>
    <rPh sb="8" eb="9">
      <t>シロ</t>
    </rPh>
    <rPh sb="9" eb="10">
      <t>エ</t>
    </rPh>
    <rPh sb="11" eb="12">
      <t>グ</t>
    </rPh>
    <rPh sb="12" eb="14">
      <t>ヨウエキ</t>
    </rPh>
    <rPh sb="19" eb="22">
      <t>キジュンキ</t>
    </rPh>
    <rPh sb="26" eb="27">
      <t>アタイ</t>
    </rPh>
    <rPh sb="165" eb="168">
      <t>ケンリョウセン</t>
    </rPh>
    <rPh sb="168" eb="169">
      <t>シキ</t>
    </rPh>
    <rPh sb="172" eb="173">
      <t>アタイ</t>
    </rPh>
    <rPh sb="174" eb="176">
      <t>ケイサン</t>
    </rPh>
    <rPh sb="178" eb="180">
      <t>ヒョウカ</t>
    </rPh>
    <rPh sb="206" eb="208">
      <t>ノウド</t>
    </rPh>
    <phoneticPr fontId="1"/>
  </si>
  <si>
    <t>IM-110Pプローブ　評価試験計画表</t>
    <rPh sb="12" eb="14">
      <t>ヒョウカ</t>
    </rPh>
    <rPh sb="14" eb="16">
      <t>シケン</t>
    </rPh>
    <rPh sb="16" eb="18">
      <t>ケイカク</t>
    </rPh>
    <rPh sb="18" eb="19">
      <t>ヒョウ</t>
    </rPh>
    <phoneticPr fontId="1"/>
  </si>
  <si>
    <t>試験前－試験後</t>
    <rPh sb="0" eb="2">
      <t>シケン</t>
    </rPh>
    <rPh sb="2" eb="3">
      <t>マエ</t>
    </rPh>
    <rPh sb="4" eb="6">
      <t>シケン</t>
    </rPh>
    <rPh sb="6" eb="7">
      <t>ゴ</t>
    </rPh>
    <phoneticPr fontId="11"/>
  </si>
  <si>
    <t>誤差</t>
    <rPh sb="0" eb="2">
      <t>ゴサ</t>
    </rPh>
    <phoneticPr fontId="1"/>
  </si>
  <si>
    <t>プローブ3</t>
  </si>
  <si>
    <t>プローブ2</t>
  </si>
  <si>
    <t>プローブ1</t>
    <phoneticPr fontId="1"/>
  </si>
  <si>
    <t>狙い値</t>
    <rPh sb="0" eb="1">
      <t>ネラ</t>
    </rPh>
    <rPh sb="2" eb="3">
      <t>チ</t>
    </rPh>
    <phoneticPr fontId="1"/>
  </si>
  <si>
    <t>成形プローブ</t>
    <rPh sb="0" eb="2">
      <t>セイケイ</t>
    </rPh>
    <phoneticPr fontId="1"/>
  </si>
  <si>
    <t>圧力計</t>
    <rPh sb="0" eb="3">
      <t>アツリョクケイ</t>
    </rPh>
    <phoneticPr fontId="11"/>
  </si>
  <si>
    <t>単位：m</t>
    <rPh sb="0" eb="2">
      <t>タンイ</t>
    </rPh>
    <phoneticPr fontId="1"/>
  </si>
  <si>
    <t>◆水深</t>
    <rPh sb="1" eb="3">
      <t>スイシン</t>
    </rPh>
    <phoneticPr fontId="1"/>
  </si>
  <si>
    <t>透視度計</t>
    <rPh sb="0" eb="2">
      <t>トウシ</t>
    </rPh>
    <rPh sb="2" eb="3">
      <t>ド</t>
    </rPh>
    <rPh sb="3" eb="4">
      <t>ケイ</t>
    </rPh>
    <phoneticPr fontId="11"/>
  </si>
  <si>
    <t>ｶﾞﾗｽ</t>
    <phoneticPr fontId="11"/>
  </si>
  <si>
    <t>単位：cm</t>
    <rPh sb="0" eb="2">
      <t>タンイ</t>
    </rPh>
    <phoneticPr fontId="1"/>
  </si>
  <si>
    <t>◆SS</t>
    <phoneticPr fontId="1"/>
  </si>
  <si>
    <t>基準器</t>
    <rPh sb="0" eb="3">
      <t>キジュンキ</t>
    </rPh>
    <phoneticPr fontId="1"/>
  </si>
  <si>
    <t>単位：mg/L</t>
    <rPh sb="0" eb="2">
      <t>タンイ</t>
    </rPh>
    <phoneticPr fontId="1"/>
  </si>
  <si>
    <t>試験前－試験後</t>
    <rPh sb="0" eb="2">
      <t>シケン</t>
    </rPh>
    <rPh sb="2" eb="3">
      <t>マエ</t>
    </rPh>
    <rPh sb="4" eb="7">
      <t>シケンゴ</t>
    </rPh>
    <phoneticPr fontId="11"/>
  </si>
  <si>
    <t>◆MLSS</t>
    <phoneticPr fontId="1"/>
  </si>
  <si>
    <t>◆落下試験</t>
    <rPh sb="1" eb="3">
      <t>ラッカ</t>
    </rPh>
    <rPh sb="3" eb="5">
      <t>シケン</t>
    </rPh>
    <phoneticPr fontId="11"/>
  </si>
  <si>
    <t>◆ヒートサイクル試験</t>
    <rPh sb="8" eb="10">
      <t>シケン</t>
    </rPh>
    <phoneticPr fontId="11"/>
  </si>
  <si>
    <t>誤差</t>
    <rPh sb="0" eb="2">
      <t>ゴサ</t>
    </rPh>
    <phoneticPr fontId="11"/>
  </si>
  <si>
    <t>6m</t>
    <phoneticPr fontId="11"/>
  </si>
  <si>
    <t>0m</t>
    <phoneticPr fontId="11"/>
  </si>
  <si>
    <t>min</t>
    <phoneticPr fontId="11"/>
  </si>
  <si>
    <t>◆水深</t>
    <rPh sb="1" eb="3">
      <t>スイシン</t>
    </rPh>
    <phoneticPr fontId="11"/>
  </si>
  <si>
    <t>測定値</t>
    <rPh sb="0" eb="3">
      <t>ソクテイチ</t>
    </rPh>
    <phoneticPr fontId="11"/>
  </si>
  <si>
    <t>◆透視度</t>
    <rPh sb="1" eb="4">
      <t>トウシド</t>
    </rPh>
    <phoneticPr fontId="11"/>
  </si>
  <si>
    <t>1,000mg/L</t>
    <phoneticPr fontId="11"/>
  </si>
  <si>
    <t>0mg/L</t>
    <phoneticPr fontId="11"/>
  </si>
  <si>
    <t>IM-100P</t>
    <phoneticPr fontId="1"/>
  </si>
  <si>
    <t>◆SS温度特性</t>
    <rPh sb="3" eb="7">
      <t>オンドトクセイ</t>
    </rPh>
    <phoneticPr fontId="11"/>
  </si>
  <si>
    <t>8,000mg/L</t>
    <phoneticPr fontId="11"/>
  </si>
  <si>
    <t>◆MLSS温度特性</t>
    <rPh sb="5" eb="9">
      <t>オンドトクセイ</t>
    </rPh>
    <phoneticPr fontId="11"/>
  </si>
  <si>
    <t>◆ゼロ/スパンドリフト</t>
    <phoneticPr fontId="11"/>
  </si>
  <si>
    <t>35℃</t>
    <phoneticPr fontId="11"/>
  </si>
  <si>
    <t>20℃</t>
    <phoneticPr fontId="11"/>
  </si>
  <si>
    <t>5℃</t>
    <phoneticPr fontId="11"/>
  </si>
  <si>
    <t>℃</t>
    <phoneticPr fontId="11"/>
  </si>
  <si>
    <t>◆圧力（水深）</t>
    <rPh sb="1" eb="3">
      <t>アツリョク</t>
    </rPh>
    <rPh sb="4" eb="6">
      <t>スイシン</t>
    </rPh>
    <phoneticPr fontId="11"/>
  </si>
  <si>
    <t>◆温度特性</t>
    <rPh sb="1" eb="5">
      <t>オンドトクセイ</t>
    </rPh>
    <phoneticPr fontId="11"/>
  </si>
  <si>
    <t>平均</t>
    <rPh sb="0" eb="2">
      <t>ヘイキン</t>
    </rPh>
    <phoneticPr fontId="1"/>
  </si>
  <si>
    <t>3回目</t>
    <rPh sb="1" eb="3">
      <t>カイメ</t>
    </rPh>
    <phoneticPr fontId="1"/>
  </si>
  <si>
    <t>2回目</t>
    <rPh sb="1" eb="3">
      <t>カイメ</t>
    </rPh>
    <phoneticPr fontId="1"/>
  </si>
  <si>
    <t>1回目</t>
    <rPh sb="1" eb="3">
      <t>カイメ</t>
    </rPh>
    <phoneticPr fontId="1"/>
  </si>
  <si>
    <t>◆繰り返し性</t>
    <rPh sb="1" eb="2">
      <t>ク</t>
    </rPh>
    <rPh sb="3" eb="4">
      <t>カエ</t>
    </rPh>
    <rPh sb="5" eb="6">
      <t>セイ</t>
    </rPh>
    <phoneticPr fontId="1"/>
  </si>
  <si>
    <t>単位：m</t>
    <rPh sb="0" eb="2">
      <t>タンイ</t>
    </rPh>
    <phoneticPr fontId="11"/>
  </si>
  <si>
    <t>◆直線性</t>
    <rPh sb="1" eb="4">
      <t>チョクセンセイ</t>
    </rPh>
    <phoneticPr fontId="1"/>
  </si>
  <si>
    <t>TP-M100</t>
    <phoneticPr fontId="1"/>
  </si>
  <si>
    <t>ｶﾞﾗｽ
透視度計</t>
    <rPh sb="5" eb="8">
      <t>トウシド</t>
    </rPh>
    <rPh sb="8" eb="9">
      <t>ケイ</t>
    </rPh>
    <phoneticPr fontId="1"/>
  </si>
  <si>
    <t>100cm
付近</t>
    <rPh sb="6" eb="8">
      <t>フキン</t>
    </rPh>
    <phoneticPr fontId="11"/>
  </si>
  <si>
    <t>ｶﾞﾗｽ透視度計</t>
    <rPh sb="4" eb="7">
      <t>トウシド</t>
    </rPh>
    <rPh sb="7" eb="8">
      <t>ケイ</t>
    </rPh>
    <phoneticPr fontId="1"/>
  </si>
  <si>
    <t>オプティクス</t>
    <phoneticPr fontId="1"/>
  </si>
  <si>
    <t>単位：cm</t>
    <rPh sb="0" eb="2">
      <t>タンイ</t>
    </rPh>
    <phoneticPr fontId="11"/>
  </si>
  <si>
    <t>◆透視度</t>
    <rPh sb="1" eb="4">
      <t>トウシド</t>
    </rPh>
    <phoneticPr fontId="1"/>
  </si>
  <si>
    <t>◆白絵具溶液</t>
    <rPh sb="1" eb="4">
      <t>シロエノグ</t>
    </rPh>
    <rPh sb="4" eb="6">
      <t>ヨウエキ</t>
    </rPh>
    <phoneticPr fontId="1"/>
  </si>
  <si>
    <t>0mg/L</t>
    <phoneticPr fontId="1"/>
  </si>
  <si>
    <t>◆SS測定</t>
    <rPh sb="3" eb="5">
      <t>ソクテイ</t>
    </rPh>
    <phoneticPr fontId="1"/>
  </si>
  <si>
    <t>8,000
mg/L付近</t>
    <rPh sb="10" eb="12">
      <t>フキン</t>
    </rPh>
    <phoneticPr fontId="1"/>
  </si>
  <si>
    <t>4,000
mg/L付近</t>
    <rPh sb="10" eb="12">
      <t>フキン</t>
    </rPh>
    <phoneticPr fontId="1"/>
  </si>
  <si>
    <t>◆MLSS直線性、繰り返し性</t>
    <rPh sb="5" eb="8">
      <t>チョクセンセイ</t>
    </rPh>
    <rPh sb="9" eb="10">
      <t>ク</t>
    </rPh>
    <rPh sb="11" eb="12">
      <t>カエ</t>
    </rPh>
    <rPh sb="13" eb="14">
      <t>セイ</t>
    </rPh>
    <phoneticPr fontId="1"/>
  </si>
  <si>
    <t>　IM-110P成形プローブに対し製品設計仕様書、IM-100P製品規格、製品検査試験規格を入力として、試験方法、合否基準を決定し評価試験内容を決定する。</t>
    <rPh sb="8" eb="10">
      <t>セイケイ</t>
    </rPh>
    <rPh sb="15" eb="16">
      <t>タイ</t>
    </rPh>
    <rPh sb="17" eb="21">
      <t>セイヒンセッケイ</t>
    </rPh>
    <rPh sb="21" eb="24">
      <t>シヨウショ</t>
    </rPh>
    <rPh sb="32" eb="36">
      <t>セイヒンキカク</t>
    </rPh>
    <rPh sb="37" eb="41">
      <t>セイヒンケンサ</t>
    </rPh>
    <rPh sb="41" eb="45">
      <t>シケンキカク</t>
    </rPh>
    <rPh sb="45" eb="47">
      <t>ニュウリョク</t>
    </rPh>
    <rPh sb="51" eb="53">
      <t>シケン</t>
    </rPh>
    <rPh sb="53" eb="55">
      <t>ホウホウ</t>
    </rPh>
    <rPh sb="56" eb="58">
      <t>ゴウヒ</t>
    </rPh>
    <rPh sb="58" eb="60">
      <t>キジュン</t>
    </rPh>
    <rPh sb="61" eb="63">
      <t>ケッテイ</t>
    </rPh>
    <rPh sb="65" eb="67">
      <t>ヒョウカ</t>
    </rPh>
    <rPh sb="67" eb="69">
      <t>シケン</t>
    </rPh>
    <rPh sb="68" eb="70">
      <t>ナイヨウ</t>
    </rPh>
    <rPh sb="71" eb="73">
      <t>ケッテイ</t>
    </rPh>
    <phoneticPr fontId="1"/>
  </si>
  <si>
    <r>
      <t xml:space="preserve">
</t>
    </r>
    <r>
      <rPr>
        <b/>
        <sz val="11"/>
        <rFont val="ＭＳ Ｐゴシック"/>
        <family val="3"/>
        <charset val="128"/>
      </rPr>
      <t>直線性、繰り返し性の評価④　水深</t>
    </r>
    <r>
      <rPr>
        <sz val="11"/>
        <rFont val="ＭＳ Ｐゴシック"/>
        <family val="3"/>
        <charset val="128"/>
      </rPr>
      <t xml:space="preserve">
【入力】
製品設計仕様書No.47,48
【目的】
基準器と同等の直線性、誤差であることを確認する。
また、機器の違いで直線性が変わらない事を確認する</t>
    </r>
    <rPh sb="5" eb="6">
      <t>ク</t>
    </rPh>
    <rPh sb="7" eb="8">
      <t>カエ</t>
    </rPh>
    <rPh sb="9" eb="10">
      <t>セイ</t>
    </rPh>
    <rPh sb="15" eb="17">
      <t>スイシン</t>
    </rPh>
    <phoneticPr fontId="1"/>
  </si>
  <si>
    <r>
      <t>◆繰り返し性（</t>
    </r>
    <r>
      <rPr>
        <sz val="10"/>
        <color rgb="FFFF0000"/>
        <rFont val="ＭＳ Ｐゴシック"/>
        <family val="3"/>
        <charset val="128"/>
      </rPr>
      <t>黒絵具</t>
    </r>
    <r>
      <rPr>
        <sz val="10"/>
        <rFont val="ＭＳ Ｐゴシック"/>
        <family val="3"/>
        <charset val="128"/>
      </rPr>
      <t>）</t>
    </r>
    <rPh sb="1" eb="2">
      <t>ク</t>
    </rPh>
    <rPh sb="3" eb="4">
      <t>カエ</t>
    </rPh>
    <rPh sb="5" eb="6">
      <t>セイ</t>
    </rPh>
    <rPh sb="7" eb="10">
      <t>クロエノグ</t>
    </rPh>
    <phoneticPr fontId="1"/>
  </si>
  <si>
    <r>
      <t>◆</t>
    </r>
    <r>
      <rPr>
        <sz val="10"/>
        <color rgb="FFFF0000"/>
        <rFont val="ＭＳ Ｐゴシック"/>
        <family val="3"/>
        <charset val="128"/>
      </rPr>
      <t>透視度</t>
    </r>
    <rPh sb="1" eb="4">
      <t>トウシド</t>
    </rPh>
    <phoneticPr fontId="1"/>
  </si>
  <si>
    <t>基準器（mg/L)</t>
    <rPh sb="0" eb="3">
      <t>キジュンキ</t>
    </rPh>
    <phoneticPr fontId="1"/>
  </si>
  <si>
    <t>外乱光の影響
【入力】
製品要求仕様書/校正方法
製品設計仕様書№55
【目的】
IM成型プローブの太陽などの外乱光に対しての影響度の確認</t>
    <rPh sb="0" eb="3">
      <t>ガイランコウ</t>
    </rPh>
    <rPh sb="4" eb="6">
      <t>エイキョウ</t>
    </rPh>
    <rPh sb="13" eb="15">
      <t>セイヒン</t>
    </rPh>
    <rPh sb="15" eb="20">
      <t>ヨウキュウシヨウショ</t>
    </rPh>
    <rPh sb="21" eb="23">
      <t>コウセイ</t>
    </rPh>
    <rPh sb="23" eb="25">
      <t>ホウホウ</t>
    </rPh>
    <rPh sb="27" eb="31">
      <t>セイヒンセッケイ</t>
    </rPh>
    <rPh sb="31" eb="34">
      <t>シヨウショ</t>
    </rPh>
    <rPh sb="46" eb="48">
      <t>セイケイ</t>
    </rPh>
    <rPh sb="53" eb="55">
      <t>タイヨウ</t>
    </rPh>
    <rPh sb="58" eb="60">
      <t>ガイラン</t>
    </rPh>
    <rPh sb="60" eb="61">
      <t>コウ</t>
    </rPh>
    <rPh sb="62" eb="63">
      <t>タイ</t>
    </rPh>
    <rPh sb="66" eb="69">
      <t>エイキョウド</t>
    </rPh>
    <rPh sb="70" eb="72">
      <t>カクニン</t>
    </rPh>
    <phoneticPr fontId="1"/>
  </si>
  <si>
    <t>外乱光の影響</t>
    <phoneticPr fontId="1"/>
  </si>
  <si>
    <t>製品規格
一覧表
（IE-0231）</t>
    <rPh sb="0" eb="4">
      <t>セイヒンキカク</t>
    </rPh>
    <rPh sb="5" eb="8">
      <t>イチランヒョウ</t>
    </rPh>
    <phoneticPr fontId="1"/>
  </si>
  <si>
    <r>
      <t xml:space="preserve">指示値の±2%
</t>
    </r>
    <r>
      <rPr>
        <sz val="9"/>
        <rFont val="ＭＳ Ｐゴシック"/>
        <family val="3"/>
        <charset val="128"/>
      </rPr>
      <t>（5,000mg/L未満は±150mg/L）</t>
    </r>
    <rPh sb="0" eb="3">
      <t>シジチ</t>
    </rPh>
    <rPh sb="18" eb="20">
      <t>ミマン</t>
    </rPh>
    <phoneticPr fontId="1"/>
  </si>
  <si>
    <r>
      <t xml:space="preserve">指示値の±1%
</t>
    </r>
    <r>
      <rPr>
        <sz val="9"/>
        <rFont val="ＭＳ Ｐゴシック"/>
        <family val="3"/>
        <charset val="128"/>
      </rPr>
      <t>（5,000mg/L未満は±80mg/L）</t>
    </r>
    <rPh sb="0" eb="3">
      <t>シジチ</t>
    </rPh>
    <rPh sb="18" eb="20">
      <t>ミマン</t>
    </rPh>
    <phoneticPr fontId="1"/>
  </si>
  <si>
    <t>検査基準の2倍</t>
    <rPh sb="0" eb="4">
      <t>ケンサキジュン</t>
    </rPh>
    <rPh sb="6" eb="7">
      <t>バイ</t>
    </rPh>
    <phoneticPr fontId="1"/>
  </si>
  <si>
    <t>1分後の±2%</t>
    <rPh sb="1" eb="3">
      <t>フンゴ</t>
    </rPh>
    <phoneticPr fontId="1"/>
  </si>
  <si>
    <t>該当せず</t>
    <rPh sb="0" eb="2">
      <t>ガイトウ</t>
    </rPh>
    <phoneticPr fontId="1"/>
  </si>
  <si>
    <t>電源変動の安定性</t>
    <rPh sb="0" eb="4">
      <t>デンゲンヘンドウ</t>
    </rPh>
    <rPh sb="5" eb="8">
      <t>アンテイセイ</t>
    </rPh>
    <phoneticPr fontId="1"/>
  </si>
  <si>
    <t>±20mg/L</t>
    <phoneticPr fontId="1"/>
  </si>
  <si>
    <t>±10mg/L</t>
    <phoneticPr fontId="1"/>
  </si>
  <si>
    <t>±0.01m</t>
    <phoneticPr fontId="1"/>
  </si>
  <si>
    <t>SSに関して記載なし</t>
    <rPh sb="3" eb="4">
      <t>カン</t>
    </rPh>
    <rPh sb="6" eb="8">
      <t>キサイ</t>
    </rPh>
    <phoneticPr fontId="1"/>
  </si>
  <si>
    <t>製品設計
仕様書
※要求仕様は青字で識別</t>
    <rPh sb="0" eb="2">
      <t>セイヒン</t>
    </rPh>
    <rPh sb="2" eb="4">
      <t>セッケイ</t>
    </rPh>
    <rPh sb="5" eb="8">
      <t>シヨウショ</t>
    </rPh>
    <rPh sb="10" eb="12">
      <t>ヨウキュウ</t>
    </rPh>
    <rPh sb="12" eb="14">
      <t>シヨウ</t>
    </rPh>
    <rPh sb="15" eb="17">
      <t>アオジ</t>
    </rPh>
    <rPh sb="18" eb="20">
      <t>シキベツ</t>
    </rPh>
    <phoneticPr fontId="1"/>
  </si>
  <si>
    <r>
      <t xml:space="preserve">指示値の±2%
</t>
    </r>
    <r>
      <rPr>
        <sz val="9"/>
        <color rgb="FF0000FF"/>
        <rFont val="ＭＳ Ｐゴシック"/>
        <family val="3"/>
        <charset val="128"/>
      </rPr>
      <t>（5,000mg/L未満は±</t>
    </r>
    <r>
      <rPr>
        <sz val="9"/>
        <color rgb="FFFF0000"/>
        <rFont val="ＭＳ Ｐゴシック"/>
        <family val="3"/>
        <charset val="128"/>
      </rPr>
      <t>100mg/L</t>
    </r>
    <r>
      <rPr>
        <sz val="9"/>
        <color rgb="FF0000FF"/>
        <rFont val="ＭＳ Ｐゴシック"/>
        <family val="3"/>
        <charset val="128"/>
      </rPr>
      <t>）</t>
    </r>
    <rPh sb="0" eb="3">
      <t>シジチ</t>
    </rPh>
    <rPh sb="18" eb="20">
      <t>ミマン</t>
    </rPh>
    <phoneticPr fontId="1"/>
  </si>
  <si>
    <t>±1%F.S.
(水温20℃)</t>
    <rPh sb="9" eb="11">
      <t>スイオン</t>
    </rPh>
    <phoneticPr fontId="1"/>
  </si>
  <si>
    <t>±2.5%F.S.
(水温20℃)</t>
    <rPh sb="11" eb="13">
      <t>スイオン</t>
    </rPh>
    <phoneticPr fontId="1"/>
  </si>
  <si>
    <r>
      <t xml:space="preserve">指示値の±1%
</t>
    </r>
    <r>
      <rPr>
        <sz val="9"/>
        <color rgb="FFFF0000"/>
        <rFont val="ＭＳ Ｐゴシック"/>
        <family val="3"/>
        <charset val="128"/>
      </rPr>
      <t>（5,000mg/L未満は±50mg/L）</t>
    </r>
    <rPh sb="0" eb="3">
      <t>シジチ</t>
    </rPh>
    <rPh sb="18" eb="20">
      <t>ミマン</t>
    </rPh>
    <phoneticPr fontId="1"/>
  </si>
  <si>
    <t>±120mg/L（未定）</t>
    <rPh sb="9" eb="11">
      <t>ミテイ</t>
    </rPh>
    <phoneticPr fontId="1"/>
  </si>
  <si>
    <t>±60mg/L（未定）</t>
    <rPh sb="8" eb="10">
      <t>ミテイ</t>
    </rPh>
    <phoneticPr fontId="1"/>
  </si>
  <si>
    <t>±200mg/L（±2digit）</t>
    <phoneticPr fontId="1"/>
  </si>
  <si>
    <t>±100mg/L（±1digit）</t>
    <phoneticPr fontId="1"/>
  </si>
  <si>
    <r>
      <t xml:space="preserve">±0.03m
</t>
    </r>
    <r>
      <rPr>
        <b/>
        <sz val="10"/>
        <color rgb="FFFF0000"/>
        <rFont val="ＭＳ Ｐゴシック"/>
        <family val="3"/>
        <charset val="128"/>
      </rPr>
      <t>(目標値)</t>
    </r>
    <rPh sb="8" eb="10">
      <t>モクヒョウ</t>
    </rPh>
    <rPh sb="10" eb="11">
      <t>チ</t>
    </rPh>
    <phoneticPr fontId="1"/>
  </si>
  <si>
    <t>耐薬品性</t>
    <rPh sb="0" eb="4">
      <t>タイヤクヒンセイ</t>
    </rPh>
    <phoneticPr fontId="1"/>
  </si>
  <si>
    <t>耐水圧</t>
    <rPh sb="0" eb="3">
      <t>タイスイアツ</t>
    </rPh>
    <phoneticPr fontId="1"/>
  </si>
  <si>
    <t>電源電圧を±10%変化</t>
    <rPh sb="0" eb="2">
      <t>デンゲン</t>
    </rPh>
    <rPh sb="2" eb="4">
      <t>デンアツ</t>
    </rPh>
    <rPh sb="9" eb="11">
      <t>ヘンカ</t>
    </rPh>
    <phoneticPr fontId="1"/>
  </si>
  <si>
    <t>振動試験</t>
    <rPh sb="0" eb="4">
      <t>シンドウシケン</t>
    </rPh>
    <phoneticPr fontId="1"/>
  </si>
  <si>
    <t>±20mg/L
(±2%FS)</t>
    <phoneticPr fontId="1"/>
  </si>
  <si>
    <t>±10mg/L
(±1%FS)</t>
    <phoneticPr fontId="1"/>
  </si>
  <si>
    <t>±5%FS</t>
    <phoneticPr fontId="1"/>
  </si>
  <si>
    <t>±2.5%FS</t>
    <phoneticPr fontId="1"/>
  </si>
  <si>
    <r>
      <t xml:space="preserve">指示値の±4%
</t>
    </r>
    <r>
      <rPr>
        <sz val="9"/>
        <rFont val="ＭＳ Ｐゴシック"/>
        <family val="3"/>
        <charset val="128"/>
      </rPr>
      <t>（5,000mg/L未満は±200mg/L）</t>
    </r>
    <rPh sb="0" eb="3">
      <t>シジチ</t>
    </rPh>
    <rPh sb="18" eb="20">
      <t>ミマン</t>
    </rPh>
    <phoneticPr fontId="1"/>
  </si>
  <si>
    <t>±4%F.S.
(水温20℃)</t>
    <rPh sb="9" eb="11">
      <t>スイオン</t>
    </rPh>
    <phoneticPr fontId="1"/>
  </si>
  <si>
    <t>±10%F.S.
(水温20℃)</t>
    <rPh sb="10" eb="12">
      <t>スイオン</t>
    </rPh>
    <phoneticPr fontId="1"/>
  </si>
  <si>
    <r>
      <t xml:space="preserve">指示値の±4%
</t>
    </r>
    <r>
      <rPr>
        <sz val="9"/>
        <color rgb="FFFF0000"/>
        <rFont val="ＭＳ Ｐゴシック"/>
        <family val="3"/>
        <charset val="128"/>
      </rPr>
      <t>（5,000mg/L未満は±200mg/L）</t>
    </r>
    <rPh sb="0" eb="3">
      <t>シジチ</t>
    </rPh>
    <rPh sb="18" eb="20">
      <t>ミマン</t>
    </rPh>
    <phoneticPr fontId="1"/>
  </si>
  <si>
    <r>
      <t xml:space="preserve">指示値の±2%
</t>
    </r>
    <r>
      <rPr>
        <sz val="9"/>
        <color rgb="FFFF0000"/>
        <rFont val="ＭＳ Ｐゴシック"/>
        <family val="3"/>
        <charset val="128"/>
      </rPr>
      <t>（5,000mg/L未満は±100mg/L）</t>
    </r>
    <rPh sb="0" eb="3">
      <t>シジチ</t>
    </rPh>
    <rPh sb="18" eb="20">
      <t>ミマン</t>
    </rPh>
    <phoneticPr fontId="1"/>
  </si>
  <si>
    <t xml:space="preserve">評価試験計画基準案
</t>
    <rPh sb="0" eb="6">
      <t>ヒョウカシケンケイカク</t>
    </rPh>
    <rPh sb="6" eb="9">
      <t>キジュンアン</t>
    </rPh>
    <phoneticPr fontId="1"/>
  </si>
  <si>
    <t>(±2digit)</t>
    <phoneticPr fontId="1"/>
  </si>
  <si>
    <t>±0.02m
(±2digit)</t>
    <phoneticPr fontId="1"/>
  </si>
  <si>
    <t>±0.01m
(±1digit)</t>
    <phoneticPr fontId="1"/>
  </si>
  <si>
    <t>±20mg/L
(±2digit)</t>
    <phoneticPr fontId="1"/>
  </si>
  <si>
    <t>±10mg/L
(±1digit)</t>
    <phoneticPr fontId="1"/>
  </si>
  <si>
    <t>±2mg/L
(±2digit)</t>
    <phoneticPr fontId="1"/>
  </si>
  <si>
    <t>±1mg/L
(±1digit)</t>
    <phoneticPr fontId="1"/>
  </si>
  <si>
    <t>±0.2cm</t>
    <phoneticPr fontId="1"/>
  </si>
  <si>
    <t>±0.1cm</t>
    <phoneticPr fontId="1"/>
  </si>
  <si>
    <t>±2cm</t>
    <phoneticPr fontId="1"/>
  </si>
  <si>
    <t>±1cm</t>
    <phoneticPr fontId="1"/>
  </si>
  <si>
    <t>(±1digit)</t>
    <phoneticPr fontId="1"/>
  </si>
  <si>
    <t xml:space="preserve">MLSS/SS/透視度
①遮光瓶、透明ビーカーに純水を入れ、プローブと一緒に外気温で3時間以上安定させる。
②遮光瓶で指示値を確認する
③透明ビーカーで日光に対して、スリットが平行になるような状態で指示値を確認する。
⓸（②、③）の差から外乱光の影響を確認する。
使用機器：
・IM成型プローブ
・IM-100P基準器
</t>
    <rPh sb="8" eb="11">
      <t>トウシド</t>
    </rPh>
    <rPh sb="13" eb="16">
      <t>シャコウビン</t>
    </rPh>
    <rPh sb="17" eb="19">
      <t>トウメイ</t>
    </rPh>
    <rPh sb="24" eb="26">
      <t>ジュンスイ</t>
    </rPh>
    <rPh sb="27" eb="28">
      <t>イ</t>
    </rPh>
    <rPh sb="43" eb="47">
      <t>ジカンイジョウ</t>
    </rPh>
    <rPh sb="47" eb="49">
      <t>アンテイ</t>
    </rPh>
    <rPh sb="55" eb="57">
      <t>シャコウ</t>
    </rPh>
    <rPh sb="57" eb="58">
      <t>ビン</t>
    </rPh>
    <rPh sb="59" eb="62">
      <t>シジチ</t>
    </rPh>
    <rPh sb="63" eb="65">
      <t>カクニン</t>
    </rPh>
    <rPh sb="69" eb="71">
      <t>トウメイ</t>
    </rPh>
    <rPh sb="76" eb="78">
      <t>ニッコウ</t>
    </rPh>
    <rPh sb="79" eb="80">
      <t>タイ</t>
    </rPh>
    <rPh sb="88" eb="90">
      <t>ヘイコウ</t>
    </rPh>
    <rPh sb="96" eb="98">
      <t>ジョウタイ</t>
    </rPh>
    <rPh sb="99" eb="102">
      <t>シジチ</t>
    </rPh>
    <rPh sb="103" eb="105">
      <t>カクニン</t>
    </rPh>
    <rPh sb="116" eb="117">
      <t>サ</t>
    </rPh>
    <rPh sb="119" eb="122">
      <t>ガイランコウ</t>
    </rPh>
    <rPh sb="123" eb="125">
      <t>エイキョウ</t>
    </rPh>
    <rPh sb="126" eb="128">
      <t>カクニン</t>
    </rPh>
    <rPh sb="135" eb="139">
      <t>シヨウキキ</t>
    </rPh>
    <rPh sb="159" eb="162">
      <t>キジュンキ</t>
    </rPh>
    <phoneticPr fontId="11"/>
  </si>
  <si>
    <t>製品検査・試験規格No.31,32</t>
    <rPh sb="0" eb="2">
      <t>セイヒン</t>
    </rPh>
    <rPh sb="2" eb="4">
      <t>ケンサ</t>
    </rPh>
    <rPh sb="5" eb="7">
      <t>シケン</t>
    </rPh>
    <rPh sb="7" eb="9">
      <t>キカク</t>
    </rPh>
    <phoneticPr fontId="1"/>
  </si>
  <si>
    <t>落下試験
【入力】
製品設計仕様書
№61
【目的】
万が一製品を手元から落下させても、破損しないことを確認する。
※想定として、センサ保証期間（5年）の間、2回/年程度落下させたものとして確認する。</t>
    <rPh sb="0" eb="2">
      <t>ラッカ</t>
    </rPh>
    <rPh sb="2" eb="4">
      <t>シケン</t>
    </rPh>
    <rPh sb="30" eb="31">
      <t>マン</t>
    </rPh>
    <rPh sb="32" eb="33">
      <t>イチ</t>
    </rPh>
    <rPh sb="33" eb="35">
      <t>セイヒン</t>
    </rPh>
    <rPh sb="36" eb="38">
      <t>テモト</t>
    </rPh>
    <rPh sb="40" eb="42">
      <t>ラッカ</t>
    </rPh>
    <rPh sb="47" eb="49">
      <t>ハソン</t>
    </rPh>
    <rPh sb="55" eb="57">
      <t>カクニン</t>
    </rPh>
    <rPh sb="62" eb="64">
      <t>ソウテイ</t>
    </rPh>
    <rPh sb="71" eb="75">
      <t>ホショウキカン</t>
    </rPh>
    <rPh sb="77" eb="78">
      <t>ネン</t>
    </rPh>
    <rPh sb="80" eb="81">
      <t>アイダ</t>
    </rPh>
    <rPh sb="83" eb="84">
      <t>カイ</t>
    </rPh>
    <rPh sb="85" eb="86">
      <t>ネン</t>
    </rPh>
    <rPh sb="86" eb="88">
      <t>テイド</t>
    </rPh>
    <rPh sb="88" eb="90">
      <t>ラッカ</t>
    </rPh>
    <rPh sb="98" eb="100">
      <t>カクニン</t>
    </rPh>
    <phoneticPr fontId="1"/>
  </si>
  <si>
    <t>試験前</t>
    <rPh sb="0" eb="2">
      <t>シケン</t>
    </rPh>
    <rPh sb="2" eb="3">
      <t>マエ</t>
    </rPh>
    <phoneticPr fontId="11"/>
  </si>
  <si>
    <t>試験後</t>
    <rPh sb="0" eb="2">
      <t>シケン</t>
    </rPh>
    <rPh sb="2" eb="3">
      <t>ゴ</t>
    </rPh>
    <phoneticPr fontId="11"/>
  </si>
  <si>
    <t>遮光瓶</t>
    <rPh sb="0" eb="3">
      <t>シャコウビン</t>
    </rPh>
    <phoneticPr fontId="1"/>
  </si>
  <si>
    <t>透明ﾋﾞｰｶｰ</t>
    <rPh sb="0" eb="2">
      <t>トウメイ</t>
    </rPh>
    <phoneticPr fontId="1"/>
  </si>
  <si>
    <t>◆振動の影響試験</t>
    <rPh sb="1" eb="3">
      <t>シンドウ</t>
    </rPh>
    <rPh sb="4" eb="6">
      <t>エイキョウ</t>
    </rPh>
    <rPh sb="6" eb="8">
      <t>シケン</t>
    </rPh>
    <phoneticPr fontId="1"/>
  </si>
  <si>
    <t>振動の影響
【入力】
製品要求仕様書/校正方法
製品設計仕様書№60,63
【目的】
輸送時の振動などに対しての影響度の確認</t>
    <rPh sb="0" eb="2">
      <t>シンドウ</t>
    </rPh>
    <rPh sb="3" eb="5">
      <t>エイキョウ</t>
    </rPh>
    <rPh sb="12" eb="14">
      <t>セイヒン</t>
    </rPh>
    <rPh sb="14" eb="19">
      <t>ヨウキュウシヨウショ</t>
    </rPh>
    <rPh sb="20" eb="22">
      <t>コウセイ</t>
    </rPh>
    <rPh sb="22" eb="24">
      <t>ホウホウ</t>
    </rPh>
    <rPh sb="26" eb="30">
      <t>セイヒンセッケイ</t>
    </rPh>
    <rPh sb="30" eb="33">
      <t>シヨウショ</t>
    </rPh>
    <rPh sb="46" eb="48">
      <t>ユソウ</t>
    </rPh>
    <rPh sb="48" eb="49">
      <t>ジ</t>
    </rPh>
    <rPh sb="50" eb="52">
      <t>シンドウ</t>
    </rPh>
    <rPh sb="55" eb="56">
      <t>タイ</t>
    </rPh>
    <rPh sb="59" eb="62">
      <t>エイキョウド</t>
    </rPh>
    <rPh sb="63" eb="65">
      <t>カクニン</t>
    </rPh>
    <phoneticPr fontId="1"/>
  </si>
  <si>
    <t>耐薬品性能
【入力】
製品要求仕様書/64</t>
    <rPh sb="0" eb="5">
      <t>タイヤクヒンセイノウ</t>
    </rPh>
    <rPh sb="8" eb="10">
      <t>ニュウリョク</t>
    </rPh>
    <rPh sb="12" eb="19">
      <t>セイヒンヨウキュウシヨウショ</t>
    </rPh>
    <phoneticPr fontId="1"/>
  </si>
  <si>
    <t>重量
【入力】
製品要求仕様書/60</t>
    <rPh sb="0" eb="2">
      <t>ジュウリョウ</t>
    </rPh>
    <rPh sb="5" eb="7">
      <t>ニュウリョク</t>
    </rPh>
    <rPh sb="9" eb="16">
      <t>セイヒンヨウキュウシヨウショ</t>
    </rPh>
    <phoneticPr fontId="1"/>
  </si>
  <si>
    <t>ﾃｽﾄ器</t>
    <rPh sb="3" eb="4">
      <t>キ</t>
    </rPh>
    <phoneticPr fontId="1"/>
  </si>
  <si>
    <t>耐水圧性能
【入力】
製品要求仕様書/防水性
製品設計仕様書/№62/防水性</t>
    <rPh sb="0" eb="1">
      <t>タイ</t>
    </rPh>
    <rPh sb="1" eb="3">
      <t>スイアツ</t>
    </rPh>
    <rPh sb="3" eb="4">
      <t>セイ</t>
    </rPh>
    <rPh sb="4" eb="5">
      <t>ノウ</t>
    </rPh>
    <rPh sb="8" eb="10">
      <t>ニュウリョク</t>
    </rPh>
    <rPh sb="12" eb="19">
      <t>セイヒンヨウキュウシヨウショ</t>
    </rPh>
    <rPh sb="20" eb="23">
      <t>ボウスイセイ</t>
    </rPh>
    <rPh sb="24" eb="26">
      <t>セイヒン</t>
    </rPh>
    <rPh sb="26" eb="28">
      <t>セッケイ</t>
    </rPh>
    <rPh sb="28" eb="31">
      <t>シヨウショ</t>
    </rPh>
    <rPh sb="36" eb="39">
      <t>ボウスイセイ</t>
    </rPh>
    <phoneticPr fontId="1"/>
  </si>
  <si>
    <t>製品検査・試験規格No.26，27，28</t>
    <rPh sb="0" eb="2">
      <t>セイヒン</t>
    </rPh>
    <rPh sb="2" eb="4">
      <t>ケンサ</t>
    </rPh>
    <rPh sb="5" eb="7">
      <t>シケン</t>
    </rPh>
    <rPh sb="7" eb="9">
      <t>キカク</t>
    </rPh>
    <phoneticPr fontId="1"/>
  </si>
  <si>
    <t>試験前後</t>
    <rPh sb="0" eb="2">
      <t>シケン</t>
    </rPh>
    <rPh sb="2" eb="4">
      <t>ゼンゴ</t>
    </rPh>
    <phoneticPr fontId="11"/>
  </si>
  <si>
    <t>試験後</t>
    <rPh sb="0" eb="3">
      <t>シケンゴ</t>
    </rPh>
    <phoneticPr fontId="1"/>
  </si>
  <si>
    <t>誤差(最大)</t>
    <rPh sb="0" eb="2">
      <t>ゴサ</t>
    </rPh>
    <rPh sb="3" eb="5">
      <t>サイダイ</t>
    </rPh>
    <phoneticPr fontId="1"/>
  </si>
  <si>
    <r>
      <t>1</t>
    </r>
    <r>
      <rPr>
        <sz val="10"/>
        <rFont val="ＭＳ Ｐゴシック"/>
        <family val="3"/>
        <charset val="128"/>
      </rPr>
      <t>25</t>
    </r>
    <r>
      <rPr>
        <sz val="10"/>
        <rFont val="ＭＳ Ｐゴシック"/>
        <family val="3"/>
        <charset val="128"/>
      </rPr>
      <t xml:space="preserve">
mg/L付近</t>
    </r>
    <rPh sb="8" eb="10">
      <t>フキン</t>
    </rPh>
    <phoneticPr fontId="1"/>
  </si>
  <si>
    <r>
      <t>1,000</t>
    </r>
    <r>
      <rPr>
        <sz val="10"/>
        <rFont val="ＭＳ Ｐゴシック"/>
        <family val="3"/>
        <charset val="128"/>
      </rPr>
      <t xml:space="preserve">
mg/L付近</t>
    </r>
    <rPh sb="10" eb="12">
      <t>フキン</t>
    </rPh>
    <phoneticPr fontId="1"/>
  </si>
  <si>
    <t>検査基準</t>
    <rPh sb="0" eb="2">
      <t>ケンサ</t>
    </rPh>
    <rPh sb="2" eb="4">
      <t>キジュン</t>
    </rPh>
    <phoneticPr fontId="1"/>
  </si>
  <si>
    <t>評価記録：　2026/2/24～</t>
    <rPh sb="0" eb="2">
      <t>ヒョウカ</t>
    </rPh>
    <rPh sb="2" eb="4">
      <t>キロク</t>
    </rPh>
    <phoneticPr fontId="1"/>
  </si>
  <si>
    <t>評価者：センサ開発部　三浦泰徳</t>
    <rPh sb="0" eb="3">
      <t>ヒョウカシャ</t>
    </rPh>
    <rPh sb="7" eb="10">
      <t>カイハツブ</t>
    </rPh>
    <rPh sb="11" eb="15">
      <t>ミウラヤスノリ</t>
    </rPh>
    <phoneticPr fontId="1"/>
  </si>
  <si>
    <t>ｶﾞﾗｽ透視度計</t>
    <rPh sb="5" eb="6">
      <t>ド</t>
    </rPh>
    <rPh sb="7" eb="8">
      <t>ケイ</t>
    </rPh>
    <phoneticPr fontId="11"/>
  </si>
  <si>
    <t>ｵﾌﾟﾃｯｸｽ</t>
    <phoneticPr fontId="1"/>
  </si>
  <si>
    <t>測定値</t>
    <rPh sb="0" eb="3">
      <t>ソクテイチ</t>
    </rPh>
    <phoneticPr fontId="1"/>
  </si>
  <si>
    <t>◆MLSSドリフト</t>
    <phoneticPr fontId="11"/>
  </si>
  <si>
    <t>◆透視度ドリフト</t>
    <rPh sb="1" eb="4">
      <t>トウシド</t>
    </rPh>
    <phoneticPr fontId="11"/>
  </si>
  <si>
    <t>◆水深ドリフト</t>
    <rPh sb="1" eb="3">
      <t>スイシン</t>
    </rPh>
    <phoneticPr fontId="11"/>
  </si>
  <si>
    <t>成形プローブ(m)</t>
    <rPh sb="0" eb="2">
      <t>セイケイ</t>
    </rPh>
    <phoneticPr fontId="1"/>
  </si>
  <si>
    <t>MLSS、SS計算方法変更の結果</t>
    <rPh sb="7" eb="9">
      <t>ケイサン</t>
    </rPh>
    <rPh sb="9" eb="11">
      <t>ホウホウ</t>
    </rPh>
    <rPh sb="11" eb="13">
      <t>ヘンコウ</t>
    </rPh>
    <rPh sb="14" eb="16">
      <t>ケッカ</t>
    </rPh>
    <phoneticPr fontId="1"/>
  </si>
  <si>
    <t>理論値</t>
    <rPh sb="0" eb="3">
      <t>リロンチ</t>
    </rPh>
    <phoneticPr fontId="1"/>
  </si>
  <si>
    <t>・MLSS、SS白溶液の理論値を「基準器(モード5)の値」とする</t>
    <rPh sb="8" eb="9">
      <t>シロ</t>
    </rPh>
    <rPh sb="9" eb="11">
      <t>ヨウエキ</t>
    </rPh>
    <rPh sb="12" eb="15">
      <t>リロンチ</t>
    </rPh>
    <rPh sb="17" eb="20">
      <t>キジュンキ</t>
    </rPh>
    <rPh sb="27" eb="28">
      <t>アタイ</t>
    </rPh>
    <phoneticPr fontId="1"/>
  </si>
  <si>
    <t>・MLSS、SSの検量線式を「黒、白ともにT4-1で式を作成」に戻す</t>
    <rPh sb="9" eb="12">
      <t>ケンリョウセン</t>
    </rPh>
    <rPh sb="12" eb="13">
      <t>シキ</t>
    </rPh>
    <rPh sb="15" eb="16">
      <t>クロ</t>
    </rPh>
    <rPh sb="17" eb="18">
      <t>シロ</t>
    </rPh>
    <rPh sb="26" eb="27">
      <t>シキ</t>
    </rPh>
    <rPh sb="28" eb="30">
      <t>サクセイ</t>
    </rPh>
    <rPh sb="32" eb="33">
      <t>モド</t>
    </rPh>
    <phoneticPr fontId="1"/>
  </si>
  <si>
    <t>・MLSS、SS(白)の検量線式は、4次式で作成する（現行IM計準拠）（※黒は1次式）</t>
    <rPh sb="9" eb="10">
      <t>シロ</t>
    </rPh>
    <rPh sb="12" eb="15">
      <t>ケンリョウセン</t>
    </rPh>
    <rPh sb="15" eb="16">
      <t>シキ</t>
    </rPh>
    <rPh sb="19" eb="21">
      <t>ジシキ</t>
    </rPh>
    <rPh sb="22" eb="24">
      <t>サクセイ</t>
    </rPh>
    <rPh sb="27" eb="29">
      <t>ゲンコウ</t>
    </rPh>
    <rPh sb="31" eb="32">
      <t>ケイ</t>
    </rPh>
    <rPh sb="32" eb="34">
      <t>ジュンキョ</t>
    </rPh>
    <rPh sb="37" eb="38">
      <t>クロ</t>
    </rPh>
    <rPh sb="40" eb="42">
      <t>ジシキ</t>
    </rPh>
    <phoneticPr fontId="1"/>
  </si>
  <si>
    <t>◆外乱光の影響試験(MLSS)</t>
    <rPh sb="1" eb="4">
      <t>ガイランコウ</t>
    </rPh>
    <rPh sb="5" eb="7">
      <t>エイキョウ</t>
    </rPh>
    <rPh sb="7" eb="9">
      <t>シケン</t>
    </rPh>
    <phoneticPr fontId="1"/>
  </si>
  <si>
    <t>◆外乱光の影響試験(SS)</t>
    <rPh sb="1" eb="4">
      <t>ガイランコウ</t>
    </rPh>
    <rPh sb="5" eb="7">
      <t>エイキョウ</t>
    </rPh>
    <rPh sb="7" eb="9">
      <t>シケン</t>
    </rPh>
    <phoneticPr fontId="1"/>
  </si>
  <si>
    <t>◆黒絵具溶液　（基準器と比較）</t>
    <rPh sb="1" eb="4">
      <t>クロエノグ</t>
    </rPh>
    <rPh sb="4" eb="6">
      <t>ヨウエキ</t>
    </rPh>
    <rPh sb="8" eb="11">
      <t>キジュンキ</t>
    </rPh>
    <rPh sb="12" eb="14">
      <t>ヒカク</t>
    </rPh>
    <phoneticPr fontId="1"/>
  </si>
  <si>
    <r>
      <t>◆黒絵具溶液　（基準器1,000</t>
    </r>
    <r>
      <rPr>
        <sz val="10"/>
        <rFont val="ＭＳ Ｐゴシック"/>
        <family val="3"/>
        <charset val="128"/>
      </rPr>
      <t>mg/Lで校正、基準器</t>
    </r>
    <r>
      <rPr>
        <sz val="10"/>
        <rFont val="ＭＳ Ｐゴシック"/>
        <family val="3"/>
        <charset val="128"/>
      </rPr>
      <t>と比較）</t>
    </r>
    <rPh sb="1" eb="2">
      <t>クロ</t>
    </rPh>
    <rPh sb="2" eb="4">
      <t>エノグ</t>
    </rPh>
    <rPh sb="4" eb="6">
      <t>ヨウエキ</t>
    </rPh>
    <rPh sb="21" eb="23">
      <t>コウセイ</t>
    </rPh>
    <rPh sb="24" eb="27">
      <t>キジュンキ</t>
    </rPh>
    <phoneticPr fontId="1"/>
  </si>
  <si>
    <r>
      <t>◆繰り返し性（</t>
    </r>
    <r>
      <rPr>
        <sz val="10"/>
        <color rgb="FFFF0000"/>
        <rFont val="ＭＳ Ｐゴシック"/>
        <family val="3"/>
        <charset val="128"/>
      </rPr>
      <t>黒絵具</t>
    </r>
    <r>
      <rPr>
        <sz val="10"/>
        <rFont val="ＭＳ Ｐゴシック"/>
        <family val="3"/>
        <charset val="128"/>
      </rPr>
      <t>）　（基準器1,000mg/Lで校正）</t>
    </r>
    <rPh sb="1" eb="2">
      <t>ク</t>
    </rPh>
    <rPh sb="3" eb="4">
      <t>カエ</t>
    </rPh>
    <rPh sb="5" eb="6">
      <t>セイ</t>
    </rPh>
    <rPh sb="7" eb="10">
      <t>クロエノグ</t>
    </rPh>
    <phoneticPr fontId="1"/>
  </si>
  <si>
    <t>◆SSドリフト　（基準器1,000mg/Lで校正）</t>
    <phoneticPr fontId="11"/>
  </si>
  <si>
    <t>温度</t>
    <rPh sb="0" eb="2">
      <t>オンド</t>
    </rPh>
    <phoneticPr fontId="1"/>
  </si>
  <si>
    <t>IM基準器</t>
    <rPh sb="2" eb="5">
      <t>キジュンキ</t>
    </rPh>
    <phoneticPr fontId="1"/>
  </si>
  <si>
    <t>20℃指示値</t>
    <rPh sb="3" eb="5">
      <t>シジ</t>
    </rPh>
    <rPh sb="5" eb="6">
      <t>チ</t>
    </rPh>
    <phoneticPr fontId="1"/>
  </si>
  <si>
    <t>圧力(kPa)</t>
    <rPh sb="0" eb="2">
      <t>アツリョク</t>
    </rPh>
    <phoneticPr fontId="11"/>
  </si>
  <si>
    <t>水深(m)</t>
    <rPh sb="0" eb="2">
      <t>スイシン</t>
    </rPh>
    <phoneticPr fontId="1"/>
  </si>
  <si>
    <t>◆水深ドリフト(旧)</t>
    <rPh sb="1" eb="3">
      <t>スイシン</t>
    </rPh>
    <rPh sb="8" eb="9">
      <t>キュウ</t>
    </rPh>
    <phoneticPr fontId="11"/>
  </si>
  <si>
    <t>5分後</t>
    <rPh sb="1" eb="3">
      <t>フンゴ</t>
    </rPh>
    <phoneticPr fontId="1"/>
  </si>
  <si>
    <t>30分後</t>
    <rPh sb="2" eb="4">
      <t>フンゴ</t>
    </rPh>
    <phoneticPr fontId="1"/>
  </si>
  <si>
    <t>①．測定条件、評価条件</t>
    <rPh sb="2" eb="4">
      <t>ソクテイ</t>
    </rPh>
    <rPh sb="4" eb="6">
      <t>ジョウケン</t>
    </rPh>
    <rPh sb="7" eb="9">
      <t>ヒョウカ</t>
    </rPh>
    <rPh sb="9" eb="11">
      <t>ジョウケン</t>
    </rPh>
    <phoneticPr fontId="1"/>
  </si>
  <si>
    <t>②．試験結果</t>
    <rPh sb="2" eb="4">
      <t>シケン</t>
    </rPh>
    <rPh sb="4" eb="6">
      <t>ケッカ</t>
    </rPh>
    <phoneticPr fontId="1"/>
  </si>
  <si>
    <r>
      <t xml:space="preserve">サンプル数：
・試作センサー：　3台
使用機器：
</t>
    </r>
    <r>
      <rPr>
        <strike/>
        <sz val="9"/>
        <rFont val="ＭＳ Ｐゴシック"/>
        <family val="3"/>
        <charset val="128"/>
      </rPr>
      <t>・A2-200 データロガー</t>
    </r>
    <r>
      <rPr>
        <sz val="9"/>
        <rFont val="ＭＳ Ｐゴシック"/>
        <family val="3"/>
        <charset val="128"/>
      </rPr>
      <t xml:space="preserve">
・A2-183 圧力計
・試作アンプ基板
・IM-100基準器</t>
    </r>
    <rPh sb="49" eb="52">
      <t>アツリョクケイ</t>
    </rPh>
    <phoneticPr fontId="1"/>
  </si>
  <si>
    <t>基準器※</t>
    <rPh sb="0" eb="3">
      <t>キジュンキ</t>
    </rPh>
    <phoneticPr fontId="1"/>
  </si>
  <si>
    <t>ホルマジン溶液</t>
    <rPh sb="5" eb="7">
      <t>ヨウエキ</t>
    </rPh>
    <phoneticPr fontId="1"/>
  </si>
  <si>
    <t>濃度(度)</t>
    <rPh sb="0" eb="2">
      <t>ノウド</t>
    </rPh>
    <rPh sb="3" eb="4">
      <t>ド</t>
    </rPh>
    <phoneticPr fontId="11"/>
  </si>
  <si>
    <t>???</t>
    <phoneticPr fontId="1"/>
  </si>
  <si>
    <t>清水</t>
    <rPh sb="0" eb="2">
      <t>セイスイ</t>
    </rPh>
    <phoneticPr fontId="1"/>
  </si>
  <si>
    <t>62.4cm付近</t>
    <rPh sb="6" eb="8">
      <t>フキン</t>
    </rPh>
    <phoneticPr fontId="11"/>
  </si>
  <si>
    <t>35.7cm
付近</t>
    <rPh sb="7" eb="9">
      <t>フキン</t>
    </rPh>
    <phoneticPr fontId="11"/>
  </si>
  <si>
    <t>9.4cm
付近</t>
    <rPh sb="6" eb="8">
      <t>フキン</t>
    </rPh>
    <phoneticPr fontId="11"/>
  </si>
  <si>
    <r>
      <t>6</t>
    </r>
    <r>
      <rPr>
        <sz val="10"/>
        <rFont val="ＭＳ Ｐゴシック"/>
        <family val="3"/>
        <charset val="128"/>
      </rPr>
      <t>2.4</t>
    </r>
    <r>
      <rPr>
        <sz val="10"/>
        <rFont val="ＭＳ Ｐゴシック"/>
        <family val="3"/>
        <charset val="128"/>
      </rPr>
      <t>cm</t>
    </r>
    <phoneticPr fontId="1"/>
  </si>
  <si>
    <t>35.7cm</t>
    <phoneticPr fontId="1"/>
  </si>
  <si>
    <t>9.4cm</t>
    <phoneticPr fontId="1"/>
  </si>
  <si>
    <t>62.4cm</t>
    <phoneticPr fontId="11"/>
  </si>
  <si>
    <t>35.7cm</t>
    <phoneticPr fontId="11"/>
  </si>
  <si>
    <t>9.4cm</t>
    <phoneticPr fontId="11"/>
  </si>
  <si>
    <t>◆外乱光の影響試験(透視度)</t>
    <rPh sb="1" eb="4">
      <t>ガイランコウ</t>
    </rPh>
    <rPh sb="5" eb="7">
      <t>エイキョウ</t>
    </rPh>
    <rPh sb="7" eb="9">
      <t>シケン</t>
    </rPh>
    <rPh sb="10" eb="13">
      <t>トウシド</t>
    </rPh>
    <phoneticPr fontId="1"/>
  </si>
  <si>
    <t>光と平行</t>
    <rPh sb="0" eb="1">
      <t>ヒカリ</t>
    </rPh>
    <rPh sb="2" eb="4">
      <t>ヘイコウ</t>
    </rPh>
    <phoneticPr fontId="1"/>
  </si>
  <si>
    <t>KRK</t>
    <phoneticPr fontId="1"/>
  </si>
  <si>
    <t>SS-10Z</t>
    <phoneticPr fontId="1"/>
  </si>
  <si>
    <t>ｵﾌﾟﾃｯｸｽ透視時計</t>
    <rPh sb="7" eb="11">
      <t>トウシドケイ</t>
    </rPh>
    <phoneticPr fontId="11"/>
  </si>
  <si>
    <t>遮光瓶</t>
    <rPh sb="0" eb="2">
      <t>シャコウ</t>
    </rPh>
    <rPh sb="2" eb="3">
      <t>ビン</t>
    </rPh>
    <phoneticPr fontId="1"/>
  </si>
  <si>
    <t>日陰　(屋内)</t>
    <rPh sb="0" eb="2">
      <t>ヒカゲ</t>
    </rPh>
    <rPh sb="4" eb="6">
      <t>オクナイ</t>
    </rPh>
    <phoneticPr fontId="1"/>
  </si>
  <si>
    <t>ｵﾌﾟﾃｯｸｽ</t>
    <phoneticPr fontId="11"/>
  </si>
  <si>
    <t>日なた
(屋外)</t>
    <rPh sb="0" eb="1">
      <t>ヒ</t>
    </rPh>
    <rPh sb="5" eb="7">
      <t>オクガイ</t>
    </rPh>
    <phoneticPr fontId="1"/>
  </si>
  <si>
    <t>(旧書式)</t>
    <rPh sb="1" eb="2">
      <t>キュウ</t>
    </rPh>
    <rPh sb="2" eb="4">
      <t>ショシキ</t>
    </rPh>
    <phoneticPr fontId="1"/>
  </si>
  <si>
    <t>◆振動の影響試験(MLSS)</t>
    <rPh sb="1" eb="3">
      <t>シンドウ</t>
    </rPh>
    <rPh sb="4" eb="6">
      <t>エイキョウ</t>
    </rPh>
    <rPh sb="6" eb="8">
      <t>シケン</t>
    </rPh>
    <phoneticPr fontId="1"/>
  </si>
  <si>
    <t>◆振動の影響試験(SS)</t>
    <rPh sb="1" eb="3">
      <t>シンドウ</t>
    </rPh>
    <rPh sb="4" eb="6">
      <t>エイキョウ</t>
    </rPh>
    <rPh sb="6" eb="8">
      <t>シケン</t>
    </rPh>
    <phoneticPr fontId="1"/>
  </si>
  <si>
    <t>◆振動の影響試験(透視度)</t>
    <rPh sb="1" eb="3">
      <t>シンドウ</t>
    </rPh>
    <rPh sb="4" eb="6">
      <t>エイキョウ</t>
    </rPh>
    <rPh sb="6" eb="8">
      <t>シケン</t>
    </rPh>
    <rPh sb="9" eb="12">
      <t>トウシド</t>
    </rPh>
    <phoneticPr fontId="1"/>
  </si>
  <si>
    <t>◆耐水圧試験</t>
    <rPh sb="1" eb="4">
      <t>タイスイアツ</t>
    </rPh>
    <rPh sb="4" eb="6">
      <t>シケン</t>
    </rPh>
    <phoneticPr fontId="11"/>
  </si>
  <si>
    <t>◆耐水圧試験(MLSS)</t>
    <rPh sb="1" eb="4">
      <t>タイスイアツ</t>
    </rPh>
    <rPh sb="4" eb="6">
      <t>シケン</t>
    </rPh>
    <phoneticPr fontId="11"/>
  </si>
  <si>
    <t>◆耐水圧試験(水深)</t>
    <rPh sb="1" eb="4">
      <t>タイスイアツ</t>
    </rPh>
    <rPh sb="4" eb="6">
      <t>シケン</t>
    </rPh>
    <rPh sb="7" eb="9">
      <t>スイシン</t>
    </rPh>
    <phoneticPr fontId="11"/>
  </si>
  <si>
    <t>◆耐水圧試験(透視度)</t>
    <rPh sb="1" eb="4">
      <t>タイスイアツ</t>
    </rPh>
    <rPh sb="4" eb="6">
      <t>シケン</t>
    </rPh>
    <rPh sb="7" eb="10">
      <t>トウシド</t>
    </rPh>
    <phoneticPr fontId="11"/>
  </si>
  <si>
    <t>◆耐水圧試験(SS)</t>
    <rPh sb="1" eb="4">
      <t>タイスイアツ</t>
    </rPh>
    <rPh sb="4" eb="6">
      <t>シケン</t>
    </rPh>
    <phoneticPr fontId="11"/>
  </si>
  <si>
    <t>圧力計</t>
    <rPh sb="0" eb="3">
      <t>アツリョクケイ</t>
    </rPh>
    <phoneticPr fontId="1"/>
  </si>
  <si>
    <t>変化</t>
    <rPh sb="0" eb="2">
      <t>ヘンカ</t>
    </rPh>
    <phoneticPr fontId="11"/>
  </si>
  <si>
    <t>光と垂直1</t>
    <rPh sb="0" eb="1">
      <t>ヒカリ</t>
    </rPh>
    <rPh sb="2" eb="4">
      <t>スイチョク</t>
    </rPh>
    <phoneticPr fontId="1"/>
  </si>
  <si>
    <t>光と垂直2</t>
    <rPh sb="0" eb="1">
      <t>ヒカリ</t>
    </rPh>
    <rPh sb="2" eb="4">
      <t>スイチョク</t>
    </rPh>
    <phoneticPr fontId="1"/>
  </si>
  <si>
    <r>
      <t>単位：m</t>
    </r>
    <r>
      <rPr>
        <sz val="10"/>
        <rFont val="ＭＳ Ｐゴシック"/>
        <family val="3"/>
        <charset val="128"/>
      </rPr>
      <t>g/L</t>
    </r>
    <rPh sb="0" eb="2">
      <t>タンイ</t>
    </rPh>
    <phoneticPr fontId="1"/>
  </si>
  <si>
    <t>　　※垂直1：SS受光器の受光面が太陽方向を向く、　垂直2：SS受光器の受光面が地面方向を向く</t>
    <rPh sb="3" eb="5">
      <t>スイチョク</t>
    </rPh>
    <rPh sb="9" eb="12">
      <t>ジュコウキ</t>
    </rPh>
    <rPh sb="13" eb="15">
      <t>ジュコウ</t>
    </rPh>
    <rPh sb="15" eb="16">
      <t>メン</t>
    </rPh>
    <rPh sb="17" eb="19">
      <t>タイヨウ</t>
    </rPh>
    <rPh sb="19" eb="21">
      <t>ホウコウ</t>
    </rPh>
    <rPh sb="22" eb="23">
      <t>ム</t>
    </rPh>
    <rPh sb="26" eb="28">
      <t>スイチョク</t>
    </rPh>
    <rPh sb="32" eb="35">
      <t>ジュコウキ</t>
    </rPh>
    <rPh sb="36" eb="38">
      <t>ジュコウ</t>
    </rPh>
    <rPh sb="38" eb="39">
      <t>メン</t>
    </rPh>
    <rPh sb="40" eb="42">
      <t>ジメン</t>
    </rPh>
    <rPh sb="42" eb="44">
      <t>ホウコウ</t>
    </rPh>
    <rPh sb="45" eb="46">
      <t>ム</t>
    </rPh>
    <phoneticPr fontId="1"/>
  </si>
  <si>
    <t>　　※垂直1：SS受光器の受光面が太陽方向を向く、　垂直2：MLSS受光器の受光面が太陽方向を向く</t>
    <rPh sb="3" eb="5">
      <t>スイチョク</t>
    </rPh>
    <rPh sb="9" eb="12">
      <t>ジュコウキ</t>
    </rPh>
    <rPh sb="13" eb="15">
      <t>ジュコウ</t>
    </rPh>
    <rPh sb="15" eb="16">
      <t>メン</t>
    </rPh>
    <rPh sb="17" eb="19">
      <t>タイヨウ</t>
    </rPh>
    <rPh sb="19" eb="21">
      <t>ホウコウ</t>
    </rPh>
    <rPh sb="22" eb="23">
      <t>ム</t>
    </rPh>
    <rPh sb="26" eb="28">
      <t>スイチョク</t>
    </rPh>
    <rPh sb="34" eb="37">
      <t>ジュコウキ</t>
    </rPh>
    <rPh sb="38" eb="40">
      <t>ジュコウ</t>
    </rPh>
    <rPh sb="40" eb="41">
      <t>メン</t>
    </rPh>
    <rPh sb="42" eb="44">
      <t>タイヨウ</t>
    </rPh>
    <rPh sb="44" eb="46">
      <t>ホウコウ</t>
    </rPh>
    <rPh sb="47" eb="48">
      <t>ム</t>
    </rPh>
    <phoneticPr fontId="1"/>
  </si>
  <si>
    <t>◆外乱光の影響試験(透視度-吸光度)　　※屋内－遮光瓶の指示値に対する誤差を比較する</t>
    <rPh sb="1" eb="4">
      <t>ガイランコウ</t>
    </rPh>
    <rPh sb="5" eb="7">
      <t>エイキョウ</t>
    </rPh>
    <rPh sb="7" eb="9">
      <t>シケン</t>
    </rPh>
    <rPh sb="10" eb="13">
      <t>トウシド</t>
    </rPh>
    <rPh sb="14" eb="17">
      <t>キュウコウド</t>
    </rPh>
    <phoneticPr fontId="1"/>
  </si>
  <si>
    <t>　　※遮光瓶中出力で清水校正を行った場合の吸光度を計算し、記入した</t>
    <rPh sb="3" eb="5">
      <t>シャコウ</t>
    </rPh>
    <rPh sb="5" eb="6">
      <t>ビン</t>
    </rPh>
    <rPh sb="6" eb="7">
      <t>チュウ</t>
    </rPh>
    <rPh sb="7" eb="9">
      <t>シュツリョク</t>
    </rPh>
    <rPh sb="10" eb="12">
      <t>セイスイ</t>
    </rPh>
    <rPh sb="12" eb="14">
      <t>コウセイ</t>
    </rPh>
    <rPh sb="15" eb="16">
      <t>オコナ</t>
    </rPh>
    <rPh sb="18" eb="20">
      <t>バアイ</t>
    </rPh>
    <rPh sb="21" eb="24">
      <t>キュウコウド</t>
    </rPh>
    <rPh sb="25" eb="27">
      <t>ケイサン</t>
    </rPh>
    <rPh sb="29" eb="31">
      <t>キニュウ</t>
    </rPh>
    <phoneticPr fontId="1"/>
  </si>
  <si>
    <t>単位：</t>
    <rPh sb="0" eb="2">
      <t>タンイ</t>
    </rPh>
    <phoneticPr fontId="1"/>
  </si>
  <si>
    <t>20℃清水</t>
    <rPh sb="3" eb="5">
      <t>セイスイ</t>
    </rPh>
    <phoneticPr fontId="11"/>
  </si>
  <si>
    <t>◆外乱光の影響試験(MLSS)　　※屋内－遮光瓶の指示値をｾﾞﾛとし、他の条件との誤差(ｽﾞﾚ)を評価する</t>
    <rPh sb="1" eb="4">
      <t>ガイランコウ</t>
    </rPh>
    <rPh sb="5" eb="7">
      <t>エイキョウ</t>
    </rPh>
    <rPh sb="7" eb="9">
      <t>シケン</t>
    </rPh>
    <rPh sb="18" eb="20">
      <t>オクナイ</t>
    </rPh>
    <rPh sb="21" eb="23">
      <t>シャコウ</t>
    </rPh>
    <rPh sb="23" eb="24">
      <t>ビン</t>
    </rPh>
    <rPh sb="25" eb="27">
      <t>シジ</t>
    </rPh>
    <rPh sb="27" eb="28">
      <t>チ</t>
    </rPh>
    <rPh sb="35" eb="36">
      <t>タ</t>
    </rPh>
    <rPh sb="37" eb="39">
      <t>ジョウケン</t>
    </rPh>
    <rPh sb="41" eb="43">
      <t>ゴサ</t>
    </rPh>
    <rPh sb="49" eb="51">
      <t>ヒョウカ</t>
    </rPh>
    <phoneticPr fontId="1"/>
  </si>
  <si>
    <t>◆外乱光の影響試験(SS)　　※屋内－遮光瓶の指示値をｾﾞﾛとし、他の条件との誤差(ｽﾞﾚ)を評価する</t>
    <rPh sb="1" eb="4">
      <t>ガイランコウ</t>
    </rPh>
    <rPh sb="5" eb="7">
      <t>エイキョウ</t>
    </rPh>
    <rPh sb="7" eb="9">
      <t>シケン</t>
    </rPh>
    <phoneticPr fontId="1"/>
  </si>
  <si>
    <t>単位：mV</t>
    <rPh sb="0" eb="2">
      <t>タンイ</t>
    </rPh>
    <phoneticPr fontId="1"/>
  </si>
  <si>
    <t>◆外乱光の影響試験(透視度-アンプ出力)　　※屋内－遮光瓶の指示値に対する誤差を比較する</t>
    <rPh sb="1" eb="4">
      <t>ガイランコウ</t>
    </rPh>
    <rPh sb="5" eb="7">
      <t>エイキョウ</t>
    </rPh>
    <rPh sb="7" eb="9">
      <t>シケン</t>
    </rPh>
    <rPh sb="10" eb="13">
      <t>トウシド</t>
    </rPh>
    <rPh sb="17" eb="19">
      <t>シュツリョク</t>
    </rPh>
    <phoneticPr fontId="1"/>
  </si>
  <si>
    <t>　　※清水の遮光瓶中出力で清水校正を行った場合の吸光度を計算し、記入した</t>
    <rPh sb="3" eb="5">
      <t>セイスイ</t>
    </rPh>
    <rPh sb="6" eb="8">
      <t>シャコウ</t>
    </rPh>
    <rPh sb="8" eb="9">
      <t>ビン</t>
    </rPh>
    <rPh sb="9" eb="10">
      <t>チュウ</t>
    </rPh>
    <rPh sb="10" eb="12">
      <t>シュツリョク</t>
    </rPh>
    <rPh sb="13" eb="15">
      <t>セイスイ</t>
    </rPh>
    <rPh sb="15" eb="17">
      <t>コウセイ</t>
    </rPh>
    <rPh sb="18" eb="19">
      <t>オコナ</t>
    </rPh>
    <rPh sb="21" eb="23">
      <t>バアイ</t>
    </rPh>
    <rPh sb="24" eb="27">
      <t>キュウコウド</t>
    </rPh>
    <rPh sb="28" eb="30">
      <t>ケイサン</t>
    </rPh>
    <rPh sb="32" eb="34">
      <t>キニュウ</t>
    </rPh>
    <phoneticPr fontId="1"/>
  </si>
  <si>
    <r>
      <t>5</t>
    </r>
    <r>
      <rPr>
        <sz val="10"/>
        <rFont val="ＭＳ Ｐゴシック"/>
        <family val="3"/>
        <charset val="128"/>
      </rPr>
      <t>/19：</t>
    </r>
    <r>
      <rPr>
        <sz val="10"/>
        <rFont val="ＭＳ Ｐゴシック"/>
        <family val="3"/>
        <charset val="128"/>
      </rPr>
      <t>清水の外乱光影響測定、薄曇り</t>
    </r>
    <rPh sb="5" eb="7">
      <t>セイスイ</t>
    </rPh>
    <rPh sb="8" eb="10">
      <t>ガイラン</t>
    </rPh>
    <rPh sb="10" eb="11">
      <t>コウ</t>
    </rPh>
    <rPh sb="11" eb="13">
      <t>エイキョウ</t>
    </rPh>
    <rPh sb="13" eb="15">
      <t>ソクテイ</t>
    </rPh>
    <rPh sb="16" eb="18">
      <t>ウスグモ</t>
    </rPh>
    <phoneticPr fontId="1"/>
  </si>
  <si>
    <r>
      <t>5/20：80cm溶液</t>
    </r>
    <r>
      <rPr>
        <sz val="10"/>
        <rFont val="ＭＳ Ｐゴシック"/>
        <family val="3"/>
        <charset val="128"/>
      </rPr>
      <t>の外乱光影響測定、薄曇り</t>
    </r>
    <rPh sb="9" eb="11">
      <t>ヨウエキ</t>
    </rPh>
    <rPh sb="12" eb="14">
      <t>ガイラン</t>
    </rPh>
    <rPh sb="14" eb="15">
      <t>コウ</t>
    </rPh>
    <rPh sb="15" eb="17">
      <t>エイキョウ</t>
    </rPh>
    <rPh sb="17" eb="19">
      <t>ソクテイ</t>
    </rPh>
    <rPh sb="20" eb="22">
      <t>ウスグモ</t>
    </rPh>
    <phoneticPr fontId="1"/>
  </si>
  <si>
    <t>90cm
付近</t>
    <rPh sb="5" eb="7">
      <t>フキン</t>
    </rPh>
    <phoneticPr fontId="11"/>
  </si>
  <si>
    <t>◆外乱光の影響試験(透視度-90cm付近)　　※屋内－遮光瓶の指示値に対する誤差を比較する</t>
    <rPh sb="1" eb="4">
      <t>ガイランコウ</t>
    </rPh>
    <rPh sb="5" eb="7">
      <t>エイキョウ</t>
    </rPh>
    <rPh sb="7" eb="9">
      <t>シケン</t>
    </rPh>
    <rPh sb="10" eb="13">
      <t>トウシド</t>
    </rPh>
    <rPh sb="18" eb="20">
      <t>フキン</t>
    </rPh>
    <phoneticPr fontId="1"/>
  </si>
  <si>
    <t>試験風景</t>
    <rPh sb="0" eb="2">
      <t>シケン</t>
    </rPh>
    <rPh sb="2" eb="4">
      <t>フウケイ</t>
    </rPh>
    <phoneticPr fontId="1"/>
  </si>
  <si>
    <t>◆直線性：35.7cm(12.5度)で1点校正した場合の計算結果。　プローブ3の1次演算式を他のプローブで使用する</t>
    <rPh sb="1" eb="4">
      <t>チョクセンセイ</t>
    </rPh>
    <rPh sb="16" eb="17">
      <t>ド</t>
    </rPh>
    <rPh sb="20" eb="23">
      <t>テンコウセイ</t>
    </rPh>
    <rPh sb="25" eb="27">
      <t>バアイ</t>
    </rPh>
    <rPh sb="28" eb="30">
      <t>ケイサン</t>
    </rPh>
    <rPh sb="30" eb="32">
      <t>ケッカ</t>
    </rPh>
    <rPh sb="41" eb="42">
      <t>ジ</t>
    </rPh>
    <rPh sb="42" eb="45">
      <t>エンザンシキ</t>
    </rPh>
    <rPh sb="46" eb="47">
      <t>タ</t>
    </rPh>
    <rPh sb="53" eb="55">
      <t>シヨウ</t>
    </rPh>
    <phoneticPr fontId="1"/>
  </si>
  <si>
    <t>◆直線性：62.4cm(6.3度)で1点校正した場合の計算結果。　プローブ3の1次演算式を他のプローブで使用する</t>
    <rPh sb="1" eb="4">
      <t>チョクセンセイ</t>
    </rPh>
    <rPh sb="15" eb="16">
      <t>ド</t>
    </rPh>
    <rPh sb="19" eb="22">
      <t>テンコウセイ</t>
    </rPh>
    <rPh sb="24" eb="26">
      <t>バアイ</t>
    </rPh>
    <rPh sb="27" eb="29">
      <t>ケイサン</t>
    </rPh>
    <rPh sb="29" eb="31">
      <t>ケッカ</t>
    </rPh>
    <rPh sb="40" eb="41">
      <t>ジ</t>
    </rPh>
    <rPh sb="41" eb="44">
      <t>エンザンシキ</t>
    </rPh>
    <rPh sb="45" eb="46">
      <t>タ</t>
    </rPh>
    <rPh sb="52" eb="54">
      <t>シヨウ</t>
    </rPh>
    <phoneticPr fontId="1"/>
  </si>
  <si>
    <t>◆直線性：校正無しの場合の計算結果。　プローブ3の1次演算式を他のプローブで使用する</t>
    <rPh sb="1" eb="4">
      <t>チョクセンセイ</t>
    </rPh>
    <rPh sb="5" eb="8">
      <t>コウセイナ</t>
    </rPh>
    <rPh sb="10" eb="12">
      <t>バアイ</t>
    </rPh>
    <rPh sb="13" eb="15">
      <t>ケイサン</t>
    </rPh>
    <rPh sb="15" eb="17">
      <t>ケッカ</t>
    </rPh>
    <rPh sb="26" eb="27">
      <t>ジ</t>
    </rPh>
    <rPh sb="27" eb="30">
      <t>エンザンシキ</t>
    </rPh>
    <rPh sb="31" eb="32">
      <t>タ</t>
    </rPh>
    <rPh sb="38" eb="40">
      <t>シヨウ</t>
    </rPh>
    <phoneticPr fontId="1"/>
  </si>
  <si>
    <t>サンプル数：
・試作センサー：　3台
使用機器：
・A2-200 データロガー
・試作アンプ基板
・IM-100基準器
・IM-100Pテスト器（新LED品）
・黒絵具：ぺんてるエフ水彩　WFCT28
・白絵具：ぺんてるエフ水彩　WFCT29</t>
    <rPh sb="72" eb="73">
      <t>キ</t>
    </rPh>
    <rPh sb="74" eb="75">
      <t>シン</t>
    </rPh>
    <rPh sb="78" eb="79">
      <t>ヒン</t>
    </rPh>
    <rPh sb="82" eb="85">
      <t>クロエノグ</t>
    </rPh>
    <rPh sb="92" eb="94">
      <t>スイサイ</t>
    </rPh>
    <rPh sb="103" eb="106">
      <t>シロエノグ</t>
    </rPh>
    <rPh sb="113" eb="115">
      <t>スイサイ</t>
    </rPh>
    <phoneticPr fontId="1"/>
  </si>
  <si>
    <t>①．黒色溶液
黒絵の具溶液を測定し、基準器ﾓｰﾄﾞ1指示値との誤差を評価する。
・IM-100P基準器(ﾓｰﾄﾞ1）を基準として、黒絵の具を溶かし1,000mg/Lを作成し、各濃度に希釈して作成する。
溶液濃度： 0,、125, 250、500,1000(mg/L)</t>
    <rPh sb="2" eb="4">
      <t>クロイロ</t>
    </rPh>
    <rPh sb="4" eb="6">
      <t>ヨウエキ</t>
    </rPh>
    <rPh sb="8" eb="9">
      <t>クロ</t>
    </rPh>
    <rPh sb="68" eb="69">
      <t>クロ</t>
    </rPh>
    <phoneticPr fontId="1"/>
  </si>
  <si>
    <t>サンプル数：
・試作センサー：　3台
使用機器：
・A2-200 データロガー
・試作アンプ基板
・IM-100基準器
・IM-100Pテスト器（新LED品）
・黒絵具：ぺんてるエフ水彩　WFCT28
・白絵具：ぺんてるエフ水彩　WFCT29</t>
    <phoneticPr fontId="1"/>
  </si>
  <si>
    <t xml:space="preserve">MLSS/SS/透視度
①測定する標準液が入ったビーカーを5,20,35℃の恒温水槽に浸漬し、スターラーで1h以上撹拌する。
※蒸発により濃度が変わらないよう、サランラップなどで蓋をしておく
②測定する水槽にプローブを20分以上浸漬し、プローブ温度を安定させる。
③各温度、各濃度の標準液を測定する。
※透視度については、成型プローブで測定後、ガラス透視度計で測定する。
⓸20℃の測定値と5，35℃の測定値の誤差を確認する。
水深
①プローブを20℃恒温槽にて1h以上安定させる。
②ガスボンベにて0m,6m相当の圧力を加え、表示値を確認する。
③恒温槽の温度を5℃、35℃に変化させ、①、②を繰り返す。
使用機器：
・IM成型プローブ
・恒温水槽（5℃、20℃、35℃）
・恒温槽
・基準温度計
・IM-100P基準器
・ガラス透視度計
・黒絵具：ぺんてるエフ水彩　WFCT28
</t>
    <rPh sb="8" eb="11">
      <t>トウシド</t>
    </rPh>
    <rPh sb="13" eb="15">
      <t>ソクテイ</t>
    </rPh>
    <rPh sb="17" eb="20">
      <t>ヒョウジュンエキ</t>
    </rPh>
    <rPh sb="21" eb="22">
      <t>ハイ</t>
    </rPh>
    <rPh sb="38" eb="42">
      <t>コウオンスイソウ</t>
    </rPh>
    <rPh sb="43" eb="45">
      <t>シンセキ</t>
    </rPh>
    <rPh sb="55" eb="57">
      <t>イジョウ</t>
    </rPh>
    <rPh sb="57" eb="59">
      <t>カクハン</t>
    </rPh>
    <rPh sb="64" eb="66">
      <t>ジョウハツ</t>
    </rPh>
    <rPh sb="69" eb="71">
      <t>ノウド</t>
    </rPh>
    <rPh sb="72" eb="73">
      <t>カ</t>
    </rPh>
    <rPh sb="89" eb="90">
      <t>フタ</t>
    </rPh>
    <rPh sb="97" eb="99">
      <t>ソクテイ</t>
    </rPh>
    <rPh sb="101" eb="103">
      <t>スイソウ</t>
    </rPh>
    <rPh sb="111" eb="114">
      <t>フンイジョウ</t>
    </rPh>
    <rPh sb="114" eb="116">
      <t>シンセキ</t>
    </rPh>
    <rPh sb="122" eb="124">
      <t>オンド</t>
    </rPh>
    <rPh sb="125" eb="127">
      <t>アンテイ</t>
    </rPh>
    <rPh sb="133" eb="136">
      <t>カクオンド</t>
    </rPh>
    <rPh sb="137" eb="140">
      <t>カクノウド</t>
    </rPh>
    <rPh sb="141" eb="144">
      <t>ヒョウジュンエキ</t>
    </rPh>
    <rPh sb="145" eb="147">
      <t>ソクテイ</t>
    </rPh>
    <rPh sb="152" eb="155">
      <t>トウシド</t>
    </rPh>
    <rPh sb="161" eb="163">
      <t>セイケイ</t>
    </rPh>
    <rPh sb="168" eb="170">
      <t>ソクテイ</t>
    </rPh>
    <rPh sb="170" eb="171">
      <t>ゴ</t>
    </rPh>
    <rPh sb="175" eb="178">
      <t>トウシド</t>
    </rPh>
    <rPh sb="178" eb="179">
      <t>ケイ</t>
    </rPh>
    <rPh sb="180" eb="182">
      <t>ソクテイ</t>
    </rPh>
    <rPh sb="191" eb="194">
      <t>ソクテイチ</t>
    </rPh>
    <rPh sb="201" eb="204">
      <t>ソクテイチ</t>
    </rPh>
    <rPh sb="205" eb="207">
      <t>ゴサ</t>
    </rPh>
    <rPh sb="208" eb="210">
      <t>カクニン</t>
    </rPh>
    <rPh sb="215" eb="217">
      <t>スイシン</t>
    </rPh>
    <rPh sb="236" eb="238">
      <t>アンテイ</t>
    </rPh>
    <rPh sb="256" eb="258">
      <t>ソウトウ</t>
    </rPh>
    <rPh sb="259" eb="261">
      <t>アツリョク</t>
    </rPh>
    <rPh sb="262" eb="263">
      <t>クワ</t>
    </rPh>
    <rPh sb="265" eb="268">
      <t>ヒョウジチ</t>
    </rPh>
    <rPh sb="269" eb="271">
      <t>カクニン</t>
    </rPh>
    <rPh sb="276" eb="279">
      <t>コウオンソウ</t>
    </rPh>
    <rPh sb="280" eb="282">
      <t>オンド</t>
    </rPh>
    <rPh sb="290" eb="292">
      <t>ヘンカ</t>
    </rPh>
    <rPh sb="299" eb="300">
      <t>ク</t>
    </rPh>
    <rPh sb="301" eb="302">
      <t>カエ</t>
    </rPh>
    <rPh sb="307" eb="311">
      <t>シヨウキキ</t>
    </rPh>
    <rPh sb="324" eb="328">
      <t>コウオンスイソウ</t>
    </rPh>
    <rPh sb="342" eb="345">
      <t>コウオンソウ</t>
    </rPh>
    <rPh sb="347" eb="352">
      <t>キジュンオンドケイ</t>
    </rPh>
    <rPh sb="361" eb="364">
      <t>キジュンキ</t>
    </rPh>
    <rPh sb="369" eb="372">
      <t>トウシド</t>
    </rPh>
    <rPh sb="372" eb="373">
      <t>ケイ</t>
    </rPh>
    <phoneticPr fontId="11"/>
  </si>
  <si>
    <t>①プローブを20℃恒温水槽に20分以上浸漬する。
②各標準液にプローブを浸漬し5分後の値と30分後の値の誤差を確認する。
※水深については、温度一定間極化で圧力計を基準に確認を行う。
使用機器：
・IM成型プローブ
・恒温水槽（20℃）
・基準温度計
・IM-100P基準器
・IM-100Pテスト器（新LED品）
・ガラス透視度計
・黒絵具：ぺんてるエフ水彩　WFCT28</t>
    <rPh sb="9" eb="13">
      <t>コウオンスイソウ</t>
    </rPh>
    <rPh sb="16" eb="19">
      <t>フンイジョウ</t>
    </rPh>
    <rPh sb="19" eb="21">
      <t>シンセキ</t>
    </rPh>
    <rPh sb="26" eb="30">
      <t>カクヒョウジュンエキ</t>
    </rPh>
    <rPh sb="36" eb="38">
      <t>シンセキ</t>
    </rPh>
    <rPh sb="40" eb="42">
      <t>フンゴ</t>
    </rPh>
    <rPh sb="43" eb="44">
      <t>アタイ</t>
    </rPh>
    <rPh sb="47" eb="49">
      <t>フンゴ</t>
    </rPh>
    <rPh sb="50" eb="51">
      <t>アタイ</t>
    </rPh>
    <rPh sb="52" eb="54">
      <t>ゴサ</t>
    </rPh>
    <rPh sb="55" eb="57">
      <t>カクニン</t>
    </rPh>
    <rPh sb="62" eb="64">
      <t>スイシン</t>
    </rPh>
    <rPh sb="70" eb="77">
      <t>オンドイッテイカンキョクカ</t>
    </rPh>
    <rPh sb="78" eb="81">
      <t>アツリョクケイ</t>
    </rPh>
    <rPh sb="82" eb="84">
      <t>キジュン</t>
    </rPh>
    <rPh sb="85" eb="87">
      <t>カクニン</t>
    </rPh>
    <rPh sb="88" eb="89">
      <t>オコナ</t>
    </rPh>
    <phoneticPr fontId="1"/>
  </si>
  <si>
    <r>
      <t xml:space="preserve">【MLSS、SS、透視度】
遮光瓶と、透明ビーカーの水道水の出力が下記基準を満たしていること
</t>
    </r>
    <r>
      <rPr>
        <strike/>
        <sz val="9"/>
        <rFont val="ＭＳ Ｐゴシック"/>
        <family val="3"/>
        <charset val="128"/>
      </rPr>
      <t>目標値±＊＊%以内</t>
    </r>
    <r>
      <rPr>
        <sz val="9"/>
        <rFont val="ＭＳ Ｐゴシック"/>
        <family val="3"/>
        <charset val="128"/>
      </rPr>
      <t xml:space="preserve">
</t>
    </r>
    <r>
      <rPr>
        <b/>
        <sz val="9"/>
        <rFont val="ＭＳ Ｐゴシック"/>
        <family val="3"/>
        <charset val="128"/>
      </rPr>
      <t>暫定基準</t>
    </r>
    <r>
      <rPr>
        <sz val="9"/>
        <rFont val="ＭＳ Ｐゴシック"/>
        <family val="3"/>
        <charset val="128"/>
      </rPr>
      <t xml:space="preserve">
【MLSS】
検査基準：±50mg/L
製品規格：±100mg/L
【SS】
検査基準：±10mg/L
製品規格：±20mg/L
【透視度】100cm
検査基準：±3cm
製品規格：±5cm
※透視度は、水道水の基準がないため、100cm付近での影響度を確認する</t>
    </r>
    <rPh sb="9" eb="12">
      <t>トウシド</t>
    </rPh>
    <rPh sb="14" eb="17">
      <t>シャコウビン</t>
    </rPh>
    <rPh sb="19" eb="21">
      <t>トウメイ</t>
    </rPh>
    <rPh sb="26" eb="29">
      <t>スイドウスイ</t>
    </rPh>
    <rPh sb="30" eb="32">
      <t>シュツリョク</t>
    </rPh>
    <rPh sb="33" eb="35">
      <t>カキ</t>
    </rPh>
    <rPh sb="35" eb="37">
      <t>キジュン</t>
    </rPh>
    <rPh sb="38" eb="39">
      <t>ミ</t>
    </rPh>
    <rPh sb="48" eb="51">
      <t>モクヒョウチ</t>
    </rPh>
    <rPh sb="55" eb="57">
      <t>イナイ</t>
    </rPh>
    <rPh sb="58" eb="62">
      <t>ザンテイキジュン</t>
    </rPh>
    <rPh sb="162" eb="165">
      <t>トウシド</t>
    </rPh>
    <rPh sb="167" eb="170">
      <t>スイドウスイ</t>
    </rPh>
    <rPh sb="171" eb="173">
      <t>キジュン</t>
    </rPh>
    <rPh sb="184" eb="186">
      <t>フキン</t>
    </rPh>
    <rPh sb="188" eb="191">
      <t>エイキョウド</t>
    </rPh>
    <rPh sb="192" eb="194">
      <t>カクニン</t>
    </rPh>
    <phoneticPr fontId="11"/>
  </si>
  <si>
    <t>MLSS/SS/透視度
①20℃水道水でゼロ校正を行う。
②プローブ先端部を水に沈めた状態で0.1MPaの圧力を加え、30分以上放置する。
③常圧に戻し、再度ゼロ水を測定する。
④圧力試験前後でのゼロ点のズレについて確認する。
※万が一防水性確保できず水が入った場合、指示値がズレると考えた。
使用機器：
・IM成型プローブ
・IM-100P基準器
・IM-100Pテスト器（新LED品）
・圧力センサー</t>
    <rPh sb="8" eb="11">
      <t>トウシド</t>
    </rPh>
    <rPh sb="16" eb="19">
      <t>スイドウスイ</t>
    </rPh>
    <rPh sb="22" eb="24">
      <t>コウセイ</t>
    </rPh>
    <rPh sb="25" eb="26">
      <t>オコナ</t>
    </rPh>
    <rPh sb="34" eb="37">
      <t>センタンブ</t>
    </rPh>
    <rPh sb="38" eb="39">
      <t>ミズ</t>
    </rPh>
    <rPh sb="40" eb="41">
      <t>シズ</t>
    </rPh>
    <rPh sb="43" eb="45">
      <t>ジョウタイ</t>
    </rPh>
    <rPh sb="53" eb="55">
      <t>アツリョク</t>
    </rPh>
    <rPh sb="56" eb="57">
      <t>クワ</t>
    </rPh>
    <rPh sb="61" eb="62">
      <t>フン</t>
    </rPh>
    <rPh sb="62" eb="64">
      <t>イジョウ</t>
    </rPh>
    <rPh sb="64" eb="66">
      <t>ホウチ</t>
    </rPh>
    <rPh sb="71" eb="73">
      <t>ジョウアツ</t>
    </rPh>
    <rPh sb="74" eb="75">
      <t>モド</t>
    </rPh>
    <rPh sb="77" eb="79">
      <t>サイド</t>
    </rPh>
    <rPh sb="81" eb="82">
      <t>スイ</t>
    </rPh>
    <rPh sb="83" eb="85">
      <t>ソクテイ</t>
    </rPh>
    <rPh sb="90" eb="96">
      <t>アツリョクシケンゼンゴ</t>
    </rPh>
    <rPh sb="100" eb="101">
      <t>テン</t>
    </rPh>
    <rPh sb="108" eb="110">
      <t>カクニン</t>
    </rPh>
    <rPh sb="115" eb="116">
      <t>マン</t>
    </rPh>
    <rPh sb="117" eb="118">
      <t>イチ</t>
    </rPh>
    <rPh sb="118" eb="121">
      <t>ボウスイセイ</t>
    </rPh>
    <rPh sb="121" eb="123">
      <t>カクホ</t>
    </rPh>
    <rPh sb="126" eb="127">
      <t>ミズ</t>
    </rPh>
    <rPh sb="128" eb="129">
      <t>ハイ</t>
    </rPh>
    <rPh sb="131" eb="133">
      <t>バアイ</t>
    </rPh>
    <rPh sb="134" eb="137">
      <t>シジチ</t>
    </rPh>
    <rPh sb="142" eb="143">
      <t>カンガ</t>
    </rPh>
    <rPh sb="197" eb="199">
      <t>アツリョク</t>
    </rPh>
    <phoneticPr fontId="1"/>
  </si>
  <si>
    <t>MLSS/SS/透視度
①5年相当の振動試験を与える。
（社内振動試験機27日相当）
②MLSS,SSについてはゼロ出力、透視度については、100cm付近の出力を確認する。
③振動試験前後での誤差が基準範囲内であることを確認する。
営業（石川さん）情報：
移動時間2.5h/日
車の振動（加速度実効値）：5.8m/s2
社内振動試験器の加速度実効値27m/s2で計算（車の4.7倍）
2.5h×20回/月×12ヶ月×5年
＝3000h
社内振動試験で4.7倍加速とすると、27日相当
使用機器：
・IM成型プローブ
・IM-100P基準器
・IM-100Pテスト器（新LED品）</t>
    <rPh sb="8" eb="11">
      <t>トウシド</t>
    </rPh>
    <rPh sb="18" eb="20">
      <t>シンドウ</t>
    </rPh>
    <rPh sb="20" eb="22">
      <t>シケン</t>
    </rPh>
    <rPh sb="23" eb="24">
      <t>アタ</t>
    </rPh>
    <rPh sb="29" eb="31">
      <t>シャナイ</t>
    </rPh>
    <rPh sb="31" eb="36">
      <t>シンドウシケンキ</t>
    </rPh>
    <rPh sb="38" eb="39">
      <t>ニチ</t>
    </rPh>
    <rPh sb="39" eb="41">
      <t>ソウトウ</t>
    </rPh>
    <rPh sb="58" eb="60">
      <t>シュツリョク</t>
    </rPh>
    <rPh sb="61" eb="64">
      <t>トウシド</t>
    </rPh>
    <rPh sb="75" eb="77">
      <t>フキン</t>
    </rPh>
    <rPh sb="78" eb="80">
      <t>シュツリョク</t>
    </rPh>
    <rPh sb="81" eb="83">
      <t>カクニン</t>
    </rPh>
    <rPh sb="88" eb="94">
      <t>シンドウシケンゼンゴ</t>
    </rPh>
    <rPh sb="96" eb="98">
      <t>ゴサ</t>
    </rPh>
    <rPh sb="99" eb="104">
      <t>キジュンハンイナイ</t>
    </rPh>
    <rPh sb="110" eb="112">
      <t>カクニン</t>
    </rPh>
    <rPh sb="129" eb="131">
      <t>イドウ</t>
    </rPh>
    <rPh sb="131" eb="133">
      <t>ジカン</t>
    </rPh>
    <rPh sb="137" eb="139">
      <t>･ヒ</t>
    </rPh>
    <rPh sb="141" eb="142">
      <t>クルマ</t>
    </rPh>
    <rPh sb="143" eb="145">
      <t>シンドウ</t>
    </rPh>
    <rPh sb="146" eb="149">
      <t>カソクド</t>
    </rPh>
    <rPh sb="149" eb="152">
      <t>ジッコウチ</t>
    </rPh>
    <rPh sb="162" eb="164">
      <t>シャナイ</t>
    </rPh>
    <rPh sb="164" eb="169">
      <t>シンドウシケンキ</t>
    </rPh>
    <rPh sb="170" eb="173">
      <t>カソクド</t>
    </rPh>
    <rPh sb="173" eb="176">
      <t>ジッコウチ</t>
    </rPh>
    <rPh sb="183" eb="185">
      <t>ケイサン</t>
    </rPh>
    <rPh sb="186" eb="187">
      <t>クルマ</t>
    </rPh>
    <rPh sb="191" eb="192">
      <t>バイ</t>
    </rPh>
    <rPh sb="201" eb="202">
      <t>カイ</t>
    </rPh>
    <rPh sb="203" eb="204">
      <t>ツキ</t>
    </rPh>
    <rPh sb="208" eb="209">
      <t>ゲツ</t>
    </rPh>
    <rPh sb="211" eb="212">
      <t>ネン</t>
    </rPh>
    <rPh sb="220" eb="222">
      <t>シャナイ</t>
    </rPh>
    <rPh sb="222" eb="226">
      <t>シンドウシケン</t>
    </rPh>
    <rPh sb="230" eb="233">
      <t>バイカソク</t>
    </rPh>
    <rPh sb="240" eb="241">
      <t>ニチ</t>
    </rPh>
    <rPh sb="241" eb="243">
      <t>ソウトウ</t>
    </rPh>
    <rPh sb="246" eb="250">
      <t>シヨウキキ</t>
    </rPh>
    <rPh sb="270" eb="273">
      <t>キジュンキ</t>
    </rPh>
    <phoneticPr fontId="11"/>
  </si>
  <si>
    <t xml:space="preserve">①上記試験完了したプローブに対して、7年相当のヒートサイクルを加える。※5－60℃×34回を1年相当として計算
②ヒートサイクル試験前後での直線性試験の結果を比較する。
MLSS：0,2000,8000mg/L付近
SS：0,1000mg/L付近
透視度：2,100cm付近
水深：0,6m
■使用機器
・IM成形プローブ
・恒温水槽（20℃）
・基準温度計
・IM-100P基準器
・ガラス透視度計
・ヒートサイクル試験装置
・黒絵具：ぺんてるエフ水彩　WFCT28
</t>
    <rPh sb="1" eb="5">
      <t>ジョウキシケン</t>
    </rPh>
    <rPh sb="5" eb="7">
      <t>カンリョウ</t>
    </rPh>
    <rPh sb="14" eb="15">
      <t>タイ</t>
    </rPh>
    <rPh sb="19" eb="22">
      <t>ネンソウトウ</t>
    </rPh>
    <rPh sb="31" eb="32">
      <t>クワ</t>
    </rPh>
    <rPh sb="64" eb="66">
      <t>シケン</t>
    </rPh>
    <rPh sb="66" eb="68">
      <t>ゼンゴ</t>
    </rPh>
    <rPh sb="70" eb="73">
      <t>チョクセンセイ</t>
    </rPh>
    <rPh sb="73" eb="75">
      <t>シケン</t>
    </rPh>
    <rPh sb="76" eb="78">
      <t>ケッカ</t>
    </rPh>
    <rPh sb="79" eb="81">
      <t>ヒカク</t>
    </rPh>
    <rPh sb="106" eb="108">
      <t>フキン</t>
    </rPh>
    <rPh sb="122" eb="124">
      <t>フキン</t>
    </rPh>
    <rPh sb="125" eb="128">
      <t>トウシド</t>
    </rPh>
    <rPh sb="136" eb="138">
      <t>フキン</t>
    </rPh>
    <rPh sb="139" eb="141">
      <t>スイシン</t>
    </rPh>
    <rPh sb="152" eb="154">
      <t>キキ</t>
    </rPh>
    <rPh sb="158" eb="160">
      <t>セイケイ</t>
    </rPh>
    <rPh sb="212" eb="216">
      <t>シケンソウチ</t>
    </rPh>
    <phoneticPr fontId="1"/>
  </si>
  <si>
    <t xml:space="preserve">①ヒートサイクル試験終了後、プローブを2mの高さから10回落下させる。
②落下前後での直線性試験の結果を比較する。
②ヒートサイクル試験前後での直線性試験の結果を比較する。
MLSS：0,2000,8000mg/L付近
SS：0,1000mg/L付近
透視度：2,100cm付近
水深：0,6m
■使用機器
・IM成形プローブ
・恒温水槽（20℃）
・基準温度計
・IM-100P基準器
・ガラス透視度計
・黒絵具：ぺんてるエフ水彩　WFCT28
</t>
    <rPh sb="8" eb="10">
      <t>シケン</t>
    </rPh>
    <rPh sb="10" eb="13">
      <t>シュウリョウゴ</t>
    </rPh>
    <rPh sb="22" eb="23">
      <t>タカ</t>
    </rPh>
    <rPh sb="28" eb="29">
      <t>カイ</t>
    </rPh>
    <rPh sb="29" eb="31">
      <t>ラッカ</t>
    </rPh>
    <rPh sb="37" eb="39">
      <t>ラッカ</t>
    </rPh>
    <phoneticPr fontId="1"/>
  </si>
  <si>
    <r>
      <t>②．白色溶液2 (白絵の具溶液)
白絵の具溶液を測定し、基準器ﾓｰﾄﾞ5指示値との誤差を評価する。
・IM-100P基準器(ﾓｰﾄﾞ5）を基準として、白絵の具を溶かし</t>
    </r>
    <r>
      <rPr>
        <strike/>
        <sz val="9"/>
        <color rgb="FFFF0000"/>
        <rFont val="ＭＳ Ｐゴシック"/>
        <family val="3"/>
        <charset val="128"/>
      </rPr>
      <t>20000mg/L　4,500</t>
    </r>
    <r>
      <rPr>
        <sz val="9"/>
        <rFont val="ＭＳ Ｐゴシック"/>
        <family val="3"/>
        <charset val="128"/>
      </rPr>
      <t xml:space="preserve">mg/Lを作成（20℃1h以上撹拌）し、各濃度に希釈して作成する。
溶液濃度： 0, 500、1000, 2000、4500, </t>
    </r>
    <r>
      <rPr>
        <strike/>
        <sz val="9"/>
        <color rgb="FFFF0000"/>
        <rFont val="ＭＳ Ｐゴシック"/>
        <family val="3"/>
        <charset val="128"/>
      </rPr>
      <t>8000、10000, 20000</t>
    </r>
    <r>
      <rPr>
        <sz val="9"/>
        <rFont val="ＭＳ Ｐゴシック"/>
        <family val="3"/>
        <charset val="128"/>
      </rPr>
      <t>(mg/L)
・ﾓｰﾄﾞ5検量線式で各濃度のMLSS値を計算し、評価する</t>
    </r>
    <rPh sb="2" eb="3">
      <t>シロ</t>
    </rPh>
    <rPh sb="3" eb="4">
      <t>イロ</t>
    </rPh>
    <rPh sb="4" eb="6">
      <t>ヨウエキ</t>
    </rPh>
    <rPh sb="9" eb="10">
      <t>シロ</t>
    </rPh>
    <rPh sb="10" eb="11">
      <t>エ</t>
    </rPh>
    <rPh sb="12" eb="13">
      <t>グ</t>
    </rPh>
    <rPh sb="13" eb="15">
      <t>ヨウエキ</t>
    </rPh>
    <rPh sb="29" eb="32">
      <t>キジュンキ</t>
    </rPh>
    <rPh sb="37" eb="39">
      <t>シジ</t>
    </rPh>
    <rPh sb="39" eb="40">
      <t>チ</t>
    </rPh>
    <rPh sb="206" eb="209">
      <t>ケンリョウセン</t>
    </rPh>
    <rPh sb="209" eb="210">
      <t>シキ</t>
    </rPh>
    <rPh sb="211" eb="212">
      <t>カク</t>
    </rPh>
    <rPh sb="212" eb="214">
      <t>ノウドアタイケイサンヒョウカ</t>
    </rPh>
    <phoneticPr fontId="1"/>
  </si>
  <si>
    <r>
      <t xml:space="preserve">
【合否基準（必達）】
検査基準：指示値の±1%以内
※5000mg/L未満は±80mg/L</t>
    </r>
    <r>
      <rPr>
        <sz val="9"/>
        <color rgb="FFFF0000"/>
        <rFont val="ＭＳ Ｐゴシック"/>
        <family val="3"/>
        <charset val="128"/>
      </rPr>
      <t>（目標値±50mg/L）</t>
    </r>
    <r>
      <rPr>
        <sz val="9"/>
        <rFont val="ＭＳ Ｐゴシック"/>
        <family val="3"/>
        <charset val="128"/>
      </rPr>
      <t xml:space="preserve">
製品規格：指示値の±2%以内
※5,000mg/L未満は±150mg/L</t>
    </r>
    <r>
      <rPr>
        <sz val="9"/>
        <color rgb="FFFF0000"/>
        <rFont val="ＭＳ Ｐゴシック"/>
        <family val="3"/>
        <charset val="128"/>
      </rPr>
      <t>（目標値±100mg/L）</t>
    </r>
    <r>
      <rPr>
        <sz val="9"/>
        <rFont val="ＭＳ Ｐゴシック"/>
        <family val="3"/>
        <charset val="128"/>
      </rPr>
      <t xml:space="preserve">
</t>
    </r>
    <r>
      <rPr>
        <b/>
        <sz val="9"/>
        <rFont val="ＭＳ Ｐゴシック"/>
        <family val="3"/>
        <charset val="128"/>
      </rPr>
      <t>※IM-100P製品規格一覧より</t>
    </r>
    <r>
      <rPr>
        <sz val="9"/>
        <rFont val="ＭＳ Ｐゴシック"/>
        <family val="3"/>
        <charset val="128"/>
      </rPr>
      <t xml:space="preserve">
</t>
    </r>
    <rPh sb="3" eb="5">
      <t>ゴウヒ</t>
    </rPh>
    <rPh sb="5" eb="7">
      <t>キジュン</t>
    </rPh>
    <rPh sb="8" eb="10">
      <t>ヒッタツ</t>
    </rPh>
    <rPh sb="13" eb="17">
      <t>ケンサキジュン</t>
    </rPh>
    <rPh sb="37" eb="39">
      <t>ミマン</t>
    </rPh>
    <rPh sb="48" eb="51">
      <t>モクヒョウチ</t>
    </rPh>
    <rPh sb="60" eb="64">
      <t>セイヒンキカク</t>
    </rPh>
    <rPh sb="65" eb="67">
      <t>シジ</t>
    </rPh>
    <rPh sb="67" eb="68">
      <t>チ</t>
    </rPh>
    <rPh sb="72" eb="74">
      <t>イナイ</t>
    </rPh>
    <rPh sb="85" eb="87">
      <t>ミマン</t>
    </rPh>
    <rPh sb="97" eb="100">
      <t>モクヒョウチ</t>
    </rPh>
    <rPh sb="118" eb="120">
      <t>セイヒン</t>
    </rPh>
    <rPh sb="120" eb="122">
      <t>キカク</t>
    </rPh>
    <rPh sb="122" eb="124">
      <t>イチラン</t>
    </rPh>
    <phoneticPr fontId="1"/>
  </si>
  <si>
    <r>
      <t xml:space="preserve">②.白絵の具溶液
白絵の具溶液を測定し、基準器ﾓｰﾄﾞ5指示値との誤差を評価する。
</t>
    </r>
    <r>
      <rPr>
        <sz val="9"/>
        <color rgb="FFFF0000"/>
        <rFont val="ＭＳ Ｐゴシック"/>
        <family val="3"/>
        <charset val="128"/>
      </rPr>
      <t>※1000mg/L付近で校正した値で誤差を確認する。（SS相関式は1本であり、お客様が校正して使用する前提のため）</t>
    </r>
    <r>
      <rPr>
        <sz val="9"/>
        <rFont val="ＭＳ Ｐゴシック"/>
        <family val="3"/>
        <charset val="128"/>
      </rPr>
      <t xml:space="preserve">
・IM-100P基準器(ﾓｰﾄﾞ5）を基準として、白絵の具を溶かし1,000mg/Lを作成し、各濃度に希釈して作成する。
溶液濃度： 0,、125, 250、500,1000(mg/L)
</t>
    </r>
    <rPh sb="52" eb="54">
      <t>フキン</t>
    </rPh>
    <rPh sb="55" eb="57">
      <t>コウセイ</t>
    </rPh>
    <rPh sb="59" eb="60">
      <t>アタイ</t>
    </rPh>
    <rPh sb="61" eb="63">
      <t>ゴサ</t>
    </rPh>
    <rPh sb="64" eb="66">
      <t>カクニン</t>
    </rPh>
    <rPh sb="72" eb="75">
      <t>ソウカンシキ</t>
    </rPh>
    <rPh sb="77" eb="78">
      <t>ホン</t>
    </rPh>
    <rPh sb="83" eb="85">
      <t>キャクサマ</t>
    </rPh>
    <rPh sb="86" eb="88">
      <t>コウセイ</t>
    </rPh>
    <rPh sb="90" eb="92">
      <t>シヨウ</t>
    </rPh>
    <rPh sb="94" eb="96">
      <t>ゼンテイ</t>
    </rPh>
    <phoneticPr fontId="1"/>
  </si>
  <si>
    <r>
      <t xml:space="preserve">
【合否基準</t>
    </r>
    <r>
      <rPr>
        <sz val="9"/>
        <color rgb="FFFF0000"/>
        <rFont val="ＭＳ Ｐゴシック"/>
        <family val="3"/>
        <charset val="128"/>
      </rPr>
      <t>（暫定）</t>
    </r>
    <r>
      <rPr>
        <sz val="9"/>
        <rFont val="ＭＳ Ｐゴシック"/>
        <family val="3"/>
        <charset val="128"/>
      </rPr>
      <t xml:space="preserve">】
①0～99mg/L
検査基準：±5mg/L
製品規格：±10mg/L
②100～999mg/L
検査基準：表示値±5%
製品規格：表示値±10%
</t>
    </r>
    <r>
      <rPr>
        <sz val="9"/>
        <color rgb="FFFF0000"/>
        <rFont val="ＭＳ Ｐゴシック"/>
        <family val="3"/>
        <charset val="128"/>
      </rPr>
      <t>※黒の検査基準に合わせて一旦設定</t>
    </r>
    <rPh sb="2" eb="4">
      <t>ゴウヒ</t>
    </rPh>
    <rPh sb="4" eb="6">
      <t>キジュン</t>
    </rPh>
    <rPh sb="7" eb="9">
      <t>ザンテイ</t>
    </rPh>
    <rPh sb="22" eb="24">
      <t>ケンサ</t>
    </rPh>
    <rPh sb="24" eb="26">
      <t>キジュン</t>
    </rPh>
    <rPh sb="34" eb="36">
      <t>セイヒン</t>
    </rPh>
    <rPh sb="36" eb="38">
      <t>キカク</t>
    </rPh>
    <rPh sb="60" eb="62">
      <t>ケンサ</t>
    </rPh>
    <rPh sb="62" eb="64">
      <t>キジュン</t>
    </rPh>
    <rPh sb="65" eb="67">
      <t>ヒョウジ</t>
    </rPh>
    <rPh sb="67" eb="68">
      <t>チ</t>
    </rPh>
    <rPh sb="72" eb="74">
      <t>セイヒン</t>
    </rPh>
    <rPh sb="74" eb="76">
      <t>キカク</t>
    </rPh>
    <rPh sb="77" eb="79">
      <t>ヒョウジ</t>
    </rPh>
    <rPh sb="79" eb="80">
      <t>チ</t>
    </rPh>
    <rPh sb="86" eb="87">
      <t>クロ</t>
    </rPh>
    <rPh sb="88" eb="92">
      <t>ケンサキジュン</t>
    </rPh>
    <rPh sb="93" eb="94">
      <t>ア</t>
    </rPh>
    <rPh sb="97" eb="99">
      <t>イッタン</t>
    </rPh>
    <rPh sb="99" eb="101">
      <t>セッテイ</t>
    </rPh>
    <phoneticPr fontId="1"/>
  </si>
  <si>
    <r>
      <t xml:space="preserve">
【合否基準</t>
    </r>
    <r>
      <rPr>
        <sz val="9"/>
        <color rgb="FFFF0000"/>
        <rFont val="ＭＳ Ｐゴシック"/>
        <family val="3"/>
        <charset val="128"/>
      </rPr>
      <t>（暫定）</t>
    </r>
    <r>
      <rPr>
        <sz val="9"/>
        <rFont val="ＭＳ Ｐゴシック"/>
        <family val="3"/>
        <charset val="128"/>
      </rPr>
      <t xml:space="preserve">】
①0～99mg/L
検査基準：±5mg/L
製品規格：±10mg/L
②100～999mg/L
検査基準：表示値±5%
製品規格：表示値±10%
</t>
    </r>
    <r>
      <rPr>
        <sz val="9"/>
        <color rgb="FFFF0000"/>
        <rFont val="ＭＳ Ｐゴシック"/>
        <family val="3"/>
        <charset val="128"/>
      </rPr>
      <t>※石川さん要望より製品規格を表示値±10%に設定</t>
    </r>
    <rPh sb="2" eb="4">
      <t>ゴウヒ</t>
    </rPh>
    <rPh sb="4" eb="6">
      <t>キジュン</t>
    </rPh>
    <rPh sb="7" eb="9">
      <t>ザンテイ</t>
    </rPh>
    <rPh sb="22" eb="24">
      <t>ケンサ</t>
    </rPh>
    <rPh sb="24" eb="26">
      <t>キジュン</t>
    </rPh>
    <rPh sb="34" eb="36">
      <t>セイヒン</t>
    </rPh>
    <rPh sb="36" eb="38">
      <t>キカク</t>
    </rPh>
    <rPh sb="60" eb="62">
      <t>ケンサ</t>
    </rPh>
    <rPh sb="62" eb="64">
      <t>キジュン</t>
    </rPh>
    <rPh sb="65" eb="67">
      <t>ヒョウジ</t>
    </rPh>
    <rPh sb="67" eb="68">
      <t>チ</t>
    </rPh>
    <rPh sb="72" eb="74">
      <t>セイヒン</t>
    </rPh>
    <rPh sb="74" eb="76">
      <t>キカク</t>
    </rPh>
    <rPh sb="77" eb="79">
      <t>ヒョウジ</t>
    </rPh>
    <rPh sb="79" eb="80">
      <t>チ</t>
    </rPh>
    <rPh sb="86" eb="88">
      <t>イシカワ</t>
    </rPh>
    <rPh sb="90" eb="92">
      <t>ヨウボウ</t>
    </rPh>
    <rPh sb="94" eb="96">
      <t>セイヒン</t>
    </rPh>
    <rPh sb="96" eb="98">
      <t>キカク</t>
    </rPh>
    <rPh sb="99" eb="102">
      <t>ヒョウジチ</t>
    </rPh>
    <rPh sb="107" eb="109">
      <t>セッテイ</t>
    </rPh>
    <phoneticPr fontId="1"/>
  </si>
  <si>
    <r>
      <t>③．繰り返し性
水道水0mg/L、黒絵具溶液</t>
    </r>
    <r>
      <rPr>
        <strike/>
        <sz val="9"/>
        <color rgb="FFFF0000"/>
        <rFont val="ＭＳ Ｐゴシック"/>
        <family val="3"/>
        <charset val="128"/>
      </rPr>
      <t>125mg/L</t>
    </r>
    <r>
      <rPr>
        <sz val="9"/>
        <color rgb="FFFF0000"/>
        <rFont val="ＭＳ Ｐゴシック"/>
        <family val="3"/>
        <charset val="128"/>
      </rPr>
      <t>,</t>
    </r>
    <r>
      <rPr>
        <sz val="9"/>
        <rFont val="ＭＳ Ｐゴシック"/>
        <family val="3"/>
        <charset val="128"/>
      </rPr>
      <t>1,000mg/L付近を順番に3回測定し、合否基準を満たしていることを確認する。</t>
    </r>
    <rPh sb="2" eb="3">
      <t>ク</t>
    </rPh>
    <rPh sb="4" eb="5">
      <t>カエ</t>
    </rPh>
    <rPh sb="6" eb="7">
      <t>セイ</t>
    </rPh>
    <rPh sb="8" eb="11">
      <t>スイドウスイ</t>
    </rPh>
    <rPh sb="17" eb="20">
      <t>クロエノグ</t>
    </rPh>
    <rPh sb="20" eb="22">
      <t>ヨウエキ</t>
    </rPh>
    <rPh sb="42" eb="44">
      <t>ジュンバン</t>
    </rPh>
    <phoneticPr fontId="1"/>
  </si>
  <si>
    <r>
      <t>【合否基準</t>
    </r>
    <r>
      <rPr>
        <sz val="9"/>
        <color rgb="FFFF0000"/>
        <rFont val="ＭＳ Ｐゴシック"/>
        <family val="3"/>
        <charset val="128"/>
      </rPr>
      <t>（暫定）</t>
    </r>
    <r>
      <rPr>
        <sz val="9"/>
        <rFont val="ＭＳ Ｐゴシック"/>
        <family val="3"/>
        <charset val="128"/>
      </rPr>
      <t xml:space="preserve">】
検査基準：±10mg/L
製品規格：±20mg/L
</t>
    </r>
    <r>
      <rPr>
        <sz val="9"/>
        <color rgb="FFFF0000"/>
        <rFont val="ＭＳ Ｐゴシック"/>
        <family val="3"/>
        <charset val="128"/>
      </rPr>
      <t>※MLSS繰り返し性基準（±2%FS）より設定</t>
    </r>
    <rPh sb="1" eb="3">
      <t>ゴウヒ</t>
    </rPh>
    <rPh sb="3" eb="5">
      <t>キジュン</t>
    </rPh>
    <rPh sb="6" eb="8">
      <t>ザンテイ</t>
    </rPh>
    <rPh sb="42" eb="43">
      <t>ク</t>
    </rPh>
    <rPh sb="44" eb="45">
      <t>カエ</t>
    </rPh>
    <rPh sb="46" eb="47">
      <t>セイ</t>
    </rPh>
    <rPh sb="47" eb="49">
      <t>キジュン</t>
    </rPh>
    <rPh sb="58" eb="60">
      <t>セッテイ</t>
    </rPh>
    <phoneticPr fontId="1"/>
  </si>
  <si>
    <r>
      <t xml:space="preserve">①．ホルマジン溶液
</t>
    </r>
    <r>
      <rPr>
        <strike/>
        <sz val="9"/>
        <color rgb="FFFF0000"/>
        <rFont val="ＭＳ Ｐゴシック"/>
        <family val="3"/>
        <charset val="128"/>
      </rPr>
      <t xml:space="preserve">20℃のホルマジン溶液の各濃度の標準液を透視度計で測定する。
測定した標準液を測定し理論値との誤差を確認する。
</t>
    </r>
    <r>
      <rPr>
        <sz val="9"/>
        <rFont val="ＭＳ Ｐゴシック"/>
        <family val="3"/>
        <charset val="128"/>
      </rPr>
      <t xml:space="preserve">
①オプティクス透視度計（TP-M100）の補正なしの条件で、4,000度のホルマジン溶液を希釈し、透視度90cm、60cm、30ｃｍ、15ｃｍ、5cmの標準液を作成する。
②（①）で作成した標準液を測定し、標準液の透視度との誤差を確認する。</t>
    </r>
    <rPh sb="3" eb="5">
      <t>ヨウエキ</t>
    </rPh>
    <rPh sb="19" eb="22">
      <t>カクノウド</t>
    </rPh>
    <rPh sb="23" eb="26">
      <t>ヒョウジュンエキ</t>
    </rPh>
    <rPh sb="27" eb="30">
      <t>トウシド</t>
    </rPh>
    <rPh sb="30" eb="31">
      <t>ケイ</t>
    </rPh>
    <rPh sb="32" eb="34">
      <t>ソクテイ</t>
    </rPh>
    <rPh sb="38" eb="40">
      <t>ソクテイ</t>
    </rPh>
    <rPh sb="42" eb="45">
      <t>ヒョウジュンエキ</t>
    </rPh>
    <rPh sb="46" eb="48">
      <t>ソクテイ</t>
    </rPh>
    <rPh sb="49" eb="52">
      <t>リロンチ</t>
    </rPh>
    <rPh sb="54" eb="56">
      <t>ゴサ</t>
    </rPh>
    <rPh sb="57" eb="59">
      <t>カクニン</t>
    </rPh>
    <rPh sb="75" eb="78">
      <t>トウシド</t>
    </rPh>
    <rPh sb="78" eb="79">
      <t>ケイ</t>
    </rPh>
    <rPh sb="89" eb="91">
      <t>ホセイ</t>
    </rPh>
    <rPh sb="94" eb="96">
      <t>ジョウケン</t>
    </rPh>
    <rPh sb="117" eb="120">
      <t>トウシド</t>
    </rPh>
    <rPh sb="144" eb="147">
      <t>ヒョウジュンエキ</t>
    </rPh>
    <rPh sb="148" eb="150">
      <t>サクセイ</t>
    </rPh>
    <rPh sb="159" eb="161">
      <t>サクセイ</t>
    </rPh>
    <rPh sb="163" eb="166">
      <t>ヒョウジュンエキ</t>
    </rPh>
    <rPh sb="167" eb="169">
      <t>ソクテイ</t>
    </rPh>
    <rPh sb="171" eb="174">
      <t>ヒョウジュンエキ</t>
    </rPh>
    <rPh sb="175" eb="177">
      <t>トウシ</t>
    </rPh>
    <rPh sb="177" eb="178">
      <t>ド</t>
    </rPh>
    <rPh sb="180" eb="182">
      <t>ゴサ</t>
    </rPh>
    <rPh sb="183" eb="185">
      <t>カクニン</t>
    </rPh>
    <phoneticPr fontId="1"/>
  </si>
  <si>
    <r>
      <t xml:space="preserve">
【合否基準（必達）】
0～9,990mg/L
　検査基準：±60mg/L
　製品規格：±120mg/L
</t>
    </r>
    <r>
      <rPr>
        <b/>
        <sz val="9"/>
        <rFont val="ＭＳ Ｐゴシック"/>
        <family val="3"/>
        <charset val="128"/>
      </rPr>
      <t>※IM-100P製品規格一覧より</t>
    </r>
    <r>
      <rPr>
        <sz val="9"/>
        <rFont val="ＭＳ Ｐゴシック"/>
        <family val="3"/>
        <charset val="128"/>
      </rPr>
      <t xml:space="preserve">
</t>
    </r>
    <r>
      <rPr>
        <sz val="9"/>
        <color rgb="FFFF0000"/>
        <rFont val="ＭＳ Ｐゴシック"/>
        <family val="3"/>
        <charset val="128"/>
      </rPr>
      <t>【目標値】
10,000～20,000mg/L
　検査基準：±100mg/L
　製品規格：±200mg/L</t>
    </r>
    <rPh sb="2" eb="4">
      <t>ゴウヒ</t>
    </rPh>
    <rPh sb="4" eb="6">
      <t>キジュン</t>
    </rPh>
    <rPh sb="25" eb="29">
      <t>ケンサキジュン</t>
    </rPh>
    <rPh sb="39" eb="43">
      <t>セイヒンキカク</t>
    </rPh>
    <rPh sb="61" eb="63">
      <t>セイヒン</t>
    </rPh>
    <rPh sb="63" eb="65">
      <t>キカク</t>
    </rPh>
    <rPh sb="65" eb="67">
      <t>イチラン</t>
    </rPh>
    <rPh sb="73" eb="75">
      <t>モクヒョウ</t>
    </rPh>
    <rPh sb="75" eb="76">
      <t>チ</t>
    </rPh>
    <rPh sb="97" eb="101">
      <t>ケンサキジュン</t>
    </rPh>
    <rPh sb="112" eb="116">
      <t>セイヒンキカク</t>
    </rPh>
    <phoneticPr fontId="1"/>
  </si>
  <si>
    <r>
      <t>【暫定値】
合否基準：
0～</t>
    </r>
    <r>
      <rPr>
        <strike/>
        <sz val="9"/>
        <color rgb="FFFF0000"/>
        <rFont val="ＭＳ Ｐゴシック"/>
        <family val="3"/>
        <charset val="128"/>
      </rPr>
      <t>9,990</t>
    </r>
    <r>
      <rPr>
        <sz val="9"/>
        <rFont val="ＭＳ Ｐゴシック"/>
        <family val="3"/>
        <charset val="128"/>
      </rPr>
      <t xml:space="preserve">　4,500mg/L
　検査基準：±60mg/L
　製品規格：±120mg/L
</t>
    </r>
    <r>
      <rPr>
        <strike/>
        <sz val="9"/>
        <color rgb="FFFF0000"/>
        <rFont val="ＭＳ Ｐゴシック"/>
        <family val="3"/>
        <charset val="128"/>
      </rPr>
      <t>【目標値】
10,000～20,000mg/L
　検査基準：±100mg/L
　製品規格：±200mg/L</t>
    </r>
    <r>
      <rPr>
        <strike/>
        <sz val="9"/>
        <rFont val="ＭＳ Ｐゴシック"/>
        <family val="3"/>
        <charset val="128"/>
      </rPr>
      <t xml:space="preserve">
</t>
    </r>
    <r>
      <rPr>
        <sz val="9"/>
        <color rgb="FFFF0000"/>
        <rFont val="ＭＳ Ｐゴシック"/>
        <family val="3"/>
        <charset val="128"/>
      </rPr>
      <t>※IM-110では、相関式は全て1次式とするため、IM-100Pのﾓｰﾄﾞ4,5の式と高濃度でのズレが大きくなる。通常の使用範囲（3,000mg/L）の1.5倍程の4,500mg/Lまでの範囲で大きな誤差が発生しなければOKとする。</t>
    </r>
    <rPh sb="1" eb="4">
      <t>ザンテイチ</t>
    </rPh>
    <rPh sb="6" eb="8">
      <t>ゴウヒ</t>
    </rPh>
    <rPh sb="8" eb="10">
      <t>キジュン</t>
    </rPh>
    <rPh sb="124" eb="127">
      <t>ソウカンシキ</t>
    </rPh>
    <rPh sb="128" eb="129">
      <t>スベ</t>
    </rPh>
    <rPh sb="131" eb="133">
      <t>ジシキ</t>
    </rPh>
    <rPh sb="155" eb="156">
      <t>シキ</t>
    </rPh>
    <rPh sb="157" eb="160">
      <t>コウノウド</t>
    </rPh>
    <rPh sb="165" eb="166">
      <t>オオ</t>
    </rPh>
    <rPh sb="171" eb="173">
      <t>ツウジョウ</t>
    </rPh>
    <rPh sb="174" eb="178">
      <t>シヨウハンイ</t>
    </rPh>
    <rPh sb="208" eb="210">
      <t>ハンイ</t>
    </rPh>
    <rPh sb="211" eb="212">
      <t>オオ</t>
    </rPh>
    <rPh sb="214" eb="216">
      <t>ゴサ</t>
    </rPh>
    <rPh sb="217" eb="219">
      <t>ハッセイ</t>
    </rPh>
    <phoneticPr fontId="1"/>
  </si>
  <si>
    <r>
      <t xml:space="preserve">【合否基準（暫定）】
①2.0～49.9cm
検査基準：±1.5cm
製品規格：±2.5cm
②50～100cm
検査基準：±3cm
製品規格：±5cm
</t>
    </r>
    <r>
      <rPr>
        <sz val="9"/>
        <color rgb="FFFF0000"/>
        <rFont val="ＭＳ Ｐゴシック"/>
        <family val="3"/>
        <charset val="128"/>
      </rPr>
      <t>※透視度の基準は個人差や、光量などによりばらつき、基準があいまいであることから直線性の基準は定めない
※社内基準としては、基準器を用意し、その測定結果との誤差から許容範囲を設定する。</t>
    </r>
    <r>
      <rPr>
        <sz val="9"/>
        <rFont val="ＭＳ Ｐゴシック"/>
        <family val="3"/>
        <charset val="128"/>
      </rPr>
      <t xml:space="preserve">
</t>
    </r>
    <rPh sb="1" eb="5">
      <t>ゴウヒキジュン</t>
    </rPh>
    <rPh sb="6" eb="8">
      <t>ザンテイ</t>
    </rPh>
    <rPh sb="23" eb="27">
      <t>ケンサキジュン</t>
    </rPh>
    <rPh sb="35" eb="39">
      <t>セイヒンキカク</t>
    </rPh>
    <rPh sb="57" eb="61">
      <t>ケンサキジュン</t>
    </rPh>
    <rPh sb="67" eb="71">
      <t>セイヒンキカク</t>
    </rPh>
    <rPh sb="79" eb="82">
      <t>トウシド</t>
    </rPh>
    <rPh sb="83" eb="85">
      <t>キジュン</t>
    </rPh>
    <rPh sb="86" eb="89">
      <t>コジンサ</t>
    </rPh>
    <rPh sb="91" eb="93">
      <t>コウリョウ</t>
    </rPh>
    <rPh sb="103" eb="105">
      <t>キジュン</t>
    </rPh>
    <phoneticPr fontId="1"/>
  </si>
  <si>
    <r>
      <t>【合否基準</t>
    </r>
    <r>
      <rPr>
        <sz val="9"/>
        <color rgb="FFFF0000"/>
        <rFont val="ＭＳ Ｐゴシック"/>
        <family val="3"/>
        <charset val="128"/>
      </rPr>
      <t>（暫定）</t>
    </r>
    <r>
      <rPr>
        <sz val="9"/>
        <rFont val="ＭＳ Ｐゴシック"/>
        <family val="3"/>
        <charset val="128"/>
      </rPr>
      <t>】
±5%FS
検査基準：±2.5cm</t>
    </r>
    <r>
      <rPr>
        <sz val="9"/>
        <color rgb="FFFF0000"/>
        <rFont val="ＭＳ Ｐゴシック"/>
        <family val="3"/>
        <charset val="128"/>
      </rPr>
      <t>（目標値）</t>
    </r>
    <r>
      <rPr>
        <sz val="9"/>
        <rFont val="ＭＳ Ｐゴシック"/>
        <family val="3"/>
        <charset val="128"/>
      </rPr>
      <t xml:space="preserve">
製品規格：±5cm</t>
    </r>
    <r>
      <rPr>
        <sz val="9"/>
        <color rgb="FFFF0000"/>
        <rFont val="ＭＳ Ｐゴシック"/>
        <family val="3"/>
        <charset val="128"/>
      </rPr>
      <t>（必達）</t>
    </r>
    <r>
      <rPr>
        <sz val="9"/>
        <rFont val="ＭＳ Ｐゴシック"/>
        <family val="3"/>
        <charset val="128"/>
      </rPr>
      <t xml:space="preserve">
</t>
    </r>
    <r>
      <rPr>
        <sz val="9"/>
        <color rgb="FFFF0000"/>
        <rFont val="ＭＳ Ｐゴシック"/>
        <family val="3"/>
        <charset val="128"/>
      </rPr>
      <t>※オプティクスTP-M100繰り返し精度：±5%FS
より</t>
    </r>
    <rPh sb="1" eb="3">
      <t>ゴウヒ</t>
    </rPh>
    <rPh sb="3" eb="5">
      <t>キジュン</t>
    </rPh>
    <rPh sb="6" eb="8">
      <t>ザンテイ</t>
    </rPh>
    <rPh sb="29" eb="31">
      <t>モクヒョウ</t>
    </rPh>
    <rPh sb="31" eb="32">
      <t>チ</t>
    </rPh>
    <rPh sb="44" eb="46">
      <t>ヒッタツ</t>
    </rPh>
    <phoneticPr fontId="1"/>
  </si>
  <si>
    <r>
      <t>②,　繰り返し性
20℃の黒絵具溶液2</t>
    </r>
    <r>
      <rPr>
        <sz val="9"/>
        <color rgb="FFFF0000"/>
        <rFont val="ＭＳ Ｐゴシック"/>
        <family val="3"/>
        <charset val="128"/>
      </rPr>
      <t>,</t>
    </r>
    <r>
      <rPr>
        <strike/>
        <sz val="9"/>
        <color rgb="FFFF0000"/>
        <rFont val="ＭＳ Ｐゴシック"/>
        <family val="3"/>
        <charset val="128"/>
      </rPr>
      <t>50</t>
    </r>
    <r>
      <rPr>
        <strike/>
        <sz val="9"/>
        <rFont val="ＭＳ Ｐゴシック"/>
        <family val="3"/>
        <charset val="128"/>
      </rPr>
      <t>,</t>
    </r>
    <r>
      <rPr>
        <sz val="9"/>
        <rFont val="ＭＳ Ｐゴシック"/>
        <family val="3"/>
        <charset val="128"/>
      </rPr>
      <t>100cm付近を順番に3回測定し、合否基準を満たしていることを確認する。</t>
    </r>
    <rPh sb="3" eb="4">
      <t>ク</t>
    </rPh>
    <rPh sb="5" eb="6">
      <t>カエ</t>
    </rPh>
    <rPh sb="7" eb="8">
      <t>セイ</t>
    </rPh>
    <phoneticPr fontId="1"/>
  </si>
  <si>
    <r>
      <t xml:space="preserve">サンプル数：
・試作センサー：　3台
使用機器：
</t>
    </r>
    <r>
      <rPr>
        <sz val="9"/>
        <color rgb="FFFF0000"/>
        <rFont val="ＭＳ Ｐゴシック"/>
        <family val="3"/>
        <charset val="128"/>
      </rPr>
      <t>・ｵﾌﾟﾃｨｸｽ透視度計（TP-M100）</t>
    </r>
    <r>
      <rPr>
        <sz val="9"/>
        <rFont val="ＭＳ Ｐゴシック"/>
        <family val="3"/>
        <charset val="128"/>
      </rPr>
      <t xml:space="preserve">
・A2-200 データロガー
・試作アンプ基板
・IM-100基準器
</t>
    </r>
    <r>
      <rPr>
        <strike/>
        <sz val="9"/>
        <rFont val="ＭＳ Ｐゴシック"/>
        <family val="3"/>
        <charset val="128"/>
      </rPr>
      <t>・黒絵具：ぺんてるエフ水彩　WFCT28</t>
    </r>
    <phoneticPr fontId="1"/>
  </si>
  <si>
    <t xml:space="preserve">
【合否基準（必達）】
検査基準：±0.02m
製品規格：±0.03m
※IM-100P製品規格一覧表より
</t>
    <rPh sb="2" eb="4">
      <t>ゴウヒ</t>
    </rPh>
    <rPh sb="4" eb="6">
      <t>キジュン</t>
    </rPh>
    <rPh sb="7" eb="9">
      <t>ヒッタツ</t>
    </rPh>
    <rPh sb="12" eb="16">
      <t>ケンサキジュン</t>
    </rPh>
    <rPh sb="24" eb="28">
      <t>セイヒンキカク</t>
    </rPh>
    <rPh sb="44" eb="48">
      <t>セイヒンキカク</t>
    </rPh>
    <rPh sb="48" eb="50">
      <t>イチラン</t>
    </rPh>
    <rPh sb="50" eb="51">
      <t>ヒョウ</t>
    </rPh>
    <phoneticPr fontId="1"/>
  </si>
  <si>
    <r>
      <t>【合否基準</t>
    </r>
    <r>
      <rPr>
        <sz val="9"/>
        <color rgb="FFFF0000"/>
        <rFont val="ＭＳ Ｐゴシック"/>
        <family val="3"/>
        <charset val="128"/>
      </rPr>
      <t>（必達）</t>
    </r>
    <r>
      <rPr>
        <sz val="9"/>
        <rFont val="ＭＳ Ｐゴシック"/>
        <family val="3"/>
        <charset val="128"/>
      </rPr>
      <t>】
検査基準：±0.02m
製品規格：±0.03m
※IM-100P製品規格一覧表より</t>
    </r>
    <rPh sb="1" eb="3">
      <t>ゴウヒ</t>
    </rPh>
    <rPh sb="3" eb="5">
      <t>キジュン</t>
    </rPh>
    <rPh sb="6" eb="8">
      <t>ヒッタツ</t>
    </rPh>
    <rPh sb="11" eb="13">
      <t>ケンサ</t>
    </rPh>
    <rPh sb="13" eb="15">
      <t>キジュン</t>
    </rPh>
    <rPh sb="23" eb="25">
      <t>セイヒン</t>
    </rPh>
    <rPh sb="25" eb="27">
      <t>キカク</t>
    </rPh>
    <rPh sb="43" eb="45">
      <t>セイヒン</t>
    </rPh>
    <rPh sb="45" eb="47">
      <t>キカク</t>
    </rPh>
    <rPh sb="47" eb="50">
      <t>イチランヒョウ</t>
    </rPh>
    <phoneticPr fontId="1"/>
  </si>
  <si>
    <r>
      <t>ゼロドリフト
【MLSS】（</t>
    </r>
    <r>
      <rPr>
        <sz val="9"/>
        <color rgb="FFFF0000"/>
        <rFont val="ＭＳ Ｐゴシック"/>
        <family val="3"/>
        <charset val="128"/>
      </rPr>
      <t>必達）</t>
    </r>
    <r>
      <rPr>
        <sz val="9"/>
        <rFont val="ＭＳ Ｐゴシック"/>
        <family val="3"/>
        <charset val="128"/>
      </rPr>
      <t xml:space="preserve">
検査基準：±100mg/L
製品規格：±200mg/L
</t>
    </r>
    <r>
      <rPr>
        <sz val="9"/>
        <color rgb="FFFF0000"/>
        <rFont val="ＭＳ Ｐゴシック"/>
        <family val="3"/>
        <charset val="128"/>
      </rPr>
      <t>※IM-100P製品規格一覧表より</t>
    </r>
    <r>
      <rPr>
        <sz val="9"/>
        <rFont val="ＭＳ Ｐゴシック"/>
        <family val="3"/>
        <charset val="128"/>
      </rPr>
      <t xml:space="preserve">
【SS】（</t>
    </r>
    <r>
      <rPr>
        <sz val="9"/>
        <color rgb="FFFF0000"/>
        <rFont val="ＭＳ Ｐゴシック"/>
        <family val="3"/>
        <charset val="128"/>
      </rPr>
      <t>暫定）</t>
    </r>
    <r>
      <rPr>
        <sz val="9"/>
        <rFont val="ＭＳ Ｐゴシック"/>
        <family val="3"/>
        <charset val="128"/>
      </rPr>
      <t xml:space="preserve">
検査基準：±10mg/L
製品規格：±20mg/L
</t>
    </r>
    <r>
      <rPr>
        <sz val="9"/>
        <color rgb="FFFF0000"/>
        <rFont val="ＭＳ Ｐゴシック"/>
        <family val="3"/>
        <charset val="128"/>
      </rPr>
      <t>※MLSS検査基準を参考に設定</t>
    </r>
    <r>
      <rPr>
        <sz val="9"/>
        <rFont val="ＭＳ Ｐゴシック"/>
        <family val="3"/>
        <charset val="128"/>
      </rPr>
      <t xml:space="preserve">
【透視度】</t>
    </r>
    <r>
      <rPr>
        <sz val="9"/>
        <color rgb="FFFF0000"/>
        <rFont val="ＭＳ Ｐゴシック"/>
        <family val="3"/>
        <charset val="128"/>
      </rPr>
      <t>（暫定）</t>
    </r>
    <r>
      <rPr>
        <sz val="9"/>
        <rFont val="ＭＳ Ｐゴシック"/>
        <family val="3"/>
        <charset val="128"/>
      </rPr>
      <t xml:space="preserve">
検査基準：±2.5cm
製品規格：±5.0cm
</t>
    </r>
    <r>
      <rPr>
        <sz val="9"/>
        <color rgb="FFFF0000"/>
        <rFont val="ＭＳ Ｐゴシック"/>
        <family val="3"/>
        <charset val="128"/>
      </rPr>
      <t>※TP-M100　繰り返し性基準を元に設定</t>
    </r>
    <r>
      <rPr>
        <sz val="9"/>
        <rFont val="ＭＳ Ｐゴシック"/>
        <family val="3"/>
        <charset val="128"/>
      </rPr>
      <t xml:space="preserve">
【水深】</t>
    </r>
    <r>
      <rPr>
        <sz val="9"/>
        <color rgb="FFFF0000"/>
        <rFont val="ＭＳ Ｐゴシック"/>
        <family val="3"/>
        <charset val="128"/>
      </rPr>
      <t>（必達）</t>
    </r>
    <r>
      <rPr>
        <sz val="9"/>
        <rFont val="ＭＳ Ｐゴシック"/>
        <family val="3"/>
        <charset val="128"/>
      </rPr>
      <t xml:space="preserve">
検査基準：±0.02m
製品規格：±0.03m
</t>
    </r>
    <r>
      <rPr>
        <sz val="9"/>
        <color rgb="FFFF0000"/>
        <rFont val="ＭＳ Ｐゴシック"/>
        <family val="3"/>
        <charset val="128"/>
      </rPr>
      <t xml:space="preserve">※IM-100P製品規格一覧表より
</t>
    </r>
    <r>
      <rPr>
        <sz val="9"/>
        <rFont val="ＭＳ Ｐゴシック"/>
        <family val="3"/>
        <charset val="128"/>
      </rPr>
      <t xml:space="preserve">
スパンドリフト
【MLSS】</t>
    </r>
    <r>
      <rPr>
        <sz val="9"/>
        <color rgb="FFFF0000"/>
        <rFont val="ＭＳ Ｐゴシック"/>
        <family val="3"/>
        <charset val="128"/>
      </rPr>
      <t>（必達）</t>
    </r>
    <r>
      <rPr>
        <sz val="9"/>
        <rFont val="ＭＳ Ｐゴシック"/>
        <family val="3"/>
        <charset val="128"/>
      </rPr>
      <t xml:space="preserve">
検査基準：指示値±2%
製品規格：指示値±4%
</t>
    </r>
    <r>
      <rPr>
        <sz val="9"/>
        <color rgb="FFFF0000"/>
        <rFont val="ＭＳ Ｐゴシック"/>
        <family val="3"/>
        <charset val="128"/>
      </rPr>
      <t>※IM-100P製品規格一覧表より</t>
    </r>
    <r>
      <rPr>
        <sz val="9"/>
        <rFont val="ＭＳ Ｐゴシック"/>
        <family val="3"/>
        <charset val="128"/>
      </rPr>
      <t xml:space="preserve">
【SS】</t>
    </r>
    <r>
      <rPr>
        <sz val="9"/>
        <color rgb="FFFF0000"/>
        <rFont val="ＭＳ Ｐゴシック"/>
        <family val="3"/>
        <charset val="128"/>
      </rPr>
      <t>（暫定）</t>
    </r>
    <r>
      <rPr>
        <sz val="9"/>
        <rFont val="ＭＳ Ｐゴシック"/>
        <family val="3"/>
        <charset val="128"/>
      </rPr>
      <t xml:space="preserve">
検査基準：指示値±2%
製品規格：指示値±4%
</t>
    </r>
    <r>
      <rPr>
        <sz val="9"/>
        <color rgb="FFFF0000"/>
        <rFont val="ＭＳ Ｐゴシック"/>
        <family val="3"/>
        <charset val="128"/>
      </rPr>
      <t>※MLSS検査基準を参考に設定</t>
    </r>
    <r>
      <rPr>
        <sz val="9"/>
        <rFont val="ＭＳ Ｐゴシック"/>
        <family val="3"/>
        <charset val="128"/>
      </rPr>
      <t xml:space="preserve">
【透視度】</t>
    </r>
    <r>
      <rPr>
        <sz val="9"/>
        <color rgb="FFFF0000"/>
        <rFont val="ＭＳ Ｐゴシック"/>
        <family val="3"/>
        <charset val="128"/>
      </rPr>
      <t>（暫定）</t>
    </r>
    <r>
      <rPr>
        <sz val="9"/>
        <rFont val="ＭＳ Ｐゴシック"/>
        <family val="3"/>
        <charset val="128"/>
      </rPr>
      <t xml:space="preserve">
検査基準：±2.5cm
検査基準：±5.0cm
</t>
    </r>
    <r>
      <rPr>
        <sz val="9"/>
        <color rgb="FFFF0000"/>
        <rFont val="ＭＳ Ｐゴシック"/>
        <family val="3"/>
        <charset val="128"/>
      </rPr>
      <t>※オプティクスTP-M100繰り返し精度：±5%FS
より</t>
    </r>
    <r>
      <rPr>
        <sz val="9"/>
        <rFont val="ＭＳ Ｐゴシック"/>
        <family val="3"/>
        <charset val="128"/>
      </rPr>
      <t xml:space="preserve">
【水深】
検査基準：±0.02m
製品規格：±0.03m
※長時間の測定は、スパン側で溶液濃度が変化するため5－30minで確認を行う。</t>
    </r>
    <rPh sb="14" eb="16">
      <t>ヒッタツ</t>
    </rPh>
    <rPh sb="18" eb="22">
      <t>ケンサキジュン</t>
    </rPh>
    <rPh sb="32" eb="36">
      <t>セイヒンキカク</t>
    </rPh>
    <rPh sb="70" eb="72">
      <t>ザンテイ</t>
    </rPh>
    <rPh sb="105" eb="109">
      <t>ケンサキジュン</t>
    </rPh>
    <rPh sb="110" eb="112">
      <t>サンコウ</t>
    </rPh>
    <rPh sb="113" eb="115">
      <t>セッテイ</t>
    </rPh>
    <rPh sb="118" eb="121">
      <t>トウシド</t>
    </rPh>
    <rPh sb="123" eb="125">
      <t>ザンテイ</t>
    </rPh>
    <rPh sb="160" eb="161">
      <t>ク</t>
    </rPh>
    <rPh sb="162" eb="163">
      <t>カエ</t>
    </rPh>
    <rPh sb="164" eb="165">
      <t>セイ</t>
    </rPh>
    <rPh sb="165" eb="167">
      <t>キジュン</t>
    </rPh>
    <rPh sb="168" eb="169">
      <t>モト</t>
    </rPh>
    <rPh sb="170" eb="172">
      <t>セッテイ</t>
    </rPh>
    <rPh sb="175" eb="177">
      <t>スイシン</t>
    </rPh>
    <rPh sb="179" eb="181">
      <t>ヒッタツ</t>
    </rPh>
    <rPh sb="183" eb="187">
      <t>ケンサキジュン</t>
    </rPh>
    <rPh sb="195" eb="199">
      <t>セイヒンキカク</t>
    </rPh>
    <rPh sb="241" eb="243">
      <t>ヒッタツ</t>
    </rPh>
    <rPh sb="250" eb="253">
      <t>シジチ</t>
    </rPh>
    <rPh sb="262" eb="265">
      <t>シジチ</t>
    </rPh>
    <rPh sb="292" eb="294">
      <t>ザンテイ</t>
    </rPh>
    <rPh sb="342" eb="344">
      <t>ザンテイ</t>
    </rPh>
    <rPh sb="427" eb="430">
      <t>チョウジカン</t>
    </rPh>
    <rPh sb="431" eb="433">
      <t>ソクテイ</t>
    </rPh>
    <rPh sb="438" eb="439">
      <t>ガワ</t>
    </rPh>
    <rPh sb="440" eb="444">
      <t>ヨウエキノウド</t>
    </rPh>
    <rPh sb="445" eb="447">
      <t>ヘンカ</t>
    </rPh>
    <rPh sb="452" eb="454">
      <t>ヘンカ</t>
    </rPh>
    <rPh sb="455" eb="456">
      <t>アラワ</t>
    </rPh>
    <rPh sb="459" eb="461">
      <t>カクニン</t>
    </rPh>
    <rPh sb="462" eb="463">
      <t>オコナ</t>
    </rPh>
    <phoneticPr fontId="1"/>
  </si>
  <si>
    <r>
      <rPr>
        <sz val="9"/>
        <color rgb="FFFF0000"/>
        <rFont val="ＭＳ Ｐゴシック"/>
        <family val="3"/>
        <charset val="128"/>
      </rPr>
      <t xml:space="preserve">※耐水圧の評価基準はなかったため、ゼロドリフトの基準を暫定的に採用
</t>
    </r>
    <r>
      <rPr>
        <sz val="9"/>
        <rFont val="ＭＳ Ｐゴシック"/>
        <family val="3"/>
        <charset val="128"/>
      </rPr>
      <t xml:space="preserve">
【MLSS】
検査基準：±100mg/L
製品規格：±200mg/L
【SS】
検査基準：±10mg/L
製品規格：±20mg/L
</t>
    </r>
    <r>
      <rPr>
        <sz val="9"/>
        <color rgb="FFFF0000"/>
        <rFont val="ＭＳ Ｐゴシック"/>
        <family val="3"/>
        <charset val="128"/>
      </rPr>
      <t>【透視度】（暫定）
検査基準：±2.5cm
製品規格：±5cm</t>
    </r>
    <r>
      <rPr>
        <sz val="9"/>
        <rFont val="ＭＳ Ｐゴシック"/>
        <family val="3"/>
        <charset val="128"/>
      </rPr>
      <t xml:space="preserve">
【水深】
検査基準：±0.02m
製品規格：±0.03m</t>
    </r>
    <phoneticPr fontId="1"/>
  </si>
  <si>
    <r>
      <rPr>
        <b/>
        <sz val="9"/>
        <color rgb="FFFF0000"/>
        <rFont val="ＭＳ Ｐゴシック"/>
        <family val="3"/>
        <charset val="128"/>
      </rPr>
      <t xml:space="preserve">暫定基準
</t>
    </r>
    <r>
      <rPr>
        <sz val="9"/>
        <color rgb="FFFF0000"/>
        <rFont val="ＭＳ Ｐゴシック"/>
        <family val="3"/>
        <charset val="128"/>
      </rPr>
      <t xml:space="preserve">※振動試験終了後清水校正を行い下記の検査基準を満たしていること
</t>
    </r>
    <r>
      <rPr>
        <sz val="9"/>
        <rFont val="ＭＳ Ｐゴシック"/>
        <family val="3"/>
        <charset val="128"/>
      </rPr>
      <t xml:space="preserve">
【MLSS】
検査基準：±50mg/L
製品規格：±100mg/L
【SS】
検査基準：±10mg/L
製品規格：±20mg/L
【透視度】100cm
検査基準：±3cm
製品規格：±5cm
※透視度は、水道水の基準がないため、100cm付近での影響度を確認する</t>
    </r>
    <rPh sb="0" eb="4">
      <t>ザンテイキジュン</t>
    </rPh>
    <rPh sb="6" eb="10">
      <t>シンドウシケン</t>
    </rPh>
    <rPh sb="10" eb="13">
      <t>シュウリョウゴ</t>
    </rPh>
    <rPh sb="13" eb="17">
      <t>セイスイコウセイ</t>
    </rPh>
    <rPh sb="18" eb="19">
      <t>オコナ</t>
    </rPh>
    <rPh sb="20" eb="22">
      <t>カキ</t>
    </rPh>
    <rPh sb="23" eb="25">
      <t>ケンサ</t>
    </rPh>
    <rPh sb="25" eb="27">
      <t>キジュン</t>
    </rPh>
    <rPh sb="28" eb="29">
      <t>ミ</t>
    </rPh>
    <phoneticPr fontId="11"/>
  </si>
  <si>
    <r>
      <rPr>
        <b/>
        <sz val="9"/>
        <color rgb="FFFF0000"/>
        <rFont val="ＭＳ Ｐゴシック"/>
        <family val="3"/>
        <charset val="128"/>
      </rPr>
      <t xml:space="preserve">暫定基準
</t>
    </r>
    <r>
      <rPr>
        <sz val="9"/>
        <color rgb="FFFF0000"/>
        <rFont val="ＭＳ Ｐゴシック"/>
        <family val="3"/>
        <charset val="128"/>
      </rPr>
      <t>※振動試験終了後清水校正を行い下記の検査基準を満たしていること
【MLSS】
検査基準：±50mg/L
製品規格：±100mg/L
【SS】
検査基準：±10mg/L
製品規格：±20mg/L
【透視度】100cm
検査基準：±3cm
製品規格：±5cm
※透視度は、水道水の基準がないため、100cm付近での影響度を確認する</t>
    </r>
    <rPh sb="0" eb="4">
      <t>ザンテイキジュン</t>
    </rPh>
    <rPh sb="6" eb="10">
      <t>シンドウシケン</t>
    </rPh>
    <rPh sb="10" eb="13">
      <t>シュウリョウゴ</t>
    </rPh>
    <rPh sb="13" eb="17">
      <t>セイスイコウセイ</t>
    </rPh>
    <rPh sb="18" eb="19">
      <t>オコナ</t>
    </rPh>
    <rPh sb="20" eb="22">
      <t>カキ</t>
    </rPh>
    <rPh sb="23" eb="25">
      <t>ケンサ</t>
    </rPh>
    <rPh sb="25" eb="27">
      <t>キジュン</t>
    </rPh>
    <rPh sb="28" eb="29">
      <t>ミ</t>
    </rPh>
    <phoneticPr fontId="11"/>
  </si>
  <si>
    <r>
      <t>①．黒色溶液
黒絵の具溶液を測定し、基準器ﾓｰﾄﾞ1指示値との誤差を評価する。
・IM-100P基準器(ﾓｰﾄﾞ1）を基準として、黒絵の具を溶かし20000mg/Lを作成し、各濃度に希釈して作成する。
溶液濃度： 0, 500、1000, 2000、4000, 8000</t>
    </r>
    <r>
      <rPr>
        <sz val="9"/>
        <color rgb="FFFF0000"/>
        <rFont val="ＭＳ Ｐゴシック"/>
        <family val="3"/>
        <charset val="128"/>
      </rPr>
      <t>、</t>
    </r>
    <r>
      <rPr>
        <strike/>
        <sz val="9"/>
        <color rgb="FFFF0000"/>
        <rFont val="ＭＳ Ｐゴシック"/>
        <family val="3"/>
        <charset val="128"/>
      </rPr>
      <t>10000、</t>
    </r>
    <r>
      <rPr>
        <sz val="9"/>
        <rFont val="ＭＳ Ｐゴシック"/>
        <family val="3"/>
        <charset val="128"/>
      </rPr>
      <t xml:space="preserve">20000(mg/L)
・黒絵の具8000mg/L溶液（20℃1h以上撹拌）測定時の吸光度で基準器と器差調整し、他の濃度のMLSS値を計算
・ﾓｰﾄﾞ1検量線式で各濃度のMLSS値を計算し、評価する
</t>
    </r>
    <rPh sb="2" eb="4">
      <t>クロイロ</t>
    </rPh>
    <rPh sb="4" eb="6">
      <t>ヨウエキ</t>
    </rPh>
    <rPh sb="8" eb="9">
      <t>エ</t>
    </rPh>
    <rPh sb="26" eb="28">
      <t>シジ</t>
    </rPh>
    <rPh sb="28" eb="29">
      <t>チ</t>
    </rPh>
    <rPh sb="60" eb="62">
      <t>キジュン</t>
    </rPh>
    <rPh sb="84" eb="86">
      <t>サクセイ</t>
    </rPh>
    <rPh sb="209" eb="210">
      <t>アタイ</t>
    </rPh>
    <phoneticPr fontId="1"/>
  </si>
  <si>
    <t>合</t>
    <rPh sb="0" eb="1">
      <t>ゴウ</t>
    </rPh>
    <phoneticPr fontId="1"/>
  </si>
  <si>
    <t xml:space="preserve">
合</t>
    <rPh sb="8" eb="9">
      <t>ゴウ</t>
    </rPh>
    <phoneticPr fontId="1"/>
  </si>
  <si>
    <t>△</t>
    <phoneticPr fontId="1"/>
  </si>
  <si>
    <t>全て検査基準、目標値をクリアしており問題なし</t>
    <rPh sb="0" eb="1">
      <t>スベ</t>
    </rPh>
    <rPh sb="2" eb="6">
      <t>ケンサキジュン</t>
    </rPh>
    <rPh sb="7" eb="10">
      <t>モクヒョウチ</t>
    </rPh>
    <rPh sb="18" eb="20">
      <t>モンダイ</t>
    </rPh>
    <phoneticPr fontId="1"/>
  </si>
  <si>
    <t xml:space="preserve">
合</t>
    <rPh sb="5" eb="6">
      <t>ゴウ</t>
    </rPh>
    <phoneticPr fontId="1"/>
  </si>
  <si>
    <r>
      <t>③．繰り返し性
水道水0mg/Lと黒絵具</t>
    </r>
    <r>
      <rPr>
        <strike/>
        <sz val="9"/>
        <color rgb="FFFF0000"/>
        <rFont val="ＭＳ Ｐゴシック"/>
        <family val="3"/>
        <charset val="128"/>
      </rPr>
      <t>4000mg/L</t>
    </r>
    <r>
      <rPr>
        <sz val="9"/>
        <color rgb="FFFF0000"/>
        <rFont val="ＭＳ Ｐゴシック"/>
        <family val="3"/>
        <charset val="128"/>
      </rPr>
      <t>,</t>
    </r>
    <r>
      <rPr>
        <sz val="9"/>
        <rFont val="ＭＳ Ｐゴシック"/>
        <family val="3"/>
        <charset val="128"/>
      </rPr>
      <t xml:space="preserve">8000mg/L付近を順番に3回測定し、合否基準を満たしていることを確認する。
</t>
    </r>
    <r>
      <rPr>
        <sz val="9"/>
        <color rgb="FFFF0000"/>
        <rFont val="ＭＳ Ｐゴシック"/>
        <family val="3"/>
        <charset val="128"/>
      </rPr>
      <t>※IM-100P検査作業基準に合わせ4000mg/L試験を削除</t>
    </r>
    <rPh sb="2" eb="3">
      <t>ク</t>
    </rPh>
    <rPh sb="4" eb="5">
      <t>カエ</t>
    </rPh>
    <rPh sb="6" eb="7">
      <t>セイ</t>
    </rPh>
    <rPh sb="8" eb="11">
      <t>スイドウスイ</t>
    </rPh>
    <rPh sb="17" eb="20">
      <t>クロエノグ</t>
    </rPh>
    <rPh sb="37" eb="39">
      <t>フキン</t>
    </rPh>
    <rPh sb="40" eb="42">
      <t>ジュンバン</t>
    </rPh>
    <rPh sb="44" eb="45">
      <t>カイ</t>
    </rPh>
    <rPh sb="45" eb="47">
      <t>ソクテイ</t>
    </rPh>
    <rPh sb="49" eb="53">
      <t>ゴウヒキジュン</t>
    </rPh>
    <rPh sb="54" eb="55">
      <t>ミ</t>
    </rPh>
    <rPh sb="63" eb="65">
      <t>カクニン</t>
    </rPh>
    <rPh sb="77" eb="83">
      <t>ケンササギョウキジュン</t>
    </rPh>
    <rPh sb="84" eb="85">
      <t>ア</t>
    </rPh>
    <rPh sb="95" eb="97">
      <t>シケン</t>
    </rPh>
    <rPh sb="98" eb="100">
      <t>サクジョ</t>
    </rPh>
    <phoneticPr fontId="1"/>
  </si>
  <si>
    <t>100mg/L付近での基準器との誤差が暫定の検査基準の表示値±5%を満たせていない。
ただし、下記の理由より、成形プローブの値の方が正しい可能性が高いことからOKと判断した。
・IM-100Pでも同程度の誤差が発生していること
・IM-100Pの表示分解能が10mg/Lと粗く、実際には100±5mg/Lの誤差が考えられること
・2倍の濃度（希釈前）の基準器の測定値が210mg/Lであり、100mg/L付近の濃度は105mg/L前後が予想されること
・成形プローブの測定結果（107±1mg/L）にバラツキが少なく、200mg/L付近を2倍希釈した値とのズレが少ないこと
その他：
・今回の測定結果から、現行のIM-100Pでも0～1,000mg/Lの範囲において成形プローブと同等の性能で測定ができていると思われる。このことから、分解能10mg/L→1mg/Lにできれば、セル幅2mmでもSSの測定は可能と考える。今回の成形プローブでは、透視度の測定を行う必要があるため、あえてセル幅2mmでの測定は行わないが、将来的に透視度を除いたような廉価版を考える際には、センサを共通にすることでコストダウンが可能と考える。</t>
    <rPh sb="7" eb="9">
      <t>フキン</t>
    </rPh>
    <rPh sb="11" eb="14">
      <t>キジュンキ</t>
    </rPh>
    <rPh sb="16" eb="18">
      <t>ゴサ</t>
    </rPh>
    <rPh sb="19" eb="21">
      <t>ザンテイ</t>
    </rPh>
    <rPh sb="22" eb="26">
      <t>ケンサキジュン</t>
    </rPh>
    <rPh sb="27" eb="30">
      <t>ヒョウジチ</t>
    </rPh>
    <rPh sb="34" eb="35">
      <t>ミ</t>
    </rPh>
    <rPh sb="47" eb="49">
      <t>カキ</t>
    </rPh>
    <rPh sb="50" eb="52">
      <t>リユウ</t>
    </rPh>
    <rPh sb="55" eb="57">
      <t>セイケイ</t>
    </rPh>
    <rPh sb="62" eb="63">
      <t>アタイ</t>
    </rPh>
    <rPh sb="64" eb="65">
      <t>ホウ</t>
    </rPh>
    <rPh sb="66" eb="67">
      <t>タダ</t>
    </rPh>
    <rPh sb="69" eb="72">
      <t>カノウセイ</t>
    </rPh>
    <rPh sb="73" eb="74">
      <t>タカ</t>
    </rPh>
    <rPh sb="82" eb="84">
      <t>ハンダン</t>
    </rPh>
    <rPh sb="98" eb="101">
      <t>ドウテイド</t>
    </rPh>
    <rPh sb="102" eb="104">
      <t>ゴサ</t>
    </rPh>
    <rPh sb="105" eb="107">
      <t>ハッセイ</t>
    </rPh>
    <rPh sb="123" eb="125">
      <t>ヒョウジ</t>
    </rPh>
    <rPh sb="125" eb="128">
      <t>ブンカイノウ</t>
    </rPh>
    <rPh sb="136" eb="137">
      <t>アラ</t>
    </rPh>
    <rPh sb="139" eb="141">
      <t>ジッサイ</t>
    </rPh>
    <rPh sb="153" eb="155">
      <t>ゴサ</t>
    </rPh>
    <rPh sb="156" eb="157">
      <t>カンガ</t>
    </rPh>
    <rPh sb="166" eb="167">
      <t>バイ</t>
    </rPh>
    <rPh sb="168" eb="170">
      <t>ノウド</t>
    </rPh>
    <rPh sb="171" eb="174">
      <t>キシャクマエ</t>
    </rPh>
    <rPh sb="176" eb="179">
      <t>キジュンキ</t>
    </rPh>
    <rPh sb="180" eb="182">
      <t>ソクテイ</t>
    </rPh>
    <rPh sb="182" eb="183">
      <t>チ</t>
    </rPh>
    <rPh sb="202" eb="204">
      <t>フキン</t>
    </rPh>
    <rPh sb="205" eb="207">
      <t>ノウド</t>
    </rPh>
    <rPh sb="215" eb="217">
      <t>ゼンゴ</t>
    </rPh>
    <rPh sb="218" eb="220">
      <t>ヨソウ</t>
    </rPh>
    <rPh sb="227" eb="229">
      <t>セイケイ</t>
    </rPh>
    <rPh sb="234" eb="238">
      <t>ソクテイケッカ</t>
    </rPh>
    <rPh sb="255" eb="256">
      <t>スク</t>
    </rPh>
    <rPh sb="266" eb="268">
      <t>フキン</t>
    </rPh>
    <rPh sb="270" eb="273">
      <t>バイキシャク</t>
    </rPh>
    <rPh sb="275" eb="276">
      <t>アタイ</t>
    </rPh>
    <rPh sb="281" eb="282">
      <t>スク</t>
    </rPh>
    <rPh sb="290" eb="291">
      <t>タ</t>
    </rPh>
    <rPh sb="294" eb="296">
      <t>コンカイ</t>
    </rPh>
    <rPh sb="297" eb="301">
      <t>ソクテイケッカ</t>
    </rPh>
    <rPh sb="304" eb="306">
      <t>ゲンコウ</t>
    </rPh>
    <rPh sb="328" eb="330">
      <t>ハンイ</t>
    </rPh>
    <rPh sb="334" eb="336">
      <t>セイケイ</t>
    </rPh>
    <rPh sb="341" eb="343">
      <t>ドウトウ</t>
    </rPh>
    <rPh sb="344" eb="346">
      <t>セイノウ</t>
    </rPh>
    <rPh sb="347" eb="349">
      <t>ソクテイ</t>
    </rPh>
    <rPh sb="356" eb="357">
      <t>オモ</t>
    </rPh>
    <rPh sb="368" eb="371">
      <t>ブンカイノウ</t>
    </rPh>
    <rPh sb="391" eb="392">
      <t>ハバ</t>
    </rPh>
    <rPh sb="400" eb="402">
      <t>ソクテイ</t>
    </rPh>
    <rPh sb="403" eb="405">
      <t>カノウ</t>
    </rPh>
    <rPh sb="406" eb="407">
      <t>カンガ</t>
    </rPh>
    <rPh sb="410" eb="412">
      <t>コンカイ</t>
    </rPh>
    <rPh sb="413" eb="415">
      <t>セイケイ</t>
    </rPh>
    <rPh sb="422" eb="425">
      <t>トウシド</t>
    </rPh>
    <rPh sb="426" eb="428">
      <t>ソクテイ</t>
    </rPh>
    <rPh sb="429" eb="430">
      <t>オコナ</t>
    </rPh>
    <rPh sb="431" eb="433">
      <t>ヒツヨウ</t>
    </rPh>
    <rPh sb="444" eb="445">
      <t>ハバ</t>
    </rPh>
    <rPh sb="450" eb="452">
      <t>ソクテイ</t>
    </rPh>
    <rPh sb="453" eb="454">
      <t>オコナ</t>
    </rPh>
    <rPh sb="459" eb="462">
      <t>ショウライテキ</t>
    </rPh>
    <rPh sb="463" eb="466">
      <t>トウシド</t>
    </rPh>
    <rPh sb="467" eb="468">
      <t>ノゾ</t>
    </rPh>
    <rPh sb="473" eb="475">
      <t>レンカ</t>
    </rPh>
    <rPh sb="475" eb="476">
      <t>バン</t>
    </rPh>
    <rPh sb="477" eb="478">
      <t>カンガ</t>
    </rPh>
    <rPh sb="480" eb="481">
      <t>サイ</t>
    </rPh>
    <rPh sb="488" eb="490">
      <t>キョウツウ</t>
    </rPh>
    <rPh sb="503" eb="505">
      <t>カノウ</t>
    </rPh>
    <rPh sb="506" eb="507">
      <t>カンガ</t>
    </rPh>
    <phoneticPr fontId="1"/>
  </si>
  <si>
    <r>
      <t xml:space="preserve">150mg/L付近で6%程度のがみられるが、黒絵具測定時と同じ理由により問題なしと判断。
</t>
    </r>
    <r>
      <rPr>
        <sz val="11"/>
        <rFont val="ＭＳ Ｐゴシック"/>
        <family val="3"/>
        <charset val="128"/>
      </rPr>
      <t>現行IM-100Pについては、ﾓｰﾄﾞ5相当の測定結果をそのまま採用した場合、全体的に10%前後の誤差がみられるが、成形プローブと同様に1,000mg/L付近で校正を行った場合、200mg/L以下を除いては誤差は小さくなる。成形プローブでは、低濃度でも現行IM-100Pよりも精度よく測定可能と考える。</t>
    </r>
    <rPh sb="7" eb="9">
      <t>フキン</t>
    </rPh>
    <rPh sb="12" eb="14">
      <t>テイド</t>
    </rPh>
    <rPh sb="22" eb="23">
      <t>クロ</t>
    </rPh>
    <rPh sb="23" eb="25">
      <t>エノグ</t>
    </rPh>
    <rPh sb="25" eb="27">
      <t>ソクテイ</t>
    </rPh>
    <rPh sb="27" eb="28">
      <t>ジ</t>
    </rPh>
    <rPh sb="29" eb="30">
      <t>オナ</t>
    </rPh>
    <rPh sb="31" eb="33">
      <t>リユウ</t>
    </rPh>
    <rPh sb="36" eb="38">
      <t>モンダイ</t>
    </rPh>
    <rPh sb="41" eb="43">
      <t>ハンダン</t>
    </rPh>
    <rPh sb="65" eb="67">
      <t>ソウトウ</t>
    </rPh>
    <rPh sb="68" eb="70">
      <t>ソクテイ</t>
    </rPh>
    <rPh sb="70" eb="72">
      <t>ケッカ</t>
    </rPh>
    <rPh sb="77" eb="79">
      <t>サイヨウ</t>
    </rPh>
    <rPh sb="81" eb="83">
      <t>バアイ</t>
    </rPh>
    <rPh sb="84" eb="87">
      <t>ゼンタイテキ</t>
    </rPh>
    <rPh sb="91" eb="93">
      <t>ゼンゴ</t>
    </rPh>
    <rPh sb="94" eb="96">
      <t>ゴサ</t>
    </rPh>
    <rPh sb="103" eb="105">
      <t>セイケイ</t>
    </rPh>
    <rPh sb="110" eb="112">
      <t>ドウヨウ</t>
    </rPh>
    <rPh sb="122" eb="124">
      <t>フキン</t>
    </rPh>
    <rPh sb="125" eb="127">
      <t>コウセイ</t>
    </rPh>
    <rPh sb="128" eb="129">
      <t>オコナ</t>
    </rPh>
    <rPh sb="131" eb="133">
      <t>バアイ</t>
    </rPh>
    <rPh sb="141" eb="143">
      <t>イカ</t>
    </rPh>
    <rPh sb="144" eb="145">
      <t>ノゾ</t>
    </rPh>
    <rPh sb="148" eb="150">
      <t>ゴサ</t>
    </rPh>
    <rPh sb="151" eb="152">
      <t>チイ</t>
    </rPh>
    <rPh sb="157" eb="159">
      <t>セイケイ</t>
    </rPh>
    <rPh sb="166" eb="169">
      <t>テイノウド</t>
    </rPh>
    <rPh sb="171" eb="173">
      <t>ゲンコウ</t>
    </rPh>
    <rPh sb="183" eb="185">
      <t>セイド</t>
    </rPh>
    <rPh sb="187" eb="189">
      <t>ソクテイ</t>
    </rPh>
    <rPh sb="189" eb="191">
      <t>カノウ</t>
    </rPh>
    <rPh sb="192" eb="193">
      <t>カンガ</t>
    </rPh>
    <phoneticPr fontId="1"/>
  </si>
  <si>
    <t>現行IM-100Pの基準器、テスト器の繰り返し性が±0mg/Lに対して、成形プローブで最大3mg/L程度の繰り返し性誤差が発生しているが、表示分解能上のものであり、全て合否基準（暫定）を満たしていることから問題なしと判断。</t>
    <rPh sb="0" eb="2">
      <t>ゲンコウ</t>
    </rPh>
    <rPh sb="10" eb="13">
      <t>キジュンキ</t>
    </rPh>
    <rPh sb="17" eb="18">
      <t>キ</t>
    </rPh>
    <rPh sb="19" eb="20">
      <t>ク</t>
    </rPh>
    <rPh sb="21" eb="22">
      <t>カエ</t>
    </rPh>
    <rPh sb="23" eb="24">
      <t>セイ</t>
    </rPh>
    <rPh sb="32" eb="33">
      <t>タイ</t>
    </rPh>
    <rPh sb="36" eb="38">
      <t>セイケイ</t>
    </rPh>
    <rPh sb="43" eb="45">
      <t>サイダイ</t>
    </rPh>
    <rPh sb="50" eb="52">
      <t>テイド</t>
    </rPh>
    <rPh sb="53" eb="54">
      <t>ク</t>
    </rPh>
    <rPh sb="55" eb="56">
      <t>カエ</t>
    </rPh>
    <rPh sb="57" eb="58">
      <t>セイ</t>
    </rPh>
    <rPh sb="58" eb="60">
      <t>ゴサ</t>
    </rPh>
    <rPh sb="61" eb="63">
      <t>ハッセイ</t>
    </rPh>
    <rPh sb="69" eb="71">
      <t>ヒョウジ</t>
    </rPh>
    <rPh sb="71" eb="75">
      <t>ブンカイノウジョウ</t>
    </rPh>
    <rPh sb="82" eb="83">
      <t>スベ</t>
    </rPh>
    <rPh sb="84" eb="88">
      <t>ゴウヒキジュン</t>
    </rPh>
    <rPh sb="89" eb="91">
      <t>ザンテイ</t>
    </rPh>
    <rPh sb="93" eb="94">
      <t>ミ</t>
    </rPh>
    <rPh sb="103" eb="105">
      <t>モンダイ</t>
    </rPh>
    <rPh sb="108" eb="110">
      <t>ハンダン</t>
    </rPh>
    <phoneticPr fontId="1"/>
  </si>
  <si>
    <r>
      <rPr>
        <sz val="11"/>
        <rFont val="ＭＳ Ｐゴシック"/>
        <family val="3"/>
        <charset val="128"/>
      </rPr>
      <t>・0～8,000mg/Lの範囲では、検査基準（±60mg/L以内）を満たせていることから、製品上は問題なし。</t>
    </r>
    <r>
      <rPr>
        <sz val="11"/>
        <color rgb="FFFF0000"/>
        <rFont val="ＭＳ Ｐゴシック"/>
        <family val="3"/>
        <charset val="128"/>
      </rPr>
      <t xml:space="preserve">
20,000mg/L付近で目標性能（±200mg/L以内）を満たせていないが</t>
    </r>
    <r>
      <rPr>
        <sz val="11"/>
        <rFont val="ＭＳ Ｐゴシック"/>
        <family val="3"/>
        <charset val="128"/>
      </rPr>
      <t xml:space="preserve">下記の理由から参考値とし製品規格を適用しない。
①．誤差は最大350mg/L程度（±2%以内）であること
②．IM-100Pテスト器(新LED)でも同様の誤差（誤差：+300mg/L）であること
③．IM-100P基準器の20,000mg/Lの指示値の精度は不明であること
④．現行製品でも、スパン校正は8,000mg/Lで行い、10,000mg/L以上の確認は行っていないこと
</t>
    </r>
    <r>
      <rPr>
        <sz val="11"/>
        <color rgb="FF0000FF"/>
        <rFont val="ＭＳ Ｐゴシック"/>
        <family val="3"/>
        <charset val="128"/>
      </rPr>
      <t xml:space="preserve">
</t>
    </r>
    <rPh sb="65" eb="67">
      <t>フキン</t>
    </rPh>
    <rPh sb="68" eb="70">
      <t>モクヒョウ</t>
    </rPh>
    <rPh sb="70" eb="72">
      <t>セイノウ</t>
    </rPh>
    <rPh sb="81" eb="83">
      <t>イナイ</t>
    </rPh>
    <rPh sb="85" eb="86">
      <t>ミ</t>
    </rPh>
    <rPh sb="122" eb="124">
      <t>サイダイ</t>
    </rPh>
    <rPh sb="131" eb="133">
      <t>テイド</t>
    </rPh>
    <rPh sb="137" eb="139">
      <t>イナイ</t>
    </rPh>
    <rPh sb="155" eb="157">
      <t>ドウヨウ</t>
    </rPh>
    <rPh sb="158" eb="160">
      <t>ゴサ</t>
    </rPh>
    <phoneticPr fontId="1"/>
  </si>
  <si>
    <r>
      <rPr>
        <b/>
        <sz val="11"/>
        <rFont val="ＭＳ Ｐゴシック"/>
        <family val="3"/>
        <charset val="128"/>
      </rPr>
      <t>相関式を全て1次式にする方向でT6-01の4,500mg/L付近を校正点として相関式を作成</t>
    </r>
    <r>
      <rPr>
        <sz val="11"/>
        <color rgb="FFFF0000"/>
        <rFont val="ＭＳ Ｐゴシック"/>
        <family val="3"/>
        <charset val="128"/>
      </rPr>
      <t xml:space="preserve">
</t>
    </r>
    <r>
      <rPr>
        <sz val="11"/>
        <rFont val="ＭＳ Ｐゴシック"/>
        <family val="3"/>
        <charset val="128"/>
      </rPr>
      <t>現行のIM-100Pよりも基準器に対する誤差、バラツキともに1/4以下に押えられており、製品としての精度は向上していが、</t>
    </r>
    <r>
      <rPr>
        <sz val="11"/>
        <color rgb="FFFF0000"/>
        <rFont val="ＭＳ Ｐゴシック"/>
        <family val="3"/>
        <charset val="128"/>
      </rPr>
      <t>4000mg/L付近の目標性能は満たせていない。</t>
    </r>
    <r>
      <rPr>
        <b/>
        <sz val="11"/>
        <color rgb="FFFF0000"/>
        <rFont val="ＭＳ Ｐゴシック"/>
        <family val="3"/>
        <charset val="128"/>
      </rPr>
      <t>ただし、4,000mg/Lに対して測定誤差は5%以下であること、白色絵具では、黒色絵具と比べ、相関式の係数上、2倍の誤差が発生すること、従来製品よりも精度は向上していることから一旦OKとしたい。</t>
    </r>
    <r>
      <rPr>
        <sz val="11"/>
        <color rgb="FFFF0000"/>
        <rFont val="ＭＳ Ｐゴシック"/>
        <family val="3"/>
        <charset val="128"/>
      </rPr>
      <t xml:space="preserve">
</t>
    </r>
    <r>
      <rPr>
        <sz val="11"/>
        <rFont val="ＭＳ Ｐゴシック"/>
        <family val="3"/>
        <charset val="128"/>
      </rPr>
      <t>・作成した相関式で他の2本のプローブの誤差を確認した結果、4500mg/L付近で暫定で設定した規格（±120mg/L）を満たせず。
・現行IM-100Pでは、1,000mg/L付近で100mg/L以上、4500mg/L付近では、600mg/L程度の誤差が発生。（成形プローブの4倍以上）
・白絵具の測定においては、IM-100Pﾓｰﾄﾞ1相当の相関式の係数およそ1.5に対して、IM-100Pﾓｰﾄﾞ5相当の係数がおよそ3であり、指示値として、計算上黒モード１の２倍相当の誤差となる</t>
    </r>
    <rPh sb="0" eb="3">
      <t>ソウカンシキ</t>
    </rPh>
    <rPh sb="4" eb="5">
      <t>スベ</t>
    </rPh>
    <rPh sb="7" eb="9">
      <t>ジシキ</t>
    </rPh>
    <rPh sb="12" eb="14">
      <t>ホウコウ</t>
    </rPh>
    <rPh sb="30" eb="32">
      <t>フキン</t>
    </rPh>
    <rPh sb="33" eb="35">
      <t>コウセイ</t>
    </rPh>
    <rPh sb="35" eb="36">
      <t>テン</t>
    </rPh>
    <rPh sb="39" eb="42">
      <t>ソウカンシキ</t>
    </rPh>
    <rPh sb="43" eb="45">
      <t>サクセイ</t>
    </rPh>
    <rPh sb="90" eb="92">
      <t>セイヒン</t>
    </rPh>
    <rPh sb="96" eb="98">
      <t>セイド</t>
    </rPh>
    <rPh sb="99" eb="101">
      <t>コウジョウ</t>
    </rPh>
    <rPh sb="114" eb="116">
      <t>フキン</t>
    </rPh>
    <rPh sb="117" eb="121">
      <t>モクヒョウセイノウ</t>
    </rPh>
    <rPh sb="122" eb="123">
      <t>ミ</t>
    </rPh>
    <rPh sb="147" eb="149">
      <t>ソクテイ</t>
    </rPh>
    <rPh sb="149" eb="151">
      <t>ゴサ</t>
    </rPh>
    <rPh sb="154" eb="156">
      <t>イカ</t>
    </rPh>
    <rPh sb="162" eb="163">
      <t>シロ</t>
    </rPh>
    <rPh sb="163" eb="166">
      <t>イロエノグ</t>
    </rPh>
    <rPh sb="169" eb="173">
      <t>クロイロエノグ</t>
    </rPh>
    <rPh sb="174" eb="175">
      <t>クラ</t>
    </rPh>
    <rPh sb="198" eb="200">
      <t>ジュウライ</t>
    </rPh>
    <rPh sb="200" eb="202">
      <t>セイヒン</t>
    </rPh>
    <rPh sb="205" eb="207">
      <t>セイド</t>
    </rPh>
    <rPh sb="208" eb="210">
      <t>コウジョウ</t>
    </rPh>
    <rPh sb="218" eb="220">
      <t>イッタン</t>
    </rPh>
    <rPh sb="229" eb="231">
      <t>サクセイ</t>
    </rPh>
    <rPh sb="233" eb="236">
      <t>ソウカンシキ</t>
    </rPh>
    <rPh sb="237" eb="238">
      <t>ホカ</t>
    </rPh>
    <rPh sb="243" eb="245">
      <t>ゴサ</t>
    </rPh>
    <rPh sb="246" eb="248">
      <t>カクニン</t>
    </rPh>
    <rPh sb="250" eb="252">
      <t>ケッカ</t>
    </rPh>
    <rPh sb="261" eb="263">
      <t>フキン</t>
    </rPh>
    <rPh sb="264" eb="266">
      <t>ザンテイ</t>
    </rPh>
    <rPh sb="267" eb="269">
      <t>セッテイ</t>
    </rPh>
    <rPh sb="284" eb="285">
      <t>ミ</t>
    </rPh>
    <rPh sb="312" eb="314">
      <t>フキン</t>
    </rPh>
    <rPh sb="322" eb="324">
      <t>イジョウ</t>
    </rPh>
    <rPh sb="333" eb="335">
      <t>フキン</t>
    </rPh>
    <rPh sb="345" eb="347">
      <t>テイド</t>
    </rPh>
    <rPh sb="348" eb="350">
      <t>ゴサ</t>
    </rPh>
    <rPh sb="351" eb="353">
      <t>ハッセイ</t>
    </rPh>
    <rPh sb="355" eb="357">
      <t>セイケイ</t>
    </rPh>
    <rPh sb="363" eb="364">
      <t>バイ</t>
    </rPh>
    <rPh sb="364" eb="366">
      <t>イジョウ</t>
    </rPh>
    <rPh sb="373" eb="374">
      <t>シロ</t>
    </rPh>
    <rPh sb="374" eb="376">
      <t>エノグ</t>
    </rPh>
    <rPh sb="377" eb="379">
      <t>ソクテイ</t>
    </rPh>
    <rPh sb="397" eb="399">
      <t>ソウトウ</t>
    </rPh>
    <rPh sb="400" eb="402">
      <t>ソウカン</t>
    </rPh>
    <rPh sb="402" eb="403">
      <t>シキ</t>
    </rPh>
    <rPh sb="404" eb="406">
      <t>ケイスウ</t>
    </rPh>
    <rPh sb="413" eb="414">
      <t>タイ</t>
    </rPh>
    <rPh sb="429" eb="431">
      <t>ソウトウ</t>
    </rPh>
    <rPh sb="432" eb="434">
      <t>ケイスウ</t>
    </rPh>
    <rPh sb="443" eb="446">
      <t>シジチ</t>
    </rPh>
    <rPh sb="450" eb="453">
      <t>ケイサンジョウ</t>
    </rPh>
    <rPh sb="453" eb="454">
      <t>クロ</t>
    </rPh>
    <rPh sb="460" eb="463">
      <t>バイソウトウ</t>
    </rPh>
    <rPh sb="464" eb="466">
      <t>ゴサ</t>
    </rPh>
    <phoneticPr fontId="1"/>
  </si>
  <si>
    <r>
      <t xml:space="preserve">△
↓
</t>
    </r>
    <r>
      <rPr>
        <b/>
        <sz val="11"/>
        <color rgb="FF0000FF"/>
        <rFont val="ＭＳ Ｐゴシック"/>
        <family val="3"/>
        <charset val="128"/>
      </rPr>
      <t>〇？</t>
    </r>
    <phoneticPr fontId="1"/>
  </si>
  <si>
    <r>
      <rPr>
        <b/>
        <sz val="11"/>
        <rFont val="ＭＳ Ｐゴシック"/>
        <family val="3"/>
        <charset val="128"/>
      </rPr>
      <t>※CH5測定結果</t>
    </r>
    <r>
      <rPr>
        <sz val="11"/>
        <color rgb="FFFF0000"/>
        <rFont val="ＭＳ Ｐゴシック"/>
        <family val="3"/>
        <charset val="128"/>
      </rPr>
      <t xml:space="preserve">
オプティクス基準器に対しては、50cm以上で暫定の規格（±5cm）を満たせない部分がある</t>
    </r>
    <r>
      <rPr>
        <sz val="11"/>
        <rFont val="ＭＳ Ｐゴシック"/>
        <family val="3"/>
        <charset val="128"/>
      </rPr>
      <t>が、</t>
    </r>
    <r>
      <rPr>
        <sz val="11"/>
        <color rgb="FF0000FF"/>
        <rFont val="ＭＳ Ｐゴシック"/>
        <family val="3"/>
        <charset val="128"/>
      </rPr>
      <t>成形プローブ内の誤差では、およそ100cmあたりまで±5cm以内で測定可能。</t>
    </r>
    <r>
      <rPr>
        <sz val="11"/>
        <rFont val="ＭＳ Ｐゴシック"/>
        <family val="3"/>
        <charset val="128"/>
      </rPr>
      <t xml:space="preserve">
・成形プローブのセル幅10mmに対して、オプティクスTP-M100はセル幅20mmに設定されているため、吸光度のカーブも成形プローブのおよそ2倍緩やかになってことが予想される。このため、成形プローブの方が低濃度での誤差が発生しやすいものと考える。
実際の透視度測定においては、30cm以下での測定が主であり、現状の成形ﾌﾟﾛｰﾌﾞでも実使用上は±5cm（F.S.±5%）で測定が可能であることから、実使用上はオプティクスとほぼ同等の測定結果が得られる考える。
透視度については、オプティクスTP-M100の仕様でも直線性はうたわれていないことから、一旦は、現状でOKとして、検査基準については、低濃度の校正点の1/2当たりの測定を行い、繰り返し精度の半分（±2.5cm）以内のバラツキであれば合格としたい。
校正点は、実使用上の上限（30cm）付近又は、その2倍の60cm付近が良い考える</t>
    </r>
    <rPh sb="4" eb="8">
      <t>ソクテイケッカ</t>
    </rPh>
    <rPh sb="15" eb="18">
      <t>キジュンキ</t>
    </rPh>
    <rPh sb="19" eb="20">
      <t>タイ</t>
    </rPh>
    <rPh sb="28" eb="30">
      <t>イジョウ</t>
    </rPh>
    <rPh sb="31" eb="33">
      <t>ザンテイ</t>
    </rPh>
    <rPh sb="34" eb="36">
      <t>キカク</t>
    </rPh>
    <rPh sb="43" eb="44">
      <t>ミ</t>
    </rPh>
    <rPh sb="48" eb="50">
      <t>ブブン</t>
    </rPh>
    <rPh sb="55" eb="57">
      <t>セイケイ</t>
    </rPh>
    <rPh sb="61" eb="62">
      <t>ナイ</t>
    </rPh>
    <rPh sb="63" eb="65">
      <t>ゴサ</t>
    </rPh>
    <rPh sb="85" eb="87">
      <t>イナイ</t>
    </rPh>
    <rPh sb="88" eb="90">
      <t>ソクテイ</t>
    </rPh>
    <rPh sb="90" eb="92">
      <t>カノウ</t>
    </rPh>
    <rPh sb="95" eb="97">
      <t>セイケイ</t>
    </rPh>
    <rPh sb="104" eb="105">
      <t>ハバ</t>
    </rPh>
    <rPh sb="110" eb="111">
      <t>タイ</t>
    </rPh>
    <rPh sb="130" eb="131">
      <t>ハバ</t>
    </rPh>
    <rPh sb="136" eb="138">
      <t>セッテイ</t>
    </rPh>
    <rPh sb="146" eb="149">
      <t>キュウコウド</t>
    </rPh>
    <rPh sb="154" eb="156">
      <t>セイケイ</t>
    </rPh>
    <rPh sb="165" eb="166">
      <t>バイ</t>
    </rPh>
    <rPh sb="166" eb="167">
      <t>ユル</t>
    </rPh>
    <rPh sb="176" eb="178">
      <t>ヨソウ</t>
    </rPh>
    <rPh sb="187" eb="189">
      <t>セイケイ</t>
    </rPh>
    <rPh sb="194" eb="195">
      <t>ホウ</t>
    </rPh>
    <rPh sb="196" eb="199">
      <t>テイノウド</t>
    </rPh>
    <rPh sb="201" eb="203">
      <t>ゴサ</t>
    </rPh>
    <rPh sb="204" eb="206">
      <t>ハッセイ</t>
    </rPh>
    <rPh sb="213" eb="214">
      <t>カンガ</t>
    </rPh>
    <rPh sb="218" eb="220">
      <t>ジッサイ</t>
    </rPh>
    <rPh sb="221" eb="226">
      <t>トウシドソクテイ</t>
    </rPh>
    <rPh sb="236" eb="238">
      <t>イカ</t>
    </rPh>
    <rPh sb="240" eb="242">
      <t>ソクテイ</t>
    </rPh>
    <rPh sb="243" eb="244">
      <t>オモ</t>
    </rPh>
    <rPh sb="248" eb="250">
      <t>ゲンジョウ</t>
    </rPh>
    <rPh sb="251" eb="253">
      <t>セイケイ</t>
    </rPh>
    <rPh sb="266" eb="268">
      <t>イナイ</t>
    </rPh>
    <rPh sb="269" eb="271">
      <t>ソクテイ</t>
    </rPh>
    <rPh sb="272" eb="274">
      <t>カノウ</t>
    </rPh>
    <rPh sb="282" eb="286">
      <t>ジツシヨウジョウ</t>
    </rPh>
    <rPh sb="296" eb="298">
      <t>ドウトウ</t>
    </rPh>
    <rPh sb="299" eb="301">
      <t>ソクテイ</t>
    </rPh>
    <rPh sb="301" eb="303">
      <t>ケッカ</t>
    </rPh>
    <rPh sb="304" eb="305">
      <t>エ</t>
    </rPh>
    <rPh sb="308" eb="309">
      <t>カンガ</t>
    </rPh>
    <rPh sb="313" eb="316">
      <t>トウシド</t>
    </rPh>
    <rPh sb="336" eb="338">
      <t>シヨウ</t>
    </rPh>
    <rPh sb="340" eb="343">
      <t>チョクセンセイ</t>
    </rPh>
    <rPh sb="356" eb="358">
      <t>イッタン</t>
    </rPh>
    <rPh sb="360" eb="362">
      <t>ゲンジョウ</t>
    </rPh>
    <rPh sb="380" eb="383">
      <t>テイノウド</t>
    </rPh>
    <rPh sb="384" eb="387">
      <t>コウセイテン</t>
    </rPh>
    <rPh sb="391" eb="392">
      <t>ア</t>
    </rPh>
    <rPh sb="395" eb="397">
      <t>ソクテイ</t>
    </rPh>
    <rPh sb="398" eb="399">
      <t>オコナ</t>
    </rPh>
    <rPh sb="401" eb="402">
      <t>ク</t>
    </rPh>
    <rPh sb="403" eb="404">
      <t>カエ</t>
    </rPh>
    <rPh sb="405" eb="407">
      <t>セイド</t>
    </rPh>
    <rPh sb="408" eb="410">
      <t>ハンブン</t>
    </rPh>
    <rPh sb="418" eb="420">
      <t>イナイ</t>
    </rPh>
    <rPh sb="429" eb="431">
      <t>ゴウカク</t>
    </rPh>
    <rPh sb="437" eb="440">
      <t>コウセイテン</t>
    </rPh>
    <rPh sb="442" eb="446">
      <t>ジツシヨウジョウ</t>
    </rPh>
    <rPh sb="447" eb="449">
      <t>ジョウゲン</t>
    </rPh>
    <rPh sb="455" eb="457">
      <t>フキン</t>
    </rPh>
    <rPh sb="457" eb="458">
      <t>マタ</t>
    </rPh>
    <rPh sb="463" eb="464">
      <t>バイ</t>
    </rPh>
    <rPh sb="469" eb="471">
      <t>フキン</t>
    </rPh>
    <rPh sb="472" eb="473">
      <t>ヨ</t>
    </rPh>
    <rPh sb="474" eb="475">
      <t>カンガ</t>
    </rPh>
    <phoneticPr fontId="1"/>
  </si>
  <si>
    <t>5,50,90cm付近の3点で繰り返し性を確認した結果、90cm付近で目標±2.5cmに対して、僅かに基準を満たせていないが、必達基準である±5%は満たせている。低濃度で目標値を満たせなかった理由については、直線性と同様にセル幅の問題と考える。現状、オプティクスの仕様であるF.S.±5%は満たしていることからカタログスペック条は問題ないと考えOKと判断した。</t>
    <rPh sb="9" eb="11">
      <t>フキン</t>
    </rPh>
    <rPh sb="13" eb="14">
      <t>テン</t>
    </rPh>
    <rPh sb="15" eb="16">
      <t>ク</t>
    </rPh>
    <rPh sb="17" eb="18">
      <t>カエ</t>
    </rPh>
    <rPh sb="19" eb="20">
      <t>セイ</t>
    </rPh>
    <rPh sb="21" eb="23">
      <t>カクニン</t>
    </rPh>
    <rPh sb="25" eb="27">
      <t>ケッカ</t>
    </rPh>
    <rPh sb="32" eb="34">
      <t>フキン</t>
    </rPh>
    <rPh sb="35" eb="37">
      <t>モクヒョウ</t>
    </rPh>
    <rPh sb="44" eb="45">
      <t>タイ</t>
    </rPh>
    <rPh sb="48" eb="49">
      <t>ワズ</t>
    </rPh>
    <rPh sb="51" eb="53">
      <t>キジュン</t>
    </rPh>
    <rPh sb="54" eb="55">
      <t>ミ</t>
    </rPh>
    <rPh sb="63" eb="67">
      <t>ヒッタツキジュン</t>
    </rPh>
    <rPh sb="74" eb="75">
      <t>ミ</t>
    </rPh>
    <rPh sb="81" eb="84">
      <t>テイノウド</t>
    </rPh>
    <rPh sb="85" eb="88">
      <t>モクヒョウチ</t>
    </rPh>
    <rPh sb="89" eb="90">
      <t>ミ</t>
    </rPh>
    <rPh sb="96" eb="98">
      <t>リユウ</t>
    </rPh>
    <rPh sb="104" eb="107">
      <t>チョクセンセイ</t>
    </rPh>
    <rPh sb="108" eb="110">
      <t>ドウヨウ</t>
    </rPh>
    <rPh sb="113" eb="114">
      <t>ハバ</t>
    </rPh>
    <rPh sb="115" eb="117">
      <t>モンダイ</t>
    </rPh>
    <rPh sb="118" eb="119">
      <t>カンガ</t>
    </rPh>
    <rPh sb="122" eb="124">
      <t>ゲンジョウ</t>
    </rPh>
    <rPh sb="132" eb="134">
      <t>シヨウ</t>
    </rPh>
    <rPh sb="145" eb="146">
      <t>ミ</t>
    </rPh>
    <rPh sb="163" eb="164">
      <t>ジョウ</t>
    </rPh>
    <rPh sb="165" eb="167">
      <t>モンダイ</t>
    </rPh>
    <rPh sb="170" eb="171">
      <t>カンガ</t>
    </rPh>
    <rPh sb="175" eb="177">
      <t>ハンダン</t>
    </rPh>
    <phoneticPr fontId="1"/>
  </si>
  <si>
    <r>
      <t>2</t>
    </r>
    <r>
      <rPr>
        <sz val="10"/>
        <rFont val="ＭＳ Ｐゴシック"/>
        <family val="3"/>
        <charset val="128"/>
      </rPr>
      <t>026/7/8 記録</t>
    </r>
    <rPh sb="9" eb="11">
      <t>キロク</t>
    </rPh>
    <phoneticPr fontId="1"/>
  </si>
  <si>
    <t>※圧力を毎回正確に一致させにくいため、圧力から換算した水深との誤差で評価した</t>
    <rPh sb="1" eb="3">
      <t>アツリョク</t>
    </rPh>
    <rPh sb="4" eb="6">
      <t>マイカイ</t>
    </rPh>
    <rPh sb="6" eb="8">
      <t>セイカク</t>
    </rPh>
    <rPh sb="9" eb="11">
      <t>イッチ</t>
    </rPh>
    <rPh sb="19" eb="21">
      <t>アツリョク</t>
    </rPh>
    <rPh sb="23" eb="25">
      <t>カンサン</t>
    </rPh>
    <rPh sb="27" eb="29">
      <t>スイシン</t>
    </rPh>
    <rPh sb="31" eb="33">
      <t>ゴサ</t>
    </rPh>
    <rPh sb="34" eb="36">
      <t>ヒョウカ</t>
    </rPh>
    <phoneticPr fontId="1"/>
  </si>
  <si>
    <t>温度変化</t>
    <rPh sb="0" eb="2">
      <t>オンド</t>
    </rPh>
    <rPh sb="2" eb="4">
      <t>ヘンカ</t>
    </rPh>
    <phoneticPr fontId="1"/>
  </si>
  <si>
    <t>変動</t>
    <rPh sb="0" eb="2">
      <t>ヘンドウ</t>
    </rPh>
    <phoneticPr fontId="11"/>
  </si>
  <si>
    <t>全て検査基準、目標値をクリアしており問題なし</t>
    <phoneticPr fontId="1"/>
  </si>
  <si>
    <t>合</t>
    <phoneticPr fontId="1"/>
  </si>
  <si>
    <t>水深温度特性：
　全て検査基準、目標値をクリアしており問題なし</t>
    <rPh sb="0" eb="2">
      <t>スイシン</t>
    </rPh>
    <rPh sb="2" eb="4">
      <t>オンド</t>
    </rPh>
    <rPh sb="4" eb="6">
      <t>トクセイ</t>
    </rPh>
    <phoneticPr fontId="1"/>
  </si>
  <si>
    <t>水深ドリフト：
　全て検査基準、目標値をクリアしており問題なし</t>
    <rPh sb="0" eb="2">
      <t>スイシン</t>
    </rPh>
    <phoneticPr fontId="1"/>
  </si>
  <si>
    <r>
      <t xml:space="preserve">【MLSS、SS、透視度】
</t>
    </r>
    <r>
      <rPr>
        <strike/>
        <sz val="9"/>
        <rFont val="ＭＳ Ｐゴシック"/>
        <family val="3"/>
        <charset val="128"/>
      </rPr>
      <t>20℃の測定値と、5℃、35℃の測定値の誤差が</t>
    </r>
    <r>
      <rPr>
        <sz val="9"/>
        <rFont val="ＭＳ Ｐゴシック"/>
        <family val="3"/>
        <charset val="128"/>
      </rPr>
      <t xml:space="preserve">
各溶液を20℃に戻したときの濃度との誤差が、基準器と同等程度であること。</t>
    </r>
    <r>
      <rPr>
        <sz val="9"/>
        <color rgb="FFFF0000"/>
        <rFont val="ＭＳ Ｐゴシック"/>
        <family val="3"/>
        <charset val="128"/>
      </rPr>
      <t>（必達）</t>
    </r>
    <r>
      <rPr>
        <sz val="9"/>
        <rFont val="ＭＳ Ｐゴシック"/>
        <family val="3"/>
        <charset val="128"/>
      </rPr>
      <t xml:space="preserve">
</t>
    </r>
    <r>
      <rPr>
        <strike/>
        <sz val="9"/>
        <rFont val="ＭＳ Ｐゴシック"/>
        <family val="3"/>
        <charset val="128"/>
      </rPr>
      <t>目標値±＊＊%以内</t>
    </r>
    <r>
      <rPr>
        <sz val="9"/>
        <rFont val="ＭＳ Ｐゴシック"/>
        <family val="3"/>
        <charset val="128"/>
      </rPr>
      <t xml:space="preserve">
</t>
    </r>
    <r>
      <rPr>
        <b/>
        <sz val="9"/>
        <color rgb="FFFF0000"/>
        <rFont val="ＭＳ Ｐゴシック"/>
        <family val="3"/>
        <charset val="128"/>
      </rPr>
      <t>暫定値</t>
    </r>
    <r>
      <rPr>
        <sz val="9"/>
        <rFont val="ＭＳ Ｐゴシック"/>
        <family val="3"/>
        <charset val="128"/>
      </rPr>
      <t xml:space="preserve">
【MLSS】
検査基準：指示値±2%
製品規格：指示値±4%
【SS】
検査基準：±20mg/L
製品規格：±40mg/L
【透視度】
2.0～49.9cm
検査基準：±2.5cm
製品規格：±5.0cm
50～100cm
検査基準：±5.0cm
製品規格：±10.0cm
【水深】
20℃の測定値と、5℃、35℃の測定値の誤差
検査基準：±0.1m
製品規格：±0.2m
</t>
    </r>
    <r>
      <rPr>
        <sz val="9"/>
        <color rgb="FFFF0000"/>
        <rFont val="ＭＳ Ｐゴシック"/>
        <family val="3"/>
        <charset val="128"/>
      </rPr>
      <t>※温度特性の水深以外の基準は明確な基準がないため、暫定的に、スパンドリフトの基準を参考に設定。</t>
    </r>
    <rPh sb="9" eb="12">
      <t>トウシド</t>
    </rPh>
    <rPh sb="18" eb="20">
      <t>ソクテイ</t>
    </rPh>
    <rPh sb="20" eb="21">
      <t>チ</t>
    </rPh>
    <rPh sb="30" eb="32">
      <t>ソクテイ</t>
    </rPh>
    <rPh sb="32" eb="33">
      <t>チ</t>
    </rPh>
    <rPh sb="34" eb="36">
      <t>ゴサ</t>
    </rPh>
    <rPh sb="38" eb="39">
      <t>カク</t>
    </rPh>
    <rPh sb="39" eb="41">
      <t>ヨウエキ</t>
    </rPh>
    <rPh sb="46" eb="47">
      <t>モド</t>
    </rPh>
    <rPh sb="52" eb="54">
      <t>ノウド</t>
    </rPh>
    <rPh sb="56" eb="58">
      <t>ゴサ</t>
    </rPh>
    <rPh sb="60" eb="62">
      <t>キジュン</t>
    </rPh>
    <rPh sb="62" eb="63">
      <t>キ</t>
    </rPh>
    <rPh sb="64" eb="66">
      <t>ドウトウ</t>
    </rPh>
    <rPh sb="66" eb="68">
      <t>テイド</t>
    </rPh>
    <rPh sb="75" eb="77">
      <t>ヒッタツ</t>
    </rPh>
    <rPh sb="80" eb="83">
      <t>モクヒョウチ</t>
    </rPh>
    <rPh sb="87" eb="89">
      <t>イナイ</t>
    </rPh>
    <rPh sb="90" eb="93">
      <t>ザンテイチ</t>
    </rPh>
    <rPh sb="235" eb="237">
      <t>スイシン</t>
    </rPh>
    <rPh sb="262" eb="266">
      <t>ケンサキジュン</t>
    </rPh>
    <rPh sb="273" eb="277">
      <t>セイヒンキカク</t>
    </rPh>
    <phoneticPr fontId="11"/>
  </si>
  <si>
    <t>修正日：2026/7/9</t>
    <rPh sb="0" eb="2">
      <t>シュウセイ</t>
    </rPh>
    <rPh sb="2" eb="3">
      <t>ビ</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</si>
</sst>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 "/>
    <numFmt numFmtId="177" formatCode="0.0"/>
    <numFmt numFmtId="178" formatCode="0.0_ "/>
    <numFmt numFmtId="179" formatCode="0_ "/>
    <numFmt numFmtId="180" formatCode="#,##0.00_ "/>
    <numFmt numFmtId="181" formatCode="&quot;±&quot;#,###\ "/>
    <numFmt numFmtId="182" formatCode="#,##0.0_ "/>
    <numFmt numFmtId="183" formatCode="0.00_ "/>
    <numFmt numFmtId="184" formatCode="0.00000_ "/>
  </numFmts>
  <fonts count="31">
    <font>
      <sz val="10"/>
      <name val="ＭＳ Ｐゴシック"/>
      <family val="3"/>
      <charset val="128"/>
    </font>
    <font>
      <sz val="6"/>
      <name val="ＭＳ Ｐゴシック"/>
      <family val="3"/>
      <charset val="128"/>
    </font>
    <font>
      <sz val="11"/>
      <name val="ＭＳ Ｐゴシック"/>
      <family val="3"/>
      <charset val="128"/>
    </font>
    <font>
      <b/>
      <sz val="11"/>
      <name val="ＭＳ Ｐゴシック"/>
      <family val="3"/>
      <charset val="128"/>
    </font>
    <font>
      <b/>
      <sz val="20"/>
      <name val="ＭＳ Ｐゴシック"/>
      <family val="3"/>
      <charset val="128"/>
    </font>
    <font>
      <b/>
      <sz val="11"/>
      <color theme="1"/>
      <name val="ＭＳ Ｐゴシック"/>
      <family val="3"/>
      <charset val="128"/>
    </font>
    <font>
      <sz val="11"/>
      <color theme="1"/>
      <name val="ＭＳ Ｐゴシック"/>
      <family val="3"/>
      <charset val="128"/>
    </font>
    <font>
      <sz val="9"/>
      <name val="ＭＳ Ｐゴシック"/>
      <family val="3"/>
      <charset val="128"/>
    </font>
    <font>
      <sz val="10"/>
      <name val="ＭＳ Ｐゴシック"/>
      <family val="3"/>
      <charset val="128"/>
    </font>
    <font>
      <b/>
      <sz val="11"/>
      <color rgb="FFFF0000"/>
      <name val="ＭＳ Ｐゴシック"/>
      <family val="3"/>
      <charset val="128"/>
    </font>
    <font>
      <sz val="11"/>
      <color theme="1"/>
      <name val="游ゴシック"/>
      <family val="2"/>
      <scheme val="minor"/>
    </font>
    <font>
      <sz val="6"/>
      <name val="游ゴシック"/>
      <family val="2"/>
      <charset val="128"/>
      <scheme val="minor"/>
    </font>
    <font>
      <b/>
      <sz val="10"/>
      <name val="ＭＳ Ｐゴシック"/>
      <family val="3"/>
      <charset val="128"/>
    </font>
    <font>
      <sz val="10"/>
      <color rgb="FFFF0000"/>
      <name val="ＭＳ Ｐゴシック"/>
      <family val="3"/>
      <charset val="128"/>
    </font>
    <font>
      <sz val="9"/>
      <color indexed="81"/>
      <name val="MS P ゴシック"/>
      <family val="3"/>
      <charset val="128"/>
    </font>
    <font>
      <b/>
      <sz val="9"/>
      <color indexed="81"/>
      <name val="MS P ゴシック"/>
      <family val="3"/>
      <charset val="128"/>
    </font>
    <font>
      <sz val="8"/>
      <color rgb="FFFF0000"/>
      <name val="ＭＳ Ｐゴシック"/>
      <family val="3"/>
      <charset val="128"/>
    </font>
    <font>
      <b/>
      <sz val="9"/>
      <name val="ＭＳ Ｐゴシック"/>
      <family val="3"/>
      <charset val="128"/>
    </font>
    <font>
      <b/>
      <sz val="10"/>
      <color rgb="FFFF0000"/>
      <name val="ＭＳ Ｐゴシック"/>
      <family val="3"/>
      <charset val="128"/>
    </font>
    <font>
      <sz val="9"/>
      <color rgb="FFFF0000"/>
      <name val="ＭＳ Ｐゴシック"/>
      <family val="3"/>
      <charset val="128"/>
    </font>
    <font>
      <sz val="11"/>
      <color rgb="FFFF0000"/>
      <name val="ＭＳ Ｐゴシック"/>
      <family val="3"/>
      <charset val="128"/>
    </font>
    <font>
      <b/>
      <sz val="10"/>
      <color rgb="FF0000FF"/>
      <name val="ＭＳ Ｐゴシック"/>
      <family val="3"/>
      <charset val="128"/>
    </font>
    <font>
      <sz val="10"/>
      <color rgb="FF0000FF"/>
      <name val="ＭＳ Ｐゴシック"/>
      <family val="3"/>
      <charset val="128"/>
    </font>
    <font>
      <sz val="9"/>
      <color rgb="FF0000FF"/>
      <name val="ＭＳ Ｐゴシック"/>
      <family val="3"/>
      <charset val="128"/>
    </font>
    <font>
      <strike/>
      <sz val="9"/>
      <name val="ＭＳ Ｐゴシック"/>
      <family val="3"/>
      <charset val="128"/>
    </font>
    <font>
      <b/>
      <sz val="9"/>
      <color rgb="FFFF0000"/>
      <name val="ＭＳ Ｐゴシック"/>
      <family val="3"/>
      <charset val="128"/>
    </font>
    <font>
      <sz val="11"/>
      <color rgb="FF0000FF"/>
      <name val="ＭＳ Ｐゴシック"/>
      <family val="3"/>
      <charset val="128"/>
    </font>
    <font>
      <b/>
      <sz val="11"/>
      <color rgb="FF0000FF"/>
      <name val="ＭＳ Ｐゴシック"/>
      <family val="3"/>
      <charset val="128"/>
    </font>
    <font>
      <sz val="10"/>
      <color rgb="FFFF00FF"/>
      <name val="ＭＳ Ｐゴシック"/>
      <family val="3"/>
      <charset val="128"/>
    </font>
    <font>
      <b/>
      <sz val="10"/>
      <color rgb="FFFF00FF"/>
      <name val="ＭＳ Ｐゴシック"/>
      <family val="3"/>
      <charset val="128"/>
    </font>
    <font>
      <strike/>
      <sz val="9"/>
      <color rgb="FFFF0000"/>
      <name val="ＭＳ Ｐゴシック"/>
      <family val="3"/>
      <charset val="128"/>
    </font>
  </fonts>
  <fills count="14">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CCFFFF"/>
        <bgColor indexed="64"/>
      </patternFill>
    </fill>
    <fill>
      <patternFill patternType="solid">
        <fgColor theme="0" tint="-0.499984740745262"/>
        <bgColor indexed="64"/>
      </patternFill>
    </fill>
    <fill>
      <patternFill patternType="solid">
        <fgColor rgb="FFFFC000"/>
        <bgColor indexed="64"/>
      </patternFill>
    </fill>
    <fill>
      <patternFill patternType="solid">
        <fgColor theme="4" tint="0.79998168889431442"/>
        <bgColor indexed="64"/>
      </patternFill>
    </fill>
    <fill>
      <patternFill patternType="solid">
        <fgColor rgb="FFFFFFCC"/>
        <bgColor indexed="64"/>
      </patternFill>
    </fill>
  </fills>
  <borders count="155">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dashed">
        <color indexed="64"/>
      </top>
      <bottom/>
      <diagonal/>
    </border>
    <border>
      <left/>
      <right style="thin">
        <color indexed="64"/>
      </right>
      <top style="dashed">
        <color indexed="64"/>
      </top>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right/>
      <top style="dashed">
        <color indexed="64"/>
      </top>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diagonalUp="1">
      <left style="thin">
        <color indexed="64"/>
      </left>
      <right style="thin">
        <color indexed="64"/>
      </right>
      <top/>
      <bottom style="thin">
        <color indexed="64"/>
      </bottom>
      <diagonal style="thin">
        <color indexed="64"/>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diagonalUp="1">
      <left style="thin">
        <color indexed="64"/>
      </left>
      <right style="thin">
        <color indexed="64"/>
      </right>
      <top style="medium">
        <color indexed="64"/>
      </top>
      <bottom style="thin">
        <color indexed="64"/>
      </bottom>
      <diagonal style="thin">
        <color indexed="64"/>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left/>
      <right/>
      <top style="medium">
        <color indexed="64"/>
      </top>
      <bottom/>
      <diagonal/>
    </border>
    <border diagonalUp="1">
      <left style="thin">
        <color indexed="64"/>
      </left>
      <right style="thin">
        <color indexed="64"/>
      </right>
      <top style="medium">
        <color indexed="64"/>
      </top>
      <bottom/>
      <diagonal style="thin">
        <color indexed="64"/>
      </diagonal>
    </border>
    <border>
      <left style="thin">
        <color indexed="64"/>
      </left>
      <right style="dashed">
        <color indexed="64"/>
      </right>
      <top style="thin">
        <color indexed="64"/>
      </top>
      <bottom style="medium">
        <color indexed="64"/>
      </bottom>
      <diagonal/>
    </border>
    <border>
      <left style="dashed">
        <color indexed="64"/>
      </left>
      <right style="thin">
        <color indexed="64"/>
      </right>
      <top style="thin">
        <color indexed="64"/>
      </top>
      <bottom style="medium">
        <color indexed="64"/>
      </bottom>
      <diagonal/>
    </border>
    <border>
      <left style="thin">
        <color indexed="64"/>
      </left>
      <right style="dashed">
        <color indexed="64"/>
      </right>
      <top/>
      <bottom style="thin">
        <color indexed="64"/>
      </bottom>
      <diagonal/>
    </border>
    <border>
      <left style="dashed">
        <color indexed="64"/>
      </left>
      <right style="thin">
        <color indexed="64"/>
      </right>
      <top/>
      <bottom style="thin">
        <color indexed="64"/>
      </bottom>
      <diagonal/>
    </border>
    <border>
      <left style="thin">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thin">
        <color indexed="64"/>
      </left>
      <right style="dashed">
        <color indexed="64"/>
      </right>
      <top style="medium">
        <color indexed="64"/>
      </top>
      <bottom style="thin">
        <color indexed="64"/>
      </bottom>
      <diagonal/>
    </border>
    <border>
      <left style="dashed">
        <color indexed="64"/>
      </left>
      <right style="thin">
        <color indexed="64"/>
      </right>
      <top style="medium">
        <color indexed="64"/>
      </top>
      <bottom style="thin">
        <color indexed="64"/>
      </bottom>
      <diagonal/>
    </border>
    <border>
      <left style="dashed">
        <color indexed="64"/>
      </left>
      <right style="thin">
        <color indexed="64"/>
      </right>
      <top style="thin">
        <color indexed="64"/>
      </top>
      <bottom/>
      <diagonal/>
    </border>
    <border>
      <left style="dashed">
        <color indexed="64"/>
      </left>
      <right style="thin">
        <color indexed="64"/>
      </right>
      <top/>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double">
        <color indexed="64"/>
      </bottom>
      <diagonal/>
    </border>
    <border diagonalUp="1">
      <left style="thin">
        <color indexed="64"/>
      </left>
      <right/>
      <top style="double">
        <color indexed="64"/>
      </top>
      <bottom/>
      <diagonal style="thin">
        <color indexed="64"/>
      </diagonal>
    </border>
    <border diagonalUp="1">
      <left style="thin">
        <color indexed="64"/>
      </left>
      <right style="thin">
        <color indexed="64"/>
      </right>
      <top style="double">
        <color indexed="64"/>
      </top>
      <bottom style="medium">
        <color indexed="64"/>
      </bottom>
      <diagonal style="thin">
        <color indexed="64"/>
      </diagonal>
    </border>
    <border diagonalUp="1">
      <left style="thin">
        <color indexed="64"/>
      </left>
      <right/>
      <top style="double">
        <color indexed="64"/>
      </top>
      <bottom style="thin">
        <color indexed="64"/>
      </bottom>
      <diagonal style="thin">
        <color indexed="64"/>
      </diagonal>
    </border>
    <border diagonalUp="1">
      <left style="thin">
        <color indexed="64"/>
      </left>
      <right style="thin">
        <color indexed="64"/>
      </right>
      <top style="double">
        <color indexed="64"/>
      </top>
      <bottom style="thin">
        <color indexed="64"/>
      </bottom>
      <diagonal style="thin">
        <color indexed="64"/>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diagonalUp="1">
      <left style="thin">
        <color indexed="64"/>
      </left>
      <right style="medium">
        <color indexed="64"/>
      </right>
      <top style="thin">
        <color indexed="64"/>
      </top>
      <bottom style="thin">
        <color indexed="64"/>
      </bottom>
      <diagonal style="thin">
        <color indexed="64"/>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diagonalUp="1">
      <left style="thin">
        <color indexed="64"/>
      </left>
      <right/>
      <top style="thin">
        <color indexed="64"/>
      </top>
      <bottom style="thin">
        <color indexed="64"/>
      </bottom>
      <diagonal style="thin">
        <color indexed="64"/>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double">
        <color indexed="64"/>
      </top>
      <bottom style="thin">
        <color indexed="64"/>
      </bottom>
      <diagonal/>
    </border>
    <border diagonalUp="1">
      <left style="thin">
        <color indexed="64"/>
      </left>
      <right/>
      <top/>
      <bottom style="thin">
        <color indexed="64"/>
      </bottom>
      <diagonal style="thin">
        <color indexed="64"/>
      </diagonal>
    </border>
    <border diagonalUp="1">
      <left style="medium">
        <color indexed="64"/>
      </left>
      <right style="thin">
        <color indexed="64"/>
      </right>
      <top/>
      <bottom style="thin">
        <color indexed="64"/>
      </bottom>
      <diagonal style="thin">
        <color indexed="64"/>
      </diagonal>
    </border>
    <border diagonalUp="1">
      <left style="thin">
        <color indexed="64"/>
      </left>
      <right style="medium">
        <color indexed="64"/>
      </right>
      <top/>
      <bottom style="thin">
        <color indexed="64"/>
      </bottom>
      <diagonal style="thin">
        <color indexed="64"/>
      </diagonal>
    </border>
    <border>
      <left/>
      <right style="dashed">
        <color indexed="64"/>
      </right>
      <top style="thin">
        <color indexed="64"/>
      </top>
      <bottom style="medium">
        <color indexed="64"/>
      </bottom>
      <diagonal/>
    </border>
    <border diagonalUp="1">
      <left/>
      <right style="dashed">
        <color indexed="64"/>
      </right>
      <top/>
      <bottom style="thin">
        <color indexed="64"/>
      </bottom>
      <diagonal style="thin">
        <color indexed="64"/>
      </diagonal>
    </border>
    <border diagonalUp="1">
      <left style="dashed">
        <color indexed="64"/>
      </left>
      <right style="thin">
        <color indexed="64"/>
      </right>
      <top/>
      <bottom style="thin">
        <color indexed="64"/>
      </bottom>
      <diagonal style="thin">
        <color indexed="64"/>
      </diagonal>
    </border>
    <border>
      <left/>
      <right style="dashed">
        <color indexed="64"/>
      </right>
      <top style="thin">
        <color indexed="64"/>
      </top>
      <bottom style="thin">
        <color indexed="64"/>
      </bottom>
      <diagonal/>
    </border>
    <border diagonalUp="1">
      <left style="thin">
        <color indexed="64"/>
      </left>
      <right style="dashed">
        <color indexed="64"/>
      </right>
      <top/>
      <bottom style="thin">
        <color indexed="64"/>
      </bottom>
      <diagonal style="thin">
        <color indexed="64"/>
      </diagonal>
    </border>
    <border diagonalUp="1">
      <left style="thin">
        <color indexed="64"/>
      </left>
      <right style="dashed">
        <color indexed="64"/>
      </right>
      <top style="thin">
        <color indexed="64"/>
      </top>
      <bottom style="thin">
        <color indexed="64"/>
      </bottom>
      <diagonal style="thin">
        <color indexed="64"/>
      </diagonal>
    </border>
    <border diagonalUp="1">
      <left style="dashed">
        <color indexed="64"/>
      </left>
      <right style="thin">
        <color indexed="64"/>
      </right>
      <top style="thin">
        <color indexed="64"/>
      </top>
      <bottom style="thin">
        <color indexed="64"/>
      </bottom>
      <diagonal style="thin">
        <color indexed="64"/>
      </diagonal>
    </border>
    <border>
      <left style="dashed">
        <color indexed="64"/>
      </left>
      <right/>
      <top style="thin">
        <color indexed="64"/>
      </top>
      <bottom style="medium">
        <color indexed="64"/>
      </bottom>
      <diagonal/>
    </border>
    <border>
      <left style="dashed">
        <color indexed="64"/>
      </left>
      <right/>
      <top/>
      <bottom style="thin">
        <color indexed="64"/>
      </bottom>
      <diagonal/>
    </border>
    <border>
      <left style="dashed">
        <color indexed="64"/>
      </left>
      <right/>
      <top style="thin">
        <color indexed="64"/>
      </top>
      <bottom style="thin">
        <color indexed="64"/>
      </bottom>
      <diagonal/>
    </border>
    <border>
      <left style="dashed">
        <color indexed="64"/>
      </left>
      <right style="medium">
        <color indexed="64"/>
      </right>
      <top style="thin">
        <color indexed="64"/>
      </top>
      <bottom style="medium">
        <color indexed="64"/>
      </bottom>
      <diagonal/>
    </border>
    <border>
      <left style="dashed">
        <color indexed="64"/>
      </left>
      <right style="medium">
        <color indexed="64"/>
      </right>
      <top/>
      <bottom style="thin">
        <color indexed="64"/>
      </bottom>
      <diagonal/>
    </border>
    <border>
      <left style="dashed">
        <color indexed="64"/>
      </left>
      <right style="medium">
        <color indexed="64"/>
      </right>
      <top style="thin">
        <color indexed="64"/>
      </top>
      <bottom style="thin">
        <color indexed="64"/>
      </bottom>
      <diagonal/>
    </border>
    <border>
      <left style="thin">
        <color indexed="64"/>
      </left>
      <right style="dotted">
        <color indexed="64"/>
      </right>
      <top style="thin">
        <color indexed="64"/>
      </top>
      <bottom style="medium">
        <color indexed="64"/>
      </bottom>
      <diagonal/>
    </border>
    <border>
      <left style="dotted">
        <color indexed="64"/>
      </left>
      <right/>
      <top style="thin">
        <color indexed="64"/>
      </top>
      <bottom style="medium">
        <color indexed="64"/>
      </bottom>
      <diagonal/>
    </border>
    <border>
      <left style="thin">
        <color indexed="64"/>
      </left>
      <right style="dotted">
        <color indexed="64"/>
      </right>
      <top/>
      <bottom style="thin">
        <color indexed="64"/>
      </bottom>
      <diagonal/>
    </border>
    <border>
      <left style="dotted">
        <color indexed="64"/>
      </left>
      <right/>
      <top/>
      <bottom style="thin">
        <color indexed="64"/>
      </bottom>
      <diagonal/>
    </border>
    <border>
      <left style="thin">
        <color indexed="64"/>
      </left>
      <right style="dotted">
        <color indexed="64"/>
      </right>
      <top/>
      <bottom/>
      <diagonal/>
    </border>
    <border>
      <left style="dotted">
        <color indexed="64"/>
      </left>
      <right/>
      <top/>
      <bottom/>
      <diagonal/>
    </border>
    <border>
      <left style="thin">
        <color indexed="64"/>
      </left>
      <right style="dotted">
        <color indexed="64"/>
      </right>
      <top style="medium">
        <color indexed="64"/>
      </top>
      <bottom style="thin">
        <color indexed="64"/>
      </bottom>
      <diagonal/>
    </border>
    <border>
      <left style="dotted">
        <color indexed="64"/>
      </left>
      <right/>
      <top style="medium">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style="dotted">
        <color indexed="64"/>
      </left>
      <right style="medium">
        <color indexed="64"/>
      </right>
      <top style="thin">
        <color indexed="64"/>
      </top>
      <bottom style="medium">
        <color indexed="64"/>
      </bottom>
      <diagonal/>
    </border>
    <border>
      <left style="dotted">
        <color indexed="64"/>
      </left>
      <right style="medium">
        <color indexed="64"/>
      </right>
      <top/>
      <bottom style="thin">
        <color indexed="64"/>
      </bottom>
      <diagonal/>
    </border>
    <border>
      <left style="dotted">
        <color indexed="64"/>
      </left>
      <right style="medium">
        <color indexed="64"/>
      </right>
      <top style="thin">
        <color indexed="64"/>
      </top>
      <bottom style="thin">
        <color indexed="64"/>
      </bottom>
      <diagonal/>
    </border>
    <border>
      <left style="thin">
        <color indexed="64"/>
      </left>
      <right style="dotted">
        <color indexed="64"/>
      </right>
      <top style="thin">
        <color indexed="64"/>
      </top>
      <bottom/>
      <diagonal/>
    </border>
    <border>
      <left style="dotted">
        <color indexed="64"/>
      </left>
      <right style="medium">
        <color indexed="64"/>
      </right>
      <top style="thin">
        <color indexed="64"/>
      </top>
      <bottom/>
      <diagonal/>
    </border>
    <border>
      <left style="dotted">
        <color indexed="64"/>
      </left>
      <right style="medium">
        <color indexed="64"/>
      </right>
      <top style="medium">
        <color indexed="64"/>
      </top>
      <bottom style="thin">
        <color indexed="64"/>
      </bottom>
      <diagonal/>
    </border>
    <border>
      <left style="dotted">
        <color indexed="64"/>
      </left>
      <right style="thin">
        <color indexed="64"/>
      </right>
      <top style="thin">
        <color indexed="64"/>
      </top>
      <bottom style="medium">
        <color indexed="64"/>
      </bottom>
      <diagonal/>
    </border>
    <border>
      <left style="dotted">
        <color indexed="64"/>
      </left>
      <right style="thin">
        <color indexed="64"/>
      </right>
      <top/>
      <bottom style="thin">
        <color indexed="64"/>
      </bottom>
      <diagonal/>
    </border>
    <border>
      <left style="dotted">
        <color indexed="64"/>
      </left>
      <right style="thin">
        <color indexed="64"/>
      </right>
      <top style="thin">
        <color indexed="64"/>
      </top>
      <bottom style="thin">
        <color indexed="64"/>
      </bottom>
      <diagonal/>
    </border>
    <border>
      <left style="dotted">
        <color indexed="64"/>
      </left>
      <right style="thin">
        <color indexed="64"/>
      </right>
      <top style="thin">
        <color indexed="64"/>
      </top>
      <bottom/>
      <diagonal/>
    </border>
    <border>
      <left style="dotted">
        <color indexed="64"/>
      </left>
      <right style="thin">
        <color indexed="64"/>
      </right>
      <top style="medium">
        <color indexed="64"/>
      </top>
      <bottom style="thin">
        <color indexed="64"/>
      </bottom>
      <diagonal/>
    </border>
    <border>
      <left style="medium">
        <color indexed="64"/>
      </left>
      <right style="dotted">
        <color indexed="64"/>
      </right>
      <top style="thin">
        <color indexed="64"/>
      </top>
      <bottom style="medium">
        <color indexed="64"/>
      </bottom>
      <diagonal/>
    </border>
    <border>
      <left style="medium">
        <color indexed="64"/>
      </left>
      <right style="dotted">
        <color indexed="64"/>
      </right>
      <top/>
      <bottom style="thin">
        <color indexed="64"/>
      </bottom>
      <diagonal/>
    </border>
    <border>
      <left style="medium">
        <color indexed="64"/>
      </left>
      <right style="dotted">
        <color indexed="64"/>
      </right>
      <top style="thin">
        <color indexed="64"/>
      </top>
      <bottom style="thin">
        <color indexed="64"/>
      </bottom>
      <diagonal/>
    </border>
    <border>
      <left/>
      <right style="dotted">
        <color indexed="64"/>
      </right>
      <top style="thin">
        <color indexed="64"/>
      </top>
      <bottom style="medium">
        <color indexed="64"/>
      </bottom>
      <diagonal/>
    </border>
    <border>
      <left/>
      <right style="dotted">
        <color indexed="64"/>
      </right>
      <top/>
      <bottom style="thin">
        <color indexed="64"/>
      </bottom>
      <diagonal/>
    </border>
    <border>
      <left/>
      <right style="dotted">
        <color indexed="64"/>
      </right>
      <top style="thin">
        <color indexed="64"/>
      </top>
      <bottom style="thin">
        <color indexed="64"/>
      </bottom>
      <diagonal/>
    </border>
    <border>
      <left style="dotted">
        <color indexed="64"/>
      </left>
      <right style="thin">
        <color indexed="64"/>
      </right>
      <top/>
      <bottom/>
      <diagonal/>
    </border>
    <border>
      <left style="medium">
        <color indexed="64"/>
      </left>
      <right style="dotted">
        <color indexed="64"/>
      </right>
      <top/>
      <bottom/>
      <diagonal/>
    </border>
    <border>
      <left style="medium">
        <color indexed="64"/>
      </left>
      <right style="dotted">
        <color indexed="64"/>
      </right>
      <top style="medium">
        <color indexed="64"/>
      </top>
      <bottom style="thin">
        <color indexed="64"/>
      </bottom>
      <diagonal/>
    </border>
    <border>
      <left style="medium">
        <color indexed="64"/>
      </left>
      <right style="dotted">
        <color indexed="64"/>
      </right>
      <top style="thin">
        <color indexed="64"/>
      </top>
      <bottom/>
      <diagonal/>
    </border>
    <border>
      <left/>
      <right style="dotted">
        <color indexed="64"/>
      </right>
      <top style="thin">
        <color indexed="64"/>
      </top>
      <bottom/>
      <diagonal/>
    </border>
    <border>
      <left/>
      <right style="dotted">
        <color indexed="64"/>
      </right>
      <top style="medium">
        <color indexed="64"/>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style="thin">
        <color indexed="64"/>
      </top>
      <bottom style="medium">
        <color indexed="64"/>
      </bottom>
      <diagonal/>
    </border>
    <border>
      <left style="double">
        <color indexed="64"/>
      </left>
      <right style="medium">
        <color indexed="64"/>
      </right>
      <top style="medium">
        <color indexed="64"/>
      </top>
      <bottom style="thin">
        <color indexed="64"/>
      </bottom>
      <diagonal/>
    </border>
    <border diagonalUp="1">
      <left style="double">
        <color indexed="64"/>
      </left>
      <right style="medium">
        <color indexed="64"/>
      </right>
      <top style="thin">
        <color indexed="64"/>
      </top>
      <bottom style="thin">
        <color indexed="64"/>
      </bottom>
      <diagonal style="thin">
        <color indexed="64"/>
      </diagonal>
    </border>
    <border>
      <left style="double">
        <color indexed="64"/>
      </left>
      <right style="medium">
        <color indexed="64"/>
      </right>
      <top/>
      <bottom style="thin">
        <color indexed="64"/>
      </bottom>
      <diagonal/>
    </border>
    <border>
      <left style="dotted">
        <color indexed="64"/>
      </left>
      <right style="double">
        <color indexed="64"/>
      </right>
      <top style="medium">
        <color indexed="64"/>
      </top>
      <bottom style="thin">
        <color indexed="64"/>
      </bottom>
      <diagonal/>
    </border>
    <border>
      <left style="dotted">
        <color indexed="64"/>
      </left>
      <right style="double">
        <color indexed="64"/>
      </right>
      <top style="thin">
        <color indexed="64"/>
      </top>
      <bottom style="thin">
        <color indexed="64"/>
      </bottom>
      <diagonal/>
    </border>
    <border>
      <left style="dotted">
        <color indexed="64"/>
      </left>
      <right style="double">
        <color indexed="64"/>
      </right>
      <top style="thin">
        <color indexed="64"/>
      </top>
      <bottom style="medium">
        <color indexed="64"/>
      </bottom>
      <diagonal/>
    </border>
    <border>
      <left style="dotted">
        <color indexed="64"/>
      </left>
      <right style="double">
        <color indexed="64"/>
      </right>
      <top/>
      <bottom style="thin">
        <color indexed="64"/>
      </bottom>
      <diagonal/>
    </border>
    <border>
      <left style="double">
        <color indexed="64"/>
      </left>
      <right style="thin">
        <color indexed="64"/>
      </right>
      <top style="thin">
        <color indexed="64"/>
      </top>
      <bottom style="medium">
        <color indexed="64"/>
      </bottom>
      <diagonal/>
    </border>
    <border>
      <left style="double">
        <color indexed="64"/>
      </left>
      <right style="thin">
        <color indexed="64"/>
      </right>
      <top style="medium">
        <color indexed="64"/>
      </top>
      <bottom style="thin">
        <color indexed="64"/>
      </bottom>
      <diagonal/>
    </border>
    <border diagonalUp="1">
      <left style="double">
        <color indexed="64"/>
      </left>
      <right style="thin">
        <color indexed="64"/>
      </right>
      <top style="thin">
        <color indexed="64"/>
      </top>
      <bottom style="thin">
        <color indexed="64"/>
      </bottom>
      <diagonal style="thin">
        <color indexed="64"/>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double">
        <color indexed="64"/>
      </top>
      <bottom style="medium">
        <color indexed="64"/>
      </bottom>
      <diagonal/>
    </border>
    <border>
      <left style="medium">
        <color indexed="64"/>
      </left>
      <right style="dotted">
        <color indexed="64"/>
      </right>
      <top style="double">
        <color indexed="64"/>
      </top>
      <bottom/>
      <diagonal/>
    </border>
    <border>
      <left style="dotted">
        <color indexed="64"/>
      </left>
      <right style="thin">
        <color indexed="64"/>
      </right>
      <top style="double">
        <color indexed="64"/>
      </top>
      <bottom/>
      <diagonal/>
    </border>
    <border>
      <left style="medium">
        <color indexed="64"/>
      </left>
      <right style="dotted">
        <color indexed="64"/>
      </right>
      <top style="double">
        <color indexed="64"/>
      </top>
      <bottom style="thin">
        <color indexed="64"/>
      </bottom>
      <diagonal/>
    </border>
    <border>
      <left style="dotted">
        <color indexed="64"/>
      </left>
      <right style="thin">
        <color indexed="64"/>
      </right>
      <top style="double">
        <color indexed="64"/>
      </top>
      <bottom style="thin">
        <color indexed="64"/>
      </bottom>
      <diagonal/>
    </border>
    <border>
      <left style="thin">
        <color indexed="64"/>
      </left>
      <right style="dotted">
        <color indexed="64"/>
      </right>
      <top style="double">
        <color indexed="64"/>
      </top>
      <bottom/>
      <diagonal/>
    </border>
    <border>
      <left style="dotted">
        <color indexed="64"/>
      </left>
      <right style="medium">
        <color indexed="64"/>
      </right>
      <top style="double">
        <color indexed="64"/>
      </top>
      <bottom/>
      <diagonal/>
    </border>
    <border>
      <left style="thin">
        <color indexed="64"/>
      </left>
      <right style="dotted">
        <color indexed="64"/>
      </right>
      <top style="double">
        <color indexed="64"/>
      </top>
      <bottom style="thin">
        <color indexed="64"/>
      </bottom>
      <diagonal/>
    </border>
    <border>
      <left style="dotted">
        <color indexed="64"/>
      </left>
      <right style="medium">
        <color indexed="64"/>
      </right>
      <top style="double">
        <color indexed="64"/>
      </top>
      <bottom style="thin">
        <color indexed="64"/>
      </bottom>
      <diagonal/>
    </border>
  </borders>
  <cellStyleXfs count="7">
    <xf numFmtId="0" fontId="0"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xf numFmtId="0" fontId="10" fillId="0" borderId="0"/>
    <xf numFmtId="0" fontId="2" fillId="0" borderId="0">
      <alignment vertical="center"/>
    </xf>
    <xf numFmtId="0" fontId="8" fillId="0" borderId="0">
      <alignment vertical="center"/>
    </xf>
  </cellStyleXfs>
  <cellXfs count="794">
    <xf numFmtId="0" fontId="0" fillId="0" borderId="0" xfId="0">
      <alignment vertical="center"/>
    </xf>
    <xf numFmtId="0" fontId="2" fillId="0" borderId="0" xfId="2">
      <alignment vertical="center"/>
    </xf>
    <xf numFmtId="0" fontId="4" fillId="0" borderId="0" xfId="2" applyFont="1">
      <alignment vertical="center"/>
    </xf>
    <xf numFmtId="0" fontId="3" fillId="0" borderId="0" xfId="2" applyFont="1">
      <alignment vertical="center"/>
    </xf>
    <xf numFmtId="9" fontId="2" fillId="0" borderId="0" xfId="2" applyNumberFormat="1">
      <alignment vertical="center"/>
    </xf>
    <xf numFmtId="0" fontId="2" fillId="0" borderId="0" xfId="2" applyAlignment="1">
      <alignment horizontal="left" vertical="top" wrapText="1"/>
    </xf>
    <xf numFmtId="0" fontId="0" fillId="0" borderId="4" xfId="0" applyBorder="1">
      <alignment vertical="center"/>
    </xf>
    <xf numFmtId="0" fontId="0" fillId="0" borderId="4" xfId="0" applyBorder="1" applyAlignment="1">
      <alignment horizontal="center" vertical="center"/>
    </xf>
    <xf numFmtId="3" fontId="0" fillId="0" borderId="4" xfId="0" applyNumberFormat="1" applyBorder="1">
      <alignment vertical="center"/>
    </xf>
    <xf numFmtId="0" fontId="0" fillId="0" borderId="22" xfId="0" applyBorder="1">
      <alignment vertical="center"/>
    </xf>
    <xf numFmtId="177" fontId="0" fillId="0" borderId="4" xfId="0" applyNumberFormat="1" applyBorder="1">
      <alignment vertical="center"/>
    </xf>
    <xf numFmtId="0" fontId="12" fillId="0" borderId="4" xfId="0" applyFont="1" applyBorder="1">
      <alignment vertical="center"/>
    </xf>
    <xf numFmtId="3" fontId="12" fillId="0" borderId="4" xfId="0" applyNumberFormat="1" applyFont="1" applyBorder="1">
      <alignment vertical="center"/>
    </xf>
    <xf numFmtId="2" fontId="12" fillId="0" borderId="4" xfId="0" applyNumberFormat="1" applyFont="1" applyBorder="1">
      <alignment vertical="center"/>
    </xf>
    <xf numFmtId="0" fontId="0" fillId="0" borderId="7" xfId="0" applyBorder="1">
      <alignment vertical="center"/>
    </xf>
    <xf numFmtId="0" fontId="13" fillId="0" borderId="0" xfId="0" applyFont="1">
      <alignment vertical="center"/>
    </xf>
    <xf numFmtId="0" fontId="13" fillId="0" borderId="4" xfId="0" applyFont="1" applyBorder="1">
      <alignment vertical="center"/>
    </xf>
    <xf numFmtId="0" fontId="0" fillId="6" borderId="4" xfId="0" applyFill="1" applyBorder="1">
      <alignment vertical="center"/>
    </xf>
    <xf numFmtId="0" fontId="0" fillId="3" borderId="4" xfId="0" applyFill="1" applyBorder="1">
      <alignment vertical="center"/>
    </xf>
    <xf numFmtId="0" fontId="0" fillId="3" borderId="22" xfId="0" applyFill="1" applyBorder="1">
      <alignment vertical="center"/>
    </xf>
    <xf numFmtId="0" fontId="8" fillId="0" borderId="0" xfId="6">
      <alignment vertical="center"/>
    </xf>
    <xf numFmtId="0" fontId="8" fillId="0" borderId="4" xfId="6" applyBorder="1">
      <alignment vertical="center"/>
    </xf>
    <xf numFmtId="0" fontId="8" fillId="0" borderId="22" xfId="6" applyBorder="1">
      <alignment vertical="center"/>
    </xf>
    <xf numFmtId="176" fontId="8" fillId="0" borderId="4" xfId="6" applyNumberFormat="1" applyBorder="1">
      <alignment vertical="center"/>
    </xf>
    <xf numFmtId="0" fontId="8" fillId="0" borderId="4" xfId="6" applyBorder="1" applyAlignment="1">
      <alignment horizontal="center" vertical="center"/>
    </xf>
    <xf numFmtId="0" fontId="8" fillId="0" borderId="1" xfId="6" applyBorder="1">
      <alignment vertical="center"/>
    </xf>
    <xf numFmtId="0" fontId="8" fillId="0" borderId="26" xfId="6" applyBorder="1">
      <alignment vertical="center"/>
    </xf>
    <xf numFmtId="176" fontId="8" fillId="0" borderId="1" xfId="6" applyNumberFormat="1" applyBorder="1">
      <alignment vertical="center"/>
    </xf>
    <xf numFmtId="0" fontId="8" fillId="0" borderId="27" xfId="6" applyBorder="1">
      <alignment vertical="center"/>
    </xf>
    <xf numFmtId="176" fontId="8" fillId="0" borderId="27" xfId="6" applyNumberFormat="1" applyBorder="1">
      <alignment vertical="center"/>
    </xf>
    <xf numFmtId="0" fontId="12" fillId="7" borderId="28" xfId="6" applyFont="1" applyFill="1" applyBorder="1" applyAlignment="1">
      <alignment horizontal="center" vertical="center"/>
    </xf>
    <xf numFmtId="0" fontId="12" fillId="7" borderId="29" xfId="6" applyFont="1" applyFill="1" applyBorder="1" applyAlignment="1">
      <alignment horizontal="center" vertical="center"/>
    </xf>
    <xf numFmtId="0" fontId="12" fillId="7" borderId="7" xfId="6" applyFont="1" applyFill="1" applyBorder="1" applyAlignment="1">
      <alignment horizontal="center" vertical="center"/>
    </xf>
    <xf numFmtId="0" fontId="12" fillId="7" borderId="4" xfId="6" applyFont="1" applyFill="1" applyBorder="1">
      <alignment vertical="center"/>
    </xf>
    <xf numFmtId="0" fontId="8" fillId="0" borderId="0" xfId="6" applyAlignment="1">
      <alignment horizontal="right" vertical="center"/>
    </xf>
    <xf numFmtId="0" fontId="8" fillId="0" borderId="3" xfId="6" applyBorder="1">
      <alignment vertical="center"/>
    </xf>
    <xf numFmtId="0" fontId="12" fillId="7" borderId="8" xfId="6" applyFont="1" applyFill="1" applyBorder="1">
      <alignment vertical="center"/>
    </xf>
    <xf numFmtId="0" fontId="12" fillId="7" borderId="23" xfId="6" applyFont="1" applyFill="1" applyBorder="1">
      <alignment vertical="center"/>
    </xf>
    <xf numFmtId="0" fontId="8" fillId="0" borderId="0" xfId="6" applyAlignment="1">
      <alignment horizontal="center" vertical="center"/>
    </xf>
    <xf numFmtId="0" fontId="12" fillId="7" borderId="28" xfId="6" applyFont="1" applyFill="1" applyBorder="1">
      <alignment vertical="center"/>
    </xf>
    <xf numFmtId="176" fontId="8" fillId="0" borderId="0" xfId="6" applyNumberFormat="1">
      <alignment vertical="center"/>
    </xf>
    <xf numFmtId="0" fontId="18" fillId="7" borderId="4" xfId="6" applyFont="1" applyFill="1" applyBorder="1">
      <alignment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10" xfId="0" applyBorder="1" applyAlignment="1">
      <alignment horizontal="center" vertical="center"/>
    </xf>
    <xf numFmtId="0" fontId="0" fillId="0" borderId="0" xfId="6" applyFont="1">
      <alignment vertical="center"/>
    </xf>
    <xf numFmtId="0" fontId="0" fillId="0" borderId="3" xfId="6" applyFont="1" applyBorder="1">
      <alignment vertical="center"/>
    </xf>
    <xf numFmtId="0" fontId="0" fillId="0" borderId="5" xfId="0" applyBorder="1">
      <alignment vertical="center"/>
    </xf>
    <xf numFmtId="0" fontId="0" fillId="0" borderId="6" xfId="0" applyBorder="1">
      <alignment vertical="center"/>
    </xf>
    <xf numFmtId="0" fontId="0" fillId="3" borderId="7" xfId="0" applyFill="1" applyBorder="1">
      <alignment vertical="center"/>
    </xf>
    <xf numFmtId="0" fontId="0" fillId="0" borderId="5" xfId="0" applyBorder="1" applyAlignment="1">
      <alignment horizontal="center" vertical="center"/>
    </xf>
    <xf numFmtId="0" fontId="0" fillId="6" borderId="7" xfId="0" applyFill="1" applyBorder="1">
      <alignment vertical="center"/>
    </xf>
    <xf numFmtId="0" fontId="12" fillId="0" borderId="30" xfId="0" applyFont="1" applyBorder="1">
      <alignment vertical="center"/>
    </xf>
    <xf numFmtId="3" fontId="12" fillId="0" borderId="30" xfId="0" applyNumberFormat="1" applyFont="1" applyBorder="1">
      <alignment vertical="center"/>
    </xf>
    <xf numFmtId="0" fontId="0" fillId="0" borderId="30" xfId="0" applyBorder="1">
      <alignment vertical="center"/>
    </xf>
    <xf numFmtId="0" fontId="0" fillId="3" borderId="30" xfId="0" applyFill="1" applyBorder="1">
      <alignment vertical="center"/>
    </xf>
    <xf numFmtId="0" fontId="0" fillId="3" borderId="34" xfId="0" applyFill="1" applyBorder="1">
      <alignment vertical="center"/>
    </xf>
    <xf numFmtId="0" fontId="0" fillId="6" borderId="30" xfId="0" applyFill="1" applyBorder="1">
      <alignment vertical="center"/>
    </xf>
    <xf numFmtId="0" fontId="0" fillId="6" borderId="35" xfId="0" applyFill="1" applyBorder="1">
      <alignment vertical="center"/>
    </xf>
    <xf numFmtId="0" fontId="0" fillId="6" borderId="36" xfId="0" applyFill="1" applyBorder="1">
      <alignment vertical="center"/>
    </xf>
    <xf numFmtId="0" fontId="0" fillId="0" borderId="28" xfId="0" applyBorder="1">
      <alignment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3" borderId="28" xfId="0" applyFill="1" applyBorder="1">
      <alignment vertical="center"/>
    </xf>
    <xf numFmtId="0" fontId="0" fillId="6" borderId="28" xfId="0" applyFill="1" applyBorder="1">
      <alignment vertical="center"/>
    </xf>
    <xf numFmtId="0" fontId="0" fillId="6" borderId="39" xfId="0" applyFill="1" applyBorder="1">
      <alignment vertical="center"/>
    </xf>
    <xf numFmtId="0" fontId="21" fillId="0" borderId="4" xfId="0" applyFont="1" applyBorder="1">
      <alignment vertical="center"/>
    </xf>
    <xf numFmtId="3" fontId="21" fillId="0" borderId="4" xfId="0" applyNumberFormat="1" applyFont="1" applyBorder="1">
      <alignment vertical="center"/>
    </xf>
    <xf numFmtId="0" fontId="22" fillId="0" borderId="4" xfId="0" applyFont="1" applyBorder="1" applyAlignment="1">
      <alignment horizontal="center" vertical="center"/>
    </xf>
    <xf numFmtId="0" fontId="22" fillId="0" borderId="22" xfId="0" applyFont="1" applyBorder="1">
      <alignment vertical="center"/>
    </xf>
    <xf numFmtId="0" fontId="22" fillId="0" borderId="4" xfId="0" applyFont="1" applyBorder="1">
      <alignment vertical="center"/>
    </xf>
    <xf numFmtId="3" fontId="22" fillId="0" borderId="4" xfId="0" applyNumberFormat="1" applyFont="1" applyBorder="1">
      <alignment vertical="center"/>
    </xf>
    <xf numFmtId="177" fontId="22" fillId="0" borderId="4" xfId="0" applyNumberFormat="1" applyFont="1" applyBorder="1">
      <alignment vertical="center"/>
    </xf>
    <xf numFmtId="2" fontId="21" fillId="0" borderId="4" xfId="0" applyNumberFormat="1" applyFont="1" applyBorder="1">
      <alignment vertical="center"/>
    </xf>
    <xf numFmtId="0" fontId="13" fillId="0" borderId="7" xfId="0" applyFont="1" applyBorder="1" applyAlignment="1">
      <alignment horizontal="center" vertical="center" wrapText="1"/>
    </xf>
    <xf numFmtId="0" fontId="0" fillId="0" borderId="7" xfId="0" applyBorder="1" applyAlignment="1">
      <alignment horizontal="center" vertical="center" wrapText="1"/>
    </xf>
    <xf numFmtId="0" fontId="0" fillId="8" borderId="8" xfId="0" applyFill="1" applyBorder="1" applyAlignment="1">
      <alignment vertical="center" wrapText="1"/>
    </xf>
    <xf numFmtId="0" fontId="13" fillId="8" borderId="8" xfId="0" applyFont="1" applyFill="1" applyBorder="1" applyAlignment="1">
      <alignment vertical="center" wrapText="1"/>
    </xf>
    <xf numFmtId="0" fontId="0" fillId="8" borderId="9" xfId="0" applyFill="1" applyBorder="1">
      <alignment vertical="center"/>
    </xf>
    <xf numFmtId="0" fontId="13" fillId="8" borderId="9" xfId="0" applyFont="1" applyFill="1" applyBorder="1">
      <alignment vertical="center"/>
    </xf>
    <xf numFmtId="0" fontId="0" fillId="8" borderId="2" xfId="0" applyFill="1" applyBorder="1">
      <alignment vertical="center"/>
    </xf>
    <xf numFmtId="0" fontId="13" fillId="8" borderId="2" xfId="0" applyFont="1" applyFill="1" applyBorder="1">
      <alignment vertical="center"/>
    </xf>
    <xf numFmtId="0" fontId="21" fillId="0" borderId="30" xfId="0" applyFont="1" applyBorder="1">
      <alignment vertical="center"/>
    </xf>
    <xf numFmtId="3" fontId="21" fillId="0" borderId="30" xfId="0" applyNumberFormat="1" applyFont="1" applyBorder="1">
      <alignment vertical="center"/>
    </xf>
    <xf numFmtId="0" fontId="22" fillId="0" borderId="34" xfId="0" applyFont="1" applyBorder="1">
      <alignment vertical="center"/>
    </xf>
    <xf numFmtId="0" fontId="13" fillId="0" borderId="30" xfId="0" applyFont="1" applyBorder="1">
      <alignment vertical="center"/>
    </xf>
    <xf numFmtId="0" fontId="0" fillId="3" borderId="7" xfId="0" applyFill="1" applyBorder="1" applyAlignment="1">
      <alignment horizontal="center" vertical="center" wrapText="1"/>
    </xf>
    <xf numFmtId="0" fontId="13" fillId="3" borderId="4" xfId="0" applyFont="1" applyFill="1" applyBorder="1">
      <alignment vertical="center"/>
    </xf>
    <xf numFmtId="0" fontId="0" fillId="8" borderId="4" xfId="0" applyFill="1" applyBorder="1">
      <alignment vertical="center"/>
    </xf>
    <xf numFmtId="0" fontId="0" fillId="0" borderId="22" xfId="0" applyBorder="1" applyAlignment="1">
      <alignment horizontal="center" vertical="center" wrapText="1"/>
    </xf>
    <xf numFmtId="0" fontId="13" fillId="0" borderId="22" xfId="0" applyFont="1" applyBorder="1" applyAlignment="1">
      <alignment horizontal="center" vertical="center" wrapText="1"/>
    </xf>
    <xf numFmtId="176" fontId="0" fillId="0" borderId="1" xfId="6" applyNumberFormat="1" applyFont="1" applyBorder="1">
      <alignment vertical="center"/>
    </xf>
    <xf numFmtId="0" fontId="18" fillId="7" borderId="28" xfId="6" applyFont="1" applyFill="1" applyBorder="1" applyAlignment="1">
      <alignment horizontal="center" vertical="center"/>
    </xf>
    <xf numFmtId="0" fontId="0" fillId="0" borderId="4" xfId="6" applyFont="1" applyBorder="1" applyAlignment="1">
      <alignment horizontal="center" vertical="center"/>
    </xf>
    <xf numFmtId="0" fontId="20" fillId="0" borderId="0" xfId="2" applyFont="1">
      <alignment vertical="center"/>
    </xf>
    <xf numFmtId="176" fontId="8" fillId="0" borderId="30" xfId="6" applyNumberFormat="1" applyBorder="1">
      <alignment vertical="center"/>
    </xf>
    <xf numFmtId="178" fontId="8" fillId="0" borderId="1" xfId="6" applyNumberFormat="1" applyBorder="1">
      <alignment vertical="center"/>
    </xf>
    <xf numFmtId="178" fontId="8" fillId="0" borderId="4" xfId="6" applyNumberFormat="1" applyBorder="1">
      <alignment vertical="center"/>
    </xf>
    <xf numFmtId="179" fontId="8" fillId="0" borderId="4" xfId="6" applyNumberFormat="1" applyBorder="1">
      <alignment vertical="center"/>
    </xf>
    <xf numFmtId="178" fontId="8" fillId="0" borderId="22" xfId="6" applyNumberFormat="1" applyBorder="1">
      <alignment vertical="center"/>
    </xf>
    <xf numFmtId="0" fontId="6" fillId="0" borderId="9" xfId="2" applyFont="1" applyBorder="1" applyAlignment="1">
      <alignment vertical="top" wrapText="1"/>
    </xf>
    <xf numFmtId="0" fontId="6" fillId="0" borderId="0" xfId="2" applyFont="1" applyAlignment="1">
      <alignment vertical="top" wrapText="1"/>
    </xf>
    <xf numFmtId="0" fontId="6" fillId="0" borderId="12" xfId="2" applyFont="1" applyBorder="1" applyAlignment="1">
      <alignment vertical="top" wrapText="1"/>
    </xf>
    <xf numFmtId="0" fontId="6" fillId="0" borderId="2" xfId="2" applyFont="1" applyBorder="1" applyAlignment="1">
      <alignment vertical="top" wrapText="1"/>
    </xf>
    <xf numFmtId="0" fontId="6" fillId="0" borderId="3" xfId="2" applyFont="1" applyBorder="1" applyAlignment="1">
      <alignment vertical="top" wrapText="1"/>
    </xf>
    <xf numFmtId="0" fontId="6" fillId="0" borderId="10" xfId="2" applyFont="1" applyBorder="1" applyAlignment="1">
      <alignment vertical="top" wrapText="1"/>
    </xf>
    <xf numFmtId="176" fontId="8" fillId="0" borderId="4" xfId="6" applyNumberFormat="1" applyBorder="1" applyAlignment="1">
      <alignment vertical="center" shrinkToFit="1"/>
    </xf>
    <xf numFmtId="179" fontId="8" fillId="0" borderId="1" xfId="6" applyNumberFormat="1" applyBorder="1">
      <alignment vertical="center"/>
    </xf>
    <xf numFmtId="176" fontId="8" fillId="0" borderId="11" xfId="6" applyNumberFormat="1" applyBorder="1">
      <alignment vertical="center"/>
    </xf>
    <xf numFmtId="179" fontId="8" fillId="0" borderId="11" xfId="6" applyNumberFormat="1" applyBorder="1">
      <alignment vertical="center"/>
    </xf>
    <xf numFmtId="179" fontId="8" fillId="0" borderId="7" xfId="6" applyNumberFormat="1" applyBorder="1">
      <alignment vertical="center"/>
    </xf>
    <xf numFmtId="179" fontId="8" fillId="0" borderId="30" xfId="6" applyNumberFormat="1" applyBorder="1">
      <alignment vertical="center"/>
    </xf>
    <xf numFmtId="178" fontId="8" fillId="0" borderId="30" xfId="6" applyNumberFormat="1" applyBorder="1">
      <alignment vertical="center"/>
    </xf>
    <xf numFmtId="178" fontId="8" fillId="0" borderId="0" xfId="6" applyNumberFormat="1">
      <alignment vertical="center"/>
    </xf>
    <xf numFmtId="180" fontId="8" fillId="0" borderId="0" xfId="6" applyNumberFormat="1">
      <alignment vertical="center"/>
    </xf>
    <xf numFmtId="0" fontId="12" fillId="7" borderId="44" xfId="6" applyFont="1" applyFill="1" applyBorder="1" applyAlignment="1">
      <alignment horizontal="center" vertical="center"/>
    </xf>
    <xf numFmtId="0" fontId="18" fillId="7" borderId="45" xfId="6" applyFont="1" applyFill="1" applyBorder="1" applyAlignment="1">
      <alignment horizontal="center" vertical="center"/>
    </xf>
    <xf numFmtId="176" fontId="8" fillId="0" borderId="46" xfId="6" applyNumberFormat="1" applyBorder="1">
      <alignment vertical="center"/>
    </xf>
    <xf numFmtId="176" fontId="8" fillId="0" borderId="47" xfId="6" applyNumberFormat="1" applyBorder="1">
      <alignment vertical="center"/>
    </xf>
    <xf numFmtId="176" fontId="8" fillId="0" borderId="48" xfId="6" applyNumberFormat="1" applyBorder="1">
      <alignment vertical="center"/>
    </xf>
    <xf numFmtId="176" fontId="8" fillId="0" borderId="49" xfId="6" applyNumberFormat="1" applyBorder="1">
      <alignment vertical="center"/>
    </xf>
    <xf numFmtId="176" fontId="8" fillId="0" borderId="50" xfId="6" applyNumberFormat="1" applyBorder="1">
      <alignment vertical="center"/>
    </xf>
    <xf numFmtId="176" fontId="8" fillId="0" borderId="51" xfId="6" applyNumberFormat="1" applyBorder="1">
      <alignment vertical="center"/>
    </xf>
    <xf numFmtId="0" fontId="12" fillId="7" borderId="45" xfId="6" applyFont="1" applyFill="1" applyBorder="1" applyAlignment="1">
      <alignment horizontal="center" vertical="center"/>
    </xf>
    <xf numFmtId="181" fontId="8" fillId="0" borderId="49" xfId="6" applyNumberFormat="1" applyBorder="1" applyAlignment="1">
      <alignment horizontal="center" vertical="center"/>
    </xf>
    <xf numFmtId="181" fontId="0" fillId="0" borderId="47" xfId="6" applyNumberFormat="1" applyFont="1" applyBorder="1" applyAlignment="1">
      <alignment horizontal="center" vertical="center"/>
    </xf>
    <xf numFmtId="181" fontId="8" fillId="0" borderId="51" xfId="6" applyNumberFormat="1" applyBorder="1" applyAlignment="1">
      <alignment horizontal="center" vertical="center"/>
    </xf>
    <xf numFmtId="176" fontId="18" fillId="0" borderId="4" xfId="6" applyNumberFormat="1" applyFont="1" applyBorder="1">
      <alignment vertical="center"/>
    </xf>
    <xf numFmtId="0" fontId="8" fillId="0" borderId="30" xfId="6" applyBorder="1" applyAlignment="1">
      <alignment horizontal="center" vertical="center"/>
    </xf>
    <xf numFmtId="0" fontId="8" fillId="0" borderId="7" xfId="6" applyBorder="1" applyAlignment="1">
      <alignment horizontal="center" vertical="center"/>
    </xf>
    <xf numFmtId="0" fontId="12" fillId="7" borderId="37" xfId="6" applyFont="1" applyFill="1" applyBorder="1" applyAlignment="1">
      <alignment horizontal="center" vertical="center"/>
    </xf>
    <xf numFmtId="0" fontId="8" fillId="0" borderId="54" xfId="6" applyBorder="1" applyAlignment="1">
      <alignment horizontal="center" vertical="center"/>
    </xf>
    <xf numFmtId="179" fontId="8" fillId="0" borderId="54" xfId="6" applyNumberFormat="1" applyBorder="1">
      <alignment vertical="center"/>
    </xf>
    <xf numFmtId="0" fontId="8" fillId="0" borderId="55" xfId="6" applyBorder="1" applyAlignment="1">
      <alignment horizontal="center" vertical="center"/>
    </xf>
    <xf numFmtId="179" fontId="8" fillId="0" borderId="55" xfId="6" applyNumberFormat="1" applyBorder="1">
      <alignment vertical="center"/>
    </xf>
    <xf numFmtId="0" fontId="12" fillId="7" borderId="7" xfId="6" applyFont="1" applyFill="1" applyBorder="1" applyAlignment="1">
      <alignment horizontal="center" vertical="center" shrinkToFit="1"/>
    </xf>
    <xf numFmtId="182" fontId="8" fillId="0" borderId="1" xfId="6" applyNumberFormat="1" applyBorder="1">
      <alignment vertical="center"/>
    </xf>
    <xf numFmtId="182" fontId="8" fillId="0" borderId="7" xfId="6" applyNumberFormat="1" applyBorder="1">
      <alignment vertical="center"/>
    </xf>
    <xf numFmtId="182" fontId="8" fillId="0" borderId="58" xfId="6" applyNumberFormat="1" applyBorder="1">
      <alignment vertical="center"/>
    </xf>
    <xf numFmtId="182" fontId="8" fillId="0" borderId="54" xfId="6" applyNumberFormat="1" applyBorder="1">
      <alignment vertical="center"/>
    </xf>
    <xf numFmtId="182" fontId="8" fillId="0" borderId="30" xfId="6" applyNumberFormat="1" applyBorder="1">
      <alignment vertical="center"/>
    </xf>
    <xf numFmtId="182" fontId="8" fillId="0" borderId="60" xfId="6" applyNumberFormat="1" applyBorder="1">
      <alignment vertical="center"/>
    </xf>
    <xf numFmtId="182" fontId="8" fillId="0" borderId="55" xfId="6" applyNumberFormat="1" applyBorder="1">
      <alignment vertical="center"/>
    </xf>
    <xf numFmtId="0" fontId="12" fillId="7" borderId="8" xfId="6" applyFont="1" applyFill="1" applyBorder="1" applyAlignment="1">
      <alignment horizontal="center" vertical="center"/>
    </xf>
    <xf numFmtId="0" fontId="12" fillId="7" borderId="6" xfId="6" applyFont="1" applyFill="1" applyBorder="1" applyAlignment="1">
      <alignment horizontal="center" vertical="center"/>
    </xf>
    <xf numFmtId="183" fontId="8" fillId="0" borderId="1" xfId="6" applyNumberFormat="1" applyBorder="1">
      <alignment vertical="center"/>
    </xf>
    <xf numFmtId="183" fontId="8" fillId="0" borderId="4" xfId="6" applyNumberFormat="1" applyBorder="1">
      <alignment vertical="center"/>
    </xf>
    <xf numFmtId="183" fontId="8" fillId="0" borderId="7" xfId="6" applyNumberFormat="1" applyBorder="1">
      <alignment vertical="center"/>
    </xf>
    <xf numFmtId="183" fontId="8" fillId="0" borderId="30" xfId="6" applyNumberFormat="1" applyBorder="1">
      <alignment vertical="center"/>
    </xf>
    <xf numFmtId="183" fontId="13" fillId="0" borderId="4" xfId="6" applyNumberFormat="1" applyFont="1" applyBorder="1">
      <alignment vertical="center"/>
    </xf>
    <xf numFmtId="183" fontId="13" fillId="0" borderId="7" xfId="6" applyNumberFormat="1" applyFont="1" applyBorder="1">
      <alignment vertical="center"/>
    </xf>
    <xf numFmtId="0" fontId="8" fillId="0" borderId="23" xfId="6" applyBorder="1" applyAlignment="1">
      <alignment horizontal="center" vertical="center"/>
    </xf>
    <xf numFmtId="0" fontId="12" fillId="7" borderId="66" xfId="6" applyFont="1" applyFill="1" applyBorder="1" applyAlignment="1">
      <alignment horizontal="center" vertical="center"/>
    </xf>
    <xf numFmtId="0" fontId="12" fillId="7" borderId="67" xfId="6" applyFont="1" applyFill="1" applyBorder="1" applyAlignment="1">
      <alignment horizontal="center" vertical="center"/>
    </xf>
    <xf numFmtId="0" fontId="8" fillId="0" borderId="68" xfId="6" applyBorder="1" applyAlignment="1">
      <alignment horizontal="center" vertical="center"/>
    </xf>
    <xf numFmtId="0" fontId="8" fillId="0" borderId="61" xfId="6" applyBorder="1" applyAlignment="1">
      <alignment horizontal="center" vertical="center"/>
    </xf>
    <xf numFmtId="176" fontId="8" fillId="0" borderId="69" xfId="6" applyNumberFormat="1" applyBorder="1">
      <alignment vertical="center"/>
    </xf>
    <xf numFmtId="176" fontId="8" fillId="0" borderId="35" xfId="6" applyNumberFormat="1" applyBorder="1">
      <alignment vertical="center"/>
    </xf>
    <xf numFmtId="176" fontId="8" fillId="0" borderId="70" xfId="6" applyNumberFormat="1" applyBorder="1">
      <alignment vertical="center"/>
    </xf>
    <xf numFmtId="176" fontId="8" fillId="0" borderId="68" xfId="6" applyNumberFormat="1" applyBorder="1">
      <alignment vertical="center"/>
    </xf>
    <xf numFmtId="176" fontId="8" fillId="0" borderId="64" xfId="6" applyNumberFormat="1" applyBorder="1">
      <alignment vertical="center"/>
    </xf>
    <xf numFmtId="176" fontId="8" fillId="0" borderId="24" xfId="6" applyNumberFormat="1" applyBorder="1">
      <alignment vertical="center"/>
    </xf>
    <xf numFmtId="176" fontId="8" fillId="0" borderId="63" xfId="6" applyNumberFormat="1" applyBorder="1">
      <alignment vertical="center"/>
    </xf>
    <xf numFmtId="176" fontId="8" fillId="0" borderId="39" xfId="6" applyNumberFormat="1" applyBorder="1">
      <alignment vertical="center"/>
    </xf>
    <xf numFmtId="176" fontId="8" fillId="0" borderId="62" xfId="6" applyNumberFormat="1" applyBorder="1">
      <alignment vertical="center"/>
    </xf>
    <xf numFmtId="176" fontId="8" fillId="0" borderId="61" xfId="6" applyNumberFormat="1" applyBorder="1">
      <alignment vertical="center"/>
    </xf>
    <xf numFmtId="176" fontId="8" fillId="0" borderId="28" xfId="6" applyNumberFormat="1" applyBorder="1">
      <alignment vertical="center"/>
    </xf>
    <xf numFmtId="176" fontId="8" fillId="0" borderId="36" xfId="6" applyNumberFormat="1" applyBorder="1">
      <alignment vertical="center"/>
    </xf>
    <xf numFmtId="176" fontId="12" fillId="7" borderId="66" xfId="6" applyNumberFormat="1" applyFont="1" applyFill="1" applyBorder="1" applyAlignment="1">
      <alignment horizontal="center" vertical="center"/>
    </xf>
    <xf numFmtId="176" fontId="12" fillId="7" borderId="67" xfId="6" applyNumberFormat="1" applyFont="1" applyFill="1" applyBorder="1" applyAlignment="1">
      <alignment horizontal="center" vertical="center"/>
    </xf>
    <xf numFmtId="176" fontId="12" fillId="7" borderId="6" xfId="6" applyNumberFormat="1" applyFont="1" applyFill="1" applyBorder="1" applyAlignment="1">
      <alignment horizontal="center" vertical="center"/>
    </xf>
    <xf numFmtId="176" fontId="12" fillId="7" borderId="8" xfId="6" applyNumberFormat="1" applyFont="1" applyFill="1" applyBorder="1" applyAlignment="1">
      <alignment horizontal="center" vertical="center"/>
    </xf>
    <xf numFmtId="176" fontId="12" fillId="7" borderId="7" xfId="6" applyNumberFormat="1" applyFont="1" applyFill="1" applyBorder="1" applyAlignment="1">
      <alignment horizontal="center" vertical="center"/>
    </xf>
    <xf numFmtId="0" fontId="12" fillId="7" borderId="63" xfId="6" applyFont="1" applyFill="1" applyBorder="1" applyAlignment="1">
      <alignment horizontal="center" vertical="center"/>
    </xf>
    <xf numFmtId="0" fontId="12" fillId="7" borderId="61" xfId="6" applyFont="1" applyFill="1" applyBorder="1" applyAlignment="1">
      <alignment horizontal="center" vertical="center"/>
    </xf>
    <xf numFmtId="0" fontId="12" fillId="7" borderId="62" xfId="6" applyFont="1" applyFill="1" applyBorder="1" applyAlignment="1">
      <alignment horizontal="center" vertical="center"/>
    </xf>
    <xf numFmtId="0" fontId="12" fillId="7" borderId="39" xfId="6" applyFont="1" applyFill="1" applyBorder="1" applyAlignment="1">
      <alignment horizontal="center" vertical="center"/>
    </xf>
    <xf numFmtId="0" fontId="12" fillId="7" borderId="74" xfId="6" applyFont="1" applyFill="1" applyBorder="1" applyAlignment="1">
      <alignment horizontal="center" vertical="center"/>
    </xf>
    <xf numFmtId="0" fontId="12" fillId="7" borderId="75" xfId="6" applyFont="1" applyFill="1" applyBorder="1" applyAlignment="1">
      <alignment horizontal="center" vertical="center"/>
    </xf>
    <xf numFmtId="178" fontId="8" fillId="0" borderId="72" xfId="6" applyNumberFormat="1" applyBorder="1">
      <alignment vertical="center"/>
    </xf>
    <xf numFmtId="178" fontId="8" fillId="0" borderId="73" xfId="6" applyNumberFormat="1" applyBorder="1">
      <alignment vertical="center"/>
    </xf>
    <xf numFmtId="178" fontId="8" fillId="0" borderId="10" xfId="6" applyNumberFormat="1" applyBorder="1">
      <alignment vertical="center"/>
    </xf>
    <xf numFmtId="178" fontId="8" fillId="0" borderId="2" xfId="6" applyNumberFormat="1" applyBorder="1">
      <alignment vertical="center"/>
    </xf>
    <xf numFmtId="178" fontId="8" fillId="0" borderId="64" xfId="6" applyNumberFormat="1" applyBorder="1">
      <alignment vertical="center"/>
    </xf>
    <xf numFmtId="178" fontId="8" fillId="0" borderId="65" xfId="6" applyNumberFormat="1" applyBorder="1">
      <alignment vertical="center"/>
    </xf>
    <xf numFmtId="178" fontId="8" fillId="0" borderId="24" xfId="6" applyNumberFormat="1" applyBorder="1">
      <alignment vertical="center"/>
    </xf>
    <xf numFmtId="178" fontId="8" fillId="0" borderId="71" xfId="6" applyNumberFormat="1" applyBorder="1">
      <alignment vertical="center"/>
    </xf>
    <xf numFmtId="178" fontId="8" fillId="0" borderId="36" xfId="6" applyNumberFormat="1" applyBorder="1">
      <alignment vertical="center"/>
    </xf>
    <xf numFmtId="178" fontId="8" fillId="0" borderId="23" xfId="6" applyNumberFormat="1" applyBorder="1">
      <alignment vertical="center"/>
    </xf>
    <xf numFmtId="0" fontId="6" fillId="3" borderId="9" xfId="2" applyFont="1" applyFill="1" applyBorder="1" applyAlignment="1">
      <alignment vertical="top" wrapText="1"/>
    </xf>
    <xf numFmtId="0" fontId="6" fillId="3" borderId="0" xfId="2" applyFont="1" applyFill="1" applyAlignment="1">
      <alignment vertical="top" wrapText="1"/>
    </xf>
    <xf numFmtId="0" fontId="6" fillId="3" borderId="12" xfId="2" applyFont="1" applyFill="1" applyBorder="1" applyAlignment="1">
      <alignment vertical="top" wrapText="1"/>
    </xf>
    <xf numFmtId="0" fontId="6" fillId="3" borderId="2" xfId="2" applyFont="1" applyFill="1" applyBorder="1" applyAlignment="1">
      <alignment vertical="top" wrapText="1"/>
    </xf>
    <xf numFmtId="0" fontId="6" fillId="3" borderId="3" xfId="2" applyFont="1" applyFill="1" applyBorder="1" applyAlignment="1">
      <alignment vertical="top" wrapText="1"/>
    </xf>
    <xf numFmtId="0" fontId="6" fillId="3" borderId="10" xfId="2" applyFont="1" applyFill="1" applyBorder="1" applyAlignment="1">
      <alignment vertical="top" wrapText="1"/>
    </xf>
    <xf numFmtId="0" fontId="18" fillId="7" borderId="44" xfId="6" applyFont="1" applyFill="1" applyBorder="1" applyAlignment="1">
      <alignment horizontal="center" vertical="center"/>
    </xf>
    <xf numFmtId="176" fontId="18" fillId="0" borderId="46" xfId="6" applyNumberFormat="1" applyFont="1" applyBorder="1">
      <alignment vertical="center"/>
    </xf>
    <xf numFmtId="176" fontId="18" fillId="0" borderId="47" xfId="6" applyNumberFormat="1" applyFont="1" applyBorder="1">
      <alignment vertical="center"/>
    </xf>
    <xf numFmtId="176" fontId="18" fillId="0" borderId="48" xfId="6" applyNumberFormat="1" applyFont="1" applyBorder="1">
      <alignment vertical="center"/>
    </xf>
    <xf numFmtId="176" fontId="18" fillId="0" borderId="49" xfId="6" applyNumberFormat="1" applyFont="1" applyBorder="1">
      <alignment vertical="center"/>
    </xf>
    <xf numFmtId="176" fontId="18" fillId="0" borderId="50" xfId="6" applyNumberFormat="1" applyFont="1" applyBorder="1">
      <alignment vertical="center"/>
    </xf>
    <xf numFmtId="176" fontId="18" fillId="0" borderId="51" xfId="6" applyNumberFormat="1" applyFont="1" applyBorder="1">
      <alignment vertical="center"/>
    </xf>
    <xf numFmtId="176" fontId="28" fillId="0" borderId="48" xfId="6" applyNumberFormat="1" applyFont="1" applyBorder="1">
      <alignment vertical="center"/>
    </xf>
    <xf numFmtId="176" fontId="28" fillId="0" borderId="49" xfId="6" applyNumberFormat="1" applyFont="1" applyBorder="1">
      <alignment vertical="center"/>
    </xf>
    <xf numFmtId="176" fontId="28" fillId="0" borderId="50" xfId="6" applyNumberFormat="1" applyFont="1" applyBorder="1">
      <alignment vertical="center"/>
    </xf>
    <xf numFmtId="176" fontId="28" fillId="0" borderId="51" xfId="6" applyNumberFormat="1" applyFont="1" applyBorder="1">
      <alignment vertical="center"/>
    </xf>
    <xf numFmtId="176" fontId="28" fillId="0" borderId="47" xfId="6" applyNumberFormat="1" applyFont="1" applyBorder="1">
      <alignment vertical="center"/>
    </xf>
    <xf numFmtId="176" fontId="28" fillId="0" borderId="46" xfId="6" applyNumberFormat="1" applyFont="1" applyBorder="1">
      <alignment vertical="center"/>
    </xf>
    <xf numFmtId="0" fontId="12" fillId="9" borderId="44" xfId="6" applyFont="1" applyFill="1" applyBorder="1" applyAlignment="1">
      <alignment horizontal="center" vertical="center"/>
    </xf>
    <xf numFmtId="176" fontId="8" fillId="9" borderId="46" xfId="6" applyNumberFormat="1" applyFill="1" applyBorder="1">
      <alignment vertical="center"/>
    </xf>
    <xf numFmtId="176" fontId="8" fillId="9" borderId="48" xfId="6" applyNumberFormat="1" applyFill="1" applyBorder="1">
      <alignment vertical="center"/>
    </xf>
    <xf numFmtId="176" fontId="8" fillId="9" borderId="50" xfId="6" applyNumberFormat="1" applyFill="1" applyBorder="1">
      <alignment vertical="center"/>
    </xf>
    <xf numFmtId="0" fontId="12" fillId="7" borderId="23" xfId="6" applyFont="1" applyFill="1" applyBorder="1" applyAlignment="1">
      <alignment horizontal="center" vertical="center"/>
    </xf>
    <xf numFmtId="176" fontId="8" fillId="0" borderId="23" xfId="6" applyNumberFormat="1" applyBorder="1">
      <alignment vertical="center"/>
    </xf>
    <xf numFmtId="0" fontId="8" fillId="0" borderId="80" xfId="6" applyBorder="1" applyAlignment="1">
      <alignment horizontal="center" vertical="center"/>
    </xf>
    <xf numFmtId="0" fontId="8" fillId="0" borderId="76" xfId="6" applyBorder="1" applyAlignment="1">
      <alignment horizontal="center" vertical="center"/>
    </xf>
    <xf numFmtId="0" fontId="8" fillId="0" borderId="81" xfId="6" applyBorder="1" applyAlignment="1">
      <alignment horizontal="center" vertical="center"/>
    </xf>
    <xf numFmtId="0" fontId="25" fillId="7" borderId="76" xfId="6" applyFont="1" applyFill="1" applyBorder="1" applyAlignment="1">
      <alignment horizontal="center" vertical="center" shrinkToFit="1"/>
    </xf>
    <xf numFmtId="0" fontId="18" fillId="7" borderId="79" xfId="6" applyFont="1" applyFill="1" applyBorder="1" applyAlignment="1">
      <alignment horizontal="center" vertical="center" shrinkToFit="1"/>
    </xf>
    <xf numFmtId="0" fontId="0" fillId="0" borderId="23" xfId="6" applyFont="1" applyBorder="1" applyAlignment="1">
      <alignment horizontal="center" vertical="center"/>
    </xf>
    <xf numFmtId="0" fontId="0" fillId="0" borderId="8" xfId="6" applyFont="1" applyBorder="1" applyAlignment="1">
      <alignment horizontal="center" vertical="center"/>
    </xf>
    <xf numFmtId="183" fontId="8" fillId="0" borderId="55" xfId="6" applyNumberFormat="1" applyBorder="1">
      <alignment vertical="center"/>
    </xf>
    <xf numFmtId="0" fontId="26" fillId="0" borderId="0" xfId="2" applyFont="1">
      <alignment vertical="center"/>
    </xf>
    <xf numFmtId="183" fontId="8" fillId="0" borderId="46" xfId="6" applyNumberFormat="1" applyBorder="1">
      <alignment vertical="center"/>
    </xf>
    <xf numFmtId="183" fontId="8" fillId="0" borderId="47" xfId="6" applyNumberFormat="1" applyBorder="1">
      <alignment vertical="center"/>
    </xf>
    <xf numFmtId="183" fontId="8" fillId="0" borderId="48" xfId="6" applyNumberFormat="1" applyBorder="1">
      <alignment vertical="center"/>
    </xf>
    <xf numFmtId="183" fontId="8" fillId="0" borderId="49" xfId="6" applyNumberFormat="1" applyBorder="1">
      <alignment vertical="center"/>
    </xf>
    <xf numFmtId="0" fontId="12" fillId="10" borderId="28" xfId="6" applyFont="1" applyFill="1" applyBorder="1" applyAlignment="1">
      <alignment vertical="center" shrinkToFit="1"/>
    </xf>
    <xf numFmtId="179" fontId="8" fillId="10" borderId="26" xfId="6" applyNumberFormat="1" applyFill="1" applyBorder="1">
      <alignment vertical="center"/>
    </xf>
    <xf numFmtId="179" fontId="8" fillId="10" borderId="4" xfId="6" applyNumberFormat="1" applyFill="1" applyBorder="1">
      <alignment vertical="center"/>
    </xf>
    <xf numFmtId="178" fontId="8" fillId="10" borderId="4" xfId="6" applyNumberFormat="1" applyFill="1" applyBorder="1">
      <alignment vertical="center"/>
    </xf>
    <xf numFmtId="178" fontId="0" fillId="0" borderId="1" xfId="6" applyNumberFormat="1" applyFont="1" applyBorder="1" applyAlignment="1">
      <alignment horizontal="center" vertical="center"/>
    </xf>
    <xf numFmtId="178" fontId="0" fillId="0" borderId="4" xfId="6" applyNumberFormat="1" applyFont="1" applyBorder="1" applyAlignment="1">
      <alignment horizontal="center" vertical="center"/>
    </xf>
    <xf numFmtId="178" fontId="8" fillId="0" borderId="4" xfId="6" applyNumberFormat="1" applyBorder="1" applyAlignment="1">
      <alignment horizontal="center" vertical="center"/>
    </xf>
    <xf numFmtId="178" fontId="8" fillId="10" borderId="1" xfId="6" applyNumberFormat="1" applyFill="1" applyBorder="1">
      <alignment vertical="center"/>
    </xf>
    <xf numFmtId="178" fontId="8" fillId="10" borderId="30" xfId="6" applyNumberFormat="1" applyFill="1" applyBorder="1">
      <alignment vertical="center"/>
    </xf>
    <xf numFmtId="0" fontId="12" fillId="10" borderId="37" xfId="6" applyFont="1" applyFill="1" applyBorder="1" applyAlignment="1">
      <alignment horizontal="center" vertical="center"/>
    </xf>
    <xf numFmtId="182" fontId="8" fillId="10" borderId="57" xfId="6" applyNumberFormat="1" applyFill="1" applyBorder="1">
      <alignment vertical="center"/>
    </xf>
    <xf numFmtId="182" fontId="8" fillId="10" borderId="59" xfId="6" applyNumberFormat="1" applyFill="1" applyBorder="1">
      <alignment vertical="center"/>
    </xf>
    <xf numFmtId="0" fontId="12" fillId="10" borderId="8" xfId="6" applyFont="1" applyFill="1" applyBorder="1" applyAlignment="1">
      <alignment vertical="center" shrinkToFit="1"/>
    </xf>
    <xf numFmtId="176" fontId="0" fillId="0" borderId="0" xfId="6" applyNumberFormat="1" applyFont="1">
      <alignment vertical="center"/>
    </xf>
    <xf numFmtId="178" fontId="8" fillId="6" borderId="4" xfId="6" applyNumberFormat="1" applyFill="1" applyBorder="1" applyAlignment="1">
      <alignment horizontal="center" vertical="center"/>
    </xf>
    <xf numFmtId="0" fontId="8" fillId="0" borderId="8" xfId="6" applyBorder="1" applyAlignment="1">
      <alignment horizontal="center" vertical="center"/>
    </xf>
    <xf numFmtId="178" fontId="8" fillId="0" borderId="66" xfId="6" applyNumberFormat="1" applyBorder="1">
      <alignment vertical="center"/>
    </xf>
    <xf numFmtId="178" fontId="8" fillId="0" borderId="67" xfId="6" applyNumberFormat="1" applyBorder="1">
      <alignment vertical="center"/>
    </xf>
    <xf numFmtId="0" fontId="8" fillId="0" borderId="2" xfId="6" applyBorder="1" applyAlignment="1">
      <alignment horizontal="center" vertical="center"/>
    </xf>
    <xf numFmtId="178" fontId="8" fillId="0" borderId="69" xfId="6" applyNumberFormat="1" applyBorder="1">
      <alignment vertical="center"/>
    </xf>
    <xf numFmtId="178" fontId="8" fillId="0" borderId="35" xfId="6" applyNumberFormat="1" applyBorder="1">
      <alignment vertical="center"/>
    </xf>
    <xf numFmtId="0" fontId="12" fillId="7" borderId="4" xfId="6" applyFont="1" applyFill="1" applyBorder="1" applyAlignment="1">
      <alignment horizontal="center" vertical="center"/>
    </xf>
    <xf numFmtId="0" fontId="12" fillId="10" borderId="61" xfId="6" applyFont="1" applyFill="1" applyBorder="1" applyAlignment="1">
      <alignment vertical="center" shrinkToFit="1"/>
    </xf>
    <xf numFmtId="178" fontId="8" fillId="10" borderId="83" xfId="6" applyNumberFormat="1" applyFill="1" applyBorder="1">
      <alignment vertical="center"/>
    </xf>
    <xf numFmtId="178" fontId="8" fillId="10" borderId="23" xfId="6" applyNumberFormat="1" applyFill="1" applyBorder="1">
      <alignment vertical="center"/>
    </xf>
    <xf numFmtId="0" fontId="12" fillId="7" borderId="63" xfId="6" applyFont="1" applyFill="1" applyBorder="1">
      <alignment vertical="center"/>
    </xf>
    <xf numFmtId="178" fontId="8" fillId="0" borderId="84" xfId="6" applyNumberFormat="1" applyBorder="1">
      <alignment vertical="center"/>
    </xf>
    <xf numFmtId="178" fontId="8" fillId="0" borderId="85" xfId="6" applyNumberFormat="1" applyBorder="1">
      <alignment vertical="center"/>
    </xf>
    <xf numFmtId="178" fontId="8" fillId="6" borderId="64" xfId="6" applyNumberFormat="1" applyFill="1" applyBorder="1">
      <alignment vertical="center"/>
    </xf>
    <xf numFmtId="178" fontId="8" fillId="6" borderId="36" xfId="6" applyNumberFormat="1" applyFill="1" applyBorder="1">
      <alignment vertical="center"/>
    </xf>
    <xf numFmtId="0" fontId="12" fillId="7" borderId="86" xfId="6" applyFont="1" applyFill="1" applyBorder="1" applyAlignment="1">
      <alignment horizontal="center" vertical="center"/>
    </xf>
    <xf numFmtId="178" fontId="8" fillId="0" borderId="87" xfId="6" applyNumberFormat="1" applyBorder="1">
      <alignment vertical="center"/>
    </xf>
    <xf numFmtId="178" fontId="8" fillId="0" borderId="88" xfId="6" applyNumberFormat="1" applyBorder="1">
      <alignment vertical="center"/>
    </xf>
    <xf numFmtId="178" fontId="8" fillId="0" borderId="89" xfId="6" applyNumberFormat="1" applyBorder="1">
      <alignment vertical="center"/>
    </xf>
    <xf numFmtId="178" fontId="8" fillId="0" borderId="49" xfId="6" applyNumberFormat="1" applyBorder="1">
      <alignment vertical="center"/>
    </xf>
    <xf numFmtId="178" fontId="8" fillId="6" borderId="89" xfId="6" applyNumberFormat="1" applyFill="1" applyBorder="1">
      <alignment vertical="center"/>
    </xf>
    <xf numFmtId="178" fontId="8" fillId="6" borderId="49" xfId="6" applyNumberFormat="1" applyFill="1" applyBorder="1">
      <alignment vertical="center"/>
    </xf>
    <xf numFmtId="178" fontId="8" fillId="0" borderId="90" xfId="6" applyNumberFormat="1" applyBorder="1">
      <alignment vertical="center"/>
    </xf>
    <xf numFmtId="178" fontId="8" fillId="0" borderId="48" xfId="6" applyNumberFormat="1" applyBorder="1">
      <alignment vertical="center"/>
    </xf>
    <xf numFmtId="178" fontId="8" fillId="6" borderId="48" xfId="6" applyNumberFormat="1" applyFill="1" applyBorder="1">
      <alignment vertical="center"/>
    </xf>
    <xf numFmtId="0" fontId="12" fillId="6" borderId="44" xfId="6" applyFont="1" applyFill="1" applyBorder="1" applyAlignment="1">
      <alignment horizontal="center" vertical="center"/>
    </xf>
    <xf numFmtId="0" fontId="12" fillId="6" borderId="45" xfId="6" applyFont="1" applyFill="1" applyBorder="1" applyAlignment="1">
      <alignment horizontal="center" vertical="center"/>
    </xf>
    <xf numFmtId="176" fontId="0" fillId="0" borderId="11" xfId="6" applyNumberFormat="1" applyFont="1" applyBorder="1">
      <alignment vertical="center"/>
    </xf>
    <xf numFmtId="0" fontId="8" fillId="0" borderId="7" xfId="6" applyBorder="1">
      <alignment vertical="center"/>
    </xf>
    <xf numFmtId="176" fontId="8" fillId="0" borderId="55" xfId="6" applyNumberFormat="1" applyBorder="1">
      <alignment vertical="center"/>
    </xf>
    <xf numFmtId="0" fontId="8" fillId="0" borderId="55" xfId="6" applyBorder="1">
      <alignment vertical="center"/>
    </xf>
    <xf numFmtId="176" fontId="8" fillId="10" borderId="1" xfId="6" applyNumberFormat="1" applyFill="1" applyBorder="1">
      <alignment vertical="center"/>
    </xf>
    <xf numFmtId="176" fontId="8" fillId="10" borderId="11" xfId="6" applyNumberFormat="1" applyFill="1" applyBorder="1">
      <alignment vertical="center"/>
    </xf>
    <xf numFmtId="176" fontId="8" fillId="10" borderId="55" xfId="6" applyNumberFormat="1" applyFill="1" applyBorder="1">
      <alignment vertical="center"/>
    </xf>
    <xf numFmtId="178" fontId="18" fillId="0" borderId="70" xfId="6" applyNumberFormat="1" applyFont="1" applyBorder="1">
      <alignment vertical="center"/>
    </xf>
    <xf numFmtId="178" fontId="18" fillId="0" borderId="68" xfId="6" applyNumberFormat="1" applyFont="1" applyBorder="1">
      <alignment vertical="center"/>
    </xf>
    <xf numFmtId="178" fontId="18" fillId="0" borderId="62" xfId="6" applyNumberFormat="1" applyFont="1" applyBorder="1">
      <alignment vertical="center"/>
    </xf>
    <xf numFmtId="178" fontId="18" fillId="0" borderId="61" xfId="6" applyNumberFormat="1" applyFont="1" applyBorder="1">
      <alignment vertical="center"/>
    </xf>
    <xf numFmtId="178" fontId="18" fillId="0" borderId="63" xfId="6" applyNumberFormat="1" applyFont="1" applyBorder="1">
      <alignment vertical="center"/>
    </xf>
    <xf numFmtId="178" fontId="18" fillId="0" borderId="39" xfId="6" applyNumberFormat="1" applyFont="1" applyBorder="1">
      <alignment vertical="center"/>
    </xf>
    <xf numFmtId="178" fontId="18" fillId="0" borderId="28" xfId="6" applyNumberFormat="1" applyFont="1" applyBorder="1">
      <alignment vertical="center"/>
    </xf>
    <xf numFmtId="178" fontId="28" fillId="0" borderId="69" xfId="6" applyNumberFormat="1" applyFont="1" applyBorder="1">
      <alignment vertical="center"/>
    </xf>
    <xf numFmtId="178" fontId="28" fillId="0" borderId="35" xfId="6" applyNumberFormat="1" applyFont="1" applyBorder="1">
      <alignment vertical="center"/>
    </xf>
    <xf numFmtId="178" fontId="28" fillId="0" borderId="70" xfId="6" applyNumberFormat="1" applyFont="1" applyBorder="1">
      <alignment vertical="center"/>
    </xf>
    <xf numFmtId="178" fontId="28" fillId="0" borderId="30" xfId="6" applyNumberFormat="1" applyFont="1" applyBorder="1">
      <alignment vertical="center"/>
    </xf>
    <xf numFmtId="178" fontId="18" fillId="0" borderId="10" xfId="6" applyNumberFormat="1" applyFont="1" applyBorder="1">
      <alignment vertical="center"/>
    </xf>
    <xf numFmtId="178" fontId="18" fillId="0" borderId="2" xfId="6" applyNumberFormat="1" applyFont="1" applyBorder="1">
      <alignment vertical="center"/>
    </xf>
    <xf numFmtId="178" fontId="18" fillId="0" borderId="72" xfId="6" applyNumberFormat="1" applyFont="1" applyBorder="1">
      <alignment vertical="center"/>
    </xf>
    <xf numFmtId="178" fontId="18" fillId="0" borderId="73" xfId="6" applyNumberFormat="1" applyFont="1" applyBorder="1">
      <alignment vertical="center"/>
    </xf>
    <xf numFmtId="178" fontId="18" fillId="0" borderId="1" xfId="6" applyNumberFormat="1" applyFont="1" applyBorder="1">
      <alignment vertical="center"/>
    </xf>
    <xf numFmtId="178" fontId="18" fillId="0" borderId="6" xfId="6" applyNumberFormat="1" applyFont="1" applyBorder="1">
      <alignment vertical="center"/>
    </xf>
    <xf numFmtId="178" fontId="18" fillId="0" borderId="8" xfId="6" applyNumberFormat="1" applyFont="1" applyBorder="1">
      <alignment vertical="center"/>
    </xf>
    <xf numFmtId="178" fontId="18" fillId="0" borderId="7" xfId="6" applyNumberFormat="1" applyFont="1" applyBorder="1">
      <alignment vertical="center"/>
    </xf>
    <xf numFmtId="178" fontId="28" fillId="0" borderId="66" xfId="6" applyNumberFormat="1" applyFont="1" applyBorder="1">
      <alignment vertical="center"/>
    </xf>
    <xf numFmtId="178" fontId="28" fillId="0" borderId="67" xfId="6" applyNumberFormat="1" applyFont="1" applyBorder="1">
      <alignment vertical="center"/>
    </xf>
    <xf numFmtId="178" fontId="28" fillId="0" borderId="63" xfId="6" applyNumberFormat="1" applyFont="1" applyBorder="1">
      <alignment vertical="center"/>
    </xf>
    <xf numFmtId="178" fontId="28" fillId="0" borderId="39" xfId="6" applyNumberFormat="1" applyFont="1" applyBorder="1">
      <alignment vertical="center"/>
    </xf>
    <xf numFmtId="0" fontId="18" fillId="0" borderId="0" xfId="6" applyFont="1">
      <alignment vertical="center"/>
    </xf>
    <xf numFmtId="0" fontId="0" fillId="0" borderId="7" xfId="6" applyFont="1" applyBorder="1" applyAlignment="1">
      <alignment horizontal="center" vertical="center"/>
    </xf>
    <xf numFmtId="0" fontId="0" fillId="0" borderId="55" xfId="6" applyFont="1" applyBorder="1" applyAlignment="1">
      <alignment horizontal="center" vertical="center"/>
    </xf>
    <xf numFmtId="176" fontId="8" fillId="0" borderId="4" xfId="6" applyNumberFormat="1" applyBorder="1" applyAlignment="1">
      <alignment horizontal="center" vertical="center"/>
    </xf>
    <xf numFmtId="0" fontId="0" fillId="0" borderId="0" xfId="6" applyFont="1" applyAlignment="1">
      <alignment horizontal="right" vertical="center"/>
    </xf>
    <xf numFmtId="179" fontId="8" fillId="0" borderId="50" xfId="6" applyNumberFormat="1" applyBorder="1">
      <alignment vertical="center"/>
    </xf>
    <xf numFmtId="179" fontId="8" fillId="0" borderId="51" xfId="6" applyNumberFormat="1" applyBorder="1">
      <alignment vertical="center"/>
    </xf>
    <xf numFmtId="179" fontId="8" fillId="0" borderId="48" xfId="6" applyNumberFormat="1" applyBorder="1">
      <alignment vertical="center"/>
    </xf>
    <xf numFmtId="179" fontId="8" fillId="0" borderId="49" xfId="6" applyNumberFormat="1" applyBorder="1">
      <alignment vertical="center"/>
    </xf>
    <xf numFmtId="178" fontId="8" fillId="10" borderId="50" xfId="6" applyNumberFormat="1" applyFill="1" applyBorder="1">
      <alignment vertical="center"/>
    </xf>
    <xf numFmtId="178" fontId="8" fillId="10" borderId="51" xfId="6" applyNumberFormat="1" applyFill="1" applyBorder="1">
      <alignment vertical="center"/>
    </xf>
    <xf numFmtId="178" fontId="8" fillId="0" borderId="50" xfId="6" applyNumberFormat="1" applyBorder="1">
      <alignment vertical="center"/>
    </xf>
    <xf numFmtId="178" fontId="8" fillId="0" borderId="51" xfId="6" applyNumberFormat="1" applyBorder="1">
      <alignment vertical="center"/>
    </xf>
    <xf numFmtId="178" fontId="8" fillId="10" borderId="48" xfId="6" applyNumberFormat="1" applyFill="1" applyBorder="1">
      <alignment vertical="center"/>
    </xf>
    <xf numFmtId="178" fontId="8" fillId="10" borderId="49" xfId="6" applyNumberFormat="1" applyFill="1" applyBorder="1">
      <alignment vertical="center"/>
    </xf>
    <xf numFmtId="176" fontId="0" fillId="0" borderId="4" xfId="6" applyNumberFormat="1" applyFont="1" applyBorder="1" applyAlignment="1">
      <alignment horizontal="center" vertical="center"/>
    </xf>
    <xf numFmtId="178" fontId="8" fillId="0" borderId="91" xfId="6" applyNumberFormat="1" applyBorder="1">
      <alignment vertical="center"/>
    </xf>
    <xf numFmtId="178" fontId="8" fillId="0" borderId="92" xfId="6" applyNumberFormat="1" applyBorder="1">
      <alignment vertical="center"/>
    </xf>
    <xf numFmtId="178" fontId="8" fillId="10" borderId="91" xfId="6" applyNumberFormat="1" applyFill="1" applyBorder="1">
      <alignment vertical="center"/>
    </xf>
    <xf numFmtId="178" fontId="8" fillId="10" borderId="92" xfId="6" applyNumberFormat="1" applyFill="1" applyBorder="1">
      <alignment vertical="center"/>
    </xf>
    <xf numFmtId="0" fontId="12" fillId="10" borderId="44" xfId="6" applyFont="1" applyFill="1" applyBorder="1" applyAlignment="1">
      <alignment horizontal="center" vertical="center"/>
    </xf>
    <xf numFmtId="0" fontId="18" fillId="10" borderId="45" xfId="6" applyFont="1" applyFill="1" applyBorder="1" applyAlignment="1">
      <alignment horizontal="center" vertical="center"/>
    </xf>
    <xf numFmtId="184" fontId="8" fillId="0" borderId="50" xfId="6" applyNumberFormat="1" applyBorder="1">
      <alignment vertical="center"/>
    </xf>
    <xf numFmtId="184" fontId="8" fillId="0" borderId="48" xfId="6" applyNumberFormat="1" applyBorder="1">
      <alignment vertical="center"/>
    </xf>
    <xf numFmtId="184" fontId="8" fillId="0" borderId="51" xfId="6" applyNumberFormat="1" applyBorder="1">
      <alignment vertical="center"/>
    </xf>
    <xf numFmtId="184" fontId="8" fillId="0" borderId="49" xfId="6" applyNumberFormat="1" applyBorder="1">
      <alignment vertical="center"/>
    </xf>
    <xf numFmtId="179" fontId="28" fillId="0" borderId="48" xfId="6" applyNumberFormat="1" applyFont="1" applyBorder="1">
      <alignment vertical="center"/>
    </xf>
    <xf numFmtId="179" fontId="28" fillId="0" borderId="49" xfId="6" applyNumberFormat="1" applyFont="1" applyBorder="1">
      <alignment vertical="center"/>
    </xf>
    <xf numFmtId="179" fontId="18" fillId="0" borderId="48" xfId="6" applyNumberFormat="1" applyFont="1" applyBorder="1">
      <alignment vertical="center"/>
    </xf>
    <xf numFmtId="179" fontId="18" fillId="0" borderId="49" xfId="6" applyNumberFormat="1" applyFont="1" applyBorder="1">
      <alignment vertical="center"/>
    </xf>
    <xf numFmtId="184" fontId="8" fillId="11" borderId="48" xfId="6" applyNumberFormat="1" applyFill="1" applyBorder="1">
      <alignment vertical="center"/>
    </xf>
    <xf numFmtId="183" fontId="0" fillId="0" borderId="2" xfId="6" applyNumberFormat="1" applyFont="1" applyBorder="1">
      <alignment vertical="center"/>
    </xf>
    <xf numFmtId="183" fontId="0" fillId="0" borderId="8" xfId="6" applyNumberFormat="1" applyFont="1" applyBorder="1">
      <alignment vertical="center"/>
    </xf>
    <xf numFmtId="183" fontId="8" fillId="0" borderId="82" xfId="6" applyNumberFormat="1" applyBorder="1">
      <alignment vertical="center"/>
    </xf>
    <xf numFmtId="0" fontId="18" fillId="7" borderId="4" xfId="6" applyFont="1" applyFill="1" applyBorder="1" applyAlignment="1">
      <alignment vertical="center" shrinkToFit="1"/>
    </xf>
    <xf numFmtId="0" fontId="26" fillId="0" borderId="9" xfId="2" applyFont="1" applyBorder="1" applyAlignment="1">
      <alignment vertical="top" wrapText="1"/>
    </xf>
    <xf numFmtId="0" fontId="26" fillId="0" borderId="0" xfId="2" applyFont="1" applyAlignment="1">
      <alignment vertical="top" wrapText="1"/>
    </xf>
    <xf numFmtId="0" fontId="26" fillId="0" borderId="12" xfId="2" applyFont="1" applyBorder="1" applyAlignment="1">
      <alignment vertical="top" wrapText="1"/>
    </xf>
    <xf numFmtId="0" fontId="12" fillId="7" borderId="93" xfId="6" applyFont="1" applyFill="1" applyBorder="1" applyAlignment="1">
      <alignment horizontal="center" vertical="center"/>
    </xf>
    <xf numFmtId="183" fontId="8" fillId="0" borderId="94" xfId="6" applyNumberFormat="1" applyBorder="1">
      <alignment vertical="center"/>
    </xf>
    <xf numFmtId="183" fontId="8" fillId="0" borderId="95" xfId="6" applyNumberFormat="1" applyBorder="1">
      <alignment vertical="center"/>
    </xf>
    <xf numFmtId="0" fontId="12" fillId="7" borderId="96" xfId="6" applyFont="1" applyFill="1" applyBorder="1" applyAlignment="1">
      <alignment horizontal="center" vertical="center"/>
    </xf>
    <xf numFmtId="183" fontId="8" fillId="0" borderId="97" xfId="6" applyNumberFormat="1" applyBorder="1">
      <alignment vertical="center"/>
    </xf>
    <xf numFmtId="183" fontId="8" fillId="0" borderId="98" xfId="6" applyNumberFormat="1" applyBorder="1">
      <alignment vertical="center"/>
    </xf>
    <xf numFmtId="0" fontId="12" fillId="7" borderId="99" xfId="6" applyFont="1" applyFill="1" applyBorder="1" applyAlignment="1">
      <alignment horizontal="center" vertical="center"/>
    </xf>
    <xf numFmtId="0" fontId="12" fillId="7" borderId="100" xfId="6" applyFont="1" applyFill="1" applyBorder="1" applyAlignment="1">
      <alignment horizontal="center" vertical="center"/>
    </xf>
    <xf numFmtId="183" fontId="8" fillId="0" borderId="101" xfId="6" applyNumberFormat="1" applyBorder="1">
      <alignment vertical="center"/>
    </xf>
    <xf numFmtId="183" fontId="8" fillId="0" borderId="102" xfId="6" applyNumberFormat="1" applyBorder="1">
      <alignment vertical="center"/>
    </xf>
    <xf numFmtId="183" fontId="8" fillId="0" borderId="103" xfId="6" applyNumberFormat="1" applyBorder="1">
      <alignment vertical="center"/>
    </xf>
    <xf numFmtId="183" fontId="8" fillId="0" borderId="104" xfId="6" applyNumberFormat="1" applyBorder="1">
      <alignment vertical="center"/>
    </xf>
    <xf numFmtId="183" fontId="8" fillId="0" borderId="105" xfId="6" applyNumberFormat="1" applyBorder="1">
      <alignment vertical="center"/>
    </xf>
    <xf numFmtId="183" fontId="8" fillId="0" borderId="106" xfId="6" applyNumberFormat="1" applyBorder="1">
      <alignment vertical="center"/>
    </xf>
    <xf numFmtId="183" fontId="8" fillId="0" borderId="107" xfId="6" applyNumberFormat="1" applyBorder="1">
      <alignment vertical="center"/>
    </xf>
    <xf numFmtId="183" fontId="8" fillId="0" borderId="108" xfId="6" applyNumberFormat="1" applyBorder="1">
      <alignment vertical="center"/>
    </xf>
    <xf numFmtId="0" fontId="12" fillId="7" borderId="109" xfId="6" applyFont="1" applyFill="1" applyBorder="1" applyAlignment="1">
      <alignment horizontal="center" vertical="center"/>
    </xf>
    <xf numFmtId="183" fontId="8" fillId="0" borderId="110" xfId="6" applyNumberFormat="1" applyBorder="1">
      <alignment vertical="center"/>
    </xf>
    <xf numFmtId="183" fontId="8" fillId="0" borderId="111" xfId="6" applyNumberFormat="1" applyBorder="1">
      <alignment vertical="center"/>
    </xf>
    <xf numFmtId="183" fontId="8" fillId="0" borderId="112" xfId="6" applyNumberFormat="1" applyBorder="1">
      <alignment vertical="center"/>
    </xf>
    <xf numFmtId="183" fontId="8" fillId="0" borderId="113" xfId="6" applyNumberFormat="1" applyBorder="1">
      <alignment vertical="center"/>
    </xf>
    <xf numFmtId="183" fontId="8" fillId="0" borderId="114" xfId="6" applyNumberFormat="1" applyBorder="1">
      <alignment vertical="center"/>
    </xf>
    <xf numFmtId="0" fontId="12" fillId="7" borderId="115" xfId="6" applyFont="1" applyFill="1" applyBorder="1" applyAlignment="1">
      <alignment horizontal="center" vertical="center"/>
    </xf>
    <xf numFmtId="183" fontId="8" fillId="0" borderId="116" xfId="6" applyNumberFormat="1" applyBorder="1">
      <alignment vertical="center"/>
    </xf>
    <xf numFmtId="183" fontId="8" fillId="0" borderId="117" xfId="6" applyNumberFormat="1" applyBorder="1">
      <alignment vertical="center"/>
    </xf>
    <xf numFmtId="183" fontId="8" fillId="0" borderId="118" xfId="6" applyNumberFormat="1" applyBorder="1">
      <alignment vertical="center"/>
    </xf>
    <xf numFmtId="183" fontId="8" fillId="0" borderId="119" xfId="6" applyNumberFormat="1" applyBorder="1">
      <alignment vertical="center"/>
    </xf>
    <xf numFmtId="183" fontId="8" fillId="10" borderId="105" xfId="6" applyNumberFormat="1" applyFill="1" applyBorder="1">
      <alignment vertical="center"/>
    </xf>
    <xf numFmtId="183" fontId="8" fillId="10" borderId="107" xfId="6" applyNumberFormat="1" applyFill="1" applyBorder="1">
      <alignment vertical="center"/>
    </xf>
    <xf numFmtId="0" fontId="12" fillId="7" borderId="99" xfId="6" applyFont="1" applyFill="1" applyBorder="1">
      <alignment vertical="center"/>
    </xf>
    <xf numFmtId="0" fontId="12" fillId="7" borderId="115" xfId="6" applyFont="1" applyFill="1" applyBorder="1">
      <alignment vertical="center"/>
    </xf>
    <xf numFmtId="178" fontId="8" fillId="0" borderId="101" xfId="6" applyNumberFormat="1" applyBorder="1">
      <alignment vertical="center"/>
    </xf>
    <xf numFmtId="178" fontId="8" fillId="0" borderId="107" xfId="6" applyNumberFormat="1" applyBorder="1">
      <alignment vertical="center"/>
    </xf>
    <xf numFmtId="0" fontId="12" fillId="7" borderId="120" xfId="6" applyFont="1" applyFill="1" applyBorder="1">
      <alignment vertical="center"/>
    </xf>
    <xf numFmtId="178" fontId="8" fillId="0" borderId="121" xfId="6" applyNumberFormat="1" applyBorder="1">
      <alignment vertical="center"/>
    </xf>
    <xf numFmtId="178" fontId="8" fillId="0" borderId="122" xfId="6" applyNumberFormat="1" applyBorder="1">
      <alignment vertical="center"/>
    </xf>
    <xf numFmtId="0" fontId="12" fillId="7" borderId="123" xfId="6" applyFont="1" applyFill="1" applyBorder="1">
      <alignment vertical="center"/>
    </xf>
    <xf numFmtId="178" fontId="8" fillId="0" borderId="124" xfId="6" applyNumberFormat="1" applyBorder="1">
      <alignment vertical="center"/>
    </xf>
    <xf numFmtId="178" fontId="8" fillId="0" borderId="125" xfId="6" applyNumberFormat="1" applyBorder="1">
      <alignment vertical="center"/>
    </xf>
    <xf numFmtId="178" fontId="8" fillId="0" borderId="103" xfId="6" applyNumberFormat="1" applyBorder="1">
      <alignment vertical="center"/>
    </xf>
    <xf numFmtId="183" fontId="8" fillId="0" borderId="126" xfId="6" applyNumberFormat="1" applyBorder="1">
      <alignment vertical="center"/>
    </xf>
    <xf numFmtId="183" fontId="8" fillId="10" borderId="119" xfId="6" applyNumberFormat="1" applyFill="1" applyBorder="1">
      <alignment vertical="center"/>
    </xf>
    <xf numFmtId="183" fontId="8" fillId="10" borderId="117" xfId="6" applyNumberFormat="1" applyFill="1" applyBorder="1">
      <alignment vertical="center"/>
    </xf>
    <xf numFmtId="178" fontId="8" fillId="0" borderId="127" xfId="6" applyNumberFormat="1" applyBorder="1">
      <alignment vertical="center"/>
    </xf>
    <xf numFmtId="178" fontId="8" fillId="0" borderId="129" xfId="6" applyNumberFormat="1" applyBorder="1">
      <alignment vertical="center"/>
    </xf>
    <xf numFmtId="178" fontId="8" fillId="0" borderId="130" xfId="6" applyNumberFormat="1" applyBorder="1">
      <alignment vertical="center"/>
    </xf>
    <xf numFmtId="183" fontId="8" fillId="10" borderId="128" xfId="6" applyNumberFormat="1" applyFill="1" applyBorder="1">
      <alignment vertical="center"/>
    </xf>
    <xf numFmtId="183" fontId="8" fillId="10" borderId="122" xfId="6" applyNumberFormat="1" applyFill="1" applyBorder="1">
      <alignment vertical="center"/>
    </xf>
    <xf numFmtId="183" fontId="8" fillId="10" borderId="131" xfId="6" applyNumberFormat="1" applyFill="1" applyBorder="1">
      <alignment vertical="center"/>
    </xf>
    <xf numFmtId="183" fontId="8" fillId="10" borderId="125" xfId="6" applyNumberFormat="1" applyFill="1" applyBorder="1">
      <alignment vertical="center"/>
    </xf>
    <xf numFmtId="0" fontId="12" fillId="0" borderId="0" xfId="6" applyFont="1">
      <alignment vertical="center"/>
    </xf>
    <xf numFmtId="0" fontId="12" fillId="0" borderId="0" xfId="6" applyFont="1" applyAlignment="1">
      <alignment horizontal="center" vertical="center"/>
    </xf>
    <xf numFmtId="180" fontId="29" fillId="0" borderId="0" xfId="6" applyNumberFormat="1" applyFont="1">
      <alignment vertical="center"/>
    </xf>
    <xf numFmtId="0" fontId="13" fillId="0" borderId="0" xfId="6" applyFont="1">
      <alignment vertical="center"/>
    </xf>
    <xf numFmtId="180" fontId="8" fillId="0" borderId="119" xfId="6" applyNumberFormat="1" applyBorder="1">
      <alignment vertical="center"/>
    </xf>
    <xf numFmtId="180" fontId="8" fillId="0" borderId="117" xfId="6" applyNumberFormat="1" applyBorder="1">
      <alignment vertical="center"/>
    </xf>
    <xf numFmtId="180" fontId="8" fillId="0" borderId="115" xfId="6" applyNumberFormat="1" applyBorder="1">
      <alignment vertical="center"/>
    </xf>
    <xf numFmtId="180" fontId="8" fillId="0" borderId="116" xfId="6" applyNumberFormat="1" applyBorder="1">
      <alignment vertical="center"/>
    </xf>
    <xf numFmtId="180" fontId="8" fillId="0" borderId="105" xfId="6" applyNumberFormat="1" applyBorder="1">
      <alignment vertical="center"/>
    </xf>
    <xf numFmtId="180" fontId="8" fillId="0" borderId="107" xfId="6" applyNumberFormat="1" applyBorder="1">
      <alignment vertical="center"/>
    </xf>
    <xf numFmtId="180" fontId="8" fillId="0" borderId="99" xfId="6" applyNumberFormat="1" applyBorder="1">
      <alignment vertical="center"/>
    </xf>
    <xf numFmtId="180" fontId="8" fillId="0" borderId="101" xfId="6" applyNumberFormat="1" applyBorder="1">
      <alignment vertical="center"/>
    </xf>
    <xf numFmtId="182" fontId="8" fillId="0" borderId="128" xfId="6" applyNumberFormat="1" applyBorder="1">
      <alignment vertical="center"/>
    </xf>
    <xf numFmtId="182" fontId="8" fillId="0" borderId="122" xfId="6" applyNumberFormat="1" applyBorder="1">
      <alignment vertical="center"/>
    </xf>
    <xf numFmtId="182" fontId="8" fillId="0" borderId="120" xfId="6" applyNumberFormat="1" applyBorder="1">
      <alignment vertical="center"/>
    </xf>
    <xf numFmtId="182" fontId="8" fillId="0" borderId="121" xfId="6" applyNumberFormat="1" applyBorder="1">
      <alignment vertical="center"/>
    </xf>
    <xf numFmtId="180" fontId="8" fillId="0" borderId="134" xfId="6" applyNumberFormat="1" applyBorder="1">
      <alignment vertical="center"/>
    </xf>
    <xf numFmtId="180" fontId="8" fillId="0" borderId="135" xfId="6" applyNumberFormat="1" applyBorder="1">
      <alignment vertical="center"/>
    </xf>
    <xf numFmtId="180" fontId="8" fillId="0" borderId="133" xfId="6" applyNumberFormat="1" applyBorder="1">
      <alignment vertical="center"/>
    </xf>
    <xf numFmtId="180" fontId="8" fillId="0" borderId="136" xfId="6" applyNumberFormat="1" applyBorder="1">
      <alignment vertical="center"/>
    </xf>
    <xf numFmtId="180" fontId="8" fillId="0" borderId="132" xfId="6" applyNumberFormat="1" applyBorder="1">
      <alignment vertical="center"/>
    </xf>
    <xf numFmtId="180" fontId="8" fillId="0" borderId="137" xfId="6" applyNumberFormat="1" applyBorder="1">
      <alignment vertical="center"/>
    </xf>
    <xf numFmtId="180" fontId="8" fillId="0" borderId="138" xfId="6" applyNumberFormat="1" applyBorder="1">
      <alignment vertical="center"/>
    </xf>
    <xf numFmtId="180" fontId="8" fillId="0" borderId="139" xfId="6" applyNumberFormat="1" applyBorder="1">
      <alignment vertical="center"/>
    </xf>
    <xf numFmtId="180" fontId="8" fillId="0" borderId="140" xfId="6" applyNumberFormat="1" applyBorder="1">
      <alignment vertical="center"/>
    </xf>
    <xf numFmtId="0" fontId="12" fillId="7" borderId="133" xfId="6" applyFont="1" applyFill="1" applyBorder="1" applyAlignment="1">
      <alignment horizontal="center" vertical="center" shrinkToFit="1"/>
    </xf>
    <xf numFmtId="0" fontId="12" fillId="7" borderId="141" xfId="6" applyFont="1" applyFill="1" applyBorder="1" applyAlignment="1">
      <alignment horizontal="center" vertical="center" shrinkToFit="1"/>
    </xf>
    <xf numFmtId="180" fontId="8" fillId="0" borderId="142" xfId="6" applyNumberFormat="1" applyBorder="1">
      <alignment vertical="center"/>
    </xf>
    <xf numFmtId="180" fontId="8" fillId="0" borderId="143" xfId="6" applyNumberFormat="1" applyBorder="1">
      <alignment vertical="center"/>
    </xf>
    <xf numFmtId="180" fontId="8" fillId="0" borderId="141" xfId="6" applyNumberFormat="1" applyBorder="1">
      <alignment vertical="center"/>
    </xf>
    <xf numFmtId="180" fontId="8" fillId="0" borderId="144" xfId="6" applyNumberFormat="1" applyBorder="1">
      <alignment vertical="center"/>
    </xf>
    <xf numFmtId="180" fontId="8" fillId="0" borderId="145" xfId="6" applyNumberFormat="1" applyBorder="1">
      <alignment vertical="center"/>
    </xf>
    <xf numFmtId="0" fontId="12" fillId="7" borderId="120" xfId="6" applyFont="1" applyFill="1" applyBorder="1" applyAlignment="1">
      <alignment vertical="center" shrinkToFit="1"/>
    </xf>
    <xf numFmtId="0" fontId="12" fillId="7" borderId="115" xfId="6" applyFont="1" applyFill="1" applyBorder="1" applyAlignment="1">
      <alignment vertical="center" shrinkToFit="1"/>
    </xf>
    <xf numFmtId="0" fontId="12" fillId="7" borderId="99" xfId="6" applyFont="1" applyFill="1" applyBorder="1" applyAlignment="1">
      <alignment horizontal="center" vertical="center" shrinkToFit="1"/>
    </xf>
    <xf numFmtId="0" fontId="12" fillId="7" borderId="100" xfId="6" applyFont="1" applyFill="1" applyBorder="1" applyAlignment="1">
      <alignment horizontal="center" vertical="center" shrinkToFit="1"/>
    </xf>
    <xf numFmtId="0" fontId="12" fillId="7" borderId="109" xfId="6" applyFont="1" applyFill="1" applyBorder="1" applyAlignment="1">
      <alignment horizontal="center" vertical="center" shrinkToFit="1"/>
    </xf>
    <xf numFmtId="0" fontId="0" fillId="0" borderId="68" xfId="6" applyFont="1" applyBorder="1" applyAlignment="1">
      <alignment horizontal="center" vertical="center"/>
    </xf>
    <xf numFmtId="183" fontId="8" fillId="0" borderId="148" xfId="6" applyNumberFormat="1" applyBorder="1">
      <alignment vertical="center"/>
    </xf>
    <xf numFmtId="183" fontId="8" fillId="0" borderId="150" xfId="6" applyNumberFormat="1" applyBorder="1">
      <alignment vertical="center"/>
    </xf>
    <xf numFmtId="183" fontId="8" fillId="0" borderId="152" xfId="6" applyNumberFormat="1" applyBorder="1">
      <alignment vertical="center"/>
    </xf>
    <xf numFmtId="183" fontId="8" fillId="0" borderId="154" xfId="6" applyNumberFormat="1" applyBorder="1">
      <alignment vertical="center"/>
    </xf>
    <xf numFmtId="0" fontId="12" fillId="7" borderId="115" xfId="6" applyFont="1" applyFill="1" applyBorder="1" applyAlignment="1">
      <alignment horizontal="center" vertical="center" shrinkToFit="1"/>
    </xf>
    <xf numFmtId="178" fontId="8" fillId="0" borderId="128" xfId="6" applyNumberFormat="1" applyBorder="1">
      <alignment vertical="center"/>
    </xf>
    <xf numFmtId="0" fontId="0" fillId="0" borderId="146" xfId="6" applyFont="1" applyBorder="1" applyAlignment="1">
      <alignment horizontal="center" vertical="center"/>
    </xf>
    <xf numFmtId="0" fontId="0" fillId="0" borderId="82" xfId="6" applyFont="1" applyBorder="1" applyAlignment="1">
      <alignment horizontal="center" vertical="center"/>
    </xf>
    <xf numFmtId="178" fontId="8" fillId="10" borderId="147" xfId="6" applyNumberFormat="1" applyFill="1" applyBorder="1">
      <alignment vertical="center"/>
    </xf>
    <xf numFmtId="183" fontId="8" fillId="10" borderId="148" xfId="6" applyNumberFormat="1" applyFill="1" applyBorder="1">
      <alignment vertical="center"/>
    </xf>
    <xf numFmtId="183" fontId="8" fillId="10" borderId="151" xfId="6" applyNumberFormat="1" applyFill="1" applyBorder="1">
      <alignment vertical="center"/>
    </xf>
    <xf numFmtId="178" fontId="8" fillId="10" borderId="149" xfId="6" applyNumberFormat="1" applyFill="1" applyBorder="1">
      <alignment vertical="center"/>
    </xf>
    <xf numFmtId="183" fontId="8" fillId="10" borderId="150" xfId="6" applyNumberFormat="1" applyFill="1" applyBorder="1">
      <alignment vertical="center"/>
    </xf>
    <xf numFmtId="183" fontId="8" fillId="10" borderId="153" xfId="6" applyNumberFormat="1" applyFill="1" applyBorder="1">
      <alignment vertical="center"/>
    </xf>
    <xf numFmtId="0" fontId="2" fillId="3" borderId="7" xfId="2" applyFill="1" applyBorder="1" applyAlignment="1">
      <alignment horizontal="center" vertical="center"/>
    </xf>
    <xf numFmtId="0" fontId="2" fillId="3" borderId="11" xfId="2" applyFill="1" applyBorder="1" applyAlignment="1">
      <alignment horizontal="center" vertical="center"/>
    </xf>
    <xf numFmtId="0" fontId="2" fillId="3" borderId="1" xfId="2" applyFill="1" applyBorder="1" applyAlignment="1">
      <alignment horizontal="center" vertical="center"/>
    </xf>
    <xf numFmtId="0" fontId="2" fillId="3" borderId="8" xfId="2" applyFill="1" applyBorder="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12" xfId="0" applyFont="1" applyBorder="1" applyAlignment="1">
      <alignment horizontal="left" vertical="top" wrapText="1"/>
    </xf>
    <xf numFmtId="0" fontId="7" fillId="0" borderId="4" xfId="2" applyFont="1" applyBorder="1" applyAlignment="1">
      <alignment horizontal="left" vertical="top" wrapText="1"/>
    </xf>
    <xf numFmtId="0" fontId="7" fillId="0" borderId="4" xfId="2" applyFont="1" applyBorder="1" applyAlignment="1">
      <alignment horizontal="left" vertical="top"/>
    </xf>
    <xf numFmtId="0" fontId="7" fillId="3" borderId="4" xfId="2" applyFont="1" applyFill="1" applyBorder="1" applyAlignment="1">
      <alignment horizontal="left" vertical="top" wrapText="1"/>
    </xf>
    <xf numFmtId="0" fontId="7" fillId="3" borderId="4" xfId="2" applyFont="1" applyFill="1" applyBorder="1" applyAlignment="1">
      <alignment horizontal="left" vertical="top"/>
    </xf>
    <xf numFmtId="0" fontId="6" fillId="3" borderId="8" xfId="2" applyFont="1" applyFill="1" applyBorder="1" applyAlignment="1">
      <alignment vertical="top" wrapText="1"/>
    </xf>
    <xf numFmtId="0" fontId="6" fillId="3" borderId="5" xfId="2" applyFont="1" applyFill="1" applyBorder="1" applyAlignment="1">
      <alignment vertical="top" wrapText="1"/>
    </xf>
    <xf numFmtId="0" fontId="6" fillId="3" borderId="6" xfId="2" applyFont="1" applyFill="1" applyBorder="1" applyAlignment="1">
      <alignment vertical="top" wrapText="1"/>
    </xf>
    <xf numFmtId="0" fontId="6" fillId="3" borderId="9" xfId="2" applyFont="1" applyFill="1" applyBorder="1" applyAlignment="1">
      <alignment vertical="top" wrapText="1"/>
    </xf>
    <xf numFmtId="0" fontId="6" fillId="3" borderId="0" xfId="2" applyFont="1" applyFill="1" applyAlignment="1">
      <alignment vertical="top" wrapText="1"/>
    </xf>
    <xf numFmtId="0" fontId="6" fillId="3" borderId="12" xfId="2" applyFont="1" applyFill="1" applyBorder="1" applyAlignment="1">
      <alignment vertical="top" wrapText="1"/>
    </xf>
    <xf numFmtId="0" fontId="6" fillId="3" borderId="2" xfId="2" applyFont="1" applyFill="1" applyBorder="1" applyAlignment="1">
      <alignment vertical="top" wrapText="1"/>
    </xf>
    <xf numFmtId="0" fontId="6" fillId="3" borderId="3" xfId="2" applyFont="1" applyFill="1" applyBorder="1" applyAlignment="1">
      <alignment vertical="top" wrapText="1"/>
    </xf>
    <xf numFmtId="0" fontId="6" fillId="3" borderId="10" xfId="2" applyFont="1" applyFill="1" applyBorder="1" applyAlignment="1">
      <alignment vertical="top" wrapText="1"/>
    </xf>
    <xf numFmtId="0" fontId="6" fillId="0" borderId="7" xfId="2" applyFont="1" applyBorder="1" applyAlignment="1">
      <alignment horizontal="center" vertical="center"/>
    </xf>
    <xf numFmtId="0" fontId="6" fillId="0" borderId="11" xfId="2" applyFont="1" applyBorder="1" applyAlignment="1">
      <alignment horizontal="center" vertical="center"/>
    </xf>
    <xf numFmtId="0" fontId="6" fillId="0" borderId="1" xfId="2" applyFont="1" applyBorder="1" applyAlignment="1">
      <alignment horizontal="center" vertical="center"/>
    </xf>
    <xf numFmtId="0" fontId="2" fillId="3" borderId="13" xfId="2" applyFill="1" applyBorder="1" applyAlignment="1">
      <alignment horizontal="left" vertical="top" wrapText="1"/>
    </xf>
    <xf numFmtId="0" fontId="8" fillId="0" borderId="14" xfId="0" applyFont="1" applyBorder="1" applyAlignment="1">
      <alignment horizontal="left" vertical="top" wrapText="1"/>
    </xf>
    <xf numFmtId="0" fontId="8" fillId="0" borderId="2" xfId="0" applyFont="1" applyBorder="1" applyAlignment="1">
      <alignment horizontal="left" vertical="top" wrapText="1"/>
    </xf>
    <xf numFmtId="0" fontId="8" fillId="0" borderId="10" xfId="0" applyFont="1" applyBorder="1" applyAlignment="1">
      <alignment horizontal="left" vertical="top" wrapText="1"/>
    </xf>
    <xf numFmtId="0" fontId="19" fillId="3" borderId="4" xfId="5" applyFont="1" applyFill="1" applyBorder="1" applyAlignment="1">
      <alignment horizontal="left" vertical="top" wrapText="1"/>
    </xf>
    <xf numFmtId="0" fontId="19" fillId="3" borderId="4" xfId="5" applyFont="1" applyFill="1" applyBorder="1" applyAlignment="1">
      <alignment horizontal="left" vertical="top"/>
    </xf>
    <xf numFmtId="0" fontId="2" fillId="5" borderId="7" xfId="2" applyFill="1" applyBorder="1" applyAlignment="1">
      <alignment horizontal="center" vertical="center"/>
    </xf>
    <xf numFmtId="0" fontId="2" fillId="5" borderId="11" xfId="2" applyFill="1" applyBorder="1" applyAlignment="1">
      <alignment horizontal="center" vertical="center"/>
    </xf>
    <xf numFmtId="0" fontId="2" fillId="5" borderId="1" xfId="2" applyFill="1" applyBorder="1" applyAlignment="1">
      <alignment horizontal="center" vertical="center"/>
    </xf>
    <xf numFmtId="0" fontId="2" fillId="5" borderId="8" xfId="2" applyFill="1" applyBorder="1" applyAlignment="1">
      <alignment horizontal="left" vertical="top" wrapText="1"/>
    </xf>
    <xf numFmtId="0" fontId="8" fillId="5" borderId="6" xfId="0" applyFont="1" applyFill="1" applyBorder="1" applyAlignment="1">
      <alignment horizontal="left" vertical="top" wrapText="1"/>
    </xf>
    <xf numFmtId="0" fontId="8" fillId="5" borderId="9" xfId="0" applyFont="1" applyFill="1" applyBorder="1" applyAlignment="1">
      <alignment horizontal="left" vertical="top" wrapText="1"/>
    </xf>
    <xf numFmtId="0" fontId="8" fillId="5" borderId="12" xfId="0" applyFont="1" applyFill="1" applyBorder="1" applyAlignment="1">
      <alignment horizontal="left" vertical="top" wrapText="1"/>
    </xf>
    <xf numFmtId="0" fontId="7" fillId="5" borderId="4" xfId="5" applyFont="1" applyFill="1" applyBorder="1" applyAlignment="1">
      <alignment horizontal="left" vertical="top" wrapText="1"/>
    </xf>
    <xf numFmtId="0" fontId="7" fillId="5" borderId="4" xfId="5" applyFont="1" applyFill="1" applyBorder="1" applyAlignment="1">
      <alignment horizontal="left" vertical="top"/>
    </xf>
    <xf numFmtId="0" fontId="6" fillId="5" borderId="8" xfId="2" applyFont="1" applyFill="1" applyBorder="1" applyAlignment="1">
      <alignment vertical="top" wrapText="1"/>
    </xf>
    <xf numFmtId="0" fontId="6" fillId="5" borderId="5" xfId="2" applyFont="1" applyFill="1" applyBorder="1" applyAlignment="1">
      <alignment vertical="top" wrapText="1"/>
    </xf>
    <xf numFmtId="0" fontId="6" fillId="5" borderId="6" xfId="2" applyFont="1" applyFill="1" applyBorder="1" applyAlignment="1">
      <alignment vertical="top" wrapText="1"/>
    </xf>
    <xf numFmtId="0" fontId="6" fillId="5" borderId="9" xfId="2" applyFont="1" applyFill="1" applyBorder="1" applyAlignment="1">
      <alignment vertical="top" wrapText="1"/>
    </xf>
    <xf numFmtId="0" fontId="6" fillId="5" borderId="0" xfId="2" applyFont="1" applyFill="1" applyAlignment="1">
      <alignment vertical="top" wrapText="1"/>
    </xf>
    <xf numFmtId="0" fontId="6" fillId="5" borderId="12" xfId="2" applyFont="1" applyFill="1" applyBorder="1" applyAlignment="1">
      <alignment vertical="top" wrapText="1"/>
    </xf>
    <xf numFmtId="0" fontId="6" fillId="5" borderId="2" xfId="2" applyFont="1" applyFill="1" applyBorder="1" applyAlignment="1">
      <alignment vertical="top" wrapText="1"/>
    </xf>
    <xf numFmtId="0" fontId="6" fillId="5" borderId="3" xfId="2" applyFont="1" applyFill="1" applyBorder="1" applyAlignment="1">
      <alignment vertical="top" wrapText="1"/>
    </xf>
    <xf numFmtId="0" fontId="6" fillId="5" borderId="10" xfId="2" applyFont="1" applyFill="1" applyBorder="1" applyAlignment="1">
      <alignment vertical="top" wrapText="1"/>
    </xf>
    <xf numFmtId="0" fontId="2" fillId="5" borderId="13" xfId="2" applyFill="1" applyBorder="1" applyAlignment="1">
      <alignment horizontal="left" vertical="top" wrapText="1"/>
    </xf>
    <xf numFmtId="0" fontId="8" fillId="5" borderId="14" xfId="0" applyFont="1" applyFill="1" applyBorder="1" applyAlignment="1">
      <alignment horizontal="left" vertical="top" wrapText="1"/>
    </xf>
    <xf numFmtId="0" fontId="8" fillId="5" borderId="2" xfId="0" applyFont="1" applyFill="1" applyBorder="1" applyAlignment="1">
      <alignment horizontal="left" vertical="top" wrapText="1"/>
    </xf>
    <xf numFmtId="0" fontId="8" fillId="5" borderId="10" xfId="0" applyFont="1" applyFill="1" applyBorder="1" applyAlignment="1">
      <alignment horizontal="left" vertical="top" wrapText="1"/>
    </xf>
    <xf numFmtId="0" fontId="8" fillId="3" borderId="6" xfId="0" applyFont="1" applyFill="1" applyBorder="1" applyAlignment="1">
      <alignment horizontal="left" vertical="top" wrapText="1"/>
    </xf>
    <xf numFmtId="0" fontId="8" fillId="3" borderId="9" xfId="0" applyFont="1" applyFill="1" applyBorder="1" applyAlignment="1">
      <alignment horizontal="left" vertical="top" wrapText="1"/>
    </xf>
    <xf numFmtId="0" fontId="8" fillId="3" borderId="12" xfId="0" applyFont="1" applyFill="1" applyBorder="1" applyAlignment="1">
      <alignment horizontal="left" vertical="top" wrapText="1"/>
    </xf>
    <xf numFmtId="0" fontId="7" fillId="3" borderId="4" xfId="5" applyFont="1" applyFill="1" applyBorder="1" applyAlignment="1">
      <alignment horizontal="left" vertical="top" wrapText="1"/>
    </xf>
    <xf numFmtId="0" fontId="7" fillId="3" borderId="4" xfId="5" applyFont="1" applyFill="1" applyBorder="1" applyAlignment="1">
      <alignment horizontal="left" vertical="top"/>
    </xf>
    <xf numFmtId="0" fontId="8" fillId="3" borderId="14" xfId="0" applyFont="1" applyFill="1" applyBorder="1" applyAlignment="1">
      <alignment horizontal="left" vertical="top" wrapText="1"/>
    </xf>
    <xf numFmtId="0" fontId="8" fillId="3" borderId="2" xfId="0" applyFont="1" applyFill="1" applyBorder="1" applyAlignment="1">
      <alignment horizontal="left" vertical="top" wrapText="1"/>
    </xf>
    <xf numFmtId="0" fontId="8" fillId="3" borderId="10" xfId="0" applyFont="1" applyFill="1" applyBorder="1" applyAlignment="1">
      <alignment horizontal="left" vertical="top" wrapText="1"/>
    </xf>
    <xf numFmtId="0" fontId="7" fillId="0" borderId="4" xfId="5" applyFont="1" applyBorder="1" applyAlignment="1">
      <alignment horizontal="left" vertical="top" wrapText="1"/>
    </xf>
    <xf numFmtId="0" fontId="7" fillId="0" borderId="4" xfId="5" applyFont="1" applyBorder="1" applyAlignment="1">
      <alignment horizontal="left" vertical="top"/>
    </xf>
    <xf numFmtId="0" fontId="6" fillId="0" borderId="7" xfId="2" applyFont="1" applyBorder="1" applyAlignment="1">
      <alignment horizontal="center" vertical="center" wrapText="1"/>
    </xf>
    <xf numFmtId="0" fontId="26" fillId="3" borderId="8" xfId="2" applyFont="1" applyFill="1" applyBorder="1" applyAlignment="1">
      <alignment vertical="top" wrapText="1"/>
    </xf>
    <xf numFmtId="0" fontId="26" fillId="3" borderId="5" xfId="2" applyFont="1" applyFill="1" applyBorder="1" applyAlignment="1">
      <alignment vertical="top" wrapText="1"/>
    </xf>
    <xf numFmtId="0" fontId="26" fillId="3" borderId="6" xfId="2" applyFont="1" applyFill="1" applyBorder="1" applyAlignment="1">
      <alignment vertical="top" wrapText="1"/>
    </xf>
    <xf numFmtId="0" fontId="26" fillId="3" borderId="9" xfId="2" applyFont="1" applyFill="1" applyBorder="1" applyAlignment="1">
      <alignment vertical="top" wrapText="1"/>
    </xf>
    <xf numFmtId="0" fontId="26" fillId="3" borderId="0" xfId="2" applyFont="1" applyFill="1" applyAlignment="1">
      <alignment vertical="top" wrapText="1"/>
    </xf>
    <xf numFmtId="0" fontId="26" fillId="3" borderId="12" xfId="2" applyFont="1" applyFill="1" applyBorder="1" applyAlignment="1">
      <alignment vertical="top" wrapText="1"/>
    </xf>
    <xf numFmtId="0" fontId="26" fillId="3" borderId="2" xfId="2" applyFont="1" applyFill="1" applyBorder="1" applyAlignment="1">
      <alignment vertical="top" wrapText="1"/>
    </xf>
    <xf numFmtId="0" fontId="26" fillId="3" borderId="3" xfId="2" applyFont="1" applyFill="1" applyBorder="1" applyAlignment="1">
      <alignment vertical="top" wrapText="1"/>
    </xf>
    <xf numFmtId="0" fontId="26" fillId="3" borderId="10" xfId="2" applyFont="1" applyFill="1" applyBorder="1" applyAlignment="1">
      <alignment vertical="top" wrapText="1"/>
    </xf>
    <xf numFmtId="0" fontId="6" fillId="0" borderId="8" xfId="2" applyFont="1" applyBorder="1" applyAlignment="1">
      <alignment vertical="top" wrapText="1"/>
    </xf>
    <xf numFmtId="0" fontId="6" fillId="0" borderId="5" xfId="2" applyFont="1" applyBorder="1" applyAlignment="1">
      <alignment vertical="top" wrapText="1"/>
    </xf>
    <xf numFmtId="0" fontId="6" fillId="0" borderId="6" xfId="2" applyFont="1" applyBorder="1" applyAlignment="1">
      <alignment vertical="top" wrapText="1"/>
    </xf>
    <xf numFmtId="0" fontId="6" fillId="0" borderId="9" xfId="2" applyFont="1" applyBorder="1" applyAlignment="1">
      <alignment vertical="top" wrapText="1"/>
    </xf>
    <xf numFmtId="0" fontId="6" fillId="0" borderId="0" xfId="2" applyFont="1" applyAlignment="1">
      <alignment vertical="top" wrapText="1"/>
    </xf>
    <xf numFmtId="0" fontId="6" fillId="0" borderId="12" xfId="2" applyFont="1" applyBorder="1" applyAlignment="1">
      <alignment vertical="top" wrapText="1"/>
    </xf>
    <xf numFmtId="0" fontId="7" fillId="6" borderId="4" xfId="5" applyFont="1" applyFill="1" applyBorder="1" applyAlignment="1">
      <alignment horizontal="left" vertical="top" wrapText="1"/>
    </xf>
    <xf numFmtId="0" fontId="7" fillId="6" borderId="4" xfId="5" applyFont="1" applyFill="1" applyBorder="1" applyAlignment="1">
      <alignment horizontal="left" vertical="top"/>
    </xf>
    <xf numFmtId="0" fontId="9" fillId="0" borderId="7" xfId="2" applyFont="1" applyBorder="1" applyAlignment="1">
      <alignment horizontal="center" vertical="top"/>
    </xf>
    <xf numFmtId="0" fontId="9" fillId="0" borderId="11" xfId="2" applyFont="1" applyBorder="1" applyAlignment="1">
      <alignment horizontal="center" vertical="top"/>
    </xf>
    <xf numFmtId="0" fontId="9" fillId="0" borderId="1" xfId="2" applyFont="1" applyBorder="1" applyAlignment="1">
      <alignment horizontal="center" vertical="top"/>
    </xf>
    <xf numFmtId="0" fontId="20" fillId="3" borderId="13" xfId="2" applyFont="1" applyFill="1" applyBorder="1" applyAlignment="1">
      <alignment vertical="top" wrapText="1"/>
    </xf>
    <xf numFmtId="0" fontId="20" fillId="3" borderId="21" xfId="2" applyFont="1" applyFill="1" applyBorder="1" applyAlignment="1">
      <alignment vertical="top" wrapText="1"/>
    </xf>
    <xf numFmtId="0" fontId="20" fillId="3" borderId="14" xfId="2" applyFont="1" applyFill="1" applyBorder="1" applyAlignment="1">
      <alignment vertical="top" wrapText="1"/>
    </xf>
    <xf numFmtId="0" fontId="20" fillId="3" borderId="2" xfId="2" applyFont="1" applyFill="1" applyBorder="1" applyAlignment="1">
      <alignment vertical="top" wrapText="1"/>
    </xf>
    <xf numFmtId="0" fontId="20" fillId="3" borderId="3" xfId="2" applyFont="1" applyFill="1" applyBorder="1" applyAlignment="1">
      <alignment vertical="top" wrapText="1"/>
    </xf>
    <xf numFmtId="0" fontId="20" fillId="3" borderId="10" xfId="2" applyFont="1" applyFill="1" applyBorder="1" applyAlignment="1">
      <alignment vertical="top" wrapText="1"/>
    </xf>
    <xf numFmtId="0" fontId="20" fillId="0" borderId="8" xfId="2" applyFont="1" applyBorder="1" applyAlignment="1">
      <alignment vertical="top" wrapText="1"/>
    </xf>
    <xf numFmtId="0" fontId="20" fillId="0" borderId="5" xfId="2" applyFont="1" applyBorder="1" applyAlignment="1">
      <alignment vertical="top" wrapText="1"/>
    </xf>
    <xf numFmtId="0" fontId="20" fillId="0" borderId="6" xfId="2" applyFont="1" applyBorder="1" applyAlignment="1">
      <alignment vertical="top" wrapText="1"/>
    </xf>
    <xf numFmtId="0" fontId="20" fillId="0" borderId="9" xfId="2" applyFont="1" applyBorder="1" applyAlignment="1">
      <alignment vertical="top" wrapText="1"/>
    </xf>
    <xf numFmtId="0" fontId="20" fillId="0" borderId="0" xfId="2" applyFont="1" applyAlignment="1">
      <alignment vertical="top" wrapText="1"/>
    </xf>
    <xf numFmtId="0" fontId="20" fillId="0" borderId="12" xfId="2" applyFont="1" applyBorder="1" applyAlignment="1">
      <alignment vertical="top" wrapText="1"/>
    </xf>
    <xf numFmtId="0" fontId="6" fillId="3" borderId="23" xfId="2" applyFont="1" applyFill="1" applyBorder="1" applyAlignment="1">
      <alignment vertical="top" wrapText="1"/>
    </xf>
    <xf numFmtId="0" fontId="6" fillId="3" borderId="25" xfId="2" applyFont="1" applyFill="1" applyBorder="1" applyAlignment="1">
      <alignment vertical="top" wrapText="1"/>
    </xf>
    <xf numFmtId="0" fontId="6" fillId="3" borderId="24" xfId="2" applyFont="1" applyFill="1" applyBorder="1" applyAlignment="1">
      <alignment vertical="top" wrapText="1"/>
    </xf>
    <xf numFmtId="0" fontId="6" fillId="5" borderId="8" xfId="2" applyFont="1" applyFill="1" applyBorder="1" applyAlignment="1">
      <alignment horizontal="center" vertical="top" wrapText="1"/>
    </xf>
    <xf numFmtId="0" fontId="6" fillId="5" borderId="5" xfId="2" applyFont="1" applyFill="1" applyBorder="1" applyAlignment="1">
      <alignment horizontal="center" vertical="top" wrapText="1"/>
    </xf>
    <xf numFmtId="0" fontId="6" fillId="5" borderId="6" xfId="2" applyFont="1" applyFill="1" applyBorder="1" applyAlignment="1">
      <alignment horizontal="center" vertical="top" wrapText="1"/>
    </xf>
    <xf numFmtId="0" fontId="6" fillId="5" borderId="9" xfId="2" applyFont="1" applyFill="1" applyBorder="1" applyAlignment="1">
      <alignment horizontal="center" vertical="top" wrapText="1"/>
    </xf>
    <xf numFmtId="0" fontId="6" fillId="5" borderId="0" xfId="2" applyFont="1" applyFill="1" applyAlignment="1">
      <alignment horizontal="center" vertical="top" wrapText="1"/>
    </xf>
    <xf numFmtId="0" fontId="6" fillId="5" borderId="12" xfId="2" applyFont="1" applyFill="1" applyBorder="1" applyAlignment="1">
      <alignment horizontal="center" vertical="top" wrapText="1"/>
    </xf>
    <xf numFmtId="0" fontId="6" fillId="5" borderId="2" xfId="2" applyFont="1" applyFill="1" applyBorder="1" applyAlignment="1">
      <alignment horizontal="center" vertical="top" wrapText="1"/>
    </xf>
    <xf numFmtId="0" fontId="6" fillId="5" borderId="3" xfId="2" applyFont="1" applyFill="1" applyBorder="1" applyAlignment="1">
      <alignment horizontal="center" vertical="top" wrapText="1"/>
    </xf>
    <xf numFmtId="0" fontId="6" fillId="5" borderId="10" xfId="2" applyFont="1" applyFill="1" applyBorder="1" applyAlignment="1">
      <alignment horizontal="center" vertical="top" wrapText="1"/>
    </xf>
    <xf numFmtId="0" fontId="9" fillId="0" borderId="7" xfId="2" applyFont="1" applyBorder="1" applyAlignment="1">
      <alignment horizontal="center" vertical="top" wrapText="1"/>
    </xf>
    <xf numFmtId="0" fontId="7" fillId="0" borderId="8" xfId="2" applyFont="1" applyBorder="1" applyAlignment="1">
      <alignment vertical="top" wrapText="1"/>
    </xf>
    <xf numFmtId="0" fontId="7" fillId="0" borderId="5" xfId="2" applyFont="1" applyBorder="1" applyAlignment="1">
      <alignment vertical="top" wrapText="1"/>
    </xf>
    <xf numFmtId="0" fontId="7" fillId="0" borderId="6" xfId="2" applyFont="1" applyBorder="1" applyAlignment="1">
      <alignment vertical="top" wrapText="1"/>
    </xf>
    <xf numFmtId="0" fontId="7" fillId="0" borderId="9" xfId="2" applyFont="1" applyBorder="1" applyAlignment="1">
      <alignment vertical="top" wrapText="1"/>
    </xf>
    <xf numFmtId="0" fontId="7" fillId="0" borderId="0" xfId="2" applyFont="1" applyAlignment="1">
      <alignment vertical="top" wrapText="1"/>
    </xf>
    <xf numFmtId="0" fontId="7" fillId="0" borderId="12" xfId="2" applyFont="1" applyBorder="1" applyAlignment="1">
      <alignment vertical="top" wrapText="1"/>
    </xf>
    <xf numFmtId="0" fontId="7" fillId="3" borderId="8" xfId="2" applyFont="1" applyFill="1" applyBorder="1" applyAlignment="1">
      <alignment vertical="top" wrapText="1"/>
    </xf>
    <xf numFmtId="0" fontId="7" fillId="3" borderId="6" xfId="2" applyFont="1" applyFill="1" applyBorder="1" applyAlignment="1">
      <alignment vertical="top" wrapText="1"/>
    </xf>
    <xf numFmtId="0" fontId="7" fillId="3" borderId="9" xfId="2" applyFont="1" applyFill="1" applyBorder="1" applyAlignment="1">
      <alignment vertical="top" wrapText="1"/>
    </xf>
    <xf numFmtId="0" fontId="7" fillId="3" borderId="12" xfId="2" applyFont="1" applyFill="1" applyBorder="1" applyAlignment="1">
      <alignment vertical="top" wrapText="1"/>
    </xf>
    <xf numFmtId="0" fontId="7" fillId="3" borderId="2" xfId="2" applyFont="1" applyFill="1" applyBorder="1" applyAlignment="1">
      <alignment vertical="top" wrapText="1"/>
    </xf>
    <xf numFmtId="0" fontId="7" fillId="3" borderId="10" xfId="2" applyFont="1" applyFill="1" applyBorder="1" applyAlignment="1">
      <alignment vertical="top" wrapText="1"/>
    </xf>
    <xf numFmtId="0" fontId="26" fillId="0" borderId="8" xfId="2" applyFont="1" applyBorder="1" applyAlignment="1">
      <alignment horizontal="left" vertical="top" wrapText="1"/>
    </xf>
    <xf numFmtId="0" fontId="26" fillId="0" borderId="5" xfId="2" applyFont="1" applyBorder="1" applyAlignment="1">
      <alignment horizontal="left" vertical="top" wrapText="1"/>
    </xf>
    <xf numFmtId="0" fontId="26" fillId="0" borderId="6" xfId="2" applyFont="1" applyBorder="1" applyAlignment="1">
      <alignment horizontal="left" vertical="top" wrapText="1"/>
    </xf>
    <xf numFmtId="0" fontId="26" fillId="0" borderId="9" xfId="2" applyFont="1" applyBorder="1" applyAlignment="1">
      <alignment horizontal="left" vertical="top" wrapText="1"/>
    </xf>
    <xf numFmtId="0" fontId="26" fillId="0" borderId="0" xfId="2" applyFont="1" applyAlignment="1">
      <alignment horizontal="left" vertical="top" wrapText="1"/>
    </xf>
    <xf numFmtId="0" fontId="26" fillId="0" borderId="12" xfId="2" applyFont="1" applyBorder="1" applyAlignment="1">
      <alignment horizontal="left" vertical="top" wrapText="1"/>
    </xf>
    <xf numFmtId="0" fontId="26" fillId="0" borderId="2" xfId="2" applyFont="1" applyBorder="1" applyAlignment="1">
      <alignment horizontal="left" vertical="top" wrapText="1"/>
    </xf>
    <xf numFmtId="0" fontId="26" fillId="0" borderId="3" xfId="2" applyFont="1" applyBorder="1" applyAlignment="1">
      <alignment horizontal="left" vertical="top" wrapText="1"/>
    </xf>
    <xf numFmtId="0" fontId="26" fillId="0" borderId="10" xfId="2" applyFont="1" applyBorder="1" applyAlignment="1">
      <alignment horizontal="left" vertical="top" wrapText="1"/>
    </xf>
    <xf numFmtId="0" fontId="27" fillId="0" borderId="11" xfId="2" applyFont="1" applyBorder="1" applyAlignment="1">
      <alignment horizontal="center" vertical="top"/>
    </xf>
    <xf numFmtId="0" fontId="27" fillId="0" borderId="1" xfId="2" applyFont="1" applyBorder="1" applyAlignment="1">
      <alignment horizontal="center" vertical="top"/>
    </xf>
    <xf numFmtId="0" fontId="7" fillId="0" borderId="13" xfId="2" applyFont="1" applyBorder="1" applyAlignment="1">
      <alignment vertical="top" wrapText="1"/>
    </xf>
    <xf numFmtId="0" fontId="7" fillId="0" borderId="21" xfId="2" applyFont="1" applyBorder="1" applyAlignment="1">
      <alignment vertical="top" wrapText="1"/>
    </xf>
    <xf numFmtId="0" fontId="7" fillId="0" borderId="14" xfId="2" applyFont="1" applyBorder="1" applyAlignment="1">
      <alignment vertical="top" wrapText="1"/>
    </xf>
    <xf numFmtId="0" fontId="7" fillId="0" borderId="2" xfId="2" applyFont="1" applyBorder="1" applyAlignment="1">
      <alignment vertical="top" wrapText="1"/>
    </xf>
    <xf numFmtId="0" fontId="7" fillId="0" borderId="3" xfId="2" applyFont="1" applyBorder="1" applyAlignment="1">
      <alignment vertical="top" wrapText="1"/>
    </xf>
    <xf numFmtId="0" fontId="7" fillId="0" borderId="10" xfId="2" applyFont="1" applyBorder="1" applyAlignment="1">
      <alignment vertical="top" wrapText="1"/>
    </xf>
    <xf numFmtId="0" fontId="26" fillId="3" borderId="23" xfId="2" applyFont="1" applyFill="1" applyBorder="1" applyAlignment="1">
      <alignment vertical="top" wrapText="1"/>
    </xf>
    <xf numFmtId="0" fontId="26" fillId="3" borderId="25" xfId="2" applyFont="1" applyFill="1" applyBorder="1" applyAlignment="1">
      <alignment vertical="top" wrapText="1"/>
    </xf>
    <xf numFmtId="0" fontId="26" fillId="3" borderId="24" xfId="2" applyFont="1" applyFill="1" applyBorder="1" applyAlignment="1">
      <alignment vertical="top" wrapText="1"/>
    </xf>
    <xf numFmtId="0" fontId="2" fillId="0" borderId="13" xfId="2" applyBorder="1" applyAlignment="1">
      <alignment horizontal="left" vertical="top" wrapText="1"/>
    </xf>
    <xf numFmtId="0" fontId="7" fillId="5" borderId="8" xfId="2" applyFont="1" applyFill="1" applyBorder="1" applyAlignment="1">
      <alignment vertical="top" wrapText="1"/>
    </xf>
    <xf numFmtId="0" fontId="7" fillId="5" borderId="6" xfId="2" applyFont="1" applyFill="1" applyBorder="1" applyAlignment="1">
      <alignment vertical="top" wrapText="1"/>
    </xf>
    <xf numFmtId="0" fontId="7" fillId="5" borderId="9" xfId="2" applyFont="1" applyFill="1" applyBorder="1" applyAlignment="1">
      <alignment vertical="top" wrapText="1"/>
    </xf>
    <xf numFmtId="0" fontId="7" fillId="5" borderId="12" xfId="2" applyFont="1" applyFill="1" applyBorder="1" applyAlignment="1">
      <alignment vertical="top" wrapText="1"/>
    </xf>
    <xf numFmtId="0" fontId="2" fillId="0" borderId="7" xfId="2" applyBorder="1" applyAlignment="1">
      <alignment horizontal="center" vertical="center"/>
    </xf>
    <xf numFmtId="0" fontId="2" fillId="0" borderId="11" xfId="2" applyBorder="1" applyAlignment="1">
      <alignment horizontal="center" vertical="center"/>
    </xf>
    <xf numFmtId="0" fontId="2" fillId="0" borderId="1" xfId="2" applyBorder="1" applyAlignment="1">
      <alignment horizontal="center" vertical="center"/>
    </xf>
    <xf numFmtId="0" fontId="2" fillId="0" borderId="8" xfId="2" applyBorder="1" applyAlignment="1">
      <alignment horizontal="left" vertical="top" wrapText="1"/>
    </xf>
    <xf numFmtId="0" fontId="6" fillId="0" borderId="8" xfId="2" applyFont="1" applyBorder="1" applyAlignment="1">
      <alignment horizontal="left" vertical="top" wrapText="1"/>
    </xf>
    <xf numFmtId="0" fontId="6" fillId="0" borderId="5" xfId="2" applyFont="1" applyBorder="1" applyAlignment="1">
      <alignment horizontal="left" vertical="top" wrapText="1"/>
    </xf>
    <xf numFmtId="0" fontId="6" fillId="0" borderId="6" xfId="2" applyFont="1" applyBorder="1" applyAlignment="1">
      <alignment horizontal="left" vertical="top" wrapText="1"/>
    </xf>
    <xf numFmtId="0" fontId="6" fillId="0" borderId="9" xfId="2" applyFont="1" applyBorder="1" applyAlignment="1">
      <alignment horizontal="left" vertical="top" wrapText="1"/>
    </xf>
    <xf numFmtId="0" fontId="6" fillId="0" borderId="0" xfId="2" applyFont="1" applyAlignment="1">
      <alignment horizontal="left" vertical="top" wrapText="1"/>
    </xf>
    <xf numFmtId="0" fontId="6" fillId="0" borderId="12" xfId="2" applyFont="1" applyBorder="1" applyAlignment="1">
      <alignment horizontal="left" vertical="top" wrapText="1"/>
    </xf>
    <xf numFmtId="0" fontId="6" fillId="0" borderId="2" xfId="2" applyFont="1" applyBorder="1" applyAlignment="1">
      <alignment horizontal="left" vertical="top" wrapText="1"/>
    </xf>
    <xf numFmtId="0" fontId="6" fillId="0" borderId="3" xfId="2" applyFont="1" applyBorder="1" applyAlignment="1">
      <alignment horizontal="left" vertical="top" wrapText="1"/>
    </xf>
    <xf numFmtId="0" fontId="6" fillId="0" borderId="10" xfId="2" applyFont="1" applyBorder="1" applyAlignment="1">
      <alignment horizontal="left" vertical="top" wrapText="1"/>
    </xf>
    <xf numFmtId="0" fontId="27" fillId="12" borderId="11" xfId="2" applyFont="1" applyFill="1" applyBorder="1" applyAlignment="1">
      <alignment horizontal="center" vertical="top"/>
    </xf>
    <xf numFmtId="0" fontId="27" fillId="12" borderId="1" xfId="2" applyFont="1" applyFill="1" applyBorder="1" applyAlignment="1">
      <alignment horizontal="center" vertical="top"/>
    </xf>
    <xf numFmtId="0" fontId="9" fillId="13" borderId="7" xfId="2" applyFont="1" applyFill="1" applyBorder="1" applyAlignment="1">
      <alignment horizontal="center" vertical="top" wrapText="1"/>
    </xf>
    <xf numFmtId="0" fontId="9" fillId="13" borderId="11" xfId="2" applyFont="1" applyFill="1" applyBorder="1" applyAlignment="1">
      <alignment horizontal="center" vertical="top"/>
    </xf>
    <xf numFmtId="0" fontId="26" fillId="0" borderId="8" xfId="2" applyFont="1" applyBorder="1" applyAlignment="1">
      <alignment vertical="top" wrapText="1"/>
    </xf>
    <xf numFmtId="0" fontId="26" fillId="0" borderId="5" xfId="2" applyFont="1" applyBorder="1" applyAlignment="1">
      <alignment vertical="top" wrapText="1"/>
    </xf>
    <xf numFmtId="0" fontId="26" fillId="0" borderId="6" xfId="2" applyFont="1" applyBorder="1" applyAlignment="1">
      <alignment vertical="top" wrapText="1"/>
    </xf>
    <xf numFmtId="0" fontId="26" fillId="0" borderId="9" xfId="2" applyFont="1" applyBorder="1" applyAlignment="1">
      <alignment vertical="top" wrapText="1"/>
    </xf>
    <xf numFmtId="0" fontId="26" fillId="0" borderId="0" xfId="2" applyFont="1" applyAlignment="1">
      <alignment vertical="top" wrapText="1"/>
    </xf>
    <xf numFmtId="0" fontId="26" fillId="0" borderId="12" xfId="2" applyFont="1" applyBorder="1" applyAlignment="1">
      <alignment vertical="top" wrapText="1"/>
    </xf>
    <xf numFmtId="0" fontId="26" fillId="0" borderId="2" xfId="2" applyFont="1" applyBorder="1" applyAlignment="1">
      <alignment vertical="top" wrapText="1"/>
    </xf>
    <xf numFmtId="0" fontId="26" fillId="0" borderId="3" xfId="2" applyFont="1" applyBorder="1" applyAlignment="1">
      <alignment vertical="top" wrapText="1"/>
    </xf>
    <xf numFmtId="0" fontId="26" fillId="0" borderId="10" xfId="2" applyFont="1" applyBorder="1" applyAlignment="1">
      <alignment vertical="top" wrapText="1"/>
    </xf>
    <xf numFmtId="0" fontId="27" fillId="0" borderId="7" xfId="2" applyFont="1" applyBorder="1" applyAlignment="1">
      <alignment horizontal="center" vertical="top"/>
    </xf>
    <xf numFmtId="0" fontId="6" fillId="0" borderId="7" xfId="2" applyFont="1" applyBorder="1" applyAlignment="1">
      <alignment horizontal="center" vertical="top"/>
    </xf>
    <xf numFmtId="0" fontId="6" fillId="0" borderId="11" xfId="2" applyFont="1" applyBorder="1" applyAlignment="1">
      <alignment horizontal="center" vertical="top"/>
    </xf>
    <xf numFmtId="0" fontId="2" fillId="0" borderId="5" xfId="2" applyBorder="1" applyAlignment="1">
      <alignment horizontal="left" vertical="top" wrapText="1"/>
    </xf>
    <xf numFmtId="0" fontId="2" fillId="0" borderId="6" xfId="2" applyBorder="1" applyAlignment="1">
      <alignment horizontal="left" vertical="top" wrapText="1"/>
    </xf>
    <xf numFmtId="0" fontId="2" fillId="0" borderId="9" xfId="2" applyBorder="1" applyAlignment="1">
      <alignment horizontal="left" vertical="top" wrapText="1"/>
    </xf>
    <xf numFmtId="0" fontId="2" fillId="0" borderId="0" xfId="2" applyAlignment="1">
      <alignment horizontal="left" vertical="top" wrapText="1"/>
    </xf>
    <xf numFmtId="0" fontId="2" fillId="0" borderId="12" xfId="2" applyBorder="1" applyAlignment="1">
      <alignment horizontal="left" vertical="top" wrapText="1"/>
    </xf>
    <xf numFmtId="0" fontId="27" fillId="12" borderId="7" xfId="2" applyFont="1" applyFill="1" applyBorder="1" applyAlignment="1">
      <alignment horizontal="center" vertical="top" wrapText="1"/>
    </xf>
    <xf numFmtId="0" fontId="2" fillId="0" borderId="8" xfId="2" applyBorder="1" applyAlignment="1">
      <alignment vertical="top" wrapText="1"/>
    </xf>
    <xf numFmtId="0" fontId="2" fillId="0" borderId="5" xfId="2" applyBorder="1" applyAlignment="1">
      <alignment vertical="top" wrapText="1"/>
    </xf>
    <xf numFmtId="0" fontId="2" fillId="0" borderId="6" xfId="2" applyBorder="1" applyAlignment="1">
      <alignment vertical="top" wrapText="1"/>
    </xf>
    <xf numFmtId="0" fontId="2" fillId="0" borderId="9" xfId="2" applyBorder="1" applyAlignment="1">
      <alignment vertical="top" wrapText="1"/>
    </xf>
    <xf numFmtId="0" fontId="2" fillId="0" borderId="0" xfId="2" applyAlignment="1">
      <alignment vertical="top" wrapText="1"/>
    </xf>
    <xf numFmtId="0" fontId="2" fillId="0" borderId="12" xfId="2" applyBorder="1" applyAlignment="1">
      <alignment vertical="top" wrapText="1"/>
    </xf>
    <xf numFmtId="0" fontId="2" fillId="0" borderId="0" xfId="2" applyAlignment="1">
      <alignment horizontal="left" vertical="center"/>
    </xf>
    <xf numFmtId="0" fontId="2" fillId="4" borderId="7" xfId="2" applyFill="1" applyBorder="1" applyAlignment="1">
      <alignment horizontal="center" vertical="center"/>
    </xf>
    <xf numFmtId="0" fontId="2" fillId="4" borderId="1" xfId="2" applyFill="1" applyBorder="1" applyAlignment="1">
      <alignment horizontal="center" vertical="center"/>
    </xf>
    <xf numFmtId="56" fontId="2" fillId="0" borderId="7" xfId="2" quotePrefix="1" applyNumberFormat="1" applyBorder="1" applyAlignment="1">
      <alignment horizontal="center" vertical="center"/>
    </xf>
    <xf numFmtId="0" fontId="9" fillId="13" borderId="1" xfId="2" applyFont="1" applyFill="1" applyBorder="1" applyAlignment="1">
      <alignment horizontal="center" vertical="top"/>
    </xf>
    <xf numFmtId="0" fontId="3" fillId="2" borderId="7" xfId="2" applyFont="1" applyFill="1" applyBorder="1" applyAlignment="1">
      <alignment horizontal="center" vertical="center"/>
    </xf>
    <xf numFmtId="0" fontId="3" fillId="2" borderId="11" xfId="2" applyFont="1" applyFill="1" applyBorder="1" applyAlignment="1">
      <alignment horizontal="center" vertical="center"/>
    </xf>
    <xf numFmtId="0" fontId="3" fillId="2" borderId="1" xfId="2" applyFont="1" applyFill="1" applyBorder="1" applyAlignment="1">
      <alignment horizontal="center" vertical="center"/>
    </xf>
    <xf numFmtId="0" fontId="5" fillId="2" borderId="15" xfId="2" applyFont="1" applyFill="1" applyBorder="1" applyAlignment="1">
      <alignment horizontal="center" vertical="center" wrapText="1"/>
    </xf>
    <xf numFmtId="0" fontId="5" fillId="2" borderId="16" xfId="2" applyFont="1" applyFill="1" applyBorder="1" applyAlignment="1">
      <alignment horizontal="center" vertical="center"/>
    </xf>
    <xf numFmtId="0" fontId="5" fillId="2" borderId="17" xfId="2" applyFont="1" applyFill="1" applyBorder="1" applyAlignment="1">
      <alignment horizontal="center" vertical="center"/>
    </xf>
    <xf numFmtId="0" fontId="5" fillId="2" borderId="18" xfId="2" applyFont="1" applyFill="1" applyBorder="1" applyAlignment="1">
      <alignment horizontal="center" vertical="center"/>
    </xf>
    <xf numFmtId="0" fontId="3" fillId="4" borderId="4" xfId="2" applyFont="1" applyFill="1" applyBorder="1" applyAlignment="1">
      <alignment horizontal="center" vertical="center"/>
    </xf>
    <xf numFmtId="0" fontId="3" fillId="2" borderId="4" xfId="2" applyFont="1" applyFill="1" applyBorder="1" applyAlignment="1">
      <alignment horizontal="center" vertical="center" wrapText="1"/>
    </xf>
    <xf numFmtId="0" fontId="5" fillId="2" borderId="4" xfId="2" applyFont="1" applyFill="1" applyBorder="1" applyAlignment="1">
      <alignment horizontal="center" vertical="center"/>
    </xf>
    <xf numFmtId="0" fontId="5" fillId="2" borderId="8" xfId="2" applyFont="1" applyFill="1" applyBorder="1" applyAlignment="1">
      <alignment horizontal="center" vertical="center"/>
    </xf>
    <xf numFmtId="0" fontId="5" fillId="2" borderId="5" xfId="2" applyFont="1" applyFill="1" applyBorder="1" applyAlignment="1">
      <alignment horizontal="center" vertical="center"/>
    </xf>
    <xf numFmtId="0" fontId="5" fillId="2" borderId="6" xfId="2" applyFont="1" applyFill="1" applyBorder="1" applyAlignment="1">
      <alignment horizontal="center" vertical="center"/>
    </xf>
    <xf numFmtId="0" fontId="5" fillId="2" borderId="9" xfId="2" applyFont="1" applyFill="1" applyBorder="1" applyAlignment="1">
      <alignment horizontal="center" vertical="center"/>
    </xf>
    <xf numFmtId="0" fontId="5" fillId="2" borderId="0" xfId="2" applyFont="1" applyFill="1" applyAlignment="1">
      <alignment horizontal="center" vertical="center"/>
    </xf>
    <xf numFmtId="0" fontId="5" fillId="2" borderId="12" xfId="2" applyFont="1" applyFill="1" applyBorder="1" applyAlignment="1">
      <alignment horizontal="center" vertical="center"/>
    </xf>
    <xf numFmtId="0" fontId="5" fillId="2" borderId="2" xfId="2" applyFont="1" applyFill="1" applyBorder="1" applyAlignment="1">
      <alignment horizontal="center" vertical="center"/>
    </xf>
    <xf numFmtId="0" fontId="5" fillId="2" borderId="3" xfId="2" applyFont="1" applyFill="1" applyBorder="1" applyAlignment="1">
      <alignment horizontal="center" vertical="center"/>
    </xf>
    <xf numFmtId="0" fontId="5" fillId="2" borderId="10" xfId="2" applyFont="1" applyFill="1" applyBorder="1" applyAlignment="1">
      <alignment horizontal="center" vertical="center"/>
    </xf>
    <xf numFmtId="0" fontId="5" fillId="2" borderId="7" xfId="2" applyFont="1" applyFill="1" applyBorder="1" applyAlignment="1">
      <alignment horizontal="center" vertical="center"/>
    </xf>
    <xf numFmtId="0" fontId="5" fillId="2" borderId="11" xfId="2" applyFont="1" applyFill="1" applyBorder="1" applyAlignment="1">
      <alignment horizontal="center" vertical="center"/>
    </xf>
    <xf numFmtId="0" fontId="5" fillId="2" borderId="1" xfId="2" applyFont="1" applyFill="1" applyBorder="1" applyAlignment="1">
      <alignment horizontal="center" vertical="center"/>
    </xf>
    <xf numFmtId="0" fontId="5" fillId="2" borderId="17" xfId="2" applyFont="1" applyFill="1" applyBorder="1" applyAlignment="1">
      <alignment horizontal="center" vertical="center" wrapText="1"/>
    </xf>
    <xf numFmtId="0" fontId="5" fillId="2" borderId="19" xfId="2" applyFont="1" applyFill="1" applyBorder="1" applyAlignment="1">
      <alignment horizontal="center" vertical="center"/>
    </xf>
    <xf numFmtId="0" fontId="5" fillId="2" borderId="20" xfId="2" applyFont="1" applyFill="1" applyBorder="1" applyAlignment="1">
      <alignment horizontal="center" vertical="center"/>
    </xf>
    <xf numFmtId="0" fontId="20" fillId="0" borderId="8" xfId="2" applyFont="1" applyBorder="1" applyAlignment="1">
      <alignment horizontal="left" vertical="top" wrapText="1"/>
    </xf>
    <xf numFmtId="0" fontId="20" fillId="0" borderId="5" xfId="2" applyFont="1" applyBorder="1" applyAlignment="1">
      <alignment horizontal="left" vertical="top" wrapText="1"/>
    </xf>
    <xf numFmtId="0" fontId="20" fillId="0" borderId="6" xfId="2" applyFont="1" applyBorder="1" applyAlignment="1">
      <alignment horizontal="left" vertical="top" wrapText="1"/>
    </xf>
    <xf numFmtId="0" fontId="20" fillId="0" borderId="9" xfId="2" applyFont="1" applyBorder="1" applyAlignment="1">
      <alignment horizontal="left" vertical="top" wrapText="1"/>
    </xf>
    <xf numFmtId="0" fontId="20" fillId="0" borderId="0" xfId="2" applyFont="1" applyAlignment="1">
      <alignment horizontal="left" vertical="top" wrapText="1"/>
    </xf>
    <xf numFmtId="0" fontId="20" fillId="0" borderId="12" xfId="2" applyFont="1" applyBorder="1" applyAlignment="1">
      <alignment horizontal="left" vertical="top" wrapText="1"/>
    </xf>
    <xf numFmtId="0" fontId="8" fillId="0" borderId="1" xfId="6" applyBorder="1" applyAlignment="1">
      <alignment horizontal="center" vertical="center" wrapText="1"/>
    </xf>
    <xf numFmtId="0" fontId="8" fillId="0" borderId="4" xfId="6" applyBorder="1" applyAlignment="1">
      <alignment horizontal="center" vertical="center"/>
    </xf>
    <xf numFmtId="0" fontId="12" fillId="7" borderId="7" xfId="6" applyFont="1" applyFill="1" applyBorder="1" applyAlignment="1">
      <alignment horizontal="center" vertical="center"/>
    </xf>
    <xf numFmtId="0" fontId="12" fillId="7" borderId="29" xfId="6" applyFont="1" applyFill="1" applyBorder="1" applyAlignment="1">
      <alignment horizontal="center" vertical="center"/>
    </xf>
    <xf numFmtId="0" fontId="12" fillId="7" borderId="4" xfId="6" applyFont="1" applyFill="1" applyBorder="1" applyAlignment="1">
      <alignment horizontal="center" vertical="center"/>
    </xf>
    <xf numFmtId="0" fontId="0" fillId="0" borderId="4" xfId="6" applyFont="1" applyBorder="1" applyAlignment="1">
      <alignment horizontal="center" vertical="center" wrapText="1"/>
    </xf>
    <xf numFmtId="0" fontId="12" fillId="7" borderId="23" xfId="6" applyFont="1" applyFill="1" applyBorder="1" applyAlignment="1">
      <alignment horizontal="center" vertical="center"/>
    </xf>
    <xf numFmtId="0" fontId="12" fillId="7" borderId="25" xfId="6" applyFont="1" applyFill="1" applyBorder="1" applyAlignment="1">
      <alignment horizontal="center" vertical="center"/>
    </xf>
    <xf numFmtId="0" fontId="12" fillId="7" borderId="24" xfId="6" applyFont="1" applyFill="1" applyBorder="1" applyAlignment="1">
      <alignment horizontal="center" vertical="center"/>
    </xf>
    <xf numFmtId="0" fontId="8" fillId="0" borderId="27" xfId="6" applyBorder="1" applyAlignment="1">
      <alignment horizontal="center" vertical="center"/>
    </xf>
    <xf numFmtId="0" fontId="8" fillId="0" borderId="68" xfId="6" applyBorder="1" applyAlignment="1">
      <alignment horizontal="center" vertical="center"/>
    </xf>
    <xf numFmtId="0" fontId="8" fillId="0" borderId="70" xfId="6" applyBorder="1" applyAlignment="1">
      <alignment horizontal="center" vertical="center"/>
    </xf>
    <xf numFmtId="0" fontId="8" fillId="0" borderId="23" xfId="6" applyBorder="1" applyAlignment="1">
      <alignment horizontal="center" vertical="center"/>
    </xf>
    <xf numFmtId="0" fontId="8" fillId="0" borderId="24" xfId="6" applyBorder="1" applyAlignment="1">
      <alignment horizontal="center" vertical="center"/>
    </xf>
    <xf numFmtId="176" fontId="8" fillId="0" borderId="4" xfId="6" applyNumberFormat="1" applyBorder="1" applyAlignment="1">
      <alignment horizontal="center" vertical="center" wrapText="1"/>
    </xf>
    <xf numFmtId="176" fontId="8" fillId="0" borderId="4" xfId="6" applyNumberFormat="1" applyBorder="1" applyAlignment="1">
      <alignment horizontal="center" vertical="center"/>
    </xf>
    <xf numFmtId="0" fontId="0" fillId="0" borderId="4" xfId="0" applyBorder="1">
      <alignment vertical="center"/>
    </xf>
    <xf numFmtId="0" fontId="12" fillId="7" borderId="8" xfId="6" applyFont="1" applyFill="1" applyBorder="1" applyAlignment="1">
      <alignment horizontal="center" vertical="center" wrapText="1"/>
    </xf>
    <xf numFmtId="0" fontId="12" fillId="7" borderId="6" xfId="6" applyFont="1" applyFill="1" applyBorder="1" applyAlignment="1">
      <alignment horizontal="center" vertical="center" wrapText="1"/>
    </xf>
    <xf numFmtId="0" fontId="12" fillId="7" borderId="37" xfId="6" applyFont="1" applyFill="1" applyBorder="1" applyAlignment="1">
      <alignment horizontal="center" vertical="center" wrapText="1"/>
    </xf>
    <xf numFmtId="0" fontId="12" fillId="7" borderId="38" xfId="6" applyFont="1" applyFill="1" applyBorder="1" applyAlignment="1">
      <alignment horizontal="center" vertical="center" wrapText="1"/>
    </xf>
    <xf numFmtId="0" fontId="12" fillId="10" borderId="8" xfId="6" applyFont="1" applyFill="1" applyBorder="1" applyAlignment="1">
      <alignment horizontal="center" vertical="center" wrapText="1"/>
    </xf>
    <xf numFmtId="0" fontId="12" fillId="10" borderId="6" xfId="6" applyFont="1" applyFill="1" applyBorder="1" applyAlignment="1">
      <alignment horizontal="center" vertical="center" wrapText="1"/>
    </xf>
    <xf numFmtId="0" fontId="12" fillId="10" borderId="37" xfId="6" applyFont="1" applyFill="1" applyBorder="1" applyAlignment="1">
      <alignment horizontal="center" vertical="center" wrapText="1"/>
    </xf>
    <xf numFmtId="0" fontId="12" fillId="10" borderId="38" xfId="6" applyFont="1" applyFill="1" applyBorder="1" applyAlignment="1">
      <alignment horizontal="center" vertical="center" wrapText="1"/>
    </xf>
    <xf numFmtId="0" fontId="12" fillId="10" borderId="23" xfId="6" applyFont="1" applyFill="1" applyBorder="1" applyAlignment="1">
      <alignment horizontal="center" vertical="center"/>
    </xf>
    <xf numFmtId="0" fontId="12" fillId="10" borderId="24" xfId="6" applyFont="1" applyFill="1" applyBorder="1" applyAlignment="1">
      <alignment horizontal="center" vertical="center"/>
    </xf>
    <xf numFmtId="0" fontId="12" fillId="10" borderId="7" xfId="6" applyFont="1" applyFill="1" applyBorder="1" applyAlignment="1">
      <alignment horizontal="center" vertical="center" wrapText="1"/>
    </xf>
    <xf numFmtId="0" fontId="12" fillId="10" borderId="29" xfId="6" applyFont="1" applyFill="1" applyBorder="1" applyAlignment="1">
      <alignment horizontal="center" vertical="center"/>
    </xf>
    <xf numFmtId="0" fontId="18" fillId="7" borderId="23" xfId="6" applyFont="1" applyFill="1" applyBorder="1" applyAlignment="1">
      <alignment horizontal="center" vertical="center"/>
    </xf>
    <xf numFmtId="0" fontId="18" fillId="7" borderId="24" xfId="6" applyFont="1" applyFill="1" applyBorder="1" applyAlignment="1">
      <alignment horizontal="center" vertical="center"/>
    </xf>
    <xf numFmtId="0" fontId="18" fillId="7" borderId="8" xfId="6" applyFont="1" applyFill="1" applyBorder="1" applyAlignment="1">
      <alignment horizontal="center" vertical="center" wrapText="1"/>
    </xf>
    <xf numFmtId="0" fontId="18" fillId="7" borderId="6" xfId="6" applyFont="1" applyFill="1" applyBorder="1" applyAlignment="1">
      <alignment horizontal="center" vertical="center" wrapText="1"/>
    </xf>
    <xf numFmtId="0" fontId="18" fillId="7" borderId="37" xfId="6" applyFont="1" applyFill="1" applyBorder="1" applyAlignment="1">
      <alignment horizontal="center" vertical="center" wrapText="1"/>
    </xf>
    <xf numFmtId="0" fontId="18" fillId="7" borderId="38" xfId="6" applyFont="1" applyFill="1" applyBorder="1" applyAlignment="1">
      <alignment horizontal="center" vertical="center" wrapText="1"/>
    </xf>
    <xf numFmtId="0" fontId="12" fillId="7" borderId="7" xfId="6" applyFont="1" applyFill="1" applyBorder="1" applyAlignment="1">
      <alignment horizontal="center" vertical="center" wrapText="1"/>
    </xf>
    <xf numFmtId="0" fontId="8" fillId="7" borderId="8" xfId="6" applyFill="1" applyBorder="1" applyAlignment="1">
      <alignment horizontal="center" vertical="center"/>
    </xf>
    <xf numFmtId="0" fontId="8" fillId="7" borderId="6" xfId="6" applyFill="1" applyBorder="1" applyAlignment="1">
      <alignment horizontal="center" vertical="center"/>
    </xf>
    <xf numFmtId="0" fontId="8" fillId="7" borderId="37" xfId="6" applyFill="1" applyBorder="1" applyAlignment="1">
      <alignment horizontal="center" vertical="center"/>
    </xf>
    <xf numFmtId="0" fontId="8" fillId="7" borderId="38" xfId="6" applyFill="1" applyBorder="1" applyAlignment="1">
      <alignment horizontal="center" vertical="center"/>
    </xf>
    <xf numFmtId="0" fontId="8" fillId="7" borderId="7" xfId="6" applyFill="1" applyBorder="1" applyAlignment="1">
      <alignment horizontal="center" vertical="center"/>
    </xf>
    <xf numFmtId="0" fontId="8" fillId="7" borderId="29" xfId="6" applyFill="1" applyBorder="1" applyAlignment="1">
      <alignment horizontal="center" vertical="center"/>
    </xf>
    <xf numFmtId="0" fontId="12" fillId="7" borderId="8" xfId="6" applyFont="1" applyFill="1" applyBorder="1" applyAlignment="1">
      <alignment horizontal="center" vertical="center"/>
    </xf>
    <xf numFmtId="0" fontId="12" fillId="7" borderId="37" xfId="6" applyFont="1" applyFill="1" applyBorder="1" applyAlignment="1">
      <alignment horizontal="center" vertical="center"/>
    </xf>
    <xf numFmtId="0" fontId="8" fillId="0" borderId="7" xfId="6" applyBorder="1" applyAlignment="1">
      <alignment horizontal="center" vertical="center"/>
    </xf>
    <xf numFmtId="0" fontId="8" fillId="0" borderId="30" xfId="6" applyBorder="1" applyAlignment="1">
      <alignment horizontal="center" vertical="center"/>
    </xf>
    <xf numFmtId="0" fontId="0" fillId="0" borderId="30" xfId="6" applyFont="1" applyBorder="1" applyAlignment="1">
      <alignment horizontal="center" vertical="center"/>
    </xf>
    <xf numFmtId="182" fontId="8" fillId="10" borderId="31" xfId="6" applyNumberFormat="1" applyFill="1" applyBorder="1" applyAlignment="1">
      <alignment horizontal="center" vertical="center"/>
    </xf>
    <xf numFmtId="182" fontId="8" fillId="10" borderId="56" xfId="6" applyNumberFormat="1" applyFill="1" applyBorder="1" applyAlignment="1">
      <alignment horizontal="center" vertical="center"/>
    </xf>
    <xf numFmtId="182" fontId="8" fillId="0" borderId="31" xfId="6" applyNumberFormat="1" applyBorder="1" applyAlignment="1">
      <alignment horizontal="center" vertical="center"/>
    </xf>
    <xf numFmtId="182" fontId="8" fillId="0" borderId="56" xfId="6" applyNumberFormat="1" applyBorder="1" applyAlignment="1">
      <alignment horizontal="center" vertical="center"/>
    </xf>
    <xf numFmtId="0" fontId="12" fillId="7" borderId="77" xfId="6" applyFont="1" applyFill="1" applyBorder="1" applyAlignment="1">
      <alignment horizontal="center" vertical="center"/>
    </xf>
    <xf numFmtId="0" fontId="0" fillId="0" borderId="4" xfId="6" applyFont="1" applyBorder="1" applyAlignment="1">
      <alignment horizontal="center" vertical="center"/>
    </xf>
    <xf numFmtId="0" fontId="13" fillId="0" borderId="1" xfId="6" applyFont="1" applyBorder="1" applyAlignment="1">
      <alignment horizontal="center" vertical="center"/>
    </xf>
    <xf numFmtId="0" fontId="13" fillId="0" borderId="4" xfId="6" applyFont="1" applyBorder="1" applyAlignment="1">
      <alignment horizontal="center" vertical="center"/>
    </xf>
    <xf numFmtId="0" fontId="8" fillId="0" borderId="28" xfId="6" applyBorder="1" applyAlignment="1">
      <alignment horizontal="center" vertical="center"/>
    </xf>
    <xf numFmtId="0" fontId="0" fillId="0" borderId="1" xfId="6" applyFont="1" applyBorder="1" applyAlignment="1">
      <alignment horizontal="center" vertical="center"/>
    </xf>
    <xf numFmtId="0" fontId="7" fillId="0" borderId="30" xfId="6" applyFont="1" applyBorder="1" applyAlignment="1">
      <alignment horizontal="center" vertical="center"/>
    </xf>
    <xf numFmtId="0" fontId="7" fillId="0" borderId="4" xfId="6" applyFont="1" applyBorder="1" applyAlignment="1">
      <alignment horizontal="center" vertical="center"/>
    </xf>
    <xf numFmtId="176" fontId="12" fillId="7" borderId="77" xfId="6" applyNumberFormat="1" applyFont="1" applyFill="1" applyBorder="1" applyAlignment="1">
      <alignment horizontal="center" vertical="center"/>
    </xf>
    <xf numFmtId="176" fontId="12" fillId="7" borderId="25" xfId="6" applyNumberFormat="1" applyFont="1" applyFill="1" applyBorder="1" applyAlignment="1">
      <alignment horizontal="center" vertical="center"/>
    </xf>
    <xf numFmtId="176" fontId="12" fillId="7" borderId="78" xfId="6" applyNumberFormat="1" applyFont="1" applyFill="1" applyBorder="1" applyAlignment="1">
      <alignment horizontal="center" vertical="center"/>
    </xf>
    <xf numFmtId="176" fontId="12" fillId="7" borderId="24" xfId="6" applyNumberFormat="1" applyFont="1" applyFill="1" applyBorder="1" applyAlignment="1">
      <alignment horizontal="center" vertical="center"/>
    </xf>
    <xf numFmtId="0" fontId="12" fillId="7" borderId="78" xfId="6" applyFont="1" applyFill="1" applyBorder="1" applyAlignment="1">
      <alignment horizontal="center" vertical="center"/>
    </xf>
    <xf numFmtId="0" fontId="18" fillId="7" borderId="7" xfId="6" applyFont="1" applyFill="1" applyBorder="1" applyAlignment="1">
      <alignment horizontal="center" vertical="center" wrapText="1"/>
    </xf>
    <xf numFmtId="0" fontId="18" fillId="7" borderId="29" xfId="6" applyFont="1" applyFill="1" applyBorder="1" applyAlignment="1">
      <alignment horizontal="center" vertical="center"/>
    </xf>
    <xf numFmtId="0" fontId="18" fillId="7" borderId="25" xfId="6" applyFont="1" applyFill="1" applyBorder="1" applyAlignment="1">
      <alignment horizontal="center" vertical="center"/>
    </xf>
    <xf numFmtId="0" fontId="0" fillId="7" borderId="7" xfId="6" applyFont="1" applyFill="1" applyBorder="1" applyAlignment="1">
      <alignment horizontal="center" vertical="center" wrapText="1" shrinkToFit="1"/>
    </xf>
    <xf numFmtId="0" fontId="8" fillId="7" borderId="29" xfId="6" applyFill="1" applyBorder="1" applyAlignment="1">
      <alignment horizontal="center" vertical="center" shrinkToFit="1"/>
    </xf>
    <xf numFmtId="181" fontId="0" fillId="0" borderId="52" xfId="6" applyNumberFormat="1" applyFont="1" applyBorder="1" applyAlignment="1">
      <alignment horizontal="center" vertical="center"/>
    </xf>
    <xf numFmtId="181" fontId="0" fillId="0" borderId="53" xfId="6" applyNumberFormat="1" applyFont="1" applyBorder="1" applyAlignment="1">
      <alignment horizontal="center" vertical="center"/>
    </xf>
    <xf numFmtId="181" fontId="0" fillId="0" borderId="47" xfId="6" applyNumberFormat="1" applyFont="1" applyBorder="1" applyAlignment="1">
      <alignment horizontal="center" vertical="center"/>
    </xf>
    <xf numFmtId="0" fontId="8" fillId="7" borderId="7" xfId="6" applyFill="1" applyBorder="1" applyAlignment="1">
      <alignment horizontal="center" vertical="center" wrapText="1" shrinkToFit="1"/>
    </xf>
    <xf numFmtId="0" fontId="13" fillId="8" borderId="4" xfId="0" applyFont="1" applyFill="1" applyBorder="1" applyAlignment="1">
      <alignment horizontal="center" vertical="center" wrapText="1"/>
    </xf>
    <xf numFmtId="0" fontId="0" fillId="6" borderId="4" xfId="0" applyFill="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0" fillId="3" borderId="31" xfId="0" applyFill="1" applyBorder="1" applyAlignment="1">
      <alignment horizontal="center" vertical="center"/>
    </xf>
    <xf numFmtId="0" fontId="0" fillId="3" borderId="11" xfId="0" applyFill="1" applyBorder="1" applyAlignment="1">
      <alignment horizontal="center" vertical="center"/>
    </xf>
    <xf numFmtId="0" fontId="0" fillId="3" borderId="1" xfId="0" applyFill="1" applyBorder="1" applyAlignment="1">
      <alignment horizontal="center" vertical="center"/>
    </xf>
    <xf numFmtId="0" fontId="0" fillId="3" borderId="31" xfId="0" applyFill="1" applyBorder="1" applyAlignment="1">
      <alignment horizontal="center" vertical="center" wrapText="1"/>
    </xf>
    <xf numFmtId="0" fontId="0" fillId="3" borderId="4" xfId="0" applyFill="1" applyBorder="1" applyAlignment="1">
      <alignment horizontal="center" vertical="center"/>
    </xf>
    <xf numFmtId="0" fontId="13" fillId="0" borderId="4" xfId="0" applyFont="1" applyBorder="1" applyAlignment="1">
      <alignment horizontal="center" vertical="center" wrapText="1"/>
    </xf>
    <xf numFmtId="0" fontId="0" fillId="3" borderId="7" xfId="0" applyFill="1" applyBorder="1" applyAlignment="1">
      <alignment horizontal="center" vertical="center" wrapText="1"/>
    </xf>
    <xf numFmtId="0" fontId="13" fillId="3" borderId="7" xfId="0" applyFont="1" applyFill="1" applyBorder="1" applyAlignment="1">
      <alignment horizontal="center" vertical="center" wrapText="1"/>
    </xf>
    <xf numFmtId="0" fontId="13" fillId="3" borderId="11" xfId="0" applyFont="1" applyFill="1" applyBorder="1" applyAlignment="1">
      <alignment horizontal="center" vertical="center"/>
    </xf>
    <xf numFmtId="0" fontId="13" fillId="3" borderId="1" xfId="0" applyFont="1" applyFill="1" applyBorder="1" applyAlignment="1">
      <alignment horizontal="center" vertical="center"/>
    </xf>
    <xf numFmtId="0" fontId="0" fillId="3" borderId="7" xfId="0" applyFill="1" applyBorder="1" applyAlignment="1">
      <alignment horizontal="center" vertical="center"/>
    </xf>
    <xf numFmtId="0" fontId="0" fillId="0" borderId="30" xfId="0" applyBorder="1" applyAlignment="1">
      <alignment horizontal="center" vertical="center" wrapText="1"/>
    </xf>
    <xf numFmtId="0" fontId="0" fillId="0" borderId="28" xfId="0"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center" vertical="center"/>
    </xf>
    <xf numFmtId="0" fontId="0" fillId="0" borderId="25" xfId="0" applyBorder="1" applyAlignment="1">
      <alignment horizontal="center" vertical="center"/>
    </xf>
    <xf numFmtId="0" fontId="0" fillId="0" borderId="24" xfId="0" applyBorder="1" applyAlignment="1">
      <alignment horizontal="center" vertical="center"/>
    </xf>
    <xf numFmtId="0" fontId="13" fillId="0" borderId="8" xfId="0" applyFont="1" applyBorder="1" applyAlignment="1">
      <alignment horizontal="center" vertical="center" wrapText="1"/>
    </xf>
    <xf numFmtId="0" fontId="13" fillId="0" borderId="9" xfId="0" applyFont="1" applyBorder="1" applyAlignment="1">
      <alignment horizontal="center" vertical="center"/>
    </xf>
    <xf numFmtId="0" fontId="13" fillId="0" borderId="2" xfId="0" applyFont="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xf>
    <xf numFmtId="0" fontId="0" fillId="0" borderId="2" xfId="0" applyBorder="1" applyAlignment="1">
      <alignment horizontal="center" vertical="center"/>
    </xf>
    <xf numFmtId="0" fontId="22" fillId="0" borderId="30" xfId="0" applyFont="1" applyBorder="1" applyAlignment="1">
      <alignment horizontal="center" vertical="center"/>
    </xf>
    <xf numFmtId="0" fontId="22" fillId="0" borderId="4" xfId="0" applyFont="1" applyBorder="1" applyAlignment="1">
      <alignment horizontal="center" vertical="center"/>
    </xf>
    <xf numFmtId="0" fontId="13" fillId="0" borderId="4"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26" xfId="0" applyBorder="1" applyAlignment="1">
      <alignment horizontal="center" vertical="center"/>
    </xf>
    <xf numFmtId="0" fontId="0" fillId="5" borderId="32" xfId="0" applyFill="1" applyBorder="1" applyAlignment="1">
      <alignment horizontal="center" vertical="center"/>
    </xf>
    <xf numFmtId="0" fontId="0" fillId="5" borderId="33" xfId="0" applyFill="1" applyBorder="1" applyAlignment="1">
      <alignment horizontal="center" vertical="center"/>
    </xf>
    <xf numFmtId="0" fontId="0" fillId="5" borderId="9" xfId="0" applyFill="1" applyBorder="1" applyAlignment="1">
      <alignment horizontal="center" vertical="center"/>
    </xf>
    <xf numFmtId="0" fontId="0" fillId="5" borderId="12" xfId="0" applyFill="1" applyBorder="1" applyAlignment="1">
      <alignment horizontal="center" vertical="center"/>
    </xf>
    <xf numFmtId="0" fontId="0" fillId="5" borderId="2" xfId="0" applyFill="1" applyBorder="1" applyAlignment="1">
      <alignment horizontal="center" vertical="center"/>
    </xf>
    <xf numFmtId="0" fontId="0" fillId="5" borderId="10" xfId="0" applyFill="1" applyBorder="1" applyAlignment="1">
      <alignment horizontal="center" vertical="center"/>
    </xf>
    <xf numFmtId="0" fontId="0" fillId="0" borderId="31" xfId="0"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vertical="center"/>
    </xf>
    <xf numFmtId="0" fontId="0" fillId="3" borderId="23" xfId="0" applyFill="1" applyBorder="1" applyAlignment="1">
      <alignment horizontal="center" vertical="center"/>
    </xf>
    <xf numFmtId="0" fontId="0" fillId="3" borderId="24" xfId="0" applyFill="1" applyBorder="1" applyAlignment="1">
      <alignment horizontal="center" vertical="center"/>
    </xf>
    <xf numFmtId="0" fontId="0" fillId="0" borderId="42"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12" fillId="0" borderId="7" xfId="0" applyFont="1" applyBorder="1" applyAlignment="1">
      <alignment horizontal="center" vertical="center"/>
    </xf>
    <xf numFmtId="0" fontId="12" fillId="0" borderId="11" xfId="0" applyFont="1" applyBorder="1" applyAlignment="1">
      <alignment horizontal="center" vertical="center"/>
    </xf>
    <xf numFmtId="0" fontId="12" fillId="0" borderId="1" xfId="0" applyFont="1" applyBorder="1" applyAlignment="1">
      <alignment horizontal="center" vertical="center"/>
    </xf>
    <xf numFmtId="3" fontId="12" fillId="0" borderId="7" xfId="0" applyNumberFormat="1" applyFont="1" applyBorder="1" applyAlignment="1">
      <alignment horizontal="center" vertical="center"/>
    </xf>
    <xf numFmtId="3" fontId="12" fillId="0" borderId="11" xfId="0" applyNumberFormat="1" applyFont="1" applyBorder="1" applyAlignment="1">
      <alignment horizontal="center" vertical="center"/>
    </xf>
    <xf numFmtId="3" fontId="12" fillId="0" borderId="1" xfId="0" applyNumberFormat="1" applyFont="1" applyBorder="1" applyAlignment="1">
      <alignment horizontal="center" vertical="center"/>
    </xf>
    <xf numFmtId="0" fontId="0" fillId="0" borderId="7" xfId="0" applyBorder="1" applyAlignment="1">
      <alignment horizontal="center" vertical="center"/>
    </xf>
    <xf numFmtId="0" fontId="0" fillId="0" borderId="33" xfId="0" applyBorder="1" applyAlignment="1">
      <alignment horizontal="center" vertical="center" wrapText="1"/>
    </xf>
    <xf numFmtId="0" fontId="0" fillId="0" borderId="12" xfId="0" applyBorder="1" applyAlignment="1">
      <alignment horizontal="center" vertical="center"/>
    </xf>
    <xf numFmtId="0" fontId="0" fillId="0" borderId="10" xfId="0" applyBorder="1" applyAlignment="1">
      <alignment horizontal="center" vertical="center"/>
    </xf>
    <xf numFmtId="0" fontId="13" fillId="0" borderId="8" xfId="0" applyFont="1" applyBorder="1" applyAlignment="1">
      <alignment horizontal="center" vertical="center"/>
    </xf>
    <xf numFmtId="0" fontId="22" fillId="0" borderId="30" xfId="0" applyFont="1" applyBorder="1" applyAlignment="1">
      <alignment horizontal="center" vertical="center" wrapText="1"/>
    </xf>
    <xf numFmtId="0" fontId="0" fillId="0" borderId="43" xfId="0" applyBorder="1" applyAlignment="1">
      <alignment horizontal="center" vertical="center"/>
    </xf>
    <xf numFmtId="0" fontId="26" fillId="0" borderId="0" xfId="2" applyFont="1" applyAlignment="1">
      <alignment horizontal="left" vertical="center"/>
    </xf>
  </cellXfs>
  <cellStyles count="7">
    <cellStyle name="桁区切り 2" xfId="1" xr:uid="{00000000-0005-0000-0000-000000000000}"/>
    <cellStyle name="標準" xfId="0" builtinId="0"/>
    <cellStyle name="標準 2" xfId="2" xr:uid="{00000000-0005-0000-0000-000002000000}"/>
    <cellStyle name="標準 2 2" xfId="4" xr:uid="{47407CA4-4EF3-4FE5-B7A6-DDEF040BF1FB}"/>
    <cellStyle name="標準 2 2 2" xfId="5" xr:uid="{86C5124C-B338-45B3-86BB-E98DB4C91591}"/>
    <cellStyle name="標準 2 3" xfId="6" xr:uid="{D8E5DFF9-5CD0-4593-9ABB-E2F160CF1C63}"/>
    <cellStyle name="標準 3" xfId="3" xr:uid="{00000000-0005-0000-0000-000003000000}"/>
  </cellStyles>
  <dxfs count="0"/>
  <tableStyles count="0" defaultTableStyle="TableStyleMedium2" defaultPivotStyle="PivotStyleLight16"/>
  <colors>
    <mruColors>
      <color rgb="FF0000FF"/>
      <color rgb="FFFFFFCC"/>
      <color rgb="FFFFCCFF"/>
      <color rgb="FFFF00FF"/>
      <color rgb="FFFFF2CC"/>
      <color rgb="FFCCFFFF"/>
      <color rgb="FF000000"/>
      <color rgb="FFFF66CC"/>
      <color rgb="FF66FF33"/>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ja-JP"/>
              <a:t>吸光度と</a:t>
            </a:r>
            <a:r>
              <a:rPr lang="en-US"/>
              <a:t>MLSS</a:t>
            </a:r>
            <a:r>
              <a:rPr lang="ja-JP"/>
              <a:t>（黒）</a:t>
            </a:r>
            <a:endParaRPr lang="en-US"/>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'[1]次期IM（T6）試験データ整理'!$W$26</c:f>
              <c:strCache>
                <c:ptCount val="1"/>
                <c:pt idx="0">
                  <c:v>T6-01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'[1]次期IM（T6）試験データ整理'!$W$27:$W$32</c:f>
              <c:numCache>
                <c:formatCode>General</c:formatCode>
                <c:ptCount val="6"/>
                <c:pt idx="0">
                  <c:v>-3.4743559923715083E-8</c:v>
                </c:pt>
                <c:pt idx="1">
                  <c:v>5.5106670958292941E-2</c:v>
                </c:pt>
                <c:pt idx="2">
                  <c:v>0.12122210767518121</c:v>
                </c:pt>
                <c:pt idx="3">
                  <c:v>0.2557163040936552</c:v>
                </c:pt>
                <c:pt idx="4">
                  <c:v>0.52006861826676221</c:v>
                </c:pt>
                <c:pt idx="5">
                  <c:v>1.3186189381040054</c:v>
                </c:pt>
              </c:numCache>
            </c:numRef>
          </c:xVal>
          <c:yVal>
            <c:numRef>
              <c:f>'[1]次期IM（T6）試験データ整理'!$V$27:$V$32</c:f>
              <c:numCache>
                <c:formatCode>General</c:formatCode>
                <c:ptCount val="6"/>
                <c:pt idx="0">
                  <c:v>0</c:v>
                </c:pt>
                <c:pt idx="1">
                  <c:v>800</c:v>
                </c:pt>
                <c:pt idx="2">
                  <c:v>1810</c:v>
                </c:pt>
                <c:pt idx="3">
                  <c:v>3860</c:v>
                </c:pt>
                <c:pt idx="4">
                  <c:v>7880</c:v>
                </c:pt>
                <c:pt idx="5">
                  <c:v>19800</c:v>
                </c:pt>
              </c:numCache>
            </c:numRef>
          </c:yVal>
          <c:smooth val="1"/>
          <c:extLst>
            <c:ext xmlns:c16="http://schemas.microsoft.com/office/drawing/2014/chart" uri="{C3380CC4-5D6E-409C-BE32-E72D297353CC}">
              <c16:uniqueId val="{00000000-3DCF-4BE2-B5FE-9B87CEC04E17}"/>
            </c:ext>
          </c:extLst>
        </c:ser>
        <c:ser>
          <c:idx val="1"/>
          <c:order val="1"/>
          <c:tx>
            <c:strRef>
              <c:f>'[1]次期IM（T6）試験データ整理'!$X$26</c:f>
              <c:strCache>
                <c:ptCount val="1"/>
                <c:pt idx="0">
                  <c:v>T6-02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'[1]次期IM（T6）試験データ整理'!$X$27:$X$32</c:f>
              <c:numCache>
                <c:formatCode>General</c:formatCode>
                <c:ptCount val="6"/>
                <c:pt idx="0">
                  <c:v>0</c:v>
                </c:pt>
                <c:pt idx="1">
                  <c:v>5.6905280409447923E-2</c:v>
                </c:pt>
                <c:pt idx="2">
                  <c:v>0.1251404569962877</c:v>
                </c:pt>
                <c:pt idx="3">
                  <c:v>0.26266947719979111</c:v>
                </c:pt>
                <c:pt idx="4">
                  <c:v>0.53439125538471033</c:v>
                </c:pt>
                <c:pt idx="5">
                  <c:v>1.3627852188066618</c:v>
                </c:pt>
              </c:numCache>
            </c:numRef>
          </c:xVal>
          <c:yVal>
            <c:numRef>
              <c:f>'[1]次期IM（T6）試験データ整理'!$V$27:$V$32</c:f>
              <c:numCache>
                <c:formatCode>General</c:formatCode>
                <c:ptCount val="6"/>
                <c:pt idx="0">
                  <c:v>0</c:v>
                </c:pt>
                <c:pt idx="1">
                  <c:v>800</c:v>
                </c:pt>
                <c:pt idx="2">
                  <c:v>1810</c:v>
                </c:pt>
                <c:pt idx="3">
                  <c:v>3860</c:v>
                </c:pt>
                <c:pt idx="4">
                  <c:v>7880</c:v>
                </c:pt>
                <c:pt idx="5">
                  <c:v>19800</c:v>
                </c:pt>
              </c:numCache>
            </c:numRef>
          </c:yVal>
          <c:smooth val="1"/>
          <c:extLst>
            <c:ext xmlns:c16="http://schemas.microsoft.com/office/drawing/2014/chart" uri="{C3380CC4-5D6E-409C-BE32-E72D297353CC}">
              <c16:uniqueId val="{00000001-3DCF-4BE2-B5FE-9B87CEC04E17}"/>
            </c:ext>
          </c:extLst>
        </c:ser>
        <c:ser>
          <c:idx val="2"/>
          <c:order val="2"/>
          <c:tx>
            <c:strRef>
              <c:f>'[1]次期IM（T6）試験データ整理'!$Y$26</c:f>
              <c:strCache>
                <c:ptCount val="1"/>
                <c:pt idx="0">
                  <c:v>T6-03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'[1]次期IM（T6）試験データ整理'!$Y$27:$Y$32</c:f>
              <c:numCache>
                <c:formatCode>General</c:formatCode>
                <c:ptCount val="6"/>
                <c:pt idx="0">
                  <c:v>0</c:v>
                </c:pt>
                <c:pt idx="1">
                  <c:v>5.4510493897154434E-2</c:v>
                </c:pt>
                <c:pt idx="2">
                  <c:v>0.12001735769475487</c:v>
                </c:pt>
                <c:pt idx="3">
                  <c:v>0.25361158159365926</c:v>
                </c:pt>
                <c:pt idx="4">
                  <c:v>0.51585181001728286</c:v>
                </c:pt>
                <c:pt idx="5">
                  <c:v>1.3184721222880358</c:v>
                </c:pt>
              </c:numCache>
            </c:numRef>
          </c:xVal>
          <c:yVal>
            <c:numRef>
              <c:f>'[1]次期IM（T6）試験データ整理'!$V$27:$V$32</c:f>
              <c:numCache>
                <c:formatCode>General</c:formatCode>
                <c:ptCount val="6"/>
                <c:pt idx="0">
                  <c:v>0</c:v>
                </c:pt>
                <c:pt idx="1">
                  <c:v>800</c:v>
                </c:pt>
                <c:pt idx="2">
                  <c:v>1810</c:v>
                </c:pt>
                <c:pt idx="3">
                  <c:v>3860</c:v>
                </c:pt>
                <c:pt idx="4">
                  <c:v>7880</c:v>
                </c:pt>
                <c:pt idx="5">
                  <c:v>19800</c:v>
                </c:pt>
              </c:numCache>
            </c:numRef>
          </c:yVal>
          <c:smooth val="1"/>
          <c:extLst>
            <c:ext xmlns:c16="http://schemas.microsoft.com/office/drawing/2014/chart" uri="{C3380CC4-5D6E-409C-BE32-E72D297353CC}">
              <c16:uniqueId val="{00000002-3DCF-4BE2-B5FE-9B87CEC04E17}"/>
            </c:ext>
          </c:extLst>
        </c:ser>
        <c:dLbls>
          <c:showLegendKey val="0"/>
          <c:showVal val="0"/>
          <c:showCatName val="0"/>
          <c:showSerName val="0"/>
          <c:showPercent val="0"/>
          <c:showBubbleSize val="0"/>
        </c:dLbls>
        <c:axId val="376386495"/>
        <c:axId val="376387935"/>
      </c:scatterChart>
      <c:valAx>
        <c:axId val="376386495"/>
        <c:scaling>
          <c:orientation val="minMax"/>
          <c:max val="0.70000000000000007"/>
          <c:min val="0"/>
        </c:scaling>
        <c:delete val="0"/>
        <c:axPos val="b"/>
        <c:majorGridlines>
          <c:spPr>
            <a:ln w="9525" cap="flat" cmpd="sng" algn="ctr">
              <a:solidFill>
                <a:sysClr val="windowText" lastClr="000000"/>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t>吸光度</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0.00_ " sourceLinked="0"/>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crossAx val="376387935"/>
        <c:crosses val="autoZero"/>
        <c:crossBetween val="midCat"/>
      </c:valAx>
      <c:valAx>
        <c:axId val="376387935"/>
        <c:scaling>
          <c:orientation val="minMax"/>
          <c:max val="10000"/>
        </c:scaling>
        <c:delete val="0"/>
        <c:axPos val="l"/>
        <c:majorGridlines>
          <c:spPr>
            <a:ln w="9525" cap="flat" cmpd="sng" algn="ctr">
              <a:solidFill>
                <a:sysClr val="windowText" lastClr="000000"/>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MLSS</a:t>
                </a:r>
                <a:r>
                  <a:rPr lang="ja-JP"/>
                  <a:t>（</a:t>
                </a:r>
                <a:r>
                  <a:rPr lang="en-US"/>
                  <a:t>mg/L</a:t>
                </a:r>
                <a:r>
                  <a:rPr lang="ja-JP"/>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crossAx val="376386495"/>
        <c:crosses val="autoZero"/>
        <c:crossBetween val="midCat"/>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1000"/>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ja-JP"/>
              <a:t>吸光度と</a:t>
            </a:r>
            <a:r>
              <a:rPr lang="ja-JP" altLang="en-US"/>
              <a:t>透視度</a:t>
            </a:r>
            <a:endParaRPr lang="en-US"/>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smoothMarker"/>
        <c:varyColors val="0"/>
        <c:ser>
          <c:idx val="0"/>
          <c:order val="0"/>
          <c:tx>
            <c:strRef>
              <c:f>'[1]次期IM（T6）試験データ整理'!$V$133</c:f>
              <c:strCache>
                <c:ptCount val="1"/>
                <c:pt idx="0">
                  <c:v>T6-01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'[1]次期IM（T6）試験データ整理'!$V$134:$V$139</c:f>
              <c:numCache>
                <c:formatCode>General</c:formatCode>
                <c:ptCount val="6"/>
                <c:pt idx="0">
                  <c:v>1.8200623085008918E-3</c:v>
                </c:pt>
                <c:pt idx="1">
                  <c:v>2.2139266307886845E-3</c:v>
                </c:pt>
                <c:pt idx="2">
                  <c:v>4.5687737797619294E-3</c:v>
                </c:pt>
                <c:pt idx="3">
                  <c:v>1.2684615015520335E-2</c:v>
                </c:pt>
                <c:pt idx="4">
                  <c:v>2.5178092021144828E-2</c:v>
                </c:pt>
                <c:pt idx="5">
                  <c:v>5.8414296811478784E-2</c:v>
                </c:pt>
              </c:numCache>
            </c:numRef>
          </c:xVal>
          <c:yVal>
            <c:numRef>
              <c:f>'[1]次期IM（T6）試験データ整理'!$U$134:$U$139</c:f>
              <c:numCache>
                <c:formatCode>General</c:formatCode>
                <c:ptCount val="6"/>
                <c:pt idx="0">
                  <c:v>94</c:v>
                </c:pt>
                <c:pt idx="1">
                  <c:v>87.2</c:v>
                </c:pt>
                <c:pt idx="2">
                  <c:v>53.833333333333336</c:v>
                </c:pt>
                <c:pt idx="3">
                  <c:v>21.900000000000002</c:v>
                </c:pt>
                <c:pt idx="4">
                  <c:v>11.466666666666667</c:v>
                </c:pt>
                <c:pt idx="5">
                  <c:v>4.3999999999999995</c:v>
                </c:pt>
              </c:numCache>
            </c:numRef>
          </c:yVal>
          <c:smooth val="1"/>
          <c:extLst>
            <c:ext xmlns:c16="http://schemas.microsoft.com/office/drawing/2014/chart" uri="{C3380CC4-5D6E-409C-BE32-E72D297353CC}">
              <c16:uniqueId val="{00000000-64D2-4749-B9BB-41794B59C627}"/>
            </c:ext>
          </c:extLst>
        </c:ser>
        <c:ser>
          <c:idx val="1"/>
          <c:order val="1"/>
          <c:tx>
            <c:strRef>
              <c:f>'[1]次期IM（T6）試験データ整理'!$W$133</c:f>
              <c:strCache>
                <c:ptCount val="1"/>
                <c:pt idx="0">
                  <c:v>T6-02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'[1]次期IM（T6）試験データ整理'!$W$134:$W$139</c:f>
              <c:numCache>
                <c:formatCode>General</c:formatCode>
                <c:ptCount val="6"/>
                <c:pt idx="0">
                  <c:v>2.0970246514508965E-3</c:v>
                </c:pt>
                <c:pt idx="1">
                  <c:v>2.4092154568108831E-3</c:v>
                </c:pt>
                <c:pt idx="2">
                  <c:v>4.6544484253691065E-3</c:v>
                </c:pt>
                <c:pt idx="3">
                  <c:v>1.2990013944046272E-2</c:v>
                </c:pt>
                <c:pt idx="4">
                  <c:v>2.5527460840962246E-2</c:v>
                </c:pt>
                <c:pt idx="5">
                  <c:v>5.9603592293422783E-2</c:v>
                </c:pt>
              </c:numCache>
            </c:numRef>
          </c:xVal>
          <c:yVal>
            <c:numRef>
              <c:f>'[1]次期IM（T6）試験データ整理'!$U$134:$U$139</c:f>
              <c:numCache>
                <c:formatCode>General</c:formatCode>
                <c:ptCount val="6"/>
                <c:pt idx="0">
                  <c:v>94</c:v>
                </c:pt>
                <c:pt idx="1">
                  <c:v>87.2</c:v>
                </c:pt>
                <c:pt idx="2">
                  <c:v>53.833333333333336</c:v>
                </c:pt>
                <c:pt idx="3">
                  <c:v>21.900000000000002</c:v>
                </c:pt>
                <c:pt idx="4">
                  <c:v>11.466666666666667</c:v>
                </c:pt>
                <c:pt idx="5">
                  <c:v>4.3999999999999995</c:v>
                </c:pt>
              </c:numCache>
            </c:numRef>
          </c:yVal>
          <c:smooth val="1"/>
          <c:extLst>
            <c:ext xmlns:c16="http://schemas.microsoft.com/office/drawing/2014/chart" uri="{C3380CC4-5D6E-409C-BE32-E72D297353CC}">
              <c16:uniqueId val="{00000001-64D2-4749-B9BB-41794B59C627}"/>
            </c:ext>
          </c:extLst>
        </c:ser>
        <c:ser>
          <c:idx val="2"/>
          <c:order val="2"/>
          <c:tx>
            <c:strRef>
              <c:f>'[1]次期IM（T6）試験データ整理'!$X$133</c:f>
              <c:strCache>
                <c:ptCount val="1"/>
                <c:pt idx="0">
                  <c:v>T6-03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'[1]次期IM（T6）試験データ整理'!$X$134:$X$139</c:f>
              <c:numCache>
                <c:formatCode>General</c:formatCode>
                <c:ptCount val="6"/>
                <c:pt idx="0">
                  <c:v>1.9976828832015997E-3</c:v>
                </c:pt>
                <c:pt idx="1">
                  <c:v>2.385805492665823E-3</c:v>
                </c:pt>
                <c:pt idx="2">
                  <c:v>4.6238524988502826E-3</c:v>
                </c:pt>
                <c:pt idx="3">
                  <c:v>1.2824799262804103E-2</c:v>
                </c:pt>
                <c:pt idx="4">
                  <c:v>2.5155797796004555E-2</c:v>
                </c:pt>
                <c:pt idx="5">
                  <c:v>5.8838136270748458E-2</c:v>
                </c:pt>
              </c:numCache>
            </c:numRef>
          </c:xVal>
          <c:yVal>
            <c:numRef>
              <c:f>'[1]次期IM（T6）試験データ整理'!$U$134:$U$139</c:f>
              <c:numCache>
                <c:formatCode>General</c:formatCode>
                <c:ptCount val="6"/>
                <c:pt idx="0">
                  <c:v>94</c:v>
                </c:pt>
                <c:pt idx="1">
                  <c:v>87.2</c:v>
                </c:pt>
                <c:pt idx="2">
                  <c:v>53.833333333333336</c:v>
                </c:pt>
                <c:pt idx="3">
                  <c:v>21.900000000000002</c:v>
                </c:pt>
                <c:pt idx="4">
                  <c:v>11.466666666666667</c:v>
                </c:pt>
                <c:pt idx="5">
                  <c:v>4.3999999999999995</c:v>
                </c:pt>
              </c:numCache>
            </c:numRef>
          </c:yVal>
          <c:smooth val="1"/>
          <c:extLst>
            <c:ext xmlns:c16="http://schemas.microsoft.com/office/drawing/2014/chart" uri="{C3380CC4-5D6E-409C-BE32-E72D297353CC}">
              <c16:uniqueId val="{00000002-64D2-4749-B9BB-41794B59C627}"/>
            </c:ext>
          </c:extLst>
        </c:ser>
        <c:dLbls>
          <c:showLegendKey val="0"/>
          <c:showVal val="0"/>
          <c:showCatName val="0"/>
          <c:showSerName val="0"/>
          <c:showPercent val="0"/>
          <c:showBubbleSize val="0"/>
        </c:dLbls>
        <c:axId val="376203615"/>
        <c:axId val="376196415"/>
      </c:scatterChart>
      <c:valAx>
        <c:axId val="376203615"/>
        <c:scaling>
          <c:orientation val="minMax"/>
          <c:max val="6.0000000000000012E-2"/>
        </c:scaling>
        <c:delete val="0"/>
        <c:axPos val="b"/>
        <c:majorGridlines>
          <c:spPr>
            <a:ln w="9525" cap="flat" cmpd="sng" algn="ctr">
              <a:solidFill>
                <a:sysClr val="windowText" lastClr="000000"/>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t>吸光度</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0.00_ " sourceLinked="0"/>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crossAx val="376196415"/>
        <c:crosses val="autoZero"/>
        <c:crossBetween val="midCat"/>
        <c:majorUnit val="1.0000000000000002E-2"/>
      </c:valAx>
      <c:valAx>
        <c:axId val="376196415"/>
        <c:scaling>
          <c:orientation val="minMax"/>
        </c:scaling>
        <c:delete val="0"/>
        <c:axPos val="l"/>
        <c:majorGridlines>
          <c:spPr>
            <a:ln w="9525" cap="flat" cmpd="sng" algn="ctr">
              <a:solidFill>
                <a:sysClr val="windowText" lastClr="000000"/>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透視度</a:t>
                </a:r>
                <a:r>
                  <a:rPr lang="ja-JP"/>
                  <a:t>（</a:t>
                </a:r>
                <a:r>
                  <a:rPr lang="en-US" altLang="ja-JP"/>
                  <a:t>cm</a:t>
                </a:r>
                <a:r>
                  <a:rPr lang="ja-JP"/>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0_);[Red]\(#,##0\)" sourceLinked="0"/>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crossAx val="376203615"/>
        <c:crosses val="autoZero"/>
        <c:crossBetween val="midCat"/>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1000"/>
      </a:pPr>
      <a:endParaRPr lang="ja-JP"/>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ＭＳ Ｐゴシック" panose="020B0600070205080204" pitchFamily="50" charset="-128"/>
                <a:ea typeface="ＭＳ Ｐゴシック" panose="020B0600070205080204" pitchFamily="50" charset="-128"/>
                <a:cs typeface="+mn-cs"/>
              </a:defRPr>
            </a:pPr>
            <a:r>
              <a:rPr lang="ja-JP" altLang="ja-JP" sz="1000" b="0" i="0" u="none" strike="noStrike" kern="1200" spc="0" baseline="0">
                <a:solidFill>
                  <a:sysClr val="windowText" lastClr="000000">
                    <a:lumMod val="65000"/>
                    <a:lumOff val="35000"/>
                  </a:sysClr>
                </a:solidFill>
                <a:latin typeface="ＭＳ Ｐゴシック" panose="020B0600070205080204" pitchFamily="50" charset="-128"/>
                <a:ea typeface="ＭＳ Ｐゴシック" panose="020B0600070205080204" pitchFamily="50" charset="-128"/>
              </a:rPr>
              <a:t>水深直線性（ゼロ補正のみ）</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ＭＳ Ｐゴシック" panose="020B0600070205080204" pitchFamily="50" charset="-128"/>
              <a:ea typeface="ＭＳ Ｐゴシック" panose="020B0600070205080204" pitchFamily="50" charset="-128"/>
              <a:cs typeface="+mn-cs"/>
            </a:defRPr>
          </a:pPr>
          <a:endParaRPr lang="ja-JP"/>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'記録用紙 (基準器ベース) (2)'!$D$109:$D$114</c:f>
              <c:numCache>
                <c:formatCode>0.00_ </c:formatCode>
                <c:ptCount val="6"/>
                <c:pt idx="0">
                  <c:v>0</c:v>
                </c:pt>
                <c:pt idx="1">
                  <c:v>0.5</c:v>
                </c:pt>
                <c:pt idx="2">
                  <c:v>1</c:v>
                </c:pt>
                <c:pt idx="3">
                  <c:v>2</c:v>
                </c:pt>
                <c:pt idx="4">
                  <c:v>3</c:v>
                </c:pt>
                <c:pt idx="5">
                  <c:v>6</c:v>
                </c:pt>
              </c:numCache>
            </c:numRef>
          </c:xVal>
          <c:yVal>
            <c:numRef>
              <c:f>'記録用紙 (基準器ベース) (2)'!$I$109:$I$114</c:f>
              <c:numCache>
                <c:formatCode>0.00_ </c:formatCode>
                <c:ptCount val="6"/>
                <c:pt idx="0">
                  <c:v>0</c:v>
                </c:pt>
                <c:pt idx="1">
                  <c:v>0.54128566225999197</c:v>
                </c:pt>
                <c:pt idx="2">
                  <c:v>1.0476402062436614</c:v>
                </c:pt>
                <c:pt idx="3">
                  <c:v>2.0036806257937712</c:v>
                </c:pt>
                <c:pt idx="4">
                  <c:v>3.0612127760166667</c:v>
                </c:pt>
                <c:pt idx="5">
                  <c:v>6.0099999999999989</c:v>
                </c:pt>
              </c:numCache>
            </c:numRef>
          </c:yVal>
          <c:smooth val="0"/>
          <c:extLst>
            <c:ext xmlns:c16="http://schemas.microsoft.com/office/drawing/2014/chart" uri="{C3380CC4-5D6E-409C-BE32-E72D297353CC}">
              <c16:uniqueId val="{00000000-97B7-42EB-9E3B-1A5B4B04792A}"/>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'記録用紙 (基準器ベース) (2)'!$D$109:$D$114</c:f>
              <c:numCache>
                <c:formatCode>0.00_ </c:formatCode>
                <c:ptCount val="6"/>
                <c:pt idx="0">
                  <c:v>0</c:v>
                </c:pt>
                <c:pt idx="1">
                  <c:v>0.5</c:v>
                </c:pt>
                <c:pt idx="2">
                  <c:v>1</c:v>
                </c:pt>
                <c:pt idx="3">
                  <c:v>2</c:v>
                </c:pt>
                <c:pt idx="4">
                  <c:v>3</c:v>
                </c:pt>
                <c:pt idx="5">
                  <c:v>6</c:v>
                </c:pt>
              </c:numCache>
            </c:numRef>
          </c:xVal>
          <c:yVal>
            <c:numRef>
              <c:f>'記録用紙 (基準器ベース) (2)'!$M$109:$M$114</c:f>
              <c:numCache>
                <c:formatCode>0.00_ </c:formatCode>
                <c:ptCount val="6"/>
                <c:pt idx="0">
                  <c:v>0</c:v>
                </c:pt>
                <c:pt idx="1">
                  <c:v>0.53011795526721772</c:v>
                </c:pt>
                <c:pt idx="2">
                  <c:v>1.0293419539425661</c:v>
                </c:pt>
                <c:pt idx="3">
                  <c:v>2.0203098155289414</c:v>
                </c:pt>
                <c:pt idx="4">
                  <c:v>3.0667018882791606</c:v>
                </c:pt>
                <c:pt idx="5">
                  <c:v>6.04</c:v>
                </c:pt>
              </c:numCache>
            </c:numRef>
          </c:yVal>
          <c:smooth val="0"/>
          <c:extLst>
            <c:ext xmlns:c16="http://schemas.microsoft.com/office/drawing/2014/chart" uri="{C3380CC4-5D6E-409C-BE32-E72D297353CC}">
              <c16:uniqueId val="{00000001-97B7-42EB-9E3B-1A5B4B04792A}"/>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'記録用紙 (基準器ベース) (2)'!$D$109:$D$114</c:f>
              <c:numCache>
                <c:formatCode>0.00_ </c:formatCode>
                <c:ptCount val="6"/>
                <c:pt idx="0">
                  <c:v>0</c:v>
                </c:pt>
                <c:pt idx="1">
                  <c:v>0.5</c:v>
                </c:pt>
                <c:pt idx="2">
                  <c:v>1</c:v>
                </c:pt>
                <c:pt idx="3">
                  <c:v>2</c:v>
                </c:pt>
                <c:pt idx="4">
                  <c:v>3</c:v>
                </c:pt>
                <c:pt idx="5">
                  <c:v>6</c:v>
                </c:pt>
              </c:numCache>
            </c:numRef>
          </c:xVal>
          <c:yVal>
            <c:numRef>
              <c:f>'記録用紙 (基準器ベース) (2)'!$Q$109:$Q$114</c:f>
              <c:numCache>
                <c:formatCode>0.00_ </c:formatCode>
                <c:ptCount val="6"/>
                <c:pt idx="0">
                  <c:v>0</c:v>
                </c:pt>
                <c:pt idx="1">
                  <c:v>0.53450704298912644</c:v>
                </c:pt>
                <c:pt idx="2">
                  <c:v>1.00456506737443</c:v>
                </c:pt>
                <c:pt idx="3">
                  <c:v>2.043178900962817</c:v>
                </c:pt>
                <c:pt idx="4">
                  <c:v>3.0273542865638148</c:v>
                </c:pt>
                <c:pt idx="5">
                  <c:v>6.04</c:v>
                </c:pt>
              </c:numCache>
            </c:numRef>
          </c:yVal>
          <c:smooth val="0"/>
          <c:extLst>
            <c:ext xmlns:c16="http://schemas.microsoft.com/office/drawing/2014/chart" uri="{C3380CC4-5D6E-409C-BE32-E72D297353CC}">
              <c16:uniqueId val="{00000002-97B7-42EB-9E3B-1A5B4B04792A}"/>
            </c:ext>
          </c:extLst>
        </c:ser>
        <c:dLbls>
          <c:showLegendKey val="0"/>
          <c:showVal val="0"/>
          <c:showCatName val="0"/>
          <c:showSerName val="0"/>
          <c:showPercent val="0"/>
          <c:showBubbleSize val="0"/>
        </c:dLbls>
        <c:axId val="1997732848"/>
        <c:axId val="1997902384"/>
      </c:scatterChart>
      <c:valAx>
        <c:axId val="1997732848"/>
        <c:scaling>
          <c:orientation val="minMax"/>
        </c:scaling>
        <c:delete val="0"/>
        <c:axPos val="b"/>
        <c:majorGridlines>
          <c:spPr>
            <a:ln w="9525" cap="flat" cmpd="sng" algn="ctr">
              <a:solidFill>
                <a:schemeClr val="tx1"/>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ＭＳ Ｐゴシック" panose="020B0600070205080204" pitchFamily="50" charset="-128"/>
                    <a:ea typeface="ＭＳ Ｐゴシック" panose="020B0600070205080204" pitchFamily="50" charset="-128"/>
                    <a:cs typeface="+mn-cs"/>
                  </a:defRPr>
                </a:pPr>
                <a:r>
                  <a:rPr lang="ja-JP" altLang="en-US" sz="1000" b="0" i="0" u="none" strike="noStrike" kern="1200" baseline="0">
                    <a:solidFill>
                      <a:sysClr val="windowText" lastClr="000000">
                        <a:lumMod val="65000"/>
                        <a:lumOff val="35000"/>
                      </a:sysClr>
                    </a:solidFill>
                    <a:latin typeface="ＭＳ Ｐゴシック" panose="020B0600070205080204" pitchFamily="50" charset="-128"/>
                    <a:ea typeface="ＭＳ Ｐゴシック" panose="020B0600070205080204" pitchFamily="50" charset="-128"/>
                  </a:rPr>
                  <a:t>基準器水深</a:t>
                </a:r>
                <a:r>
                  <a:rPr lang="en-US" altLang="ja-JP" sz="1000" b="0" i="0" u="none" strike="noStrike" kern="1200" baseline="0">
                    <a:solidFill>
                      <a:sysClr val="windowText" lastClr="000000">
                        <a:lumMod val="65000"/>
                        <a:lumOff val="35000"/>
                      </a:sysClr>
                    </a:solidFill>
                    <a:latin typeface="ＭＳ Ｐゴシック" panose="020B0600070205080204" pitchFamily="50" charset="-128"/>
                    <a:ea typeface="ＭＳ Ｐゴシック" panose="020B0600070205080204" pitchFamily="50" charset="-128"/>
                  </a:rPr>
                  <a:t>(m)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ＭＳ Ｐゴシック" panose="020B0600070205080204" pitchFamily="50" charset="-128"/>
                  <a:ea typeface="ＭＳ Ｐゴシック" panose="020B0600070205080204" pitchFamily="50" charset="-128"/>
                  <a:cs typeface="+mn-cs"/>
                </a:defRPr>
              </a:pPr>
              <a:endParaRPr lang="ja-JP"/>
            </a:p>
          </c:txPr>
        </c:title>
        <c:numFmt formatCode="0_ "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ＭＳ Ｐゴシック" panose="020B0600070205080204" pitchFamily="50" charset="-128"/>
                <a:ea typeface="ＭＳ Ｐゴシック" panose="020B0600070205080204" pitchFamily="50" charset="-128"/>
                <a:cs typeface="+mn-cs"/>
              </a:defRPr>
            </a:pPr>
            <a:endParaRPr lang="ja-JP"/>
          </a:p>
        </c:txPr>
        <c:crossAx val="1997902384"/>
        <c:crosses val="autoZero"/>
        <c:crossBetween val="midCat"/>
      </c:valAx>
      <c:valAx>
        <c:axId val="1997902384"/>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ＭＳ Ｐゴシック" panose="020B0600070205080204" pitchFamily="50" charset="-128"/>
                    <a:ea typeface="ＭＳ Ｐゴシック" panose="020B0600070205080204" pitchFamily="50" charset="-128"/>
                    <a:cs typeface="+mn-cs"/>
                  </a:defRPr>
                </a:pPr>
                <a:r>
                  <a:rPr lang="ja-JP" altLang="en-US" sz="1000" b="0" i="0" u="none" strike="noStrike" kern="1200" baseline="0">
                    <a:solidFill>
                      <a:sysClr val="windowText" lastClr="000000">
                        <a:lumMod val="65000"/>
                        <a:lumOff val="35000"/>
                      </a:sysClr>
                    </a:solidFill>
                    <a:latin typeface="ＭＳ Ｐゴシック" panose="020B0600070205080204" pitchFamily="50" charset="-128"/>
                    <a:ea typeface="ＭＳ Ｐゴシック" panose="020B0600070205080204" pitchFamily="50" charset="-128"/>
                  </a:rPr>
                  <a:t>水深換算値</a:t>
                </a:r>
                <a:r>
                  <a:rPr lang="en-US" altLang="ja-JP" sz="1000" b="0" i="0" u="none" strike="noStrike" kern="1200" baseline="0">
                    <a:solidFill>
                      <a:sysClr val="windowText" lastClr="000000">
                        <a:lumMod val="65000"/>
                        <a:lumOff val="35000"/>
                      </a:sysClr>
                    </a:solidFill>
                    <a:latin typeface="ＭＳ Ｐゴシック" panose="020B0600070205080204" pitchFamily="50" charset="-128"/>
                    <a:ea typeface="ＭＳ Ｐゴシック" panose="020B0600070205080204" pitchFamily="50" charset="-128"/>
                  </a:rPr>
                  <a:t>(m)</a:t>
                </a:r>
                <a:endParaRPr lang="ja-JP" altLang="en-US" sz="1000" b="0" i="0" u="none" strike="noStrike" kern="1200" baseline="0">
                  <a:solidFill>
                    <a:sysClr val="windowText" lastClr="000000">
                      <a:lumMod val="65000"/>
                      <a:lumOff val="35000"/>
                    </a:sysClr>
                  </a:solidFill>
                  <a:latin typeface="ＭＳ Ｐゴシック" panose="020B0600070205080204" pitchFamily="50" charset="-128"/>
                  <a:ea typeface="ＭＳ Ｐゴシック" panose="020B0600070205080204" pitchFamily="50" charset="-128"/>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ＭＳ Ｐゴシック" panose="020B0600070205080204" pitchFamily="50" charset="-128"/>
                  <a:ea typeface="ＭＳ Ｐゴシック" panose="020B0600070205080204" pitchFamily="50" charset="-128"/>
                  <a:cs typeface="+mn-cs"/>
                </a:defRPr>
              </a:pPr>
              <a:endParaRPr lang="ja-JP" altLang="en-US"/>
            </a:p>
          </c:txPr>
        </c:title>
        <c:numFmt formatCode="0_ "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ＭＳ Ｐゴシック" panose="020B0600070205080204" pitchFamily="50" charset="-128"/>
                <a:ea typeface="ＭＳ Ｐゴシック" panose="020B0600070205080204" pitchFamily="50" charset="-128"/>
                <a:cs typeface="+mn-cs"/>
              </a:defRPr>
            </a:pPr>
            <a:endParaRPr lang="ja-JP"/>
          </a:p>
        </c:txPr>
        <c:crossAx val="199773284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ＭＳ Ｐゴシック" panose="020B0600070205080204" pitchFamily="50" charset="-128"/>
              <a:ea typeface="ＭＳ Ｐゴシック" panose="020B0600070205080204"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latin typeface="ＭＳ Ｐゴシック" panose="020B0600070205080204" pitchFamily="50" charset="-128"/>
          <a:ea typeface="ＭＳ Ｐゴシック" panose="020B0600070205080204" pitchFamily="50" charset="-128"/>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2.emf"/><Relationship Id="rId18" Type="http://schemas.openxmlformats.org/officeDocument/2006/relationships/image" Target="../media/image16.emf"/><Relationship Id="rId3" Type="http://schemas.openxmlformats.org/officeDocument/2006/relationships/image" Target="../media/image3.emf"/><Relationship Id="rId21" Type="http://schemas.openxmlformats.org/officeDocument/2006/relationships/image" Target="../media/image19.emf"/><Relationship Id="rId7" Type="http://schemas.openxmlformats.org/officeDocument/2006/relationships/image" Target="../media/image7.emf"/><Relationship Id="rId12" Type="http://schemas.openxmlformats.org/officeDocument/2006/relationships/image" Target="../media/image11.emf"/><Relationship Id="rId17" Type="http://schemas.openxmlformats.org/officeDocument/2006/relationships/image" Target="../media/image15.emf"/><Relationship Id="rId2" Type="http://schemas.openxmlformats.org/officeDocument/2006/relationships/image" Target="../media/image2.emf"/><Relationship Id="rId16" Type="http://schemas.openxmlformats.org/officeDocument/2006/relationships/chart" Target="../charts/chart2.xml"/><Relationship Id="rId20" Type="http://schemas.openxmlformats.org/officeDocument/2006/relationships/image" Target="../media/image18.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0.emf"/><Relationship Id="rId5" Type="http://schemas.openxmlformats.org/officeDocument/2006/relationships/image" Target="../media/image5.emf"/><Relationship Id="rId15" Type="http://schemas.openxmlformats.org/officeDocument/2006/relationships/image" Target="../media/image14.emf"/><Relationship Id="rId23" Type="http://schemas.openxmlformats.org/officeDocument/2006/relationships/image" Target="../media/image21.emf"/><Relationship Id="rId10" Type="http://schemas.openxmlformats.org/officeDocument/2006/relationships/image" Target="../media/image9.emf"/><Relationship Id="rId19" Type="http://schemas.openxmlformats.org/officeDocument/2006/relationships/image" Target="../media/image17.emf"/><Relationship Id="rId4" Type="http://schemas.openxmlformats.org/officeDocument/2006/relationships/image" Target="../media/image4.emf"/><Relationship Id="rId9" Type="http://schemas.openxmlformats.org/officeDocument/2006/relationships/chart" Target="../charts/chart1.xml"/><Relationship Id="rId14" Type="http://schemas.openxmlformats.org/officeDocument/2006/relationships/image" Target="../media/image13.emf"/><Relationship Id="rId22" Type="http://schemas.openxmlformats.org/officeDocument/2006/relationships/image" Target="../media/image20.emf"/></Relationships>
</file>

<file path=xl/drawings/_rels/drawing2.xml.rels><?xml version="1.0" encoding="UTF-8" standalone="yes"?>
<Relationships xmlns="http://schemas.openxmlformats.org/package/2006/relationships"><Relationship Id="rId8" Type="http://schemas.openxmlformats.org/officeDocument/2006/relationships/image" Target="../media/image28.png"/><Relationship Id="rId3" Type="http://schemas.openxmlformats.org/officeDocument/2006/relationships/image" Target="../media/image23.emf"/><Relationship Id="rId7" Type="http://schemas.openxmlformats.org/officeDocument/2006/relationships/image" Target="../media/image27.png"/><Relationship Id="rId2" Type="http://schemas.openxmlformats.org/officeDocument/2006/relationships/image" Target="../media/image22.emf"/><Relationship Id="rId1" Type="http://schemas.openxmlformats.org/officeDocument/2006/relationships/chart" Target="../charts/chart3.xml"/><Relationship Id="rId6" Type="http://schemas.openxmlformats.org/officeDocument/2006/relationships/image" Target="../media/image26.png"/><Relationship Id="rId5" Type="http://schemas.openxmlformats.org/officeDocument/2006/relationships/image" Target="../media/image25.png"/><Relationship Id="rId10" Type="http://schemas.openxmlformats.org/officeDocument/2006/relationships/image" Target="../media/image30.emf"/><Relationship Id="rId4" Type="http://schemas.openxmlformats.org/officeDocument/2006/relationships/image" Target="../media/image24.emf"/><Relationship Id="rId9" Type="http://schemas.openxmlformats.org/officeDocument/2006/relationships/image" Target="../media/image29.emf"/></Relationships>
</file>

<file path=xl/drawings/drawing1.xml><?xml version="1.0" encoding="utf-8"?>
<xdr:wsDr xmlns:xdr="http://schemas.openxmlformats.org/drawingml/2006/spreadsheetDrawing" xmlns:a="http://schemas.openxmlformats.org/drawingml/2006/main">
  <xdr:twoCellAnchor editAs="oneCell">
    <xdr:from>
      <xdr:col>9</xdr:col>
      <xdr:colOff>773205</xdr:colOff>
      <xdr:row>82</xdr:row>
      <xdr:rowOff>33618</xdr:rowOff>
    </xdr:from>
    <xdr:to>
      <xdr:col>14</xdr:col>
      <xdr:colOff>914399</xdr:colOff>
      <xdr:row>84</xdr:row>
      <xdr:rowOff>166968</xdr:rowOff>
    </xdr:to>
    <xdr:pic>
      <xdr:nvPicPr>
        <xdr:cNvPr id="34" name="図 33">
          <a:extLst>
            <a:ext uri="{FF2B5EF4-FFF2-40B4-BE49-F238E27FC236}">
              <a16:creationId xmlns:a16="http://schemas.microsoft.com/office/drawing/2014/main" id="{EF6C0BB9-491A-4893-06C0-596BB930BB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47764" y="29415442"/>
          <a:ext cx="4903694" cy="2116791"/>
        </a:xfrm>
        <a:prstGeom prst="rect">
          <a:avLst/>
        </a:prstGeom>
        <a:solidFill>
          <a:schemeClr val="bg1"/>
        </a:solidFill>
      </xdr:spPr>
    </xdr:pic>
    <xdr:clientData/>
  </xdr:twoCellAnchor>
  <xdr:twoCellAnchor editAs="oneCell">
    <xdr:from>
      <xdr:col>6</xdr:col>
      <xdr:colOff>380999</xdr:colOff>
      <xdr:row>76</xdr:row>
      <xdr:rowOff>78442</xdr:rowOff>
    </xdr:from>
    <xdr:to>
      <xdr:col>9</xdr:col>
      <xdr:colOff>666749</xdr:colOff>
      <xdr:row>76</xdr:row>
      <xdr:rowOff>1956548</xdr:rowOff>
    </xdr:to>
    <xdr:pic>
      <xdr:nvPicPr>
        <xdr:cNvPr id="27" name="図 26">
          <a:extLst>
            <a:ext uri="{FF2B5EF4-FFF2-40B4-BE49-F238E27FC236}">
              <a16:creationId xmlns:a16="http://schemas.microsoft.com/office/drawing/2014/main" id="{206F1282-FD41-2443-BA8B-122AEC0034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40205" y="24137471"/>
          <a:ext cx="2101103" cy="1878106"/>
        </a:xfrm>
        <a:prstGeom prst="rect">
          <a:avLst/>
        </a:prstGeom>
        <a:solidFill>
          <a:schemeClr val="bg1"/>
        </a:solidFill>
      </xdr:spPr>
    </xdr:pic>
    <xdr:clientData/>
  </xdr:twoCellAnchor>
  <xdr:twoCellAnchor>
    <xdr:from>
      <xdr:col>9</xdr:col>
      <xdr:colOff>534520</xdr:colOff>
      <xdr:row>191</xdr:row>
      <xdr:rowOff>85725</xdr:rowOff>
    </xdr:from>
    <xdr:to>
      <xdr:col>12</xdr:col>
      <xdr:colOff>541244</xdr:colOff>
      <xdr:row>196</xdr:row>
      <xdr:rowOff>31936</xdr:rowOff>
    </xdr:to>
    <xdr:sp macro="" textlink="">
      <xdr:nvSpPr>
        <xdr:cNvPr id="6" name="テキスト ボックス 5">
          <a:extLst>
            <a:ext uri="{FF2B5EF4-FFF2-40B4-BE49-F238E27FC236}">
              <a16:creationId xmlns:a16="http://schemas.microsoft.com/office/drawing/2014/main" id="{88BAD407-DD14-49BE-A49D-96BF7BE051FC}"/>
            </a:ext>
          </a:extLst>
        </xdr:cNvPr>
        <xdr:cNvSpPr txBox="1"/>
      </xdr:nvSpPr>
      <xdr:spPr>
        <a:xfrm>
          <a:off x="5420845" y="54197250"/>
          <a:ext cx="2864224" cy="803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外乱光の影響についてはその影響が繰り返し性の基準範囲内であれば問題ないとかんがえ、繰り返し性試験の基準を暫定値として設定。</a:t>
          </a:r>
        </a:p>
      </xdr:txBody>
    </xdr:sp>
    <xdr:clientData/>
  </xdr:twoCellAnchor>
  <xdr:twoCellAnchor>
    <xdr:from>
      <xdr:col>9</xdr:col>
      <xdr:colOff>235324</xdr:colOff>
      <xdr:row>230</xdr:row>
      <xdr:rowOff>123265</xdr:rowOff>
    </xdr:from>
    <xdr:to>
      <xdr:col>14</xdr:col>
      <xdr:colOff>448236</xdr:colOff>
      <xdr:row>237</xdr:row>
      <xdr:rowOff>89647</xdr:rowOff>
    </xdr:to>
    <xdr:sp macro="" textlink="">
      <xdr:nvSpPr>
        <xdr:cNvPr id="10" name="テキスト ボックス 9">
          <a:extLst>
            <a:ext uri="{FF2B5EF4-FFF2-40B4-BE49-F238E27FC236}">
              <a16:creationId xmlns:a16="http://schemas.microsoft.com/office/drawing/2014/main" id="{6A8FC809-7589-4B66-9866-E5CF890135F4}"/>
            </a:ext>
          </a:extLst>
        </xdr:cNvPr>
        <xdr:cNvSpPr txBox="1"/>
      </xdr:nvSpPr>
      <xdr:spPr>
        <a:xfrm>
          <a:off x="5121649" y="91563265"/>
          <a:ext cx="4975412" cy="11665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rgbClr val="FF0000"/>
              </a:solidFill>
              <a:effectLst/>
              <a:latin typeface="+mn-lt"/>
              <a:ea typeface="+mn-ea"/>
              <a:cs typeface="+mn-cs"/>
            </a:rPr>
            <a:t>試験を省略</a:t>
          </a:r>
          <a:endParaRPr lang="ja-JP" altLang="ja-JP">
            <a:solidFill>
              <a:srgbClr val="FF0000"/>
            </a:solidFill>
            <a:effectLst/>
          </a:endParaRPr>
        </a:p>
        <a:p>
          <a:r>
            <a:rPr kumimoji="1" lang="ja-JP" altLang="ja-JP" sz="1100">
              <a:solidFill>
                <a:srgbClr val="FF0000"/>
              </a:solidFill>
              <a:effectLst/>
              <a:latin typeface="+mn-lt"/>
              <a:ea typeface="+mn-ea"/>
              <a:cs typeface="+mn-cs"/>
            </a:rPr>
            <a:t>同じ作業環境で使用され、同じ材質を使用している</a:t>
          </a:r>
          <a:r>
            <a:rPr kumimoji="1" lang="en-US" altLang="ja-JP" sz="1100">
              <a:solidFill>
                <a:srgbClr val="FF0000"/>
              </a:solidFill>
              <a:effectLst/>
              <a:latin typeface="+mn-lt"/>
              <a:ea typeface="+mn-ea"/>
              <a:cs typeface="+mn-cs"/>
            </a:rPr>
            <a:t>ID-160T</a:t>
          </a:r>
          <a:r>
            <a:rPr kumimoji="1" lang="ja-JP" altLang="ja-JP" sz="1100">
              <a:solidFill>
                <a:srgbClr val="FF0000"/>
              </a:solidFill>
              <a:effectLst/>
              <a:latin typeface="+mn-lt"/>
              <a:ea typeface="+mn-ea"/>
              <a:cs typeface="+mn-cs"/>
            </a:rPr>
            <a:t>で不具合発生していないことから問題なしと判断。</a:t>
          </a:r>
          <a:endParaRPr lang="ja-JP" altLang="ja-JP">
            <a:solidFill>
              <a:srgbClr val="FF0000"/>
            </a:solidFill>
            <a:effectLst/>
          </a:endParaRPr>
        </a:p>
        <a:p>
          <a:pPr>
            <a:lnSpc>
              <a:spcPts val="1300"/>
            </a:lnSpc>
          </a:pPr>
          <a:endParaRPr kumimoji="1" lang="ja-JP" altLang="en-US" sz="11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235324</xdr:colOff>
      <xdr:row>246</xdr:row>
      <xdr:rowOff>123265</xdr:rowOff>
    </xdr:from>
    <xdr:to>
      <xdr:col>14</xdr:col>
      <xdr:colOff>448236</xdr:colOff>
      <xdr:row>253</xdr:row>
      <xdr:rowOff>89647</xdr:rowOff>
    </xdr:to>
    <xdr:sp macro="" textlink="">
      <xdr:nvSpPr>
        <xdr:cNvPr id="11" name="テキスト ボックス 10">
          <a:extLst>
            <a:ext uri="{FF2B5EF4-FFF2-40B4-BE49-F238E27FC236}">
              <a16:creationId xmlns:a16="http://schemas.microsoft.com/office/drawing/2014/main" id="{3E6D0D80-78F5-4B4B-A580-1C95F24EF972}"/>
            </a:ext>
          </a:extLst>
        </xdr:cNvPr>
        <xdr:cNvSpPr txBox="1"/>
      </xdr:nvSpPr>
      <xdr:spPr>
        <a:xfrm>
          <a:off x="5121649" y="94306465"/>
          <a:ext cx="4975412" cy="11665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effectLst/>
              <a:latin typeface="+mn-lt"/>
              <a:ea typeface="+mn-ea"/>
              <a:cs typeface="+mn-cs"/>
            </a:rPr>
            <a:t>プローブモールド後確認を行うため現段階では未実施。</a:t>
          </a:r>
          <a:endParaRPr kumimoji="1" lang="ja-JP" altLang="en-US" sz="11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0</xdr:col>
      <xdr:colOff>89648</xdr:colOff>
      <xdr:row>23</xdr:row>
      <xdr:rowOff>89646</xdr:rowOff>
    </xdr:from>
    <xdr:to>
      <xdr:col>8</xdr:col>
      <xdr:colOff>395569</xdr:colOff>
      <xdr:row>39</xdr:row>
      <xdr:rowOff>99171</xdr:rowOff>
    </xdr:to>
    <xdr:pic>
      <xdr:nvPicPr>
        <xdr:cNvPr id="4" name="図 3">
          <a:extLst>
            <a:ext uri="{FF2B5EF4-FFF2-40B4-BE49-F238E27FC236}">
              <a16:creationId xmlns:a16="http://schemas.microsoft.com/office/drawing/2014/main" id="{2D082550-3DFD-DF5E-1AB5-BA1EDF6D83E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9648" y="4090146"/>
          <a:ext cx="4575362" cy="2698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44824</xdr:colOff>
      <xdr:row>23</xdr:row>
      <xdr:rowOff>134469</xdr:rowOff>
    </xdr:from>
    <xdr:to>
      <xdr:col>14</xdr:col>
      <xdr:colOff>851647</xdr:colOff>
      <xdr:row>39</xdr:row>
      <xdr:rowOff>168087</xdr:rowOff>
    </xdr:to>
    <xdr:sp macro="" textlink="">
      <xdr:nvSpPr>
        <xdr:cNvPr id="5" name="テキスト ボックス 4">
          <a:extLst>
            <a:ext uri="{FF2B5EF4-FFF2-40B4-BE49-F238E27FC236}">
              <a16:creationId xmlns:a16="http://schemas.microsoft.com/office/drawing/2014/main" id="{5C0BE67B-3198-2E1E-04AF-8BBBEE5D19EC}"/>
            </a:ext>
          </a:extLst>
        </xdr:cNvPr>
        <xdr:cNvSpPr txBox="1"/>
      </xdr:nvSpPr>
      <xdr:spPr>
        <a:xfrm>
          <a:off x="4919383" y="4134969"/>
          <a:ext cx="5569323" cy="2723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測定条件、評価条件</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MLSS</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SS</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の検量線式は、すべての相関式を</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1</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次式（直線式）とし、必要により</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点校正、</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3</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点校正を行い使用していただく。（</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6</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月末の新商会で決定）</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MLSS</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SS </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黒溶液の理論値を「基準器</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モード</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1)</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の値」とする</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(5/7)</a:t>
          </a: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MLSS </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白溶液の理論値を「基準器</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モード</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5)</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の値」とする</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MLSS</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SS</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の温度特性は、下記条件で計算し評価する。</a:t>
          </a: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　　・各温度用</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8,000mg/L</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溶液を</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20℃</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に戻した時の</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IM</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基準器の指示値が正しいとして、黒</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8,000mg/L</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液測定結果の各誤差を基準器との誤差に変更</a:t>
          </a: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MLSS</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SS</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ともに、</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20℃0mg/L</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液でゼロ校正の条件で計算。　</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ｽﾊﾟﾝは、直線性の係数を使用して計算する</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a:t>
          </a: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・透視度は下記条件で計算、評価する。</a:t>
          </a: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　　・ホルマジン溶液を希釈した液を使用し、評価する</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('26/5/14)</a:t>
          </a: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　　・オプティクス透視度計の指示値を基準とする</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('26/5/14)</a:t>
          </a:r>
        </a:p>
        <a:p>
          <a:pPr>
            <a:lnSpc>
              <a:spcPts val="1300"/>
            </a:lnSpc>
          </a:pPr>
          <a:endParaRPr kumimoji="1" lang="ja-JP" altLang="en-US" sz="11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10</xdr:col>
      <xdr:colOff>44821</xdr:colOff>
      <xdr:row>51</xdr:row>
      <xdr:rowOff>1221440</xdr:rowOff>
    </xdr:from>
    <xdr:to>
      <xdr:col>15</xdr:col>
      <xdr:colOff>151837</xdr:colOff>
      <xdr:row>51</xdr:row>
      <xdr:rowOff>3093943</xdr:rowOff>
    </xdr:to>
    <xdr:pic>
      <xdr:nvPicPr>
        <xdr:cNvPr id="7" name="図 6">
          <a:extLst>
            <a:ext uri="{FF2B5EF4-FFF2-40B4-BE49-F238E27FC236}">
              <a16:creationId xmlns:a16="http://schemas.microsoft.com/office/drawing/2014/main" id="{F32F1169-360D-2832-FDDB-DBE4E60C600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71880" y="9424146"/>
          <a:ext cx="4869516" cy="1872503"/>
        </a:xfrm>
        <a:prstGeom prst="rect">
          <a:avLst/>
        </a:prstGeom>
        <a:solidFill>
          <a:sysClr val="window" lastClr="FFFFFF"/>
        </a:solidFill>
      </xdr:spPr>
    </xdr:pic>
    <xdr:clientData/>
  </xdr:twoCellAnchor>
  <xdr:twoCellAnchor editAs="oneCell">
    <xdr:from>
      <xdr:col>7</xdr:col>
      <xdr:colOff>44824</xdr:colOff>
      <xdr:row>51</xdr:row>
      <xdr:rowOff>986117</xdr:rowOff>
    </xdr:from>
    <xdr:to>
      <xdr:col>9</xdr:col>
      <xdr:colOff>940174</xdr:colOff>
      <xdr:row>51</xdr:row>
      <xdr:rowOff>3090022</xdr:rowOff>
    </xdr:to>
    <xdr:pic>
      <xdr:nvPicPr>
        <xdr:cNvPr id="12" name="図 11">
          <a:extLst>
            <a:ext uri="{FF2B5EF4-FFF2-40B4-BE49-F238E27FC236}">
              <a16:creationId xmlns:a16="http://schemas.microsoft.com/office/drawing/2014/main" id="{1EF9173A-221C-FD54-8BE1-17EBAA11073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709148" y="9188823"/>
          <a:ext cx="2105585" cy="2103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470647</xdr:colOff>
      <xdr:row>60</xdr:row>
      <xdr:rowOff>100854</xdr:rowOff>
    </xdr:from>
    <xdr:to>
      <xdr:col>10</xdr:col>
      <xdr:colOff>422462</xdr:colOff>
      <xdr:row>60</xdr:row>
      <xdr:rowOff>2454650</xdr:rowOff>
    </xdr:to>
    <xdr:pic>
      <xdr:nvPicPr>
        <xdr:cNvPr id="13" name="図 12">
          <a:extLst>
            <a:ext uri="{FF2B5EF4-FFF2-40B4-BE49-F238E27FC236}">
              <a16:creationId xmlns:a16="http://schemas.microsoft.com/office/drawing/2014/main" id="{892BC554-BDC6-4D4E-25DC-A5E3017DAE2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134971" y="14377148"/>
          <a:ext cx="2114550" cy="2353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53</xdr:row>
      <xdr:rowOff>89647</xdr:rowOff>
    </xdr:from>
    <xdr:to>
      <xdr:col>26</xdr:col>
      <xdr:colOff>9525</xdr:colOff>
      <xdr:row>56</xdr:row>
      <xdr:rowOff>1677521</xdr:rowOff>
    </xdr:to>
    <xdr:pic>
      <xdr:nvPicPr>
        <xdr:cNvPr id="16" name="図 15">
          <a:extLst>
            <a:ext uri="{FF2B5EF4-FFF2-40B4-BE49-F238E27FC236}">
              <a16:creationId xmlns:a16="http://schemas.microsoft.com/office/drawing/2014/main" id="{90750B88-AF49-AF4F-9F58-5E64C45EF7D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340353" y="11620500"/>
          <a:ext cx="5455584" cy="20921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448236</xdr:colOff>
      <xdr:row>60</xdr:row>
      <xdr:rowOff>347383</xdr:rowOff>
    </xdr:from>
    <xdr:to>
      <xdr:col>15</xdr:col>
      <xdr:colOff>589430</xdr:colOff>
      <xdr:row>60</xdr:row>
      <xdr:rowOff>2468096</xdr:rowOff>
    </xdr:to>
    <xdr:pic>
      <xdr:nvPicPr>
        <xdr:cNvPr id="17" name="図 16">
          <a:extLst>
            <a:ext uri="{FF2B5EF4-FFF2-40B4-BE49-F238E27FC236}">
              <a16:creationId xmlns:a16="http://schemas.microsoft.com/office/drawing/2014/main" id="{10E076FF-A0B5-7DF5-E25E-9ABEFCADD85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275295" y="14623677"/>
          <a:ext cx="4903694" cy="21207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448235</xdr:colOff>
      <xdr:row>60</xdr:row>
      <xdr:rowOff>1961030</xdr:rowOff>
    </xdr:from>
    <xdr:to>
      <xdr:col>15</xdr:col>
      <xdr:colOff>593912</xdr:colOff>
      <xdr:row>60</xdr:row>
      <xdr:rowOff>2442882</xdr:rowOff>
    </xdr:to>
    <xdr:sp macro="" textlink="">
      <xdr:nvSpPr>
        <xdr:cNvPr id="18" name="四角形: 角を丸くする 17">
          <a:extLst>
            <a:ext uri="{FF2B5EF4-FFF2-40B4-BE49-F238E27FC236}">
              <a16:creationId xmlns:a16="http://schemas.microsoft.com/office/drawing/2014/main" id="{76F484AB-C0BC-FC3C-AE9F-E57DB7648F9C}"/>
            </a:ext>
          </a:extLst>
        </xdr:cNvPr>
        <xdr:cNvSpPr/>
      </xdr:nvSpPr>
      <xdr:spPr>
        <a:xfrm>
          <a:off x="4112559" y="16237324"/>
          <a:ext cx="7070912" cy="481852"/>
        </a:xfrm>
        <a:prstGeom prst="roundRect">
          <a:avLst/>
        </a:prstGeom>
        <a:noFill/>
        <a:ln w="28575">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6</xdr:col>
      <xdr:colOff>347383</xdr:colOff>
      <xdr:row>60</xdr:row>
      <xdr:rowOff>2061883</xdr:rowOff>
    </xdr:from>
    <xdr:to>
      <xdr:col>7</xdr:col>
      <xdr:colOff>448236</xdr:colOff>
      <xdr:row>60</xdr:row>
      <xdr:rowOff>2353235</xdr:rowOff>
    </xdr:to>
    <xdr:sp macro="" textlink="">
      <xdr:nvSpPr>
        <xdr:cNvPr id="19" name="テキスト ボックス 18">
          <a:extLst>
            <a:ext uri="{FF2B5EF4-FFF2-40B4-BE49-F238E27FC236}">
              <a16:creationId xmlns:a16="http://schemas.microsoft.com/office/drawing/2014/main" id="{5012D7EA-0CE8-3234-C7F0-A7ECD39492B7}"/>
            </a:ext>
          </a:extLst>
        </xdr:cNvPr>
        <xdr:cNvSpPr txBox="1"/>
      </xdr:nvSpPr>
      <xdr:spPr>
        <a:xfrm>
          <a:off x="3406589" y="16338177"/>
          <a:ext cx="705971" cy="2913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参考値</a:t>
          </a:r>
        </a:p>
      </xdr:txBody>
    </xdr:sp>
    <xdr:clientData/>
  </xdr:twoCellAnchor>
  <xdr:twoCellAnchor>
    <xdr:from>
      <xdr:col>16</xdr:col>
      <xdr:colOff>112060</xdr:colOff>
      <xdr:row>51</xdr:row>
      <xdr:rowOff>336176</xdr:rowOff>
    </xdr:from>
    <xdr:to>
      <xdr:col>24</xdr:col>
      <xdr:colOff>269903</xdr:colOff>
      <xdr:row>51</xdr:row>
      <xdr:rowOff>3154215</xdr:rowOff>
    </xdr:to>
    <xdr:graphicFrame macro="">
      <xdr:nvGraphicFramePr>
        <xdr:cNvPr id="2" name="グラフ 1">
          <a:extLst>
            <a:ext uri="{FF2B5EF4-FFF2-40B4-BE49-F238E27FC236}">
              <a16:creationId xmlns:a16="http://schemas.microsoft.com/office/drawing/2014/main" id="{341C5093-6D59-4C71-A6B9-123A3A2F3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549088</xdr:colOff>
      <xdr:row>56</xdr:row>
      <xdr:rowOff>795617</xdr:rowOff>
    </xdr:from>
    <xdr:to>
      <xdr:col>28</xdr:col>
      <xdr:colOff>302558</xdr:colOff>
      <xdr:row>58</xdr:row>
      <xdr:rowOff>11205</xdr:rowOff>
    </xdr:to>
    <xdr:sp macro="" textlink="">
      <xdr:nvSpPr>
        <xdr:cNvPr id="15" name="テキスト ボックス 14">
          <a:extLst>
            <a:ext uri="{FF2B5EF4-FFF2-40B4-BE49-F238E27FC236}">
              <a16:creationId xmlns:a16="http://schemas.microsoft.com/office/drawing/2014/main" id="{B332C419-1294-A9EC-8864-4DBB2AA8C0F1}"/>
            </a:ext>
          </a:extLst>
        </xdr:cNvPr>
        <xdr:cNvSpPr txBox="1"/>
      </xdr:nvSpPr>
      <xdr:spPr>
        <a:xfrm>
          <a:off x="13704794" y="12830735"/>
          <a:ext cx="4594411" cy="112058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endParaRPr kumimoji="1" lang="en-US" altLang="ja-JP" sz="2000" b="1">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2000" b="1">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en-US" altLang="ja-JP" sz="2000" b="1">
              <a:solidFill>
                <a:sysClr val="windowText" lastClr="000000"/>
              </a:solidFill>
              <a:latin typeface="ＭＳ Ｐゴシック" panose="020B0600070205080204" pitchFamily="50" charset="-128"/>
              <a:ea typeface="ＭＳ Ｐゴシック" panose="020B0600070205080204" pitchFamily="50" charset="-128"/>
            </a:rPr>
            <a:t>T6-02</a:t>
          </a:r>
          <a:r>
            <a:rPr kumimoji="1" lang="ja-JP" altLang="en-US" sz="2000" b="1">
              <a:solidFill>
                <a:sysClr val="windowText" lastClr="000000"/>
              </a:solidFill>
              <a:latin typeface="ＭＳ Ｐゴシック" panose="020B0600070205080204" pitchFamily="50" charset="-128"/>
              <a:ea typeface="ＭＳ Ｐゴシック" panose="020B0600070205080204" pitchFamily="50" charset="-128"/>
            </a:rPr>
            <a:t>で相関式を作ることで測定誤差</a:t>
          </a:r>
          <a:endParaRPr kumimoji="1" lang="en-US" altLang="ja-JP" sz="2000" b="1">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2000" b="1">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2000" b="1">
              <a:solidFill>
                <a:sysClr val="windowText" lastClr="000000"/>
              </a:solidFill>
              <a:latin typeface="ＭＳ Ｐゴシック" panose="020B0600070205080204" pitchFamily="50" charset="-128"/>
              <a:ea typeface="ＭＳ Ｐゴシック" panose="020B0600070205080204" pitchFamily="50" charset="-128"/>
            </a:rPr>
            <a:t>は小さくなる？</a:t>
          </a:r>
          <a:endParaRPr kumimoji="1" lang="en-US" altLang="ja-JP" sz="2000" b="1">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17</xdr:col>
      <xdr:colOff>11206</xdr:colOff>
      <xdr:row>57</xdr:row>
      <xdr:rowOff>134471</xdr:rowOff>
    </xdr:from>
    <xdr:to>
      <xdr:col>24</xdr:col>
      <xdr:colOff>296956</xdr:colOff>
      <xdr:row>60</xdr:row>
      <xdr:rowOff>2454088</xdr:rowOff>
    </xdr:to>
    <xdr:pic>
      <xdr:nvPicPr>
        <xdr:cNvPr id="8" name="図 7">
          <a:extLst>
            <a:ext uri="{FF2B5EF4-FFF2-40B4-BE49-F238E27FC236}">
              <a16:creationId xmlns:a16="http://schemas.microsoft.com/office/drawing/2014/main" id="{9C8F75E3-62E7-9AD6-70BA-30DCDA76CD7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1351559" y="13906500"/>
          <a:ext cx="4521573" cy="2823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78442</xdr:colOff>
      <xdr:row>67</xdr:row>
      <xdr:rowOff>1479176</xdr:rowOff>
    </xdr:from>
    <xdr:to>
      <xdr:col>15</xdr:col>
      <xdr:colOff>424144</xdr:colOff>
      <xdr:row>68</xdr:row>
      <xdr:rowOff>1815353</xdr:rowOff>
    </xdr:to>
    <xdr:pic>
      <xdr:nvPicPr>
        <xdr:cNvPr id="14" name="図 13">
          <a:extLst>
            <a:ext uri="{FF2B5EF4-FFF2-40B4-BE49-F238E27FC236}">
              <a16:creationId xmlns:a16="http://schemas.microsoft.com/office/drawing/2014/main" id="{2CB5EC42-C100-0F47-415C-886873B5C19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927413" y="19599088"/>
          <a:ext cx="9086290" cy="1905000"/>
        </a:xfrm>
        <a:prstGeom prst="rect">
          <a:avLst/>
        </a:prstGeom>
        <a:solidFill>
          <a:schemeClr val="bg1"/>
        </a:solidFill>
      </xdr:spPr>
    </xdr:pic>
    <xdr:clientData/>
  </xdr:twoCellAnchor>
  <xdr:twoCellAnchor editAs="oneCell">
    <xdr:from>
      <xdr:col>9</xdr:col>
      <xdr:colOff>683559</xdr:colOff>
      <xdr:row>73</xdr:row>
      <xdr:rowOff>100852</xdr:rowOff>
    </xdr:from>
    <xdr:to>
      <xdr:col>14</xdr:col>
      <xdr:colOff>826434</xdr:colOff>
      <xdr:row>76</xdr:row>
      <xdr:rowOff>1955986</xdr:rowOff>
    </xdr:to>
    <xdr:pic>
      <xdr:nvPicPr>
        <xdr:cNvPr id="21" name="図 20">
          <a:extLst>
            <a:ext uri="{FF2B5EF4-FFF2-40B4-BE49-F238E27FC236}">
              <a16:creationId xmlns:a16="http://schemas.microsoft.com/office/drawing/2014/main" id="{24AA79BB-1A4A-97E7-4A19-FD20055C12E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558118" y="22512617"/>
          <a:ext cx="4905375" cy="2359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112060</xdr:colOff>
      <xdr:row>76</xdr:row>
      <xdr:rowOff>1703294</xdr:rowOff>
    </xdr:from>
    <xdr:to>
      <xdr:col>14</xdr:col>
      <xdr:colOff>795617</xdr:colOff>
      <xdr:row>76</xdr:row>
      <xdr:rowOff>1961030</xdr:rowOff>
    </xdr:to>
    <xdr:grpSp>
      <xdr:nvGrpSpPr>
        <xdr:cNvPr id="26" name="グループ化 25">
          <a:extLst>
            <a:ext uri="{FF2B5EF4-FFF2-40B4-BE49-F238E27FC236}">
              <a16:creationId xmlns:a16="http://schemas.microsoft.com/office/drawing/2014/main" id="{AF77FBC7-B9A0-5F82-2EF4-5DC169C643BD}"/>
            </a:ext>
          </a:extLst>
        </xdr:cNvPr>
        <xdr:cNvGrpSpPr/>
      </xdr:nvGrpSpPr>
      <xdr:grpSpPr>
        <a:xfrm>
          <a:off x="2566148" y="27510441"/>
          <a:ext cx="7866528" cy="257736"/>
          <a:chOff x="2566148" y="25504588"/>
          <a:chExt cx="7866528" cy="257736"/>
        </a:xfrm>
      </xdr:grpSpPr>
      <xdr:sp macro="" textlink="">
        <xdr:nvSpPr>
          <xdr:cNvPr id="24" name="四角形: 角を丸くする 23">
            <a:extLst>
              <a:ext uri="{FF2B5EF4-FFF2-40B4-BE49-F238E27FC236}">
                <a16:creationId xmlns:a16="http://schemas.microsoft.com/office/drawing/2014/main" id="{02374C23-B01D-6DE5-3153-5B3201FD5D89}"/>
              </a:ext>
            </a:extLst>
          </xdr:cNvPr>
          <xdr:cNvSpPr/>
        </xdr:nvSpPr>
        <xdr:spPr>
          <a:xfrm>
            <a:off x="3350559" y="25504588"/>
            <a:ext cx="7082117" cy="257736"/>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テキスト ボックス 24">
            <a:extLst>
              <a:ext uri="{FF2B5EF4-FFF2-40B4-BE49-F238E27FC236}">
                <a16:creationId xmlns:a16="http://schemas.microsoft.com/office/drawing/2014/main" id="{E66D838C-7007-3CD9-2040-3BF712147807}"/>
              </a:ext>
            </a:extLst>
          </xdr:cNvPr>
          <xdr:cNvSpPr txBox="1"/>
        </xdr:nvSpPr>
        <xdr:spPr>
          <a:xfrm>
            <a:off x="2566148" y="25504589"/>
            <a:ext cx="762000" cy="2353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参考値</a:t>
            </a:r>
          </a:p>
        </xdr:txBody>
      </xdr:sp>
    </xdr:grpSp>
    <xdr:clientData/>
  </xdr:twoCellAnchor>
  <xdr:twoCellAnchor editAs="oneCell">
    <xdr:from>
      <xdr:col>4</xdr:col>
      <xdr:colOff>280148</xdr:colOff>
      <xdr:row>83</xdr:row>
      <xdr:rowOff>78441</xdr:rowOff>
    </xdr:from>
    <xdr:to>
      <xdr:col>9</xdr:col>
      <xdr:colOff>737348</xdr:colOff>
      <xdr:row>84</xdr:row>
      <xdr:rowOff>149038</xdr:rowOff>
    </xdr:to>
    <xdr:pic>
      <xdr:nvPicPr>
        <xdr:cNvPr id="29" name="図 28">
          <a:extLst>
            <a:ext uri="{FF2B5EF4-FFF2-40B4-BE49-F238E27FC236}">
              <a16:creationId xmlns:a16="http://schemas.microsoft.com/office/drawing/2014/main" id="{0391F6BC-EE52-E045-ED6F-ED9B795D527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129119" y="30233470"/>
          <a:ext cx="3482788" cy="1885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44824</xdr:colOff>
      <xdr:row>83</xdr:row>
      <xdr:rowOff>1714500</xdr:rowOff>
    </xdr:from>
    <xdr:to>
      <xdr:col>14</xdr:col>
      <xdr:colOff>880781</xdr:colOff>
      <xdr:row>84</xdr:row>
      <xdr:rowOff>118783</xdr:rowOff>
    </xdr:to>
    <xdr:grpSp>
      <xdr:nvGrpSpPr>
        <xdr:cNvPr id="30" name="グループ化 29">
          <a:extLst>
            <a:ext uri="{FF2B5EF4-FFF2-40B4-BE49-F238E27FC236}">
              <a16:creationId xmlns:a16="http://schemas.microsoft.com/office/drawing/2014/main" id="{ED583754-6570-425B-AB78-A1F7DFFA02CB}"/>
            </a:ext>
          </a:extLst>
        </xdr:cNvPr>
        <xdr:cNvGrpSpPr/>
      </xdr:nvGrpSpPr>
      <xdr:grpSpPr>
        <a:xfrm>
          <a:off x="1176618" y="31768676"/>
          <a:ext cx="9341222" cy="219636"/>
          <a:chOff x="2566148" y="25504588"/>
          <a:chExt cx="7866528" cy="257736"/>
        </a:xfrm>
      </xdr:grpSpPr>
      <xdr:sp macro="" textlink="">
        <xdr:nvSpPr>
          <xdr:cNvPr id="31" name="四角形: 角を丸くする 30">
            <a:extLst>
              <a:ext uri="{FF2B5EF4-FFF2-40B4-BE49-F238E27FC236}">
                <a16:creationId xmlns:a16="http://schemas.microsoft.com/office/drawing/2014/main" id="{B70C54D4-E04E-FCE8-BC50-FD370C02ED24}"/>
              </a:ext>
            </a:extLst>
          </xdr:cNvPr>
          <xdr:cNvSpPr/>
        </xdr:nvSpPr>
        <xdr:spPr>
          <a:xfrm>
            <a:off x="3350559" y="25504588"/>
            <a:ext cx="7082117" cy="257736"/>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テキスト ボックス 31">
            <a:extLst>
              <a:ext uri="{FF2B5EF4-FFF2-40B4-BE49-F238E27FC236}">
                <a16:creationId xmlns:a16="http://schemas.microsoft.com/office/drawing/2014/main" id="{FFBC6EC9-9A7C-5C32-536F-F9BC68578AEB}"/>
              </a:ext>
            </a:extLst>
          </xdr:cNvPr>
          <xdr:cNvSpPr txBox="1"/>
        </xdr:nvSpPr>
        <xdr:spPr>
          <a:xfrm>
            <a:off x="2566148" y="25504589"/>
            <a:ext cx="762000" cy="2353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参考値</a:t>
            </a:r>
          </a:p>
        </xdr:txBody>
      </xdr:sp>
    </xdr:grpSp>
    <xdr:clientData/>
  </xdr:twoCellAnchor>
  <xdr:twoCellAnchor editAs="oneCell">
    <xdr:from>
      <xdr:col>3</xdr:col>
      <xdr:colOff>313764</xdr:colOff>
      <xdr:row>92</xdr:row>
      <xdr:rowOff>190500</xdr:rowOff>
    </xdr:from>
    <xdr:to>
      <xdr:col>14</xdr:col>
      <xdr:colOff>894789</xdr:colOff>
      <xdr:row>92</xdr:row>
      <xdr:rowOff>2089337</xdr:rowOff>
    </xdr:to>
    <xdr:pic>
      <xdr:nvPicPr>
        <xdr:cNvPr id="33" name="図 32">
          <a:extLst>
            <a:ext uri="{FF2B5EF4-FFF2-40B4-BE49-F238E27FC236}">
              <a16:creationId xmlns:a16="http://schemas.microsoft.com/office/drawing/2014/main" id="{12F9F621-331B-C5AC-4149-047218C5FE8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45558" y="34301206"/>
          <a:ext cx="9086290" cy="1898837"/>
        </a:xfrm>
        <a:prstGeom prst="rect">
          <a:avLst/>
        </a:prstGeom>
        <a:solidFill>
          <a:schemeClr val="bg1"/>
        </a:solidFill>
      </xdr:spPr>
    </xdr:pic>
    <xdr:clientData/>
  </xdr:twoCellAnchor>
  <xdr:twoCellAnchor editAs="oneCell">
    <xdr:from>
      <xdr:col>17</xdr:col>
      <xdr:colOff>0</xdr:colOff>
      <xdr:row>71</xdr:row>
      <xdr:rowOff>123264</xdr:rowOff>
    </xdr:from>
    <xdr:to>
      <xdr:col>24</xdr:col>
      <xdr:colOff>285750</xdr:colOff>
      <xdr:row>75</xdr:row>
      <xdr:rowOff>144555</xdr:rowOff>
    </xdr:to>
    <xdr:pic>
      <xdr:nvPicPr>
        <xdr:cNvPr id="36" name="図 35">
          <a:extLst>
            <a:ext uri="{FF2B5EF4-FFF2-40B4-BE49-F238E27FC236}">
              <a16:creationId xmlns:a16="http://schemas.microsoft.com/office/drawing/2014/main" id="{E3EA0E19-109D-62C1-7636-550EECBA864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1340353" y="22456588"/>
          <a:ext cx="4521573" cy="2822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0</xdr:colOff>
      <xdr:row>93</xdr:row>
      <xdr:rowOff>0</xdr:rowOff>
    </xdr:from>
    <xdr:to>
      <xdr:col>25</xdr:col>
      <xdr:colOff>303520</xdr:colOff>
      <xdr:row>100</xdr:row>
      <xdr:rowOff>319127</xdr:rowOff>
    </xdr:to>
    <xdr:graphicFrame macro="">
      <xdr:nvGraphicFramePr>
        <xdr:cNvPr id="35" name="グラフ 34">
          <a:extLst>
            <a:ext uri="{FF2B5EF4-FFF2-40B4-BE49-F238E27FC236}">
              <a16:creationId xmlns:a16="http://schemas.microsoft.com/office/drawing/2014/main" id="{1BFFD661-0E24-4A95-922A-41DFEAF6E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4</xdr:col>
      <xdr:colOff>302559</xdr:colOff>
      <xdr:row>99</xdr:row>
      <xdr:rowOff>67234</xdr:rowOff>
    </xdr:from>
    <xdr:to>
      <xdr:col>14</xdr:col>
      <xdr:colOff>909918</xdr:colOff>
      <xdr:row>100</xdr:row>
      <xdr:rowOff>2045633</xdr:rowOff>
    </xdr:to>
    <xdr:pic>
      <xdr:nvPicPr>
        <xdr:cNvPr id="37" name="図 36">
          <a:extLst>
            <a:ext uri="{FF2B5EF4-FFF2-40B4-BE49-F238E27FC236}">
              <a16:creationId xmlns:a16="http://schemas.microsoft.com/office/drawing/2014/main" id="{55DF3CE1-5648-77D1-C8CB-ABF5218DE691}"/>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2151530" y="38649087"/>
          <a:ext cx="8395447" cy="21464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123264</xdr:colOff>
      <xdr:row>108</xdr:row>
      <xdr:rowOff>1118103</xdr:rowOff>
    </xdr:from>
    <xdr:to>
      <xdr:col>15</xdr:col>
      <xdr:colOff>560294</xdr:colOff>
      <xdr:row>108</xdr:row>
      <xdr:rowOff>2800348</xdr:rowOff>
    </xdr:to>
    <xdr:pic>
      <xdr:nvPicPr>
        <xdr:cNvPr id="38" name="図 37">
          <a:extLst>
            <a:ext uri="{FF2B5EF4-FFF2-40B4-BE49-F238E27FC236}">
              <a16:creationId xmlns:a16="http://schemas.microsoft.com/office/drawing/2014/main" id="{43600FD0-9114-F972-F78D-2F424BFFB92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537882" y="43162574"/>
          <a:ext cx="10611971" cy="1682245"/>
        </a:xfrm>
        <a:prstGeom prst="rect">
          <a:avLst/>
        </a:prstGeom>
        <a:solidFill>
          <a:schemeClr val="bg1"/>
        </a:solidFill>
      </xdr:spPr>
    </xdr:pic>
    <xdr:clientData/>
  </xdr:twoCellAnchor>
  <xdr:twoCellAnchor editAs="oneCell">
    <xdr:from>
      <xdr:col>4</xdr:col>
      <xdr:colOff>56030</xdr:colOff>
      <xdr:row>109</xdr:row>
      <xdr:rowOff>1053356</xdr:rowOff>
    </xdr:from>
    <xdr:to>
      <xdr:col>15</xdr:col>
      <xdr:colOff>549090</xdr:colOff>
      <xdr:row>113</xdr:row>
      <xdr:rowOff>27997</xdr:rowOff>
    </xdr:to>
    <xdr:pic>
      <xdr:nvPicPr>
        <xdr:cNvPr id="3" name="図 2">
          <a:extLst>
            <a:ext uri="{FF2B5EF4-FFF2-40B4-BE49-F238E27FC236}">
              <a16:creationId xmlns:a16="http://schemas.microsoft.com/office/drawing/2014/main" id="{5B09C5C1-D1F8-E0DB-2257-F9EC4DC35C39}"/>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905001" y="45966532"/>
          <a:ext cx="9233648" cy="1215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134469</xdr:colOff>
      <xdr:row>133</xdr:row>
      <xdr:rowOff>1199030</xdr:rowOff>
    </xdr:from>
    <xdr:to>
      <xdr:col>15</xdr:col>
      <xdr:colOff>571499</xdr:colOff>
      <xdr:row>136</xdr:row>
      <xdr:rowOff>68241</xdr:rowOff>
    </xdr:to>
    <xdr:pic>
      <xdr:nvPicPr>
        <xdr:cNvPr id="20" name="図 19">
          <a:extLst>
            <a:ext uri="{FF2B5EF4-FFF2-40B4-BE49-F238E27FC236}">
              <a16:creationId xmlns:a16="http://schemas.microsoft.com/office/drawing/2014/main" id="{7D299A17-3507-897A-0788-565FD44D6926}"/>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549087" y="49025736"/>
          <a:ext cx="10611971" cy="2499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201706</xdr:colOff>
      <xdr:row>156</xdr:row>
      <xdr:rowOff>837768</xdr:rowOff>
    </xdr:from>
    <xdr:to>
      <xdr:col>15</xdr:col>
      <xdr:colOff>582148</xdr:colOff>
      <xdr:row>158</xdr:row>
      <xdr:rowOff>67234</xdr:rowOff>
    </xdr:to>
    <xdr:pic>
      <xdr:nvPicPr>
        <xdr:cNvPr id="22" name="図 21">
          <a:extLst>
            <a:ext uri="{FF2B5EF4-FFF2-40B4-BE49-F238E27FC236}">
              <a16:creationId xmlns:a16="http://schemas.microsoft.com/office/drawing/2014/main" id="{D9A85458-926A-35BF-D905-7779AF9E71A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333500" y="58424797"/>
          <a:ext cx="9838207" cy="1257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593913</xdr:colOff>
      <xdr:row>178</xdr:row>
      <xdr:rowOff>2207558</xdr:rowOff>
    </xdr:from>
    <xdr:to>
      <xdr:col>15</xdr:col>
      <xdr:colOff>593912</xdr:colOff>
      <xdr:row>180</xdr:row>
      <xdr:rowOff>19049</xdr:rowOff>
    </xdr:to>
    <xdr:pic>
      <xdr:nvPicPr>
        <xdr:cNvPr id="28" name="図 27">
          <a:extLst>
            <a:ext uri="{FF2B5EF4-FFF2-40B4-BE49-F238E27FC236}">
              <a16:creationId xmlns:a16="http://schemas.microsoft.com/office/drawing/2014/main" id="{3EF6B777-7DD4-36FF-DE3E-01AB5174D937}"/>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725707" y="68053323"/>
          <a:ext cx="9457764" cy="14421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123264</xdr:rowOff>
    </xdr:from>
    <xdr:to>
      <xdr:col>14</xdr:col>
      <xdr:colOff>147357</xdr:colOff>
      <xdr:row>22</xdr:row>
      <xdr:rowOff>123264</xdr:rowOff>
    </xdr:to>
    <xdr:pic>
      <xdr:nvPicPr>
        <xdr:cNvPr id="23" name="図 22">
          <a:extLst>
            <a:ext uri="{FF2B5EF4-FFF2-40B4-BE49-F238E27FC236}">
              <a16:creationId xmlns:a16="http://schemas.microsoft.com/office/drawing/2014/main" id="{038FC2AB-553C-6DC4-2E59-F22AE55F0EC9}"/>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0" y="1938617"/>
          <a:ext cx="9784416" cy="2017059"/>
        </a:xfrm>
        <a:prstGeom prst="rect">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264797</xdr:colOff>
      <xdr:row>106</xdr:row>
      <xdr:rowOff>104165</xdr:rowOff>
    </xdr:from>
    <xdr:to>
      <xdr:col>27</xdr:col>
      <xdr:colOff>538612</xdr:colOff>
      <xdr:row>124</xdr:row>
      <xdr:rowOff>130668</xdr:rowOff>
    </xdr:to>
    <xdr:graphicFrame macro="">
      <xdr:nvGraphicFramePr>
        <xdr:cNvPr id="2" name="グラフ 1">
          <a:extLst>
            <a:ext uri="{FF2B5EF4-FFF2-40B4-BE49-F238E27FC236}">
              <a16:creationId xmlns:a16="http://schemas.microsoft.com/office/drawing/2014/main" id="{A2D1DDC5-4A24-45F2-BB5F-F60B7186A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268941</xdr:colOff>
      <xdr:row>225</xdr:row>
      <xdr:rowOff>78441</xdr:rowOff>
    </xdr:from>
    <xdr:to>
      <xdr:col>30</xdr:col>
      <xdr:colOff>560294</xdr:colOff>
      <xdr:row>274</xdr:row>
      <xdr:rowOff>11206</xdr:rowOff>
    </xdr:to>
    <xdr:sp macro="" textlink="">
      <xdr:nvSpPr>
        <xdr:cNvPr id="3" name="テキスト ボックス 2">
          <a:extLst>
            <a:ext uri="{FF2B5EF4-FFF2-40B4-BE49-F238E27FC236}">
              <a16:creationId xmlns:a16="http://schemas.microsoft.com/office/drawing/2014/main" id="{C4A541D3-EE46-49BA-97CD-80988CC6E48F}"/>
            </a:ext>
          </a:extLst>
        </xdr:cNvPr>
        <xdr:cNvSpPr txBox="1"/>
      </xdr:nvSpPr>
      <xdr:spPr>
        <a:xfrm>
          <a:off x="15508941" y="34663716"/>
          <a:ext cx="3339353" cy="7400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900">
              <a:solidFill>
                <a:srgbClr val="0000FF"/>
              </a:solidFill>
              <a:latin typeface="ＭＳ Ｐゴシック" panose="020B0600070205080204" pitchFamily="50" charset="-128"/>
              <a:ea typeface="ＭＳ Ｐゴシック" panose="020B0600070205080204" pitchFamily="50" charset="-128"/>
            </a:rPr>
            <a:t>暫定基準</a:t>
          </a:r>
        </a:p>
        <a:p>
          <a:pPr>
            <a:lnSpc>
              <a:spcPts val="1300"/>
            </a:lnSpc>
          </a:pPr>
          <a:r>
            <a:rPr kumimoji="1" lang="en-US" altLang="ja-JP" sz="900">
              <a:solidFill>
                <a:srgbClr val="0000FF"/>
              </a:solidFill>
              <a:latin typeface="ＭＳ Ｐゴシック" panose="020B0600070205080204" pitchFamily="50" charset="-128"/>
              <a:ea typeface="ＭＳ Ｐゴシック" panose="020B0600070205080204" pitchFamily="50" charset="-128"/>
            </a:rPr>
            <a:t>【MLSS】</a:t>
          </a:r>
        </a:p>
        <a:p>
          <a:pPr>
            <a:lnSpc>
              <a:spcPts val="1300"/>
            </a:lnSpc>
          </a:pPr>
          <a:r>
            <a:rPr kumimoji="1" lang="ja-JP" altLang="en-US" sz="900">
              <a:solidFill>
                <a:srgbClr val="0000FF"/>
              </a:solidFill>
              <a:latin typeface="ＭＳ Ｐゴシック" panose="020B0600070205080204" pitchFamily="50" charset="-128"/>
              <a:ea typeface="ＭＳ Ｐゴシック" panose="020B0600070205080204" pitchFamily="50" charset="-128"/>
            </a:rPr>
            <a:t>検査基準：</a:t>
          </a:r>
          <a:r>
            <a:rPr kumimoji="1" lang="en-US" altLang="ja-JP" sz="900">
              <a:solidFill>
                <a:srgbClr val="0000FF"/>
              </a:solidFill>
              <a:latin typeface="ＭＳ Ｐゴシック" panose="020B0600070205080204" pitchFamily="50" charset="-128"/>
              <a:ea typeface="ＭＳ Ｐゴシック" panose="020B0600070205080204" pitchFamily="50" charset="-128"/>
            </a:rPr>
            <a:t>±50mg/L</a:t>
          </a:r>
        </a:p>
        <a:p>
          <a:pPr>
            <a:lnSpc>
              <a:spcPts val="1300"/>
            </a:lnSpc>
          </a:pPr>
          <a:r>
            <a:rPr kumimoji="1" lang="ja-JP" altLang="en-US" sz="900">
              <a:solidFill>
                <a:srgbClr val="0000FF"/>
              </a:solidFill>
              <a:latin typeface="ＭＳ Ｐゴシック" panose="020B0600070205080204" pitchFamily="50" charset="-128"/>
              <a:ea typeface="ＭＳ Ｐゴシック" panose="020B0600070205080204" pitchFamily="50" charset="-128"/>
            </a:rPr>
            <a:t>製品規格：</a:t>
          </a:r>
          <a:r>
            <a:rPr kumimoji="1" lang="en-US" altLang="ja-JP" sz="900">
              <a:solidFill>
                <a:srgbClr val="0000FF"/>
              </a:solidFill>
              <a:latin typeface="ＭＳ Ｐゴシック" panose="020B0600070205080204" pitchFamily="50" charset="-128"/>
              <a:ea typeface="ＭＳ Ｐゴシック" panose="020B0600070205080204" pitchFamily="50" charset="-128"/>
            </a:rPr>
            <a:t>±100mg/L</a:t>
          </a: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en-US" altLang="ja-JP" sz="900">
              <a:solidFill>
                <a:srgbClr val="0000FF"/>
              </a:solidFill>
              <a:latin typeface="ＭＳ Ｐゴシック" panose="020B0600070205080204" pitchFamily="50" charset="-128"/>
              <a:ea typeface="ＭＳ Ｐゴシック" panose="020B0600070205080204" pitchFamily="50" charset="-128"/>
            </a:rPr>
            <a:t>【SS】</a:t>
          </a:r>
        </a:p>
        <a:p>
          <a:pPr>
            <a:lnSpc>
              <a:spcPts val="1300"/>
            </a:lnSpc>
          </a:pPr>
          <a:r>
            <a:rPr kumimoji="1" lang="ja-JP" altLang="en-US" sz="900">
              <a:solidFill>
                <a:srgbClr val="0000FF"/>
              </a:solidFill>
              <a:latin typeface="ＭＳ Ｐゴシック" panose="020B0600070205080204" pitchFamily="50" charset="-128"/>
              <a:ea typeface="ＭＳ Ｐゴシック" panose="020B0600070205080204" pitchFamily="50" charset="-128"/>
            </a:rPr>
            <a:t>検査基準：</a:t>
          </a:r>
          <a:r>
            <a:rPr kumimoji="1" lang="en-US" altLang="ja-JP" sz="900">
              <a:solidFill>
                <a:srgbClr val="0000FF"/>
              </a:solidFill>
              <a:latin typeface="ＭＳ Ｐゴシック" panose="020B0600070205080204" pitchFamily="50" charset="-128"/>
              <a:ea typeface="ＭＳ Ｐゴシック" panose="020B0600070205080204" pitchFamily="50" charset="-128"/>
            </a:rPr>
            <a:t>±10mg/L</a:t>
          </a:r>
        </a:p>
        <a:p>
          <a:pPr>
            <a:lnSpc>
              <a:spcPts val="1300"/>
            </a:lnSpc>
          </a:pPr>
          <a:r>
            <a:rPr kumimoji="1" lang="ja-JP" altLang="en-US" sz="900">
              <a:solidFill>
                <a:srgbClr val="0000FF"/>
              </a:solidFill>
              <a:latin typeface="ＭＳ Ｐゴシック" panose="020B0600070205080204" pitchFamily="50" charset="-128"/>
              <a:ea typeface="ＭＳ Ｐゴシック" panose="020B0600070205080204" pitchFamily="50" charset="-128"/>
            </a:rPr>
            <a:t>製品規格：</a:t>
          </a:r>
          <a:r>
            <a:rPr kumimoji="1" lang="en-US" altLang="ja-JP" sz="900">
              <a:solidFill>
                <a:srgbClr val="0000FF"/>
              </a:solidFill>
              <a:latin typeface="ＭＳ Ｐゴシック" panose="020B0600070205080204" pitchFamily="50" charset="-128"/>
              <a:ea typeface="ＭＳ Ｐゴシック" panose="020B0600070205080204" pitchFamily="50" charset="-128"/>
            </a:rPr>
            <a:t>±20mg/L</a:t>
          </a: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en-US" altLang="ja-JP" sz="900">
              <a:solidFill>
                <a:srgbClr val="0000FF"/>
              </a:solidFill>
              <a:latin typeface="ＭＳ Ｐゴシック" panose="020B0600070205080204" pitchFamily="50" charset="-128"/>
              <a:ea typeface="ＭＳ Ｐゴシック" panose="020B0600070205080204" pitchFamily="50" charset="-128"/>
            </a:rPr>
            <a:t>【</a:t>
          </a:r>
          <a:r>
            <a:rPr kumimoji="1" lang="ja-JP" altLang="en-US" sz="900">
              <a:solidFill>
                <a:srgbClr val="0000FF"/>
              </a:solidFill>
              <a:latin typeface="ＭＳ Ｐゴシック" panose="020B0600070205080204" pitchFamily="50" charset="-128"/>
              <a:ea typeface="ＭＳ Ｐゴシック" panose="020B0600070205080204" pitchFamily="50" charset="-128"/>
            </a:rPr>
            <a:t>透視度</a:t>
          </a:r>
          <a:r>
            <a:rPr kumimoji="1" lang="en-US" altLang="ja-JP" sz="900">
              <a:solidFill>
                <a:srgbClr val="0000FF"/>
              </a:solidFill>
              <a:latin typeface="ＭＳ Ｐゴシック" panose="020B0600070205080204" pitchFamily="50" charset="-128"/>
              <a:ea typeface="ＭＳ Ｐゴシック" panose="020B0600070205080204" pitchFamily="50" charset="-128"/>
            </a:rPr>
            <a:t>】100cm</a:t>
          </a:r>
        </a:p>
        <a:p>
          <a:pPr>
            <a:lnSpc>
              <a:spcPts val="1300"/>
            </a:lnSpc>
          </a:pPr>
          <a:r>
            <a:rPr kumimoji="1" lang="ja-JP" altLang="en-US" sz="900">
              <a:solidFill>
                <a:srgbClr val="0000FF"/>
              </a:solidFill>
              <a:latin typeface="ＭＳ Ｐゴシック" panose="020B0600070205080204" pitchFamily="50" charset="-128"/>
              <a:ea typeface="ＭＳ Ｐゴシック" panose="020B0600070205080204" pitchFamily="50" charset="-128"/>
            </a:rPr>
            <a:t>検査基準：</a:t>
          </a:r>
          <a:r>
            <a:rPr kumimoji="1" lang="en-US" altLang="ja-JP" sz="900">
              <a:solidFill>
                <a:srgbClr val="0000FF"/>
              </a:solidFill>
              <a:latin typeface="ＭＳ Ｐゴシック" panose="020B0600070205080204" pitchFamily="50" charset="-128"/>
              <a:ea typeface="ＭＳ Ｐゴシック" panose="020B0600070205080204" pitchFamily="50" charset="-128"/>
            </a:rPr>
            <a:t>±3cm</a:t>
          </a:r>
        </a:p>
        <a:p>
          <a:pPr>
            <a:lnSpc>
              <a:spcPts val="1300"/>
            </a:lnSpc>
          </a:pPr>
          <a:r>
            <a:rPr kumimoji="1" lang="ja-JP" altLang="en-US" sz="900">
              <a:solidFill>
                <a:srgbClr val="0000FF"/>
              </a:solidFill>
              <a:latin typeface="ＭＳ Ｐゴシック" panose="020B0600070205080204" pitchFamily="50" charset="-128"/>
              <a:ea typeface="ＭＳ Ｐゴシック" panose="020B0600070205080204" pitchFamily="50" charset="-128"/>
            </a:rPr>
            <a:t>製品規格：</a:t>
          </a:r>
          <a:r>
            <a:rPr kumimoji="1" lang="en-US" altLang="ja-JP" sz="900">
              <a:solidFill>
                <a:srgbClr val="0000FF"/>
              </a:solidFill>
              <a:latin typeface="ＭＳ Ｐゴシック" panose="020B0600070205080204" pitchFamily="50" charset="-128"/>
              <a:ea typeface="ＭＳ Ｐゴシック" panose="020B0600070205080204" pitchFamily="50" charset="-128"/>
            </a:rPr>
            <a:t>±5cm</a:t>
          </a:r>
        </a:p>
        <a:p>
          <a:pPr>
            <a:lnSpc>
              <a:spcPts val="1300"/>
            </a:lnSpc>
          </a:pPr>
          <a:r>
            <a:rPr kumimoji="1" lang="en-US" altLang="ja-JP" sz="900">
              <a:solidFill>
                <a:srgbClr val="0000FF"/>
              </a:solidFill>
              <a:latin typeface="ＭＳ Ｐゴシック" panose="020B0600070205080204" pitchFamily="50" charset="-128"/>
              <a:ea typeface="ＭＳ Ｐゴシック" panose="020B0600070205080204" pitchFamily="50" charset="-128"/>
            </a:rPr>
            <a:t>※</a:t>
          </a:r>
          <a:r>
            <a:rPr kumimoji="1" lang="ja-JP" altLang="en-US" sz="900">
              <a:solidFill>
                <a:srgbClr val="0000FF"/>
              </a:solidFill>
              <a:latin typeface="ＭＳ Ｐゴシック" panose="020B0600070205080204" pitchFamily="50" charset="-128"/>
              <a:ea typeface="ＭＳ Ｐゴシック" panose="020B0600070205080204" pitchFamily="50" charset="-128"/>
            </a:rPr>
            <a:t>透視度は、水道水の基準がないため、</a:t>
          </a:r>
          <a:r>
            <a:rPr kumimoji="1" lang="en-US" altLang="ja-JP" sz="900">
              <a:solidFill>
                <a:srgbClr val="0000FF"/>
              </a:solidFill>
              <a:latin typeface="ＭＳ Ｐゴシック" panose="020B0600070205080204" pitchFamily="50" charset="-128"/>
              <a:ea typeface="ＭＳ Ｐゴシック" panose="020B0600070205080204" pitchFamily="50" charset="-128"/>
            </a:rPr>
            <a:t>100cm</a:t>
          </a:r>
          <a:r>
            <a:rPr kumimoji="1" lang="ja-JP" altLang="en-US" sz="900">
              <a:solidFill>
                <a:srgbClr val="0000FF"/>
              </a:solidFill>
              <a:latin typeface="ＭＳ Ｐゴシック" panose="020B0600070205080204" pitchFamily="50" charset="-128"/>
              <a:ea typeface="ＭＳ Ｐゴシック" panose="020B0600070205080204" pitchFamily="50" charset="-128"/>
            </a:rPr>
            <a:t>付近での影響度を確認する</a:t>
          </a:r>
          <a:endParaRPr kumimoji="1" lang="en-US" altLang="ja-JP" sz="900">
            <a:solidFill>
              <a:srgbClr val="0000FF"/>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清水の外乱光の影響では、日なた</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屋外</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の吸光度</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(0.002</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0.003)</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は</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18.5cm</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62.5cm</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に相当し、大きく影響している。</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90cm</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付近の溶液での外乱光の影響では、屋内</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日陰</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でも</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70cm</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くらいまで下がり、</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17cm</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位影響した。　</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透視度は</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SS</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ｾﾙ部を使用しておりｾﾙ間が</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10mm</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と広いこと、</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SS</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透過光出力を</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2</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倍増幅していることから、</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SS</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よりも影響を受けやすい。　またｽﾊﾟﾝ</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(100cm)</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付近はわずかなｱﾝﾌﾟ出力の変動でも透視度は大きな変動になるため、どのように判断するか、検討必要。</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280145</xdr:colOff>
      <xdr:row>230</xdr:row>
      <xdr:rowOff>22412</xdr:rowOff>
    </xdr:from>
    <xdr:to>
      <xdr:col>30</xdr:col>
      <xdr:colOff>549088</xdr:colOff>
      <xdr:row>236</xdr:row>
      <xdr:rowOff>134470</xdr:rowOff>
    </xdr:to>
    <xdr:sp macro="" textlink="">
      <xdr:nvSpPr>
        <xdr:cNvPr id="4" name="テキスト ボックス 3">
          <a:extLst>
            <a:ext uri="{FF2B5EF4-FFF2-40B4-BE49-F238E27FC236}">
              <a16:creationId xmlns:a16="http://schemas.microsoft.com/office/drawing/2014/main" id="{50662C9A-3968-446F-9886-6020A9470948}"/>
            </a:ext>
          </a:extLst>
        </xdr:cNvPr>
        <xdr:cNvSpPr txBox="1"/>
      </xdr:nvSpPr>
      <xdr:spPr>
        <a:xfrm>
          <a:off x="15520145" y="35369687"/>
          <a:ext cx="3316943" cy="1026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900">
              <a:solidFill>
                <a:srgbClr val="FF0000"/>
              </a:solidFill>
              <a:latin typeface="ＭＳ Ｐゴシック" panose="020B0600070205080204" pitchFamily="50" charset="-128"/>
              <a:ea typeface="ＭＳ Ｐゴシック" panose="020B0600070205080204" pitchFamily="50" charset="-128"/>
            </a:rPr>
            <a:t>ﾌﾟﾛｰﾌﾞ</a:t>
          </a:r>
          <a:r>
            <a:rPr kumimoji="1" lang="en-US" altLang="ja-JP" sz="900">
              <a:solidFill>
                <a:srgbClr val="FF0000"/>
              </a:solidFill>
              <a:latin typeface="ＭＳ Ｐゴシック" panose="020B0600070205080204" pitchFamily="50" charset="-128"/>
              <a:ea typeface="ＭＳ Ｐゴシック" panose="020B0600070205080204" pitchFamily="50" charset="-128"/>
            </a:rPr>
            <a:t>3</a:t>
          </a:r>
          <a:r>
            <a:rPr kumimoji="1" lang="ja-JP" altLang="en-US" sz="900">
              <a:solidFill>
                <a:srgbClr val="FF0000"/>
              </a:solidFill>
              <a:latin typeface="ＭＳ Ｐゴシック" panose="020B0600070205080204" pitchFamily="50" charset="-128"/>
              <a:ea typeface="ＭＳ Ｐゴシック" panose="020B0600070205080204" pitchFamily="50" charset="-128"/>
            </a:rPr>
            <a:t>屋外</a:t>
          </a:r>
          <a:r>
            <a:rPr kumimoji="1" lang="en-US" altLang="ja-JP" sz="900">
              <a:solidFill>
                <a:srgbClr val="FF0000"/>
              </a:solidFill>
              <a:latin typeface="ＭＳ Ｐゴシック" panose="020B0600070205080204" pitchFamily="50" charset="-128"/>
              <a:ea typeface="ＭＳ Ｐゴシック" panose="020B0600070205080204" pitchFamily="50" charset="-128"/>
            </a:rPr>
            <a:t>(</a:t>
          </a:r>
          <a:r>
            <a:rPr kumimoji="1" lang="ja-JP" altLang="en-US" sz="900">
              <a:solidFill>
                <a:srgbClr val="FF0000"/>
              </a:solidFill>
              <a:latin typeface="ＭＳ Ｐゴシック" panose="020B0600070205080204" pitchFamily="50" charset="-128"/>
              <a:ea typeface="ＭＳ Ｐゴシック" panose="020B0600070205080204" pitchFamily="50" charset="-128"/>
            </a:rPr>
            <a:t>光と平行</a:t>
          </a:r>
          <a:r>
            <a:rPr kumimoji="1" lang="en-US" altLang="ja-JP" sz="900">
              <a:solidFill>
                <a:srgbClr val="FF0000"/>
              </a:solidFill>
              <a:latin typeface="ＭＳ Ｐゴシック" panose="020B0600070205080204" pitchFamily="50" charset="-128"/>
              <a:ea typeface="ＭＳ Ｐゴシック" panose="020B0600070205080204" pitchFamily="50" charset="-128"/>
            </a:rPr>
            <a:t>)</a:t>
          </a:r>
          <a:r>
            <a:rPr kumimoji="1" lang="ja-JP" altLang="en-US" sz="900">
              <a:solidFill>
                <a:srgbClr val="FF0000"/>
              </a:solidFill>
              <a:latin typeface="ＭＳ Ｐゴシック" panose="020B0600070205080204" pitchFamily="50" charset="-128"/>
              <a:ea typeface="ＭＳ Ｐゴシック" panose="020B0600070205080204" pitchFamily="50" charset="-128"/>
            </a:rPr>
            <a:t>が検査基準を外れた。</a:t>
          </a:r>
          <a:endParaRPr kumimoji="1" lang="en-US" altLang="ja-JP" sz="900">
            <a:solidFill>
              <a:srgbClr val="FF0000"/>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屋内の測定では外乱光の影響無し。　屋外ではスリットが光に対し垂直なら、</a:t>
          </a:r>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セルが光を遮るため</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カウント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(10mg/L)</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程度の影響で収まるが、平行になると太陽光の影響を受けるため、屋内での校正、測定がよい。</a:t>
          </a:r>
        </a:p>
      </xdr:txBody>
    </xdr:sp>
    <xdr:clientData/>
  </xdr:twoCellAnchor>
  <xdr:twoCellAnchor>
    <xdr:from>
      <xdr:col>25</xdr:col>
      <xdr:colOff>289485</xdr:colOff>
      <xdr:row>240</xdr:row>
      <xdr:rowOff>56030</xdr:rowOff>
    </xdr:from>
    <xdr:to>
      <xdr:col>30</xdr:col>
      <xdr:colOff>536015</xdr:colOff>
      <xdr:row>247</xdr:row>
      <xdr:rowOff>11205</xdr:rowOff>
    </xdr:to>
    <xdr:sp macro="" textlink="">
      <xdr:nvSpPr>
        <xdr:cNvPr id="5" name="テキスト ボックス 4">
          <a:extLst>
            <a:ext uri="{FF2B5EF4-FFF2-40B4-BE49-F238E27FC236}">
              <a16:creationId xmlns:a16="http://schemas.microsoft.com/office/drawing/2014/main" id="{743DF8BB-5A47-41CE-B459-79F63515E47A}"/>
            </a:ext>
          </a:extLst>
        </xdr:cNvPr>
        <xdr:cNvSpPr txBox="1"/>
      </xdr:nvSpPr>
      <xdr:spPr>
        <a:xfrm>
          <a:off x="15529485" y="36927305"/>
          <a:ext cx="3294530" cy="102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900">
              <a:solidFill>
                <a:srgbClr val="FF0000"/>
              </a:solidFill>
              <a:latin typeface="ＭＳ Ｐゴシック" panose="020B0600070205080204" pitchFamily="50" charset="-128"/>
              <a:ea typeface="ＭＳ Ｐゴシック" panose="020B0600070205080204" pitchFamily="50" charset="-128"/>
            </a:rPr>
            <a:t>日なたでは検査基準を</a:t>
          </a:r>
          <a:r>
            <a:rPr kumimoji="1" lang="en-US" altLang="ja-JP" sz="900">
              <a:solidFill>
                <a:srgbClr val="FF0000"/>
              </a:solidFill>
              <a:latin typeface="ＭＳ Ｐゴシック" panose="020B0600070205080204" pitchFamily="50" charset="-128"/>
              <a:ea typeface="ＭＳ Ｐゴシック" panose="020B0600070205080204" pitchFamily="50" charset="-128"/>
            </a:rPr>
            <a:t>(</a:t>
          </a:r>
          <a:r>
            <a:rPr kumimoji="1" lang="ja-JP" altLang="en-US" sz="900">
              <a:solidFill>
                <a:srgbClr val="FF0000"/>
              </a:solidFill>
              <a:latin typeface="ＭＳ Ｐゴシック" panose="020B0600070205080204" pitchFamily="50" charset="-128"/>
              <a:ea typeface="ＭＳ Ｐゴシック" panose="020B0600070205080204" pitchFamily="50" charset="-128"/>
            </a:rPr>
            <a:t>サンプル</a:t>
          </a:r>
          <a:r>
            <a:rPr kumimoji="1" lang="en-US" altLang="ja-JP" sz="900">
              <a:solidFill>
                <a:srgbClr val="FF0000"/>
              </a:solidFill>
              <a:latin typeface="ＭＳ Ｐゴシック" panose="020B0600070205080204" pitchFamily="50" charset="-128"/>
              <a:ea typeface="ＭＳ Ｐゴシック" panose="020B0600070205080204" pitchFamily="50" charset="-128"/>
            </a:rPr>
            <a:t>2</a:t>
          </a:r>
          <a:r>
            <a:rPr kumimoji="1" lang="ja-JP" altLang="en-US" sz="900">
              <a:solidFill>
                <a:srgbClr val="FF0000"/>
              </a:solidFill>
              <a:latin typeface="ＭＳ Ｐゴシック" panose="020B0600070205080204" pitchFamily="50" charset="-128"/>
              <a:ea typeface="ＭＳ Ｐゴシック" panose="020B0600070205080204" pitchFamily="50" charset="-128"/>
            </a:rPr>
            <a:t>は製品規格を</a:t>
          </a:r>
          <a:r>
            <a:rPr kumimoji="1" lang="en-US" altLang="ja-JP" sz="900">
              <a:solidFill>
                <a:srgbClr val="FF0000"/>
              </a:solidFill>
              <a:latin typeface="ＭＳ Ｐゴシック" panose="020B0600070205080204" pitchFamily="50" charset="-128"/>
              <a:ea typeface="ＭＳ Ｐゴシック" panose="020B0600070205080204" pitchFamily="50" charset="-128"/>
            </a:rPr>
            <a:t>)</a:t>
          </a:r>
          <a:r>
            <a:rPr kumimoji="1" lang="ja-JP" altLang="en-US" sz="900">
              <a:solidFill>
                <a:srgbClr val="FF0000"/>
              </a:solidFill>
              <a:latin typeface="ＭＳ Ｐゴシック" panose="020B0600070205080204" pitchFamily="50" charset="-128"/>
              <a:ea typeface="ＭＳ Ｐゴシック" panose="020B0600070205080204" pitchFamily="50" charset="-128"/>
            </a:rPr>
            <a:t>外れた。</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　スリット幅が</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10mm</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と</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MLSS(2mm)</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より広く、太陽光の影響を受けやすいと考える。</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屋内では影響はないため、屋内での校正、測定がよい。</a:t>
          </a:r>
        </a:p>
      </xdr:txBody>
    </xdr:sp>
    <xdr:clientData/>
  </xdr:twoCellAnchor>
  <xdr:twoCellAnchor>
    <xdr:from>
      <xdr:col>32</xdr:col>
      <xdr:colOff>369794</xdr:colOff>
      <xdr:row>259</xdr:row>
      <xdr:rowOff>33619</xdr:rowOff>
    </xdr:from>
    <xdr:to>
      <xdr:col>37</xdr:col>
      <xdr:colOff>179295</xdr:colOff>
      <xdr:row>261</xdr:row>
      <xdr:rowOff>56031</xdr:rowOff>
    </xdr:to>
    <xdr:sp macro="" textlink="">
      <xdr:nvSpPr>
        <xdr:cNvPr id="6" name="テキスト ボックス 5">
          <a:extLst>
            <a:ext uri="{FF2B5EF4-FFF2-40B4-BE49-F238E27FC236}">
              <a16:creationId xmlns:a16="http://schemas.microsoft.com/office/drawing/2014/main" id="{2C98419C-E838-4B8F-A1B0-7813EE00E866}"/>
            </a:ext>
          </a:extLst>
        </xdr:cNvPr>
        <xdr:cNvSpPr txBox="1"/>
      </xdr:nvSpPr>
      <xdr:spPr>
        <a:xfrm>
          <a:off x="19876994" y="39800494"/>
          <a:ext cx="2857501" cy="327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　プローブ</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3</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の直線性の吸光度とそのグラフ</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123263</xdr:colOff>
      <xdr:row>260</xdr:row>
      <xdr:rowOff>112060</xdr:rowOff>
    </xdr:from>
    <xdr:to>
      <xdr:col>34</xdr:col>
      <xdr:colOff>173689</xdr:colOff>
      <xdr:row>269</xdr:row>
      <xdr:rowOff>57155</xdr:rowOff>
    </xdr:to>
    <xdr:grpSp>
      <xdr:nvGrpSpPr>
        <xdr:cNvPr id="7" name="グループ化 6">
          <a:extLst>
            <a:ext uri="{FF2B5EF4-FFF2-40B4-BE49-F238E27FC236}">
              <a16:creationId xmlns:a16="http://schemas.microsoft.com/office/drawing/2014/main" id="{F983987D-F883-4558-8D74-1695D8BAD8AE}"/>
            </a:ext>
          </a:extLst>
        </xdr:cNvPr>
        <xdr:cNvGrpSpPr/>
      </xdr:nvGrpSpPr>
      <xdr:grpSpPr>
        <a:xfrm>
          <a:off x="18881910" y="40901472"/>
          <a:ext cx="1865779" cy="1357036"/>
          <a:chOff x="13435851" y="40273942"/>
          <a:chExt cx="1865779" cy="1357036"/>
        </a:xfrm>
      </xdr:grpSpPr>
      <xdr:pic>
        <xdr:nvPicPr>
          <xdr:cNvPr id="8" name="図 7">
            <a:extLst>
              <a:ext uri="{FF2B5EF4-FFF2-40B4-BE49-F238E27FC236}">
                <a16:creationId xmlns:a16="http://schemas.microsoft.com/office/drawing/2014/main" id="{7436A46D-95A6-EFF7-9ECA-7D8390A4C4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35851" y="40273942"/>
            <a:ext cx="1865779" cy="135703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9" name="四角形: 角を丸くする 8">
            <a:extLst>
              <a:ext uri="{FF2B5EF4-FFF2-40B4-BE49-F238E27FC236}">
                <a16:creationId xmlns:a16="http://schemas.microsoft.com/office/drawing/2014/main" id="{76AA094D-CC9E-F476-1A22-7A9727C75EA2}"/>
              </a:ext>
            </a:extLst>
          </xdr:cNvPr>
          <xdr:cNvSpPr/>
        </xdr:nvSpPr>
        <xdr:spPr>
          <a:xfrm>
            <a:off x="13917706" y="40610118"/>
            <a:ext cx="974912" cy="481853"/>
          </a:xfrm>
          <a:prstGeom prst="roundRect">
            <a:avLst/>
          </a:prstGeom>
          <a:noFill/>
          <a:ln w="1905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31</xdr:col>
      <xdr:colOff>112058</xdr:colOff>
      <xdr:row>239</xdr:row>
      <xdr:rowOff>11206</xdr:rowOff>
    </xdr:from>
    <xdr:to>
      <xdr:col>35</xdr:col>
      <xdr:colOff>421376</xdr:colOff>
      <xdr:row>258</xdr:row>
      <xdr:rowOff>66249</xdr:rowOff>
    </xdr:to>
    <xdr:pic>
      <xdr:nvPicPr>
        <xdr:cNvPr id="10" name="図 9">
          <a:extLst>
            <a:ext uri="{FF2B5EF4-FFF2-40B4-BE49-F238E27FC236}">
              <a16:creationId xmlns:a16="http://schemas.microsoft.com/office/drawing/2014/main" id="{CA8EF0D8-5EF3-4552-894A-CDA10F7440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09658" y="36730081"/>
          <a:ext cx="2747718" cy="2950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246530</xdr:colOff>
      <xdr:row>260</xdr:row>
      <xdr:rowOff>112058</xdr:rowOff>
    </xdr:from>
    <xdr:to>
      <xdr:col>40</xdr:col>
      <xdr:colOff>190500</xdr:colOff>
      <xdr:row>277</xdr:row>
      <xdr:rowOff>21306</xdr:rowOff>
    </xdr:to>
    <xdr:grpSp>
      <xdr:nvGrpSpPr>
        <xdr:cNvPr id="11" name="グループ化 10">
          <a:extLst>
            <a:ext uri="{FF2B5EF4-FFF2-40B4-BE49-F238E27FC236}">
              <a16:creationId xmlns:a16="http://schemas.microsoft.com/office/drawing/2014/main" id="{9BDDBA0F-A0B8-456D-9733-288AC216407A}"/>
            </a:ext>
          </a:extLst>
        </xdr:cNvPr>
        <xdr:cNvGrpSpPr/>
      </xdr:nvGrpSpPr>
      <xdr:grpSpPr>
        <a:xfrm>
          <a:off x="20820530" y="40901470"/>
          <a:ext cx="3574676" cy="2576248"/>
          <a:chOff x="17503589" y="40610117"/>
          <a:chExt cx="3574676" cy="2576248"/>
        </a:xfrm>
      </xdr:grpSpPr>
      <xdr:grpSp>
        <xdr:nvGrpSpPr>
          <xdr:cNvPr id="12" name="グループ化 11">
            <a:extLst>
              <a:ext uri="{FF2B5EF4-FFF2-40B4-BE49-F238E27FC236}">
                <a16:creationId xmlns:a16="http://schemas.microsoft.com/office/drawing/2014/main" id="{118E1C82-D3BE-BA63-79D6-7B508D275A3B}"/>
              </a:ext>
            </a:extLst>
          </xdr:cNvPr>
          <xdr:cNvGrpSpPr/>
        </xdr:nvGrpSpPr>
        <xdr:grpSpPr>
          <a:xfrm>
            <a:off x="17503589" y="40610117"/>
            <a:ext cx="3574676" cy="2576248"/>
            <a:chOff x="15374471" y="40273940"/>
            <a:chExt cx="3574676" cy="2576248"/>
          </a:xfrm>
        </xdr:grpSpPr>
        <xdr:pic>
          <xdr:nvPicPr>
            <xdr:cNvPr id="14" name="図 13">
              <a:extLst>
                <a:ext uri="{FF2B5EF4-FFF2-40B4-BE49-F238E27FC236}">
                  <a16:creationId xmlns:a16="http://schemas.microsoft.com/office/drawing/2014/main" id="{1D2CA2D6-8122-F2FD-7BC4-5642BDBC6AF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374471" y="40542882"/>
              <a:ext cx="3562594" cy="2307306"/>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5" name="直線コネクタ 14">
              <a:extLst>
                <a:ext uri="{FF2B5EF4-FFF2-40B4-BE49-F238E27FC236}">
                  <a16:creationId xmlns:a16="http://schemas.microsoft.com/office/drawing/2014/main" id="{959E6CB8-ECD8-118A-05F6-D8B7148A54D5}"/>
                </a:ext>
              </a:extLst>
            </xdr:cNvPr>
            <xdr:cNvCxnSpPr/>
          </xdr:nvCxnSpPr>
          <xdr:spPr>
            <a:xfrm>
              <a:off x="15990794" y="40789412"/>
              <a:ext cx="0" cy="1467970"/>
            </a:xfrm>
            <a:prstGeom prst="line">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6" name="直線コネクタ 15">
              <a:extLst>
                <a:ext uri="{FF2B5EF4-FFF2-40B4-BE49-F238E27FC236}">
                  <a16:creationId xmlns:a16="http://schemas.microsoft.com/office/drawing/2014/main" id="{B5A25843-BB11-E0B4-4FA1-10CF906EB538}"/>
                </a:ext>
              </a:extLst>
            </xdr:cNvPr>
            <xdr:cNvCxnSpPr/>
          </xdr:nvCxnSpPr>
          <xdr:spPr>
            <a:xfrm>
              <a:off x="16098371" y="40762519"/>
              <a:ext cx="0" cy="1467970"/>
            </a:xfrm>
            <a:prstGeom prst="line">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7" name="直線矢印コネクタ 16">
              <a:extLst>
                <a:ext uri="{FF2B5EF4-FFF2-40B4-BE49-F238E27FC236}">
                  <a16:creationId xmlns:a16="http://schemas.microsoft.com/office/drawing/2014/main" id="{FA06933B-C4A1-E048-05B0-9DE9F4450947}"/>
                </a:ext>
              </a:extLst>
            </xdr:cNvPr>
            <xdr:cNvCxnSpPr/>
          </xdr:nvCxnSpPr>
          <xdr:spPr>
            <a:xfrm>
              <a:off x="15710648" y="41080765"/>
              <a:ext cx="257735"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 name="直線矢印コネクタ 17">
              <a:extLst>
                <a:ext uri="{FF2B5EF4-FFF2-40B4-BE49-F238E27FC236}">
                  <a16:creationId xmlns:a16="http://schemas.microsoft.com/office/drawing/2014/main" id="{88076882-12FB-1D94-1924-E6465BDB3829}"/>
                </a:ext>
              </a:extLst>
            </xdr:cNvPr>
            <xdr:cNvCxnSpPr/>
          </xdr:nvCxnSpPr>
          <xdr:spPr>
            <a:xfrm flipH="1">
              <a:off x="16131988" y="41076282"/>
              <a:ext cx="257735"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9" name="テキスト ボックス 18">
              <a:extLst>
                <a:ext uri="{FF2B5EF4-FFF2-40B4-BE49-F238E27FC236}">
                  <a16:creationId xmlns:a16="http://schemas.microsoft.com/office/drawing/2014/main" id="{9718A825-9072-0822-658F-6B99FA527915}"/>
                </a:ext>
              </a:extLst>
            </xdr:cNvPr>
            <xdr:cNvSpPr txBox="1"/>
          </xdr:nvSpPr>
          <xdr:spPr>
            <a:xfrm>
              <a:off x="15576176" y="40273940"/>
              <a:ext cx="3372971" cy="67235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清水中では吸光度</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0.0035(</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ｱﾝﾌﾟ出力</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14mV)</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の変化で</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35</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100cm</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以上の範囲で変動する。透視度が高くなるほどわずかな吸光度</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ｱﾝﾌﾟ出力</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の変化が大きな影響になる</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sp macro="" textlink="">
        <xdr:nvSpPr>
          <xdr:cNvPr id="13" name="テキスト ボックス 12">
            <a:extLst>
              <a:ext uri="{FF2B5EF4-FFF2-40B4-BE49-F238E27FC236}">
                <a16:creationId xmlns:a16="http://schemas.microsoft.com/office/drawing/2014/main" id="{38CC1829-E0C1-0F72-4B22-2B0D48296EAC}"/>
              </a:ext>
            </a:extLst>
          </xdr:cNvPr>
          <xdr:cNvSpPr txBox="1"/>
        </xdr:nvSpPr>
        <xdr:spPr>
          <a:xfrm>
            <a:off x="18243178" y="41484176"/>
            <a:ext cx="1523999" cy="336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800">
                <a:solidFill>
                  <a:srgbClr val="FF0000"/>
                </a:solidFill>
                <a:latin typeface="ＭＳ Ｐゴシック" panose="020B0600070205080204" pitchFamily="50" charset="-128"/>
                <a:ea typeface="ＭＳ Ｐゴシック" panose="020B0600070205080204" pitchFamily="50" charset="-128"/>
              </a:rPr>
              <a:t>アンプ出力で</a:t>
            </a:r>
            <a:r>
              <a:rPr kumimoji="1" lang="en-US" altLang="ja-JP" sz="800">
                <a:solidFill>
                  <a:srgbClr val="FF0000"/>
                </a:solidFill>
                <a:latin typeface="ＭＳ Ｐゴシック" panose="020B0600070205080204" pitchFamily="50" charset="-128"/>
                <a:ea typeface="ＭＳ Ｐゴシック" panose="020B0600070205080204" pitchFamily="50" charset="-128"/>
              </a:rPr>
              <a:t>14mV</a:t>
            </a:r>
            <a:r>
              <a:rPr kumimoji="1" lang="ja-JP" altLang="en-US" sz="800">
                <a:solidFill>
                  <a:srgbClr val="FF0000"/>
                </a:solidFill>
                <a:latin typeface="ＭＳ Ｐゴシック" panose="020B0600070205080204" pitchFamily="50" charset="-128"/>
                <a:ea typeface="ＭＳ Ｐゴシック" panose="020B0600070205080204" pitchFamily="50" charset="-128"/>
              </a:rPr>
              <a:t>相当</a:t>
            </a:r>
            <a:endParaRPr kumimoji="1" lang="en-US" altLang="ja-JP" sz="800">
              <a:solidFill>
                <a:srgbClr val="FF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editAs="oneCell">
    <xdr:from>
      <xdr:col>26</xdr:col>
      <xdr:colOff>22413</xdr:colOff>
      <xdr:row>276</xdr:row>
      <xdr:rowOff>22412</xdr:rowOff>
    </xdr:from>
    <xdr:to>
      <xdr:col>29</xdr:col>
      <xdr:colOff>515472</xdr:colOff>
      <xdr:row>287</xdr:row>
      <xdr:rowOff>28015</xdr:rowOff>
    </xdr:to>
    <xdr:pic>
      <xdr:nvPicPr>
        <xdr:cNvPr id="20" name="図 19">
          <a:extLst>
            <a:ext uri="{FF2B5EF4-FFF2-40B4-BE49-F238E27FC236}">
              <a16:creationId xmlns:a16="http://schemas.microsoft.com/office/drawing/2014/main" id="{C8B4BFD3-096C-4E05-ACE5-1A2D8AA7670E}"/>
            </a:ext>
          </a:extLst>
        </xdr:cNvPr>
        <xdr:cNvPicPr>
          <a:picLocks noChangeAspect="1"/>
        </xdr:cNvPicPr>
      </xdr:nvPicPr>
      <xdr:blipFill>
        <a:blip xmlns:r="http://schemas.openxmlformats.org/officeDocument/2006/relationships" r:embed="rId5"/>
        <a:stretch>
          <a:fillRect/>
        </a:stretch>
      </xdr:blipFill>
      <xdr:spPr>
        <a:xfrm>
          <a:off x="15872013" y="42380087"/>
          <a:ext cx="2321859" cy="1682003"/>
        </a:xfrm>
        <a:prstGeom prst="rect">
          <a:avLst/>
        </a:prstGeom>
      </xdr:spPr>
    </xdr:pic>
    <xdr:clientData/>
  </xdr:twoCellAnchor>
  <xdr:twoCellAnchor editAs="oneCell">
    <xdr:from>
      <xdr:col>30</xdr:col>
      <xdr:colOff>33618</xdr:colOff>
      <xdr:row>276</xdr:row>
      <xdr:rowOff>0</xdr:rowOff>
    </xdr:from>
    <xdr:to>
      <xdr:col>33</xdr:col>
      <xdr:colOff>571501</xdr:colOff>
      <xdr:row>287</xdr:row>
      <xdr:rowOff>39221</xdr:rowOff>
    </xdr:to>
    <xdr:pic>
      <xdr:nvPicPr>
        <xdr:cNvPr id="21" name="図 20">
          <a:extLst>
            <a:ext uri="{FF2B5EF4-FFF2-40B4-BE49-F238E27FC236}">
              <a16:creationId xmlns:a16="http://schemas.microsoft.com/office/drawing/2014/main" id="{77A5D07A-2BD4-459A-96CD-A7FB31782FC6}"/>
            </a:ext>
          </a:extLst>
        </xdr:cNvPr>
        <xdr:cNvPicPr>
          <a:picLocks noChangeAspect="1"/>
        </xdr:cNvPicPr>
      </xdr:nvPicPr>
      <xdr:blipFill>
        <a:blip xmlns:r="http://schemas.openxmlformats.org/officeDocument/2006/relationships" r:embed="rId6"/>
        <a:stretch>
          <a:fillRect/>
        </a:stretch>
      </xdr:blipFill>
      <xdr:spPr>
        <a:xfrm>
          <a:off x="18321618" y="42357675"/>
          <a:ext cx="2366683" cy="1715621"/>
        </a:xfrm>
        <a:prstGeom prst="rect">
          <a:avLst/>
        </a:prstGeom>
      </xdr:spPr>
    </xdr:pic>
    <xdr:clientData/>
  </xdr:twoCellAnchor>
  <xdr:twoCellAnchor>
    <xdr:from>
      <xdr:col>26</xdr:col>
      <xdr:colOff>67236</xdr:colOff>
      <xdr:row>276</xdr:row>
      <xdr:rowOff>67235</xdr:rowOff>
    </xdr:from>
    <xdr:to>
      <xdr:col>27</xdr:col>
      <xdr:colOff>78443</xdr:colOff>
      <xdr:row>278</xdr:row>
      <xdr:rowOff>89647</xdr:rowOff>
    </xdr:to>
    <xdr:sp macro="" textlink="">
      <xdr:nvSpPr>
        <xdr:cNvPr id="22" name="テキスト ボックス 21">
          <a:extLst>
            <a:ext uri="{FF2B5EF4-FFF2-40B4-BE49-F238E27FC236}">
              <a16:creationId xmlns:a16="http://schemas.microsoft.com/office/drawing/2014/main" id="{5C47269D-78B0-4EB4-9E50-4B916AEAEC80}"/>
            </a:ext>
          </a:extLst>
        </xdr:cNvPr>
        <xdr:cNvSpPr txBox="1"/>
      </xdr:nvSpPr>
      <xdr:spPr>
        <a:xfrm>
          <a:off x="15916836" y="42424910"/>
          <a:ext cx="620807" cy="32721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影の濃さ</a:t>
          </a:r>
          <a:endParaRPr kumimoji="1" lang="en-US" altLang="ja-JP"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30</xdr:col>
      <xdr:colOff>78441</xdr:colOff>
      <xdr:row>276</xdr:row>
      <xdr:rowOff>22412</xdr:rowOff>
    </xdr:from>
    <xdr:to>
      <xdr:col>31</xdr:col>
      <xdr:colOff>89647</xdr:colOff>
      <xdr:row>278</xdr:row>
      <xdr:rowOff>44824</xdr:rowOff>
    </xdr:to>
    <xdr:sp macro="" textlink="">
      <xdr:nvSpPr>
        <xdr:cNvPr id="23" name="テキスト ボックス 22">
          <a:extLst>
            <a:ext uri="{FF2B5EF4-FFF2-40B4-BE49-F238E27FC236}">
              <a16:creationId xmlns:a16="http://schemas.microsoft.com/office/drawing/2014/main" id="{417FAEDB-CA17-40C1-BE18-F0E3BF35600B}"/>
            </a:ext>
          </a:extLst>
        </xdr:cNvPr>
        <xdr:cNvSpPr txBox="1"/>
      </xdr:nvSpPr>
      <xdr:spPr>
        <a:xfrm>
          <a:off x="18366441" y="42380087"/>
          <a:ext cx="620806" cy="32721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影の濃さ</a:t>
          </a:r>
          <a:endParaRPr kumimoji="1" lang="en-US" altLang="ja-JP"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26</xdr:col>
      <xdr:colOff>56030</xdr:colOff>
      <xdr:row>289</xdr:row>
      <xdr:rowOff>0</xdr:rowOff>
    </xdr:from>
    <xdr:to>
      <xdr:col>29</xdr:col>
      <xdr:colOff>537883</xdr:colOff>
      <xdr:row>300</xdr:row>
      <xdr:rowOff>1680</xdr:rowOff>
    </xdr:to>
    <xdr:pic>
      <xdr:nvPicPr>
        <xdr:cNvPr id="24" name="図 23">
          <a:extLst>
            <a:ext uri="{FF2B5EF4-FFF2-40B4-BE49-F238E27FC236}">
              <a16:creationId xmlns:a16="http://schemas.microsoft.com/office/drawing/2014/main" id="{8E6B1703-AAD9-409E-86F9-B27B7C952F69}"/>
            </a:ext>
          </a:extLst>
        </xdr:cNvPr>
        <xdr:cNvPicPr>
          <a:picLocks noChangeAspect="1"/>
        </xdr:cNvPicPr>
      </xdr:nvPicPr>
      <xdr:blipFill>
        <a:blip xmlns:r="http://schemas.openxmlformats.org/officeDocument/2006/relationships" r:embed="rId7"/>
        <a:stretch>
          <a:fillRect/>
        </a:stretch>
      </xdr:blipFill>
      <xdr:spPr>
        <a:xfrm>
          <a:off x="15905630" y="44338875"/>
          <a:ext cx="2310653" cy="1678080"/>
        </a:xfrm>
        <a:prstGeom prst="rect">
          <a:avLst/>
        </a:prstGeom>
      </xdr:spPr>
    </xdr:pic>
    <xdr:clientData/>
  </xdr:twoCellAnchor>
  <xdr:twoCellAnchor>
    <xdr:from>
      <xdr:col>26</xdr:col>
      <xdr:colOff>78441</xdr:colOff>
      <xdr:row>289</xdr:row>
      <xdr:rowOff>33618</xdr:rowOff>
    </xdr:from>
    <xdr:to>
      <xdr:col>27</xdr:col>
      <xdr:colOff>89648</xdr:colOff>
      <xdr:row>291</xdr:row>
      <xdr:rowOff>56030</xdr:rowOff>
    </xdr:to>
    <xdr:sp macro="" textlink="">
      <xdr:nvSpPr>
        <xdr:cNvPr id="25" name="テキスト ボックス 24">
          <a:extLst>
            <a:ext uri="{FF2B5EF4-FFF2-40B4-BE49-F238E27FC236}">
              <a16:creationId xmlns:a16="http://schemas.microsoft.com/office/drawing/2014/main" id="{C88741C8-84D6-433B-B91A-300171EA6E57}"/>
            </a:ext>
          </a:extLst>
        </xdr:cNvPr>
        <xdr:cNvSpPr txBox="1"/>
      </xdr:nvSpPr>
      <xdr:spPr>
        <a:xfrm>
          <a:off x="15928041" y="44372493"/>
          <a:ext cx="620807" cy="32721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屋内</a:t>
          </a:r>
          <a:endParaRPr kumimoji="1" lang="en-US" altLang="ja-JP"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30</xdr:col>
      <xdr:colOff>0</xdr:colOff>
      <xdr:row>289</xdr:row>
      <xdr:rowOff>0</xdr:rowOff>
    </xdr:from>
    <xdr:to>
      <xdr:col>33</xdr:col>
      <xdr:colOff>470361</xdr:colOff>
      <xdr:row>299</xdr:row>
      <xdr:rowOff>145462</xdr:rowOff>
    </xdr:to>
    <xdr:pic>
      <xdr:nvPicPr>
        <xdr:cNvPr id="26" name="図 25">
          <a:extLst>
            <a:ext uri="{FF2B5EF4-FFF2-40B4-BE49-F238E27FC236}">
              <a16:creationId xmlns:a16="http://schemas.microsoft.com/office/drawing/2014/main" id="{8F809405-C096-47FE-8913-E29FD840E484}"/>
            </a:ext>
          </a:extLst>
        </xdr:cNvPr>
        <xdr:cNvPicPr>
          <a:picLocks noChangeAspect="1"/>
        </xdr:cNvPicPr>
      </xdr:nvPicPr>
      <xdr:blipFill>
        <a:blip xmlns:r="http://schemas.openxmlformats.org/officeDocument/2006/relationships" r:embed="rId8"/>
        <a:stretch>
          <a:fillRect/>
        </a:stretch>
      </xdr:blipFill>
      <xdr:spPr>
        <a:xfrm>
          <a:off x="18288000" y="44338875"/>
          <a:ext cx="2299161" cy="1669462"/>
        </a:xfrm>
        <a:prstGeom prst="rect">
          <a:avLst/>
        </a:prstGeom>
      </xdr:spPr>
    </xdr:pic>
    <xdr:clientData/>
  </xdr:twoCellAnchor>
  <xdr:twoCellAnchor>
    <xdr:from>
      <xdr:col>30</xdr:col>
      <xdr:colOff>56031</xdr:colOff>
      <xdr:row>289</xdr:row>
      <xdr:rowOff>22412</xdr:rowOff>
    </xdr:from>
    <xdr:to>
      <xdr:col>31</xdr:col>
      <xdr:colOff>67237</xdr:colOff>
      <xdr:row>291</xdr:row>
      <xdr:rowOff>44824</xdr:rowOff>
    </xdr:to>
    <xdr:sp macro="" textlink="">
      <xdr:nvSpPr>
        <xdr:cNvPr id="27" name="テキスト ボックス 26">
          <a:extLst>
            <a:ext uri="{FF2B5EF4-FFF2-40B4-BE49-F238E27FC236}">
              <a16:creationId xmlns:a16="http://schemas.microsoft.com/office/drawing/2014/main" id="{930B9479-9C6F-4FFD-9B04-55A25F396EDC}"/>
            </a:ext>
          </a:extLst>
        </xdr:cNvPr>
        <xdr:cNvSpPr txBox="1"/>
      </xdr:nvSpPr>
      <xdr:spPr>
        <a:xfrm>
          <a:off x="18344031" y="44361287"/>
          <a:ext cx="620806" cy="32721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屋外</a:t>
          </a:r>
          <a:endParaRPr kumimoji="1" lang="en-US" altLang="ja-JP"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67236</xdr:colOff>
      <xdr:row>237</xdr:row>
      <xdr:rowOff>112059</xdr:rowOff>
    </xdr:from>
    <xdr:to>
      <xdr:col>35</xdr:col>
      <xdr:colOff>481854</xdr:colOff>
      <xdr:row>239</xdr:row>
      <xdr:rowOff>134472</xdr:rowOff>
    </xdr:to>
    <xdr:sp macro="" textlink="">
      <xdr:nvSpPr>
        <xdr:cNvPr id="28" name="テキスト ボックス 27">
          <a:extLst>
            <a:ext uri="{FF2B5EF4-FFF2-40B4-BE49-F238E27FC236}">
              <a16:creationId xmlns:a16="http://schemas.microsoft.com/office/drawing/2014/main" id="{9AC7A525-23A7-40A5-B104-EF4DA2B74F77}"/>
            </a:ext>
          </a:extLst>
        </xdr:cNvPr>
        <xdr:cNvSpPr txBox="1"/>
      </xdr:nvSpPr>
      <xdr:spPr>
        <a:xfrm>
          <a:off x="18964836" y="36526134"/>
          <a:ext cx="2853018" cy="32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　プローブ</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3</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の直線性のアンプ出力</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7</xdr:col>
      <xdr:colOff>526675</xdr:colOff>
      <xdr:row>348</xdr:row>
      <xdr:rowOff>33618</xdr:rowOff>
    </xdr:from>
    <xdr:to>
      <xdr:col>9</xdr:col>
      <xdr:colOff>545726</xdr:colOff>
      <xdr:row>378</xdr:row>
      <xdr:rowOff>10086</xdr:rowOff>
    </xdr:to>
    <xdr:pic>
      <xdr:nvPicPr>
        <xdr:cNvPr id="29" name="図 28">
          <a:extLst>
            <a:ext uri="{FF2B5EF4-FFF2-40B4-BE49-F238E27FC236}">
              <a16:creationId xmlns:a16="http://schemas.microsoft.com/office/drawing/2014/main" id="{B6A4AF8E-BEBC-4D69-A669-3E0C0D3FFBF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793875" y="53364093"/>
          <a:ext cx="1238251" cy="4548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437029</xdr:colOff>
      <xdr:row>7</xdr:row>
      <xdr:rowOff>100854</xdr:rowOff>
    </xdr:from>
    <xdr:to>
      <xdr:col>22</xdr:col>
      <xdr:colOff>308161</xdr:colOff>
      <xdr:row>17</xdr:row>
      <xdr:rowOff>148479</xdr:rowOff>
    </xdr:to>
    <xdr:pic>
      <xdr:nvPicPr>
        <xdr:cNvPr id="30" name="図 29">
          <a:extLst>
            <a:ext uri="{FF2B5EF4-FFF2-40B4-BE49-F238E27FC236}">
              <a16:creationId xmlns:a16="http://schemas.microsoft.com/office/drawing/2014/main" id="{EF900E39-EDC1-B0CB-DD60-C469A019FC0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118911" y="1199030"/>
          <a:ext cx="3501838" cy="1616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76200</xdr:colOff>
      <xdr:row>52</xdr:row>
      <xdr:rowOff>28575</xdr:rowOff>
    </xdr:from>
    <xdr:to>
      <xdr:col>13</xdr:col>
      <xdr:colOff>552450</xdr:colOff>
      <xdr:row>62</xdr:row>
      <xdr:rowOff>57150</xdr:rowOff>
    </xdr:to>
    <xdr:sp macro="" textlink="">
      <xdr:nvSpPr>
        <xdr:cNvPr id="2" name="テキスト ボックス 1">
          <a:extLst>
            <a:ext uri="{FF2B5EF4-FFF2-40B4-BE49-F238E27FC236}">
              <a16:creationId xmlns:a16="http://schemas.microsoft.com/office/drawing/2014/main" id="{FBC2AFA3-7A7B-485C-A788-17FBB4453AB1}"/>
            </a:ext>
          </a:extLst>
        </xdr:cNvPr>
        <xdr:cNvSpPr txBox="1"/>
      </xdr:nvSpPr>
      <xdr:spPr>
        <a:xfrm>
          <a:off x="7781925" y="6619875"/>
          <a:ext cx="1085850" cy="155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20℃</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水道水でのドリフトを確認</a:t>
          </a:r>
        </a:p>
      </xdr:txBody>
    </xdr:sp>
    <xdr:clientData/>
  </xdr:twoCellAnchor>
  <xdr:twoCellAnchor>
    <xdr:from>
      <xdr:col>15</xdr:col>
      <xdr:colOff>57150</xdr:colOff>
      <xdr:row>52</xdr:row>
      <xdr:rowOff>28575</xdr:rowOff>
    </xdr:from>
    <xdr:to>
      <xdr:col>16</xdr:col>
      <xdr:colOff>590550</xdr:colOff>
      <xdr:row>62</xdr:row>
      <xdr:rowOff>57150</xdr:rowOff>
    </xdr:to>
    <xdr:sp macro="" textlink="">
      <xdr:nvSpPr>
        <xdr:cNvPr id="3" name="テキスト ボックス 2">
          <a:extLst>
            <a:ext uri="{FF2B5EF4-FFF2-40B4-BE49-F238E27FC236}">
              <a16:creationId xmlns:a16="http://schemas.microsoft.com/office/drawing/2014/main" id="{046F450E-735B-4C8F-BD1F-4F508106FD00}"/>
            </a:ext>
          </a:extLst>
        </xdr:cNvPr>
        <xdr:cNvSpPr txBox="1"/>
      </xdr:nvSpPr>
      <xdr:spPr>
        <a:xfrm>
          <a:off x="8982075" y="6619875"/>
          <a:ext cx="1143000" cy="155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20℃</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ｽﾊﾟﾝ校正点でのドリフトの確認</a:t>
          </a:r>
        </a:p>
      </xdr:txBody>
    </xdr:sp>
    <xdr:clientData/>
  </xdr:twoCellAnchor>
  <xdr:twoCellAnchor>
    <xdr:from>
      <xdr:col>38</xdr:col>
      <xdr:colOff>47625</xdr:colOff>
      <xdr:row>41</xdr:row>
      <xdr:rowOff>57150</xdr:rowOff>
    </xdr:from>
    <xdr:to>
      <xdr:col>40</xdr:col>
      <xdr:colOff>409575</xdr:colOff>
      <xdr:row>53</xdr:row>
      <xdr:rowOff>104775</xdr:rowOff>
    </xdr:to>
    <xdr:sp macro="" textlink="">
      <xdr:nvSpPr>
        <xdr:cNvPr id="4" name="テキスト ボックス 3">
          <a:extLst>
            <a:ext uri="{FF2B5EF4-FFF2-40B4-BE49-F238E27FC236}">
              <a16:creationId xmlns:a16="http://schemas.microsoft.com/office/drawing/2014/main" id="{1999A551-7BF6-4171-859E-FCDDFBCB4ACC}"/>
            </a:ext>
          </a:extLst>
        </xdr:cNvPr>
        <xdr:cNvSpPr txBox="1"/>
      </xdr:nvSpPr>
      <xdr:spPr>
        <a:xfrm>
          <a:off x="22840950" y="6343650"/>
          <a:ext cx="1581150"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ヒートサイクル試験後、ゼロ、スパン校正点でのバラツキを確認</a:t>
          </a:r>
        </a:p>
      </xdr:txBody>
    </xdr:sp>
    <xdr:clientData/>
  </xdr:twoCellAnchor>
  <xdr:twoCellAnchor>
    <xdr:from>
      <xdr:col>41</xdr:col>
      <xdr:colOff>57150</xdr:colOff>
      <xdr:row>41</xdr:row>
      <xdr:rowOff>57150</xdr:rowOff>
    </xdr:from>
    <xdr:to>
      <xdr:col>43</xdr:col>
      <xdr:colOff>419100</xdr:colOff>
      <xdr:row>53</xdr:row>
      <xdr:rowOff>104775</xdr:rowOff>
    </xdr:to>
    <xdr:sp macro="" textlink="">
      <xdr:nvSpPr>
        <xdr:cNvPr id="5" name="テキスト ボックス 4">
          <a:extLst>
            <a:ext uri="{FF2B5EF4-FFF2-40B4-BE49-F238E27FC236}">
              <a16:creationId xmlns:a16="http://schemas.microsoft.com/office/drawing/2014/main" id="{968D4A79-ED69-4F6B-BEEA-C309669DF319}"/>
            </a:ext>
          </a:extLst>
        </xdr:cNvPr>
        <xdr:cNvSpPr txBox="1"/>
      </xdr:nvSpPr>
      <xdr:spPr>
        <a:xfrm>
          <a:off x="24679275" y="6343650"/>
          <a:ext cx="1581150"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落下試験後、ゼロ、スパン校正点でのバラツキを確認</a:t>
          </a:r>
        </a:p>
      </xdr:txBody>
    </xdr:sp>
    <xdr:clientData/>
  </xdr:twoCellAnchor>
  <xdr:twoCellAnchor>
    <xdr:from>
      <xdr:col>10</xdr:col>
      <xdr:colOff>0</xdr:colOff>
      <xdr:row>52</xdr:row>
      <xdr:rowOff>19050</xdr:rowOff>
    </xdr:from>
    <xdr:to>
      <xdr:col>11</xdr:col>
      <xdr:colOff>1219200</xdr:colOff>
      <xdr:row>62</xdr:row>
      <xdr:rowOff>47625</xdr:rowOff>
    </xdr:to>
    <xdr:sp macro="" textlink="">
      <xdr:nvSpPr>
        <xdr:cNvPr id="6" name="テキスト ボックス 5">
          <a:extLst>
            <a:ext uri="{FF2B5EF4-FFF2-40B4-BE49-F238E27FC236}">
              <a16:creationId xmlns:a16="http://schemas.microsoft.com/office/drawing/2014/main" id="{6E8C5805-4D7B-4504-83F3-86C009538055}"/>
            </a:ext>
          </a:extLst>
        </xdr:cNvPr>
        <xdr:cNvSpPr txBox="1"/>
      </xdr:nvSpPr>
      <xdr:spPr>
        <a:xfrm>
          <a:off x="4933950" y="6610350"/>
          <a:ext cx="2609850" cy="155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・水深センサーについては、オイル密閉構造上測定誤差が出やすくなる可能性あり。</a:t>
          </a:r>
        </a:p>
      </xdr:txBody>
    </xdr:sp>
    <xdr:clientData/>
  </xdr:twoCellAnchor>
  <xdr:twoCellAnchor>
    <xdr:from>
      <xdr:col>32</xdr:col>
      <xdr:colOff>95250</xdr:colOff>
      <xdr:row>32</xdr:row>
      <xdr:rowOff>123825</xdr:rowOff>
    </xdr:from>
    <xdr:to>
      <xdr:col>34</xdr:col>
      <xdr:colOff>571500</xdr:colOff>
      <xdr:row>40</xdr:row>
      <xdr:rowOff>371475</xdr:rowOff>
    </xdr:to>
    <xdr:sp macro="" textlink="">
      <xdr:nvSpPr>
        <xdr:cNvPr id="7" name="テキスト ボックス 6">
          <a:extLst>
            <a:ext uri="{FF2B5EF4-FFF2-40B4-BE49-F238E27FC236}">
              <a16:creationId xmlns:a16="http://schemas.microsoft.com/office/drawing/2014/main" id="{D33051A5-FE64-D85B-0F89-63B142391BC9}"/>
            </a:ext>
          </a:extLst>
        </xdr:cNvPr>
        <xdr:cNvSpPr txBox="1"/>
      </xdr:nvSpPr>
      <xdr:spPr>
        <a:xfrm>
          <a:off x="19230975" y="4867275"/>
          <a:ext cx="1695450" cy="1466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ja-JP" sz="1100" b="1">
              <a:solidFill>
                <a:schemeClr val="dk1"/>
              </a:solidFill>
              <a:effectLst/>
              <a:latin typeface="+mn-lt"/>
              <a:ea typeface="+mn-ea"/>
              <a:cs typeface="+mn-cs"/>
            </a:rPr>
            <a:t>試験を省略</a:t>
          </a:r>
          <a:endParaRPr kumimoji="1" lang="en-US" altLang="ja-JP" sz="1100" b="1">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同じ作業環境で使用され、同じ材質を使用している</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ID-160T</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で不具合発生していないことから問題なしと判断。</a:t>
          </a:r>
        </a:p>
      </xdr:txBody>
    </xdr:sp>
    <xdr:clientData/>
  </xdr:twoCellAnchor>
  <xdr:twoCellAnchor>
    <xdr:from>
      <xdr:col>16</xdr:col>
      <xdr:colOff>600075</xdr:colOff>
      <xdr:row>41</xdr:row>
      <xdr:rowOff>0</xdr:rowOff>
    </xdr:from>
    <xdr:to>
      <xdr:col>19</xdr:col>
      <xdr:colOff>581025</xdr:colOff>
      <xdr:row>49</xdr:row>
      <xdr:rowOff>104775</xdr:rowOff>
    </xdr:to>
    <xdr:sp macro="" textlink="">
      <xdr:nvSpPr>
        <xdr:cNvPr id="8" name="テキスト ボックス 7">
          <a:extLst>
            <a:ext uri="{FF2B5EF4-FFF2-40B4-BE49-F238E27FC236}">
              <a16:creationId xmlns:a16="http://schemas.microsoft.com/office/drawing/2014/main" id="{5A8EB1B8-43EA-6F8B-1219-DE7758438A6C}"/>
            </a:ext>
          </a:extLst>
        </xdr:cNvPr>
        <xdr:cNvSpPr txBox="1"/>
      </xdr:nvSpPr>
      <xdr:spPr>
        <a:xfrm>
          <a:off x="10134600" y="6286500"/>
          <a:ext cx="1200150" cy="1323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温度特性の水深以外の基準は明確な基準がないため、暫定的に、スパンドリフトの基準を参考に設定。</a:t>
          </a:r>
        </a:p>
      </xdr:txBody>
    </xdr:sp>
    <xdr:clientData/>
  </xdr:twoCellAnchor>
  <xdr:twoCellAnchor>
    <xdr:from>
      <xdr:col>12</xdr:col>
      <xdr:colOff>66675</xdr:colOff>
      <xdr:row>41</xdr:row>
      <xdr:rowOff>47624</xdr:rowOff>
    </xdr:from>
    <xdr:to>
      <xdr:col>16</xdr:col>
      <xdr:colOff>476250</xdr:colOff>
      <xdr:row>46</xdr:row>
      <xdr:rowOff>133349</xdr:rowOff>
    </xdr:to>
    <xdr:sp macro="" textlink="">
      <xdr:nvSpPr>
        <xdr:cNvPr id="9" name="テキスト ボックス 8">
          <a:extLst>
            <a:ext uri="{FF2B5EF4-FFF2-40B4-BE49-F238E27FC236}">
              <a16:creationId xmlns:a16="http://schemas.microsoft.com/office/drawing/2014/main" id="{FA7F856E-A289-0566-892B-0A6C262D3807}"/>
            </a:ext>
          </a:extLst>
        </xdr:cNvPr>
        <xdr:cNvSpPr txBox="1"/>
      </xdr:nvSpPr>
      <xdr:spPr>
        <a:xfrm>
          <a:off x="7772400" y="6334124"/>
          <a:ext cx="2238375" cy="84772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透視度のゼロ</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スパンはどのように考える？</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100cm</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＝ゼロ、　</a:t>
          </a:r>
          <a:r>
            <a:rPr kumimoji="1" lang="en-US" altLang="ja-JP" sz="1100">
              <a:solidFill>
                <a:sysClr val="windowText" lastClr="000000"/>
              </a:solidFill>
              <a:latin typeface="ＭＳ Ｐゴシック" panose="020B0600070205080204" pitchFamily="50" charset="-128"/>
              <a:ea typeface="ＭＳ Ｐゴシック" panose="020B0600070205080204" pitchFamily="50" charset="-128"/>
            </a:rPr>
            <a:t>2cm</a:t>
          </a: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＝スパン</a:t>
          </a:r>
          <a:endParaRPr kumimoji="1" lang="en-US" altLang="ja-JP" sz="1100">
            <a:solidFill>
              <a:sysClr val="windowText" lastClr="000000"/>
            </a:solidFill>
            <a:latin typeface="ＭＳ Ｐゴシック" panose="020B0600070205080204" pitchFamily="50" charset="-128"/>
            <a:ea typeface="ＭＳ Ｐゴシック" panose="020B0600070205080204" pitchFamily="50" charset="-128"/>
          </a:endParaRPr>
        </a:p>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でよい？</a:t>
          </a:r>
        </a:p>
      </xdr:txBody>
    </xdr:sp>
    <xdr:clientData/>
  </xdr:twoCellAnchor>
  <xdr:twoCellAnchor>
    <xdr:from>
      <xdr:col>24</xdr:col>
      <xdr:colOff>1447799</xdr:colOff>
      <xdr:row>42</xdr:row>
      <xdr:rowOff>0</xdr:rowOff>
    </xdr:from>
    <xdr:to>
      <xdr:col>27</xdr:col>
      <xdr:colOff>1152524</xdr:colOff>
      <xdr:row>50</xdr:row>
      <xdr:rowOff>104775</xdr:rowOff>
    </xdr:to>
    <xdr:sp macro="" textlink="">
      <xdr:nvSpPr>
        <xdr:cNvPr id="10" name="テキスト ボックス 9">
          <a:extLst>
            <a:ext uri="{FF2B5EF4-FFF2-40B4-BE49-F238E27FC236}">
              <a16:creationId xmlns:a16="http://schemas.microsoft.com/office/drawing/2014/main" id="{13EEFB89-C9BA-4F04-89F6-BAB9B45B7A0A}"/>
            </a:ext>
          </a:extLst>
        </xdr:cNvPr>
        <xdr:cNvSpPr txBox="1"/>
      </xdr:nvSpPr>
      <xdr:spPr>
        <a:xfrm>
          <a:off x="15478124" y="6438900"/>
          <a:ext cx="2257425" cy="1323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外乱光の影響についてはその影響が繰り返し性の基準範囲内であれば問題ないとかんがえ、繰り返し性試験の基準を暫定値として設定。</a:t>
          </a:r>
        </a:p>
      </xdr:txBody>
    </xdr:sp>
    <xdr:clientData/>
  </xdr:twoCellAnchor>
  <xdr:twoCellAnchor>
    <xdr:from>
      <xdr:col>35</xdr:col>
      <xdr:colOff>0</xdr:colOff>
      <xdr:row>42</xdr:row>
      <xdr:rowOff>0</xdr:rowOff>
    </xdr:from>
    <xdr:to>
      <xdr:col>37</xdr:col>
      <xdr:colOff>485775</xdr:colOff>
      <xdr:row>50</xdr:row>
      <xdr:rowOff>104775</xdr:rowOff>
    </xdr:to>
    <xdr:sp macro="" textlink="">
      <xdr:nvSpPr>
        <xdr:cNvPr id="11" name="テキスト ボックス 10">
          <a:extLst>
            <a:ext uri="{FF2B5EF4-FFF2-40B4-BE49-F238E27FC236}">
              <a16:creationId xmlns:a16="http://schemas.microsoft.com/office/drawing/2014/main" id="{42D4DE08-E332-4045-A8C3-F83D88478266}"/>
            </a:ext>
          </a:extLst>
        </xdr:cNvPr>
        <xdr:cNvSpPr txBox="1"/>
      </xdr:nvSpPr>
      <xdr:spPr>
        <a:xfrm>
          <a:off x="22078950" y="6438900"/>
          <a:ext cx="1704975" cy="1323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kumimoji="1" lang="ja-JP" altLang="en-US" sz="1100">
              <a:solidFill>
                <a:sysClr val="windowText" lastClr="000000"/>
              </a:solidFill>
              <a:latin typeface="ＭＳ Ｐゴシック" panose="020B0600070205080204" pitchFamily="50" charset="-128"/>
              <a:ea typeface="ＭＳ Ｐゴシック" panose="020B0600070205080204" pitchFamily="50" charset="-128"/>
            </a:rPr>
            <a:t>振動の影響についてもその影響が繰り返し性の基準範囲内であれば問題ないとかんがえ、繰り返し性試験の基準を暫定値として設定。</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amiya\Desktop\&#26908;&#35342;&#20013;&#65288;&#12356;&#12429;&#12356;&#12429;&#65289;.xlsx" TargetMode="External"/><Relationship Id="rId1" Type="http://schemas.openxmlformats.org/officeDocument/2006/relationships/externalLinkPath" Target="file:///C:\Users\kamiya\Desktop\&#26908;&#35342;&#20013;&#65288;&#12356;&#12429;&#12356;&#12429;&#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次期IM（T6）試験データ整理"/>
      <sheetName val="Sheet11"/>
      <sheetName val="Sheet9"/>
      <sheetName val="Sheet1"/>
      <sheetName val="透視度温度特性ズレ問題調査260522"/>
      <sheetName val="Sheet6"/>
      <sheetName val="Sheet33"/>
      <sheetName val="透視度温度特性問題 (3)"/>
      <sheetName val="透視度温度特性問題(2)"/>
      <sheetName val="透視度温度特性問題"/>
      <sheetName val="Sheet35"/>
      <sheetName val="TODOリスト"/>
      <sheetName val="ACDCアダプタ比較と置き換え注意点"/>
      <sheetName val="Sheet31"/>
      <sheetName val="Sheet30"/>
      <sheetName val="購買権限移譲"/>
      <sheetName val="Sheet29"/>
      <sheetName val="Sheet27"/>
      <sheetName val="mot4回目"/>
      <sheetName val="251022メカトロテック展"/>
      <sheetName val="購買リーダーすり合わせ"/>
      <sheetName val="表紙 (3)"/>
      <sheetName val="IMゴムキャップ型費検討"/>
      <sheetName val="メンタルヘルス対策"/>
      <sheetName val="Sheet28"/>
      <sheetName val="本体設計リーダー辞退"/>
      <sheetName val="id-250t温度ズレ"/>
      <sheetName val="Sheet26"/>
      <sheetName val="Sheet25"/>
      <sheetName val="0605IMプローブ評価の進め方すり合わせ"/>
      <sheetName val="ボトルネック"/>
      <sheetName val="Sheet22"/>
      <sheetName val="Sheet21"/>
      <sheetName val="Sheet20"/>
      <sheetName val="btp3温度ズレ調査"/>
      <sheetName val="Sheet19"/>
      <sheetName val="設計部問題整理"/>
      <sheetName val="Sheet17"/>
      <sheetName val="Sheet18"/>
      <sheetName val="IDプローブ接着剤塗布装置"/>
      <sheetName val="241205会社説明会"/>
      <sheetName val="Sheet16"/>
      <sheetName val="機差整理"/>
      <sheetName val="IM-100P　SS-10Z違いレポート"/>
      <sheetName val="IM白黒絵具測定"/>
      <sheetName val="白絵具散乱光の影響"/>
      <sheetName val="Sheet15"/>
      <sheetName val="Sheet14"/>
      <sheetName val="3dプリンタ設定"/>
      <sheetName val="ガス充てん装置"/>
      <sheetName val="Sheet13"/>
      <sheetName val="Sheet12"/>
      <sheetName val="表紙 (2)"/>
      <sheetName val="Sheet10"/>
      <sheetName val="表紙"/>
      <sheetName val="Sheet8"/>
      <sheetName val="部品廃止情報対応検討"/>
      <sheetName val="Sheet7"/>
      <sheetName val="設計業務問題打上＆検討リスト"/>
      <sheetName val="Sheet5"/>
      <sheetName val="生産管理、品質管理採用"/>
      <sheetName val="設計部異動検討"/>
      <sheetName val="パート面接資料"/>
      <sheetName val="Sheet4"/>
      <sheetName val="Sheet3"/>
      <sheetName val="はんだ不良まとめレポート"/>
      <sheetName val="過去はんだ不良"/>
      <sheetName val="アンガーマネジメント研修"/>
      <sheetName val="接着剤塗布装置"/>
      <sheetName val="監査不適合なぜなぜ分析"/>
      <sheetName val="Sheet2"/>
      <sheetName val="計器中途採用面談230623"/>
      <sheetName val="35期不適合まとめ"/>
      <sheetName val="7.4なぜなぜ勉強会"/>
      <sheetName val="流出不適合集計"/>
      <sheetName val="ID-160Tプローブ割れ(23.6.12）"/>
      <sheetName val="BS2組付上の問題点(6.13まで）"/>
      <sheetName val="ファイル背表紙"/>
    </sheetNames>
    <sheetDataSet>
      <sheetData sheetId="0">
        <row r="26">
          <cell r="W26" t="str">
            <v>T6-01</v>
          </cell>
          <cell r="X26" t="str">
            <v>T6-02</v>
          </cell>
          <cell r="Y26" t="str">
            <v>T6-03</v>
          </cell>
        </row>
        <row r="27">
          <cell r="V27">
            <v>0</v>
          </cell>
          <cell r="W27">
            <v>-3.4743559923715083E-8</v>
          </cell>
          <cell r="X27">
            <v>0</v>
          </cell>
          <cell r="Y27">
            <v>0</v>
          </cell>
        </row>
        <row r="28">
          <cell r="V28">
            <v>800</v>
          </cell>
          <cell r="W28">
            <v>5.5106670958292941E-2</v>
          </cell>
          <cell r="X28">
            <v>5.6905280409447923E-2</v>
          </cell>
          <cell r="Y28">
            <v>5.4510493897154434E-2</v>
          </cell>
        </row>
        <row r="29">
          <cell r="V29">
            <v>1810</v>
          </cell>
          <cell r="W29">
            <v>0.12122210767518121</v>
          </cell>
          <cell r="X29">
            <v>0.1251404569962877</v>
          </cell>
          <cell r="Y29">
            <v>0.12001735769475487</v>
          </cell>
        </row>
        <row r="30">
          <cell r="V30">
            <v>3860</v>
          </cell>
          <cell r="W30">
            <v>0.2557163040936552</v>
          </cell>
          <cell r="X30">
            <v>0.26266947719979111</v>
          </cell>
          <cell r="Y30">
            <v>0.25361158159365926</v>
          </cell>
        </row>
        <row r="31">
          <cell r="V31">
            <v>7880</v>
          </cell>
          <cell r="W31">
            <v>0.52006861826676221</v>
          </cell>
          <cell r="X31">
            <v>0.53439125538471033</v>
          </cell>
          <cell r="Y31">
            <v>0.51585181001728286</v>
          </cell>
        </row>
        <row r="32">
          <cell r="V32">
            <v>19800</v>
          </cell>
          <cell r="W32">
            <v>1.3186189381040054</v>
          </cell>
          <cell r="X32">
            <v>1.3627852188066618</v>
          </cell>
          <cell r="Y32">
            <v>1.3184721222880358</v>
          </cell>
        </row>
        <row r="133">
          <cell r="V133" t="str">
            <v>T6-01</v>
          </cell>
          <cell r="W133" t="str">
            <v>T6-02</v>
          </cell>
          <cell r="X133" t="str">
            <v>T6-03</v>
          </cell>
        </row>
        <row r="134">
          <cell r="U134">
            <v>94</v>
          </cell>
          <cell r="V134">
            <v>1.8200623085008918E-3</v>
          </cell>
          <cell r="W134">
            <v>2.0970246514508965E-3</v>
          </cell>
          <cell r="X134">
            <v>1.9976828832015997E-3</v>
          </cell>
        </row>
        <row r="135">
          <cell r="U135">
            <v>87.2</v>
          </cell>
          <cell r="V135">
            <v>2.2139266307886845E-3</v>
          </cell>
          <cell r="W135">
            <v>2.4092154568108831E-3</v>
          </cell>
          <cell r="X135">
            <v>2.385805492665823E-3</v>
          </cell>
        </row>
        <row r="136">
          <cell r="U136">
            <v>53.833333333333336</v>
          </cell>
          <cell r="V136">
            <v>4.5687737797619294E-3</v>
          </cell>
          <cell r="W136">
            <v>4.6544484253691065E-3</v>
          </cell>
          <cell r="X136">
            <v>4.6238524988502826E-3</v>
          </cell>
        </row>
        <row r="137">
          <cell r="U137">
            <v>21.900000000000002</v>
          </cell>
          <cell r="V137">
            <v>1.2684615015520335E-2</v>
          </cell>
          <cell r="W137">
            <v>1.2990013944046272E-2</v>
          </cell>
          <cell r="X137">
            <v>1.2824799262804103E-2</v>
          </cell>
        </row>
        <row r="138">
          <cell r="U138">
            <v>11.466666666666667</v>
          </cell>
          <cell r="V138">
            <v>2.5178092021144828E-2</v>
          </cell>
          <cell r="W138">
            <v>2.5527460840962246E-2</v>
          </cell>
          <cell r="X138">
            <v>2.5155797796004555E-2</v>
          </cell>
        </row>
        <row r="139">
          <cell r="U139">
            <v>4.3999999999999995</v>
          </cell>
          <cell r="V139">
            <v>5.8414296811478784E-2</v>
          </cell>
          <cell r="W139">
            <v>5.9603592293422783E-2</v>
          </cell>
          <cell r="X139">
            <v>5.8838136270748458E-2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lstStyle>
        <a:defPPr>
          <a:lnSpc>
            <a:spcPts val="1300"/>
          </a:lnSpc>
          <a:defRPr kumimoji="1" sz="1100">
            <a:solidFill>
              <a:sysClr val="windowText" lastClr="000000"/>
            </a:solidFill>
            <a:latin typeface="ＭＳ Ｐゴシック" panose="020B0600070205080204" pitchFamily="50" charset="-128"/>
            <a:ea typeface="ＭＳ Ｐゴシック" panose="020B0600070205080204" pitchFamily="50" charset="-128"/>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BD1D9-487E-4674-A32E-123CCF4463A3}">
  <sheetPr>
    <tabColor rgb="FFCCFFFF"/>
    <pageSetUpPr fitToPage="1"/>
  </sheetPr>
  <dimension ref="A1:T338"/>
  <sheetViews>
    <sheetView tabSelected="1" view="pageBreakPreview" zoomScale="85" zoomScaleNormal="100" zoomScaleSheetLayoutView="85" workbookViewId="0">
      <selection activeCell="V11" sqref="V11"/>
    </sheetView>
  </sheetViews>
  <sheetFormatPr defaultRowHeight="13.5"/>
  <cols>
    <col min="1" max="1" width="2.140625" style="3" customWidth="1"/>
    <col min="2" max="2" width="4" style="1" bestFit="1" customWidth="1"/>
    <col min="3" max="4" width="10.7109375" style="1" customWidth="1"/>
    <col min="5" max="9" width="9.140625" style="1"/>
    <col min="10" max="15" width="14.28515625" style="1" customWidth="1"/>
    <col min="16" max="16" width="9.140625" style="1"/>
    <col min="17" max="17" width="2.140625" style="1" customWidth="1"/>
    <col min="18" max="253" width="9.140625" style="1"/>
    <col min="254" max="254" width="3.7109375" style="1" customWidth="1"/>
    <col min="255" max="255" width="3.42578125" style="1" bestFit="1" customWidth="1"/>
    <col min="256" max="270" width="9.140625" style="1"/>
    <col min="271" max="271" width="3.7109375" style="1" customWidth="1"/>
    <col min="272" max="509" width="9.140625" style="1"/>
    <col min="510" max="510" width="3.7109375" style="1" customWidth="1"/>
    <col min="511" max="511" width="3.42578125" style="1" bestFit="1" customWidth="1"/>
    <col min="512" max="526" width="9.140625" style="1"/>
    <col min="527" max="527" width="3.7109375" style="1" customWidth="1"/>
    <col min="528" max="765" width="9.140625" style="1"/>
    <col min="766" max="766" width="3.7109375" style="1" customWidth="1"/>
    <col min="767" max="767" width="3.42578125" style="1" bestFit="1" customWidth="1"/>
    <col min="768" max="782" width="9.140625" style="1"/>
    <col min="783" max="783" width="3.7109375" style="1" customWidth="1"/>
    <col min="784" max="1021" width="9.140625" style="1"/>
    <col min="1022" max="1022" width="3.7109375" style="1" customWidth="1"/>
    <col min="1023" max="1023" width="3.42578125" style="1" bestFit="1" customWidth="1"/>
    <col min="1024" max="1038" width="9.140625" style="1"/>
    <col min="1039" max="1039" width="3.7109375" style="1" customWidth="1"/>
    <col min="1040" max="1277" width="9.140625" style="1"/>
    <col min="1278" max="1278" width="3.7109375" style="1" customWidth="1"/>
    <col min="1279" max="1279" width="3.42578125" style="1" bestFit="1" customWidth="1"/>
    <col min="1280" max="1294" width="9.140625" style="1"/>
    <col min="1295" max="1295" width="3.7109375" style="1" customWidth="1"/>
    <col min="1296" max="1533" width="9.140625" style="1"/>
    <col min="1534" max="1534" width="3.7109375" style="1" customWidth="1"/>
    <col min="1535" max="1535" width="3.42578125" style="1" bestFit="1" customWidth="1"/>
    <col min="1536" max="1550" width="9.140625" style="1"/>
    <col min="1551" max="1551" width="3.7109375" style="1" customWidth="1"/>
    <col min="1552" max="1789" width="9.140625" style="1"/>
    <col min="1790" max="1790" width="3.7109375" style="1" customWidth="1"/>
    <col min="1791" max="1791" width="3.42578125" style="1" bestFit="1" customWidth="1"/>
    <col min="1792" max="1806" width="9.140625" style="1"/>
    <col min="1807" max="1807" width="3.7109375" style="1" customWidth="1"/>
    <col min="1808" max="2045" width="9.140625" style="1"/>
    <col min="2046" max="2046" width="3.7109375" style="1" customWidth="1"/>
    <col min="2047" max="2047" width="3.42578125" style="1" bestFit="1" customWidth="1"/>
    <col min="2048" max="2062" width="9.140625" style="1"/>
    <col min="2063" max="2063" width="3.7109375" style="1" customWidth="1"/>
    <col min="2064" max="2301" width="9.140625" style="1"/>
    <col min="2302" max="2302" width="3.7109375" style="1" customWidth="1"/>
    <col min="2303" max="2303" width="3.42578125" style="1" bestFit="1" customWidth="1"/>
    <col min="2304" max="2318" width="9.140625" style="1"/>
    <col min="2319" max="2319" width="3.7109375" style="1" customWidth="1"/>
    <col min="2320" max="2557" width="9.140625" style="1"/>
    <col min="2558" max="2558" width="3.7109375" style="1" customWidth="1"/>
    <col min="2559" max="2559" width="3.42578125" style="1" bestFit="1" customWidth="1"/>
    <col min="2560" max="2574" width="9.140625" style="1"/>
    <col min="2575" max="2575" width="3.7109375" style="1" customWidth="1"/>
    <col min="2576" max="2813" width="9.140625" style="1"/>
    <col min="2814" max="2814" width="3.7109375" style="1" customWidth="1"/>
    <col min="2815" max="2815" width="3.42578125" style="1" bestFit="1" customWidth="1"/>
    <col min="2816" max="2830" width="9.140625" style="1"/>
    <col min="2831" max="2831" width="3.7109375" style="1" customWidth="1"/>
    <col min="2832" max="3069" width="9.140625" style="1"/>
    <col min="3070" max="3070" width="3.7109375" style="1" customWidth="1"/>
    <col min="3071" max="3071" width="3.42578125" style="1" bestFit="1" customWidth="1"/>
    <col min="3072" max="3086" width="9.140625" style="1"/>
    <col min="3087" max="3087" width="3.7109375" style="1" customWidth="1"/>
    <col min="3088" max="3325" width="9.140625" style="1"/>
    <col min="3326" max="3326" width="3.7109375" style="1" customWidth="1"/>
    <col min="3327" max="3327" width="3.42578125" style="1" bestFit="1" customWidth="1"/>
    <col min="3328" max="3342" width="9.140625" style="1"/>
    <col min="3343" max="3343" width="3.7109375" style="1" customWidth="1"/>
    <col min="3344" max="3581" width="9.140625" style="1"/>
    <col min="3582" max="3582" width="3.7109375" style="1" customWidth="1"/>
    <col min="3583" max="3583" width="3.42578125" style="1" bestFit="1" customWidth="1"/>
    <col min="3584" max="3598" width="9.140625" style="1"/>
    <col min="3599" max="3599" width="3.7109375" style="1" customWidth="1"/>
    <col min="3600" max="3837" width="9.140625" style="1"/>
    <col min="3838" max="3838" width="3.7109375" style="1" customWidth="1"/>
    <col min="3839" max="3839" width="3.42578125" style="1" bestFit="1" customWidth="1"/>
    <col min="3840" max="3854" width="9.140625" style="1"/>
    <col min="3855" max="3855" width="3.7109375" style="1" customWidth="1"/>
    <col min="3856" max="4093" width="9.140625" style="1"/>
    <col min="4094" max="4094" width="3.7109375" style="1" customWidth="1"/>
    <col min="4095" max="4095" width="3.42578125" style="1" bestFit="1" customWidth="1"/>
    <col min="4096" max="4110" width="9.140625" style="1"/>
    <col min="4111" max="4111" width="3.7109375" style="1" customWidth="1"/>
    <col min="4112" max="4349" width="9.140625" style="1"/>
    <col min="4350" max="4350" width="3.7109375" style="1" customWidth="1"/>
    <col min="4351" max="4351" width="3.42578125" style="1" bestFit="1" customWidth="1"/>
    <col min="4352" max="4366" width="9.140625" style="1"/>
    <col min="4367" max="4367" width="3.7109375" style="1" customWidth="1"/>
    <col min="4368" max="4605" width="9.140625" style="1"/>
    <col min="4606" max="4606" width="3.7109375" style="1" customWidth="1"/>
    <col min="4607" max="4607" width="3.42578125" style="1" bestFit="1" customWidth="1"/>
    <col min="4608" max="4622" width="9.140625" style="1"/>
    <col min="4623" max="4623" width="3.7109375" style="1" customWidth="1"/>
    <col min="4624" max="4861" width="9.140625" style="1"/>
    <col min="4862" max="4862" width="3.7109375" style="1" customWidth="1"/>
    <col min="4863" max="4863" width="3.42578125" style="1" bestFit="1" customWidth="1"/>
    <col min="4864" max="4878" width="9.140625" style="1"/>
    <col min="4879" max="4879" width="3.7109375" style="1" customWidth="1"/>
    <col min="4880" max="5117" width="9.140625" style="1"/>
    <col min="5118" max="5118" width="3.7109375" style="1" customWidth="1"/>
    <col min="5119" max="5119" width="3.42578125" style="1" bestFit="1" customWidth="1"/>
    <col min="5120" max="5134" width="9.140625" style="1"/>
    <col min="5135" max="5135" width="3.7109375" style="1" customWidth="1"/>
    <col min="5136" max="5373" width="9.140625" style="1"/>
    <col min="5374" max="5374" width="3.7109375" style="1" customWidth="1"/>
    <col min="5375" max="5375" width="3.42578125" style="1" bestFit="1" customWidth="1"/>
    <col min="5376" max="5390" width="9.140625" style="1"/>
    <col min="5391" max="5391" width="3.7109375" style="1" customWidth="1"/>
    <col min="5392" max="5629" width="9.140625" style="1"/>
    <col min="5630" max="5630" width="3.7109375" style="1" customWidth="1"/>
    <col min="5631" max="5631" width="3.42578125" style="1" bestFit="1" customWidth="1"/>
    <col min="5632" max="5646" width="9.140625" style="1"/>
    <col min="5647" max="5647" width="3.7109375" style="1" customWidth="1"/>
    <col min="5648" max="5885" width="9.140625" style="1"/>
    <col min="5886" max="5886" width="3.7109375" style="1" customWidth="1"/>
    <col min="5887" max="5887" width="3.42578125" style="1" bestFit="1" customWidth="1"/>
    <col min="5888" max="5902" width="9.140625" style="1"/>
    <col min="5903" max="5903" width="3.7109375" style="1" customWidth="1"/>
    <col min="5904" max="6141" width="9.140625" style="1"/>
    <col min="6142" max="6142" width="3.7109375" style="1" customWidth="1"/>
    <col min="6143" max="6143" width="3.42578125" style="1" bestFit="1" customWidth="1"/>
    <col min="6144" max="6158" width="9.140625" style="1"/>
    <col min="6159" max="6159" width="3.7109375" style="1" customWidth="1"/>
    <col min="6160" max="6397" width="9.140625" style="1"/>
    <col min="6398" max="6398" width="3.7109375" style="1" customWidth="1"/>
    <col min="6399" max="6399" width="3.42578125" style="1" bestFit="1" customWidth="1"/>
    <col min="6400" max="6414" width="9.140625" style="1"/>
    <col min="6415" max="6415" width="3.7109375" style="1" customWidth="1"/>
    <col min="6416" max="6653" width="9.140625" style="1"/>
    <col min="6654" max="6654" width="3.7109375" style="1" customWidth="1"/>
    <col min="6655" max="6655" width="3.42578125" style="1" bestFit="1" customWidth="1"/>
    <col min="6656" max="6670" width="9.140625" style="1"/>
    <col min="6671" max="6671" width="3.7109375" style="1" customWidth="1"/>
    <col min="6672" max="6909" width="9.140625" style="1"/>
    <col min="6910" max="6910" width="3.7109375" style="1" customWidth="1"/>
    <col min="6911" max="6911" width="3.42578125" style="1" bestFit="1" customWidth="1"/>
    <col min="6912" max="6926" width="9.140625" style="1"/>
    <col min="6927" max="6927" width="3.7109375" style="1" customWidth="1"/>
    <col min="6928" max="7165" width="9.140625" style="1"/>
    <col min="7166" max="7166" width="3.7109375" style="1" customWidth="1"/>
    <col min="7167" max="7167" width="3.42578125" style="1" bestFit="1" customWidth="1"/>
    <col min="7168" max="7182" width="9.140625" style="1"/>
    <col min="7183" max="7183" width="3.7109375" style="1" customWidth="1"/>
    <col min="7184" max="7421" width="9.140625" style="1"/>
    <col min="7422" max="7422" width="3.7109375" style="1" customWidth="1"/>
    <col min="7423" max="7423" width="3.42578125" style="1" bestFit="1" customWidth="1"/>
    <col min="7424" max="7438" width="9.140625" style="1"/>
    <col min="7439" max="7439" width="3.7109375" style="1" customWidth="1"/>
    <col min="7440" max="7677" width="9.140625" style="1"/>
    <col min="7678" max="7678" width="3.7109375" style="1" customWidth="1"/>
    <col min="7679" max="7679" width="3.42578125" style="1" bestFit="1" customWidth="1"/>
    <col min="7680" max="7694" width="9.140625" style="1"/>
    <col min="7695" max="7695" width="3.7109375" style="1" customWidth="1"/>
    <col min="7696" max="7933" width="9.140625" style="1"/>
    <col min="7934" max="7934" width="3.7109375" style="1" customWidth="1"/>
    <col min="7935" max="7935" width="3.42578125" style="1" bestFit="1" customWidth="1"/>
    <col min="7936" max="7950" width="9.140625" style="1"/>
    <col min="7951" max="7951" width="3.7109375" style="1" customWidth="1"/>
    <col min="7952" max="8189" width="9.140625" style="1"/>
    <col min="8190" max="8190" width="3.7109375" style="1" customWidth="1"/>
    <col min="8191" max="8191" width="3.42578125" style="1" bestFit="1" customWidth="1"/>
    <col min="8192" max="8206" width="9.140625" style="1"/>
    <col min="8207" max="8207" width="3.7109375" style="1" customWidth="1"/>
    <col min="8208" max="8445" width="9.140625" style="1"/>
    <col min="8446" max="8446" width="3.7109375" style="1" customWidth="1"/>
    <col min="8447" max="8447" width="3.42578125" style="1" bestFit="1" customWidth="1"/>
    <col min="8448" max="8462" width="9.140625" style="1"/>
    <col min="8463" max="8463" width="3.7109375" style="1" customWidth="1"/>
    <col min="8464" max="8701" width="9.140625" style="1"/>
    <col min="8702" max="8702" width="3.7109375" style="1" customWidth="1"/>
    <col min="8703" max="8703" width="3.42578125" style="1" bestFit="1" customWidth="1"/>
    <col min="8704" max="8718" width="9.140625" style="1"/>
    <col min="8719" max="8719" width="3.7109375" style="1" customWidth="1"/>
    <col min="8720" max="8957" width="9.140625" style="1"/>
    <col min="8958" max="8958" width="3.7109375" style="1" customWidth="1"/>
    <col min="8959" max="8959" width="3.42578125" style="1" bestFit="1" customWidth="1"/>
    <col min="8960" max="8974" width="9.140625" style="1"/>
    <col min="8975" max="8975" width="3.7109375" style="1" customWidth="1"/>
    <col min="8976" max="9213" width="9.140625" style="1"/>
    <col min="9214" max="9214" width="3.7109375" style="1" customWidth="1"/>
    <col min="9215" max="9215" width="3.42578125" style="1" bestFit="1" customWidth="1"/>
    <col min="9216" max="9230" width="9.140625" style="1"/>
    <col min="9231" max="9231" width="3.7109375" style="1" customWidth="1"/>
    <col min="9232" max="9469" width="9.140625" style="1"/>
    <col min="9470" max="9470" width="3.7109375" style="1" customWidth="1"/>
    <col min="9471" max="9471" width="3.42578125" style="1" bestFit="1" customWidth="1"/>
    <col min="9472" max="9486" width="9.140625" style="1"/>
    <col min="9487" max="9487" width="3.7109375" style="1" customWidth="1"/>
    <col min="9488" max="9725" width="9.140625" style="1"/>
    <col min="9726" max="9726" width="3.7109375" style="1" customWidth="1"/>
    <col min="9727" max="9727" width="3.42578125" style="1" bestFit="1" customWidth="1"/>
    <col min="9728" max="9742" width="9.140625" style="1"/>
    <col min="9743" max="9743" width="3.7109375" style="1" customWidth="1"/>
    <col min="9744" max="9981" width="9.140625" style="1"/>
    <col min="9982" max="9982" width="3.7109375" style="1" customWidth="1"/>
    <col min="9983" max="9983" width="3.42578125" style="1" bestFit="1" customWidth="1"/>
    <col min="9984" max="9998" width="9.140625" style="1"/>
    <col min="9999" max="9999" width="3.7109375" style="1" customWidth="1"/>
    <col min="10000" max="10237" width="9.140625" style="1"/>
    <col min="10238" max="10238" width="3.7109375" style="1" customWidth="1"/>
    <col min="10239" max="10239" width="3.42578125" style="1" bestFit="1" customWidth="1"/>
    <col min="10240" max="10254" width="9.140625" style="1"/>
    <col min="10255" max="10255" width="3.7109375" style="1" customWidth="1"/>
    <col min="10256" max="10493" width="9.140625" style="1"/>
    <col min="10494" max="10494" width="3.7109375" style="1" customWidth="1"/>
    <col min="10495" max="10495" width="3.42578125" style="1" bestFit="1" customWidth="1"/>
    <col min="10496" max="10510" width="9.140625" style="1"/>
    <col min="10511" max="10511" width="3.7109375" style="1" customWidth="1"/>
    <col min="10512" max="10749" width="9.140625" style="1"/>
    <col min="10750" max="10750" width="3.7109375" style="1" customWidth="1"/>
    <col min="10751" max="10751" width="3.42578125" style="1" bestFit="1" customWidth="1"/>
    <col min="10752" max="10766" width="9.140625" style="1"/>
    <col min="10767" max="10767" width="3.7109375" style="1" customWidth="1"/>
    <col min="10768" max="11005" width="9.140625" style="1"/>
    <col min="11006" max="11006" width="3.7109375" style="1" customWidth="1"/>
    <col min="11007" max="11007" width="3.42578125" style="1" bestFit="1" customWidth="1"/>
    <col min="11008" max="11022" width="9.140625" style="1"/>
    <col min="11023" max="11023" width="3.7109375" style="1" customWidth="1"/>
    <col min="11024" max="11261" width="9.140625" style="1"/>
    <col min="11262" max="11262" width="3.7109375" style="1" customWidth="1"/>
    <col min="11263" max="11263" width="3.42578125" style="1" bestFit="1" customWidth="1"/>
    <col min="11264" max="11278" width="9.140625" style="1"/>
    <col min="11279" max="11279" width="3.7109375" style="1" customWidth="1"/>
    <col min="11280" max="11517" width="9.140625" style="1"/>
    <col min="11518" max="11518" width="3.7109375" style="1" customWidth="1"/>
    <col min="11519" max="11519" width="3.42578125" style="1" bestFit="1" customWidth="1"/>
    <col min="11520" max="11534" width="9.140625" style="1"/>
    <col min="11535" max="11535" width="3.7109375" style="1" customWidth="1"/>
    <col min="11536" max="11773" width="9.140625" style="1"/>
    <col min="11774" max="11774" width="3.7109375" style="1" customWidth="1"/>
    <col min="11775" max="11775" width="3.42578125" style="1" bestFit="1" customWidth="1"/>
    <col min="11776" max="11790" width="9.140625" style="1"/>
    <col min="11791" max="11791" width="3.7109375" style="1" customWidth="1"/>
    <col min="11792" max="12029" width="9.140625" style="1"/>
    <col min="12030" max="12030" width="3.7109375" style="1" customWidth="1"/>
    <col min="12031" max="12031" width="3.42578125" style="1" bestFit="1" customWidth="1"/>
    <col min="12032" max="12046" width="9.140625" style="1"/>
    <col min="12047" max="12047" width="3.7109375" style="1" customWidth="1"/>
    <col min="12048" max="12285" width="9.140625" style="1"/>
    <col min="12286" max="12286" width="3.7109375" style="1" customWidth="1"/>
    <col min="12287" max="12287" width="3.42578125" style="1" bestFit="1" customWidth="1"/>
    <col min="12288" max="12302" width="9.140625" style="1"/>
    <col min="12303" max="12303" width="3.7109375" style="1" customWidth="1"/>
    <col min="12304" max="12541" width="9.140625" style="1"/>
    <col min="12542" max="12542" width="3.7109375" style="1" customWidth="1"/>
    <col min="12543" max="12543" width="3.42578125" style="1" bestFit="1" customWidth="1"/>
    <col min="12544" max="12558" width="9.140625" style="1"/>
    <col min="12559" max="12559" width="3.7109375" style="1" customWidth="1"/>
    <col min="12560" max="12797" width="9.140625" style="1"/>
    <col min="12798" max="12798" width="3.7109375" style="1" customWidth="1"/>
    <col min="12799" max="12799" width="3.42578125" style="1" bestFit="1" customWidth="1"/>
    <col min="12800" max="12814" width="9.140625" style="1"/>
    <col min="12815" max="12815" width="3.7109375" style="1" customWidth="1"/>
    <col min="12816" max="13053" width="9.140625" style="1"/>
    <col min="13054" max="13054" width="3.7109375" style="1" customWidth="1"/>
    <col min="13055" max="13055" width="3.42578125" style="1" bestFit="1" customWidth="1"/>
    <col min="13056" max="13070" width="9.140625" style="1"/>
    <col min="13071" max="13071" width="3.7109375" style="1" customWidth="1"/>
    <col min="13072" max="13309" width="9.140625" style="1"/>
    <col min="13310" max="13310" width="3.7109375" style="1" customWidth="1"/>
    <col min="13311" max="13311" width="3.42578125" style="1" bestFit="1" customWidth="1"/>
    <col min="13312" max="13326" width="9.140625" style="1"/>
    <col min="13327" max="13327" width="3.7109375" style="1" customWidth="1"/>
    <col min="13328" max="13565" width="9.140625" style="1"/>
    <col min="13566" max="13566" width="3.7109375" style="1" customWidth="1"/>
    <col min="13567" max="13567" width="3.42578125" style="1" bestFit="1" customWidth="1"/>
    <col min="13568" max="13582" width="9.140625" style="1"/>
    <col min="13583" max="13583" width="3.7109375" style="1" customWidth="1"/>
    <col min="13584" max="13821" width="9.140625" style="1"/>
    <col min="13822" max="13822" width="3.7109375" style="1" customWidth="1"/>
    <col min="13823" max="13823" width="3.42578125" style="1" bestFit="1" customWidth="1"/>
    <col min="13824" max="13838" width="9.140625" style="1"/>
    <col min="13839" max="13839" width="3.7109375" style="1" customWidth="1"/>
    <col min="13840" max="14077" width="9.140625" style="1"/>
    <col min="14078" max="14078" width="3.7109375" style="1" customWidth="1"/>
    <col min="14079" max="14079" width="3.42578125" style="1" bestFit="1" customWidth="1"/>
    <col min="14080" max="14094" width="9.140625" style="1"/>
    <col min="14095" max="14095" width="3.7109375" style="1" customWidth="1"/>
    <col min="14096" max="14333" width="9.140625" style="1"/>
    <col min="14334" max="14334" width="3.7109375" style="1" customWidth="1"/>
    <col min="14335" max="14335" width="3.42578125" style="1" bestFit="1" customWidth="1"/>
    <col min="14336" max="14350" width="9.140625" style="1"/>
    <col min="14351" max="14351" width="3.7109375" style="1" customWidth="1"/>
    <col min="14352" max="14589" width="9.140625" style="1"/>
    <col min="14590" max="14590" width="3.7109375" style="1" customWidth="1"/>
    <col min="14591" max="14591" width="3.42578125" style="1" bestFit="1" customWidth="1"/>
    <col min="14592" max="14606" width="9.140625" style="1"/>
    <col min="14607" max="14607" width="3.7109375" style="1" customWidth="1"/>
    <col min="14608" max="14845" width="9.140625" style="1"/>
    <col min="14846" max="14846" width="3.7109375" style="1" customWidth="1"/>
    <col min="14847" max="14847" width="3.42578125" style="1" bestFit="1" customWidth="1"/>
    <col min="14848" max="14862" width="9.140625" style="1"/>
    <col min="14863" max="14863" width="3.7109375" style="1" customWidth="1"/>
    <col min="14864" max="15101" width="9.140625" style="1"/>
    <col min="15102" max="15102" width="3.7109375" style="1" customWidth="1"/>
    <col min="15103" max="15103" width="3.42578125" style="1" bestFit="1" customWidth="1"/>
    <col min="15104" max="15118" width="9.140625" style="1"/>
    <col min="15119" max="15119" width="3.7109375" style="1" customWidth="1"/>
    <col min="15120" max="15357" width="9.140625" style="1"/>
    <col min="15358" max="15358" width="3.7109375" style="1" customWidth="1"/>
    <col min="15359" max="15359" width="3.42578125" style="1" bestFit="1" customWidth="1"/>
    <col min="15360" max="15374" width="9.140625" style="1"/>
    <col min="15375" max="15375" width="3.7109375" style="1" customWidth="1"/>
    <col min="15376" max="15613" width="9.140625" style="1"/>
    <col min="15614" max="15614" width="3.7109375" style="1" customWidth="1"/>
    <col min="15615" max="15615" width="3.42578125" style="1" bestFit="1" customWidth="1"/>
    <col min="15616" max="15630" width="9.140625" style="1"/>
    <col min="15631" max="15631" width="3.7109375" style="1" customWidth="1"/>
    <col min="15632" max="15869" width="9.140625" style="1"/>
    <col min="15870" max="15870" width="3.7109375" style="1" customWidth="1"/>
    <col min="15871" max="15871" width="3.42578125" style="1" bestFit="1" customWidth="1"/>
    <col min="15872" max="15886" width="9.140625" style="1"/>
    <col min="15887" max="15887" width="3.7109375" style="1" customWidth="1"/>
    <col min="15888" max="16125" width="9.140625" style="1"/>
    <col min="16126" max="16126" width="3.7109375" style="1" customWidth="1"/>
    <col min="16127" max="16127" width="3.42578125" style="1" bestFit="1" customWidth="1"/>
    <col min="16128" max="16142" width="9.140625" style="1"/>
    <col min="16143" max="16143" width="3.7109375" style="1" customWidth="1"/>
    <col min="16144" max="16384" width="9.140625" style="1"/>
  </cols>
  <sheetData>
    <row r="1" spans="1:20" ht="24">
      <c r="A1" s="2" t="s">
        <v>94</v>
      </c>
    </row>
    <row r="2" spans="1:20">
      <c r="N2" s="793" t="s">
        <v>370</v>
      </c>
      <c r="O2" s="793"/>
      <c r="P2" s="793"/>
    </row>
    <row r="3" spans="1:20">
      <c r="B3" s="625" t="s">
        <v>5</v>
      </c>
      <c r="C3" s="625"/>
      <c r="D3" s="627" t="s">
        <v>18</v>
      </c>
      <c r="E3" s="583"/>
      <c r="N3" s="624" t="s">
        <v>91</v>
      </c>
      <c r="O3" s="624"/>
      <c r="P3" s="624"/>
    </row>
    <row r="4" spans="1:20">
      <c r="B4" s="626"/>
      <c r="C4" s="626"/>
      <c r="D4" s="585"/>
      <c r="E4" s="585"/>
      <c r="N4" s="624" t="s">
        <v>90</v>
      </c>
      <c r="O4" s="624"/>
      <c r="P4" s="624"/>
    </row>
    <row r="5" spans="1:20">
      <c r="N5" s="1" t="s">
        <v>229</v>
      </c>
    </row>
    <row r="6" spans="1:20">
      <c r="A6" s="3" t="s">
        <v>1</v>
      </c>
      <c r="N6" s="1" t="s">
        <v>230</v>
      </c>
      <c r="R6" s="4"/>
      <c r="T6" s="4"/>
    </row>
    <row r="7" spans="1:20">
      <c r="B7" s="615" t="s">
        <v>155</v>
      </c>
      <c r="C7" s="615"/>
      <c r="D7" s="615"/>
      <c r="E7" s="615"/>
      <c r="F7" s="615"/>
      <c r="G7" s="615"/>
      <c r="H7" s="615"/>
      <c r="I7" s="615"/>
      <c r="J7" s="615"/>
      <c r="K7" s="615"/>
      <c r="L7" s="615"/>
      <c r="M7" s="615"/>
      <c r="N7" s="615"/>
      <c r="O7" s="615"/>
      <c r="P7" s="615"/>
      <c r="R7" s="4"/>
      <c r="T7" s="4"/>
    </row>
    <row r="8" spans="1:20">
      <c r="B8" s="615"/>
      <c r="C8" s="615"/>
      <c r="D8" s="615"/>
      <c r="E8" s="615"/>
      <c r="F8" s="615"/>
      <c r="G8" s="615"/>
      <c r="H8" s="615"/>
      <c r="I8" s="615"/>
      <c r="J8" s="615"/>
      <c r="K8" s="615"/>
      <c r="L8" s="615"/>
      <c r="M8" s="615"/>
      <c r="N8" s="615"/>
      <c r="O8" s="615"/>
      <c r="P8" s="615"/>
      <c r="R8" s="4"/>
      <c r="T8" s="4"/>
    </row>
    <row r="9" spans="1:20">
      <c r="B9" s="5"/>
      <c r="C9" s="5"/>
      <c r="D9" s="5"/>
      <c r="E9" s="5"/>
      <c r="F9" s="5"/>
      <c r="G9" s="5"/>
      <c r="H9" s="5"/>
      <c r="I9" s="5"/>
      <c r="J9" s="5"/>
      <c r="K9" s="5"/>
      <c r="L9" s="5"/>
      <c r="M9" s="5"/>
      <c r="N9" s="5"/>
      <c r="O9" s="5"/>
      <c r="P9" s="5"/>
    </row>
    <row r="10" spans="1:20">
      <c r="B10" s="5"/>
      <c r="C10" s="5"/>
      <c r="D10" s="5"/>
      <c r="E10" s="5"/>
      <c r="F10" s="5"/>
      <c r="G10" s="5"/>
      <c r="H10" s="5"/>
      <c r="I10" s="5"/>
      <c r="J10" s="5"/>
      <c r="K10" s="5"/>
      <c r="L10" s="5"/>
      <c r="M10" s="5"/>
      <c r="N10" s="5"/>
      <c r="O10" s="5"/>
      <c r="P10" s="5"/>
    </row>
    <row r="11" spans="1:20">
      <c r="A11" s="3" t="s">
        <v>10</v>
      </c>
      <c r="K11" s="94"/>
    </row>
    <row r="12" spans="1:20">
      <c r="B12" s="222" t="s">
        <v>257</v>
      </c>
      <c r="C12" s="222"/>
      <c r="D12" s="222"/>
      <c r="J12" s="222"/>
      <c r="K12" s="222"/>
      <c r="L12" s="222"/>
      <c r="M12" s="222"/>
      <c r="N12" s="222"/>
      <c r="O12" s="222"/>
      <c r="P12" s="222"/>
    </row>
    <row r="13" spans="1:20">
      <c r="B13" s="222"/>
      <c r="C13" s="335"/>
      <c r="D13" s="335"/>
      <c r="E13" s="335"/>
      <c r="F13" s="335"/>
      <c r="G13" s="335"/>
      <c r="H13" s="335"/>
      <c r="I13" s="335"/>
      <c r="J13" s="335"/>
      <c r="K13" s="335"/>
      <c r="L13" s="335"/>
      <c r="M13" s="335"/>
      <c r="N13" s="335"/>
      <c r="O13" s="335"/>
      <c r="P13" s="335"/>
    </row>
    <row r="14" spans="1:20">
      <c r="B14" s="222"/>
      <c r="C14" s="335"/>
      <c r="D14" s="335"/>
      <c r="E14" s="335"/>
      <c r="F14" s="335"/>
      <c r="G14" s="335"/>
      <c r="H14" s="335"/>
      <c r="I14" s="335"/>
      <c r="J14" s="335"/>
      <c r="K14" s="335"/>
      <c r="L14" s="335"/>
      <c r="M14" s="335"/>
      <c r="N14" s="335"/>
      <c r="O14" s="335"/>
      <c r="P14" s="335"/>
    </row>
    <row r="15" spans="1:20">
      <c r="B15" s="222"/>
      <c r="C15" s="335"/>
      <c r="D15" s="335"/>
      <c r="E15" s="335"/>
      <c r="F15" s="335"/>
      <c r="G15" s="335"/>
      <c r="H15" s="335"/>
      <c r="I15" s="335"/>
      <c r="J15" s="335"/>
      <c r="K15" s="335"/>
      <c r="L15" s="335"/>
      <c r="M15" s="335"/>
      <c r="N15" s="335"/>
      <c r="O15" s="335"/>
      <c r="P15" s="335"/>
    </row>
    <row r="16" spans="1:20">
      <c r="B16" s="222"/>
      <c r="C16" s="335"/>
      <c r="D16" s="335"/>
      <c r="E16" s="335"/>
      <c r="F16" s="335"/>
      <c r="G16" s="335"/>
      <c r="H16" s="335"/>
      <c r="I16" s="335"/>
      <c r="J16" s="335"/>
      <c r="K16" s="335"/>
      <c r="L16" s="335"/>
      <c r="M16" s="335"/>
      <c r="N16" s="335"/>
      <c r="O16" s="335"/>
      <c r="P16" s="335"/>
    </row>
    <row r="17" spans="2:16">
      <c r="B17" s="222"/>
      <c r="C17" s="335"/>
      <c r="D17" s="335"/>
      <c r="E17" s="335"/>
      <c r="F17" s="335"/>
      <c r="G17" s="335"/>
      <c r="H17" s="335"/>
      <c r="I17" s="335"/>
      <c r="J17" s="335"/>
      <c r="K17" s="335"/>
      <c r="L17" s="335"/>
      <c r="M17" s="335"/>
      <c r="N17" s="335"/>
      <c r="O17" s="335"/>
      <c r="P17" s="335"/>
    </row>
    <row r="18" spans="2:16">
      <c r="B18" s="222"/>
      <c r="C18" s="335"/>
      <c r="D18" s="335"/>
      <c r="E18" s="335"/>
      <c r="F18" s="335"/>
      <c r="G18" s="335"/>
      <c r="H18" s="335"/>
      <c r="I18" s="335"/>
      <c r="J18" s="335"/>
      <c r="K18" s="335"/>
      <c r="L18" s="335"/>
      <c r="M18" s="335"/>
      <c r="N18" s="335"/>
      <c r="O18" s="335"/>
      <c r="P18" s="335"/>
    </row>
    <row r="19" spans="2:16">
      <c r="B19" s="222"/>
      <c r="C19" s="335"/>
      <c r="D19" s="335"/>
      <c r="E19" s="335"/>
      <c r="F19" s="335"/>
      <c r="G19" s="335"/>
      <c r="H19" s="335"/>
      <c r="I19" s="335"/>
      <c r="J19" s="335"/>
      <c r="K19" s="335"/>
      <c r="L19" s="335"/>
      <c r="M19" s="335"/>
      <c r="N19" s="335"/>
      <c r="O19" s="335"/>
      <c r="P19" s="335"/>
    </row>
    <row r="20" spans="2:16">
      <c r="B20" s="222"/>
      <c r="C20" s="335"/>
      <c r="D20" s="335"/>
      <c r="E20" s="335"/>
      <c r="F20" s="335"/>
      <c r="G20" s="335"/>
      <c r="H20" s="335"/>
      <c r="I20" s="335"/>
      <c r="J20" s="335"/>
      <c r="K20" s="335"/>
      <c r="L20" s="335"/>
      <c r="M20" s="335"/>
      <c r="N20" s="335"/>
      <c r="O20" s="335"/>
      <c r="P20" s="335"/>
    </row>
    <row r="21" spans="2:16">
      <c r="B21" s="222"/>
      <c r="C21" s="335"/>
      <c r="D21" s="335"/>
      <c r="E21" s="335"/>
      <c r="F21" s="335"/>
      <c r="G21" s="335"/>
      <c r="H21" s="335"/>
      <c r="I21" s="335"/>
      <c r="J21" s="335"/>
      <c r="K21" s="335"/>
      <c r="L21" s="335"/>
      <c r="M21" s="335"/>
      <c r="N21" s="335"/>
      <c r="O21" s="335"/>
      <c r="P21" s="335"/>
    </row>
    <row r="22" spans="2:16">
      <c r="B22" s="222"/>
      <c r="C22" s="335"/>
      <c r="D22" s="335"/>
      <c r="E22" s="335"/>
      <c r="F22" s="335"/>
      <c r="G22" s="335"/>
      <c r="H22" s="335"/>
      <c r="I22" s="335"/>
      <c r="J22" s="335"/>
      <c r="K22" s="335"/>
      <c r="L22" s="335"/>
      <c r="M22" s="335"/>
      <c r="N22" s="335"/>
      <c r="O22" s="335"/>
      <c r="P22" s="335"/>
    </row>
    <row r="23" spans="2:16">
      <c r="B23" s="222"/>
      <c r="C23" s="335"/>
      <c r="D23" s="335"/>
      <c r="E23" s="335"/>
      <c r="F23" s="335"/>
      <c r="G23" s="335"/>
      <c r="H23" s="335"/>
      <c r="I23" s="335"/>
      <c r="J23" s="335"/>
      <c r="K23" s="335"/>
      <c r="L23" s="335"/>
      <c r="M23" s="335"/>
      <c r="N23" s="335"/>
      <c r="O23" s="335"/>
      <c r="P23" s="335"/>
    </row>
    <row r="24" spans="2:16">
      <c r="B24" s="222"/>
      <c r="C24" s="335"/>
      <c r="D24" s="335"/>
      <c r="E24" s="335"/>
      <c r="F24" s="335"/>
      <c r="G24" s="335"/>
      <c r="H24" s="335"/>
      <c r="I24" s="335"/>
      <c r="J24" s="335"/>
      <c r="K24" s="335"/>
      <c r="L24" s="335"/>
      <c r="M24" s="335"/>
      <c r="N24" s="335"/>
      <c r="O24" s="335"/>
      <c r="P24" s="335"/>
    </row>
    <row r="25" spans="2:16">
      <c r="B25" s="222"/>
      <c r="C25" s="335"/>
      <c r="D25" s="335"/>
      <c r="E25" s="335"/>
      <c r="F25" s="335"/>
      <c r="G25" s="335"/>
      <c r="H25" s="335"/>
      <c r="I25" s="335"/>
      <c r="J25" s="335"/>
      <c r="K25" s="335"/>
      <c r="L25" s="335"/>
      <c r="M25" s="335"/>
      <c r="N25" s="335"/>
      <c r="O25" s="335"/>
      <c r="P25" s="335"/>
    </row>
    <row r="26" spans="2:16">
      <c r="B26" s="222"/>
      <c r="C26" s="335"/>
      <c r="D26" s="335"/>
      <c r="E26" s="335"/>
      <c r="F26" s="335"/>
      <c r="G26" s="335"/>
      <c r="H26" s="335"/>
      <c r="I26" s="335"/>
      <c r="J26" s="335"/>
      <c r="K26" s="335"/>
      <c r="L26" s="335"/>
      <c r="M26" s="335"/>
      <c r="N26" s="335"/>
      <c r="O26" s="335"/>
      <c r="P26" s="335"/>
    </row>
    <row r="27" spans="2:16">
      <c r="B27" s="222"/>
      <c r="C27" s="335"/>
      <c r="D27" s="335"/>
      <c r="E27" s="335"/>
      <c r="F27" s="335"/>
      <c r="G27" s="335"/>
      <c r="H27" s="335"/>
      <c r="I27" s="335"/>
      <c r="J27" s="335"/>
      <c r="K27" s="335"/>
      <c r="L27" s="335"/>
      <c r="M27" s="335"/>
      <c r="N27" s="335"/>
      <c r="O27" s="335"/>
      <c r="P27" s="335"/>
    </row>
    <row r="28" spans="2:16">
      <c r="B28" s="222"/>
      <c r="C28" s="335"/>
      <c r="D28" s="335"/>
      <c r="E28" s="335"/>
      <c r="F28" s="335"/>
      <c r="G28" s="335"/>
      <c r="H28" s="335"/>
      <c r="I28" s="335"/>
      <c r="J28" s="335"/>
      <c r="K28" s="335"/>
      <c r="L28" s="335"/>
      <c r="M28" s="335"/>
      <c r="N28" s="335"/>
      <c r="O28" s="335"/>
      <c r="P28" s="335"/>
    </row>
    <row r="29" spans="2:16">
      <c r="B29" s="222"/>
      <c r="C29" s="335"/>
      <c r="D29" s="335"/>
      <c r="E29" s="335"/>
      <c r="F29" s="335"/>
      <c r="G29" s="335"/>
      <c r="H29" s="335"/>
      <c r="I29" s="335"/>
      <c r="J29" s="335"/>
      <c r="K29" s="335"/>
      <c r="L29" s="335"/>
      <c r="M29" s="335"/>
      <c r="N29" s="335"/>
      <c r="O29" s="335"/>
      <c r="P29" s="335"/>
    </row>
    <row r="30" spans="2:16">
      <c r="B30" s="222"/>
      <c r="C30" s="335"/>
      <c r="D30" s="335"/>
      <c r="E30" s="335"/>
      <c r="F30" s="335"/>
      <c r="G30" s="335"/>
      <c r="H30" s="335"/>
      <c r="I30" s="335"/>
      <c r="J30" s="335"/>
      <c r="K30" s="335"/>
      <c r="L30" s="335"/>
      <c r="M30" s="335"/>
      <c r="N30" s="335"/>
      <c r="O30" s="335"/>
      <c r="P30" s="335"/>
    </row>
    <row r="31" spans="2:16">
      <c r="B31" s="222"/>
      <c r="C31" s="335"/>
      <c r="D31" s="335"/>
      <c r="E31" s="335"/>
      <c r="F31" s="335"/>
      <c r="G31" s="335"/>
      <c r="H31" s="335"/>
      <c r="I31" s="335"/>
      <c r="J31" s="335"/>
      <c r="K31" s="335"/>
      <c r="L31" s="335"/>
      <c r="M31" s="335"/>
      <c r="N31" s="335"/>
      <c r="O31" s="335"/>
      <c r="P31" s="335"/>
    </row>
    <row r="32" spans="2:16">
      <c r="B32" s="222"/>
      <c r="C32" s="335"/>
      <c r="D32" s="335"/>
      <c r="E32" s="335"/>
      <c r="F32" s="335"/>
      <c r="G32" s="335"/>
      <c r="H32" s="335"/>
      <c r="I32" s="335"/>
      <c r="J32" s="335"/>
      <c r="K32" s="335"/>
      <c r="L32" s="335"/>
      <c r="M32" s="335"/>
      <c r="N32" s="335"/>
      <c r="O32" s="335"/>
      <c r="P32" s="335"/>
    </row>
    <row r="33" spans="2:16">
      <c r="B33" s="222"/>
      <c r="C33" s="335"/>
      <c r="D33" s="335"/>
      <c r="E33" s="335"/>
      <c r="F33" s="335"/>
      <c r="G33" s="335"/>
      <c r="H33" s="335"/>
      <c r="I33" s="335"/>
      <c r="J33" s="335"/>
      <c r="K33" s="335"/>
      <c r="L33" s="335"/>
      <c r="M33" s="335"/>
      <c r="N33" s="335"/>
      <c r="O33" s="335"/>
      <c r="P33" s="335"/>
    </row>
    <row r="34" spans="2:16">
      <c r="B34" s="222"/>
      <c r="C34" s="335"/>
      <c r="D34" s="335"/>
      <c r="E34" s="335"/>
      <c r="F34" s="335"/>
      <c r="G34" s="335"/>
      <c r="H34" s="335"/>
      <c r="I34" s="335"/>
      <c r="J34" s="335"/>
      <c r="K34" s="335"/>
      <c r="L34" s="335"/>
      <c r="M34" s="335"/>
      <c r="N34" s="335"/>
      <c r="O34" s="335"/>
      <c r="P34" s="335"/>
    </row>
    <row r="35" spans="2:16">
      <c r="B35" s="222"/>
      <c r="C35" s="335"/>
      <c r="D35" s="335"/>
      <c r="E35" s="335"/>
      <c r="F35" s="335"/>
      <c r="G35" s="335"/>
      <c r="H35" s="335"/>
      <c r="I35" s="335"/>
      <c r="J35" s="335"/>
      <c r="K35" s="335"/>
      <c r="L35" s="335"/>
      <c r="M35" s="335"/>
      <c r="N35" s="335"/>
      <c r="O35" s="335"/>
      <c r="P35" s="335"/>
    </row>
    <row r="36" spans="2:16">
      <c r="B36" s="222"/>
      <c r="C36" s="335"/>
      <c r="D36" s="335"/>
      <c r="E36" s="335"/>
      <c r="F36" s="335"/>
      <c r="G36" s="335"/>
      <c r="H36" s="335"/>
      <c r="I36" s="335"/>
      <c r="J36" s="335"/>
      <c r="K36" s="335"/>
      <c r="L36" s="335"/>
      <c r="M36" s="335"/>
      <c r="N36" s="335"/>
      <c r="O36" s="335"/>
      <c r="P36" s="335"/>
    </row>
    <row r="37" spans="2:16">
      <c r="B37" s="222"/>
      <c r="C37" s="335"/>
      <c r="D37" s="335"/>
      <c r="E37" s="335"/>
      <c r="F37" s="335"/>
      <c r="G37" s="335"/>
      <c r="H37" s="335"/>
      <c r="I37" s="335"/>
      <c r="J37" s="335"/>
      <c r="K37" s="335"/>
      <c r="L37" s="335"/>
      <c r="M37" s="335"/>
      <c r="N37" s="335"/>
      <c r="O37" s="335"/>
      <c r="P37" s="335"/>
    </row>
    <row r="38" spans="2:16">
      <c r="B38" s="222"/>
      <c r="C38" s="335"/>
      <c r="D38" s="335"/>
      <c r="E38" s="335"/>
      <c r="F38" s="335"/>
      <c r="G38" s="335"/>
      <c r="H38" s="335"/>
      <c r="I38" s="335"/>
      <c r="J38" s="335"/>
      <c r="K38" s="335"/>
      <c r="L38" s="335"/>
      <c r="M38" s="335"/>
      <c r="N38" s="335"/>
      <c r="O38" s="335"/>
      <c r="P38" s="335"/>
    </row>
    <row r="39" spans="2:16">
      <c r="B39" s="222"/>
      <c r="C39" s="335"/>
      <c r="D39" s="335"/>
      <c r="E39" s="335"/>
      <c r="F39" s="335"/>
      <c r="G39" s="335"/>
      <c r="H39" s="335"/>
      <c r="I39" s="335"/>
      <c r="J39" s="335"/>
      <c r="K39" s="335"/>
      <c r="L39" s="335"/>
      <c r="M39" s="335"/>
      <c r="N39" s="335"/>
      <c r="O39" s="335"/>
      <c r="P39" s="335"/>
    </row>
    <row r="40" spans="2:16">
      <c r="K40" s="94"/>
    </row>
    <row r="41" spans="2:16">
      <c r="B41" s="1" t="s">
        <v>258</v>
      </c>
      <c r="K41" s="94"/>
    </row>
    <row r="42" spans="2:16" ht="13.5" customHeight="1">
      <c r="B42" s="629" t="s">
        <v>0</v>
      </c>
      <c r="C42" s="632" t="s">
        <v>8</v>
      </c>
      <c r="D42" s="633"/>
      <c r="E42" s="636" t="s">
        <v>2</v>
      </c>
      <c r="F42" s="636"/>
      <c r="G42" s="636"/>
      <c r="H42" s="637" t="s">
        <v>7</v>
      </c>
      <c r="I42" s="637"/>
      <c r="J42" s="638" t="s">
        <v>3</v>
      </c>
      <c r="K42" s="638"/>
      <c r="L42" s="638"/>
      <c r="M42" s="638"/>
      <c r="N42" s="638"/>
      <c r="O42" s="638"/>
      <c r="P42" s="638"/>
    </row>
    <row r="43" spans="2:16" ht="13.5" customHeight="1">
      <c r="B43" s="630"/>
      <c r="C43" s="634"/>
      <c r="D43" s="635"/>
      <c r="E43" s="636"/>
      <c r="F43" s="636"/>
      <c r="G43" s="636"/>
      <c r="H43" s="637"/>
      <c r="I43" s="637"/>
      <c r="J43" s="639" t="s">
        <v>6</v>
      </c>
      <c r="K43" s="640"/>
      <c r="L43" s="640"/>
      <c r="M43" s="640"/>
      <c r="N43" s="640"/>
      <c r="O43" s="641"/>
      <c r="P43" s="648" t="s">
        <v>4</v>
      </c>
    </row>
    <row r="44" spans="2:16" ht="13.5" customHeight="1">
      <c r="B44" s="630"/>
      <c r="C44" s="651" t="s">
        <v>9</v>
      </c>
      <c r="D44" s="635"/>
      <c r="E44" s="636"/>
      <c r="F44" s="636"/>
      <c r="G44" s="636"/>
      <c r="H44" s="637"/>
      <c r="I44" s="637"/>
      <c r="J44" s="642"/>
      <c r="K44" s="643"/>
      <c r="L44" s="643"/>
      <c r="M44" s="643"/>
      <c r="N44" s="643"/>
      <c r="O44" s="644"/>
      <c r="P44" s="649"/>
    </row>
    <row r="45" spans="2:16">
      <c r="B45" s="631"/>
      <c r="C45" s="652"/>
      <c r="D45" s="653"/>
      <c r="E45" s="636"/>
      <c r="F45" s="636"/>
      <c r="G45" s="636"/>
      <c r="H45" s="637"/>
      <c r="I45" s="637"/>
      <c r="J45" s="645"/>
      <c r="K45" s="646"/>
      <c r="L45" s="646"/>
      <c r="M45" s="646"/>
      <c r="N45" s="646"/>
      <c r="O45" s="647"/>
      <c r="P45" s="650"/>
    </row>
    <row r="46" spans="2:16" ht="13.5" customHeight="1">
      <c r="B46" s="439">
        <v>1</v>
      </c>
      <c r="C46" s="442" t="s">
        <v>73</v>
      </c>
      <c r="D46" s="443"/>
      <c r="E46" s="546" t="s">
        <v>346</v>
      </c>
      <c r="F46" s="547"/>
      <c r="G46" s="548"/>
      <c r="H46" s="546" t="s">
        <v>334</v>
      </c>
      <c r="I46" s="548"/>
      <c r="J46" s="600" t="s">
        <v>356</v>
      </c>
      <c r="K46" s="601"/>
      <c r="L46" s="601"/>
      <c r="M46" s="601"/>
      <c r="N46" s="601"/>
      <c r="O46" s="602"/>
      <c r="P46" s="617" t="s">
        <v>347</v>
      </c>
    </row>
    <row r="47" spans="2:16">
      <c r="B47" s="440"/>
      <c r="C47" s="444"/>
      <c r="D47" s="445"/>
      <c r="E47" s="549"/>
      <c r="F47" s="550"/>
      <c r="G47" s="551"/>
      <c r="H47" s="549"/>
      <c r="I47" s="551"/>
      <c r="J47" s="603"/>
      <c r="K47" s="604"/>
      <c r="L47" s="604"/>
      <c r="M47" s="604"/>
      <c r="N47" s="604"/>
      <c r="O47" s="605"/>
      <c r="P47" s="596"/>
    </row>
    <row r="48" spans="2:16">
      <c r="B48" s="440"/>
      <c r="C48" s="444"/>
      <c r="D48" s="445"/>
      <c r="E48" s="549"/>
      <c r="F48" s="550"/>
      <c r="G48" s="551"/>
      <c r="H48" s="549"/>
      <c r="I48" s="551"/>
      <c r="J48" s="603"/>
      <c r="K48" s="604"/>
      <c r="L48" s="604"/>
      <c r="M48" s="604"/>
      <c r="N48" s="604"/>
      <c r="O48" s="605"/>
      <c r="P48" s="596"/>
    </row>
    <row r="49" spans="2:16">
      <c r="B49" s="440"/>
      <c r="C49" s="444"/>
      <c r="D49" s="445"/>
      <c r="E49" s="549"/>
      <c r="F49" s="550"/>
      <c r="G49" s="551"/>
      <c r="H49" s="549"/>
      <c r="I49" s="551"/>
      <c r="J49" s="603"/>
      <c r="K49" s="604"/>
      <c r="L49" s="604"/>
      <c r="M49" s="604"/>
      <c r="N49" s="604"/>
      <c r="O49" s="605"/>
      <c r="P49" s="596"/>
    </row>
    <row r="50" spans="2:16">
      <c r="B50" s="440"/>
      <c r="C50" s="444"/>
      <c r="D50" s="445"/>
      <c r="E50" s="549"/>
      <c r="F50" s="550"/>
      <c r="G50" s="551"/>
      <c r="H50" s="549"/>
      <c r="I50" s="551"/>
      <c r="J50" s="603"/>
      <c r="K50" s="604"/>
      <c r="L50" s="604"/>
      <c r="M50" s="604"/>
      <c r="N50" s="604"/>
      <c r="O50" s="605"/>
      <c r="P50" s="596"/>
    </row>
    <row r="51" spans="2:16">
      <c r="B51" s="440"/>
      <c r="C51" s="444"/>
      <c r="D51" s="445"/>
      <c r="E51" s="549"/>
      <c r="F51" s="550"/>
      <c r="G51" s="551"/>
      <c r="H51" s="549"/>
      <c r="I51" s="551"/>
      <c r="J51" s="603"/>
      <c r="K51" s="604"/>
      <c r="L51" s="604"/>
      <c r="M51" s="604"/>
      <c r="N51" s="604"/>
      <c r="O51" s="605"/>
      <c r="P51" s="596"/>
    </row>
    <row r="52" spans="2:16" ht="249" customHeight="1">
      <c r="B52" s="440"/>
      <c r="C52" s="444"/>
      <c r="D52" s="445"/>
      <c r="E52" s="549"/>
      <c r="F52" s="550"/>
      <c r="G52" s="551"/>
      <c r="H52" s="549"/>
      <c r="I52" s="551"/>
      <c r="J52" s="603"/>
      <c r="K52" s="604"/>
      <c r="L52" s="604"/>
      <c r="M52" s="604"/>
      <c r="N52" s="604"/>
      <c r="O52" s="605"/>
      <c r="P52" s="596"/>
    </row>
    <row r="53" spans="2:16">
      <c r="B53" s="440"/>
      <c r="C53" s="444"/>
      <c r="D53" s="445"/>
      <c r="E53" s="572"/>
      <c r="F53" s="573"/>
      <c r="G53" s="574"/>
      <c r="H53" s="549"/>
      <c r="I53" s="551"/>
      <c r="J53" s="103"/>
      <c r="K53" s="104"/>
      <c r="L53" s="104"/>
      <c r="M53" s="104"/>
      <c r="N53" s="104"/>
      <c r="O53" s="105"/>
      <c r="P53" s="597"/>
    </row>
    <row r="54" spans="2:16">
      <c r="B54" s="440"/>
      <c r="C54" s="444"/>
      <c r="D54" s="445"/>
      <c r="E54" s="546" t="s">
        <v>326</v>
      </c>
      <c r="F54" s="547"/>
      <c r="G54" s="548"/>
      <c r="H54" s="546" t="s">
        <v>335</v>
      </c>
      <c r="I54" s="548"/>
      <c r="J54" s="654" t="s">
        <v>357</v>
      </c>
      <c r="K54" s="655"/>
      <c r="L54" s="655"/>
      <c r="M54" s="655"/>
      <c r="N54" s="655"/>
      <c r="O54" s="656"/>
      <c r="P54" s="598" t="s">
        <v>349</v>
      </c>
    </row>
    <row r="55" spans="2:16">
      <c r="B55" s="440"/>
      <c r="C55" s="444"/>
      <c r="D55" s="445"/>
      <c r="E55" s="549"/>
      <c r="F55" s="550"/>
      <c r="G55" s="551"/>
      <c r="H55" s="549"/>
      <c r="I55" s="551"/>
      <c r="J55" s="657"/>
      <c r="K55" s="658"/>
      <c r="L55" s="658"/>
      <c r="M55" s="658"/>
      <c r="N55" s="658"/>
      <c r="O55" s="659"/>
      <c r="P55" s="599"/>
    </row>
    <row r="56" spans="2:16">
      <c r="B56" s="440"/>
      <c r="C56" s="444"/>
      <c r="D56" s="445"/>
      <c r="E56" s="549"/>
      <c r="F56" s="550"/>
      <c r="G56" s="551"/>
      <c r="H56" s="549"/>
      <c r="I56" s="551"/>
      <c r="J56" s="657"/>
      <c r="K56" s="658"/>
      <c r="L56" s="658"/>
      <c r="M56" s="658"/>
      <c r="N56" s="658"/>
      <c r="O56" s="659"/>
      <c r="P56" s="599"/>
    </row>
    <row r="57" spans="2:16" ht="136.5" customHeight="1">
      <c r="B57" s="440"/>
      <c r="C57" s="444"/>
      <c r="D57" s="445"/>
      <c r="E57" s="549"/>
      <c r="F57" s="550"/>
      <c r="G57" s="551"/>
      <c r="H57" s="549"/>
      <c r="I57" s="551"/>
      <c r="J57" s="657"/>
      <c r="K57" s="658"/>
      <c r="L57" s="658"/>
      <c r="M57" s="658"/>
      <c r="N57" s="658"/>
      <c r="O57" s="659"/>
      <c r="P57" s="599"/>
    </row>
    <row r="58" spans="2:16">
      <c r="B58" s="440"/>
      <c r="C58" s="444"/>
      <c r="D58" s="445"/>
      <c r="E58" s="549"/>
      <c r="F58" s="550"/>
      <c r="G58" s="551"/>
      <c r="H58" s="549"/>
      <c r="I58" s="551"/>
      <c r="J58" s="334"/>
      <c r="K58" s="335"/>
      <c r="L58" s="335"/>
      <c r="M58" s="335"/>
      <c r="N58" s="335"/>
      <c r="O58" s="336"/>
      <c r="P58" s="599"/>
    </row>
    <row r="59" spans="2:16">
      <c r="B59" s="440"/>
      <c r="C59" s="444"/>
      <c r="D59" s="445"/>
      <c r="E59" s="549"/>
      <c r="F59" s="550"/>
      <c r="G59" s="551"/>
      <c r="H59" s="549"/>
      <c r="I59" s="551"/>
      <c r="J59" s="100"/>
      <c r="K59" s="101"/>
      <c r="L59" s="101"/>
      <c r="M59" s="101"/>
      <c r="N59" s="101"/>
      <c r="O59" s="102"/>
      <c r="P59" s="599"/>
    </row>
    <row r="60" spans="2:16">
      <c r="B60" s="440"/>
      <c r="C60" s="444"/>
      <c r="D60" s="445"/>
      <c r="E60" s="549"/>
      <c r="F60" s="550"/>
      <c r="G60" s="551"/>
      <c r="H60" s="549"/>
      <c r="I60" s="551"/>
      <c r="J60" s="100"/>
      <c r="K60" s="101"/>
      <c r="L60" s="101"/>
      <c r="M60" s="101"/>
      <c r="N60" s="101"/>
      <c r="O60" s="102"/>
      <c r="P60" s="599"/>
    </row>
    <row r="61" spans="2:16" ht="195.75" customHeight="1">
      <c r="B61" s="440"/>
      <c r="C61" s="444"/>
      <c r="D61" s="445"/>
      <c r="E61" s="572"/>
      <c r="F61" s="573"/>
      <c r="G61" s="574"/>
      <c r="H61" s="549"/>
      <c r="I61" s="551"/>
      <c r="J61" s="103"/>
      <c r="K61" s="104"/>
      <c r="L61" s="104"/>
      <c r="M61" s="104"/>
      <c r="N61" s="104"/>
      <c r="O61" s="105"/>
      <c r="P61" s="628"/>
    </row>
    <row r="62" spans="2:16">
      <c r="B62" s="440"/>
      <c r="C62" s="444"/>
      <c r="D62" s="445"/>
      <c r="E62" s="546" t="s">
        <v>352</v>
      </c>
      <c r="F62" s="547"/>
      <c r="G62" s="548"/>
      <c r="H62" s="552" t="s">
        <v>327</v>
      </c>
      <c r="I62" s="553"/>
      <c r="J62" s="558" t="s">
        <v>350</v>
      </c>
      <c r="K62" s="588"/>
      <c r="L62" s="588"/>
      <c r="M62" s="588"/>
      <c r="N62" s="588"/>
      <c r="O62" s="589"/>
      <c r="P62" s="617" t="s">
        <v>348</v>
      </c>
    </row>
    <row r="63" spans="2:16" ht="13.5" customHeight="1">
      <c r="B63" s="440"/>
      <c r="C63" s="444"/>
      <c r="D63" s="445"/>
      <c r="E63" s="549"/>
      <c r="F63" s="550"/>
      <c r="G63" s="551"/>
      <c r="H63" s="554"/>
      <c r="I63" s="555"/>
      <c r="J63" s="590"/>
      <c r="K63" s="591"/>
      <c r="L63" s="591"/>
      <c r="M63" s="591"/>
      <c r="N63" s="591"/>
      <c r="O63" s="592"/>
      <c r="P63" s="596"/>
    </row>
    <row r="64" spans="2:16">
      <c r="B64" s="440"/>
      <c r="C64" s="444"/>
      <c r="D64" s="445"/>
      <c r="E64" s="549"/>
      <c r="F64" s="550"/>
      <c r="G64" s="551"/>
      <c r="H64" s="554"/>
      <c r="I64" s="555"/>
      <c r="J64" s="590"/>
      <c r="K64" s="591"/>
      <c r="L64" s="591"/>
      <c r="M64" s="591"/>
      <c r="N64" s="591"/>
      <c r="O64" s="592"/>
      <c r="P64" s="596"/>
    </row>
    <row r="65" spans="2:16">
      <c r="B65" s="440"/>
      <c r="C65" s="444"/>
      <c r="D65" s="445"/>
      <c r="E65" s="549"/>
      <c r="F65" s="550"/>
      <c r="G65" s="551"/>
      <c r="H65" s="554"/>
      <c r="I65" s="555"/>
      <c r="J65" s="590"/>
      <c r="K65" s="591"/>
      <c r="L65" s="591"/>
      <c r="M65" s="591"/>
      <c r="N65" s="591"/>
      <c r="O65" s="592"/>
      <c r="P65" s="596"/>
    </row>
    <row r="66" spans="2:16" ht="33.75" customHeight="1">
      <c r="B66" s="440"/>
      <c r="C66" s="444"/>
      <c r="D66" s="445"/>
      <c r="E66" s="549"/>
      <c r="F66" s="550"/>
      <c r="G66" s="551"/>
      <c r="H66" s="554"/>
      <c r="I66" s="555"/>
      <c r="J66" s="590"/>
      <c r="K66" s="591"/>
      <c r="L66" s="591"/>
      <c r="M66" s="591"/>
      <c r="N66" s="591"/>
      <c r="O66" s="592"/>
      <c r="P66" s="596"/>
    </row>
    <row r="67" spans="2:16" ht="40.5" customHeight="1">
      <c r="B67" s="440"/>
      <c r="C67" s="462" t="s">
        <v>24</v>
      </c>
      <c r="D67" s="463"/>
      <c r="E67" s="569" t="s">
        <v>316</v>
      </c>
      <c r="F67" s="570"/>
      <c r="G67" s="571"/>
      <c r="H67" s="554"/>
      <c r="I67" s="555"/>
      <c r="J67" s="590"/>
      <c r="K67" s="591"/>
      <c r="L67" s="591"/>
      <c r="M67" s="591"/>
      <c r="N67" s="591"/>
      <c r="O67" s="592"/>
      <c r="P67" s="596"/>
    </row>
    <row r="68" spans="2:16" ht="123.75" customHeight="1">
      <c r="B68" s="440"/>
      <c r="C68" s="444"/>
      <c r="D68" s="445"/>
      <c r="E68" s="549"/>
      <c r="F68" s="550"/>
      <c r="G68" s="551"/>
      <c r="H68" s="554"/>
      <c r="I68" s="555"/>
      <c r="J68" s="590"/>
      <c r="K68" s="591"/>
      <c r="L68" s="591"/>
      <c r="M68" s="591"/>
      <c r="N68" s="591"/>
      <c r="O68" s="592"/>
      <c r="P68" s="596"/>
    </row>
    <row r="69" spans="2:16" ht="161.25" customHeight="1">
      <c r="B69" s="441"/>
      <c r="C69" s="464"/>
      <c r="D69" s="465"/>
      <c r="E69" s="572"/>
      <c r="F69" s="573"/>
      <c r="G69" s="574"/>
      <c r="H69" s="556"/>
      <c r="I69" s="557"/>
      <c r="J69" s="103"/>
      <c r="K69" s="104"/>
      <c r="L69" s="104"/>
      <c r="M69" s="104"/>
      <c r="N69" s="104"/>
      <c r="O69" s="105"/>
      <c r="P69" s="597"/>
    </row>
    <row r="70" spans="2:16">
      <c r="B70" s="439">
        <v>2</v>
      </c>
      <c r="C70" s="442" t="s">
        <v>74</v>
      </c>
      <c r="D70" s="443"/>
      <c r="E70" s="546" t="s">
        <v>317</v>
      </c>
      <c r="F70" s="547"/>
      <c r="G70" s="548"/>
      <c r="H70" s="546" t="s">
        <v>330</v>
      </c>
      <c r="I70" s="548"/>
      <c r="J70" s="618" t="s">
        <v>353</v>
      </c>
      <c r="K70" s="619"/>
      <c r="L70" s="619"/>
      <c r="M70" s="619"/>
      <c r="N70" s="619"/>
      <c r="O70" s="620"/>
      <c r="P70" s="617" t="s">
        <v>351</v>
      </c>
    </row>
    <row r="71" spans="2:16">
      <c r="B71" s="440"/>
      <c r="C71" s="444"/>
      <c r="D71" s="445"/>
      <c r="E71" s="549"/>
      <c r="F71" s="550"/>
      <c r="G71" s="551"/>
      <c r="H71" s="549"/>
      <c r="I71" s="551"/>
      <c r="J71" s="621"/>
      <c r="K71" s="622"/>
      <c r="L71" s="622"/>
      <c r="M71" s="622"/>
      <c r="N71" s="622"/>
      <c r="O71" s="623"/>
      <c r="P71" s="596"/>
    </row>
    <row r="72" spans="2:16" ht="180.75" customHeight="1">
      <c r="B72" s="440"/>
      <c r="C72" s="444"/>
      <c r="D72" s="445"/>
      <c r="E72" s="549"/>
      <c r="F72" s="550"/>
      <c r="G72" s="551"/>
      <c r="H72" s="549"/>
      <c r="I72" s="551"/>
      <c r="J72" s="621"/>
      <c r="K72" s="622"/>
      <c r="L72" s="622"/>
      <c r="M72" s="622"/>
      <c r="N72" s="622"/>
      <c r="O72" s="623"/>
      <c r="P72" s="596"/>
    </row>
    <row r="73" spans="2:16">
      <c r="B73" s="440"/>
      <c r="C73" s="444"/>
      <c r="D73" s="445"/>
      <c r="E73" s="549"/>
      <c r="F73" s="550"/>
      <c r="G73" s="551"/>
      <c r="H73" s="549"/>
      <c r="I73" s="551"/>
      <c r="J73" s="621"/>
      <c r="K73" s="622"/>
      <c r="L73" s="622"/>
      <c r="M73" s="622"/>
      <c r="N73" s="622"/>
      <c r="O73" s="623"/>
      <c r="P73" s="596"/>
    </row>
    <row r="74" spans="2:16">
      <c r="B74" s="440"/>
      <c r="C74" s="444"/>
      <c r="D74" s="445"/>
      <c r="E74" s="549"/>
      <c r="F74" s="550"/>
      <c r="G74" s="551"/>
      <c r="H74" s="549"/>
      <c r="I74" s="551"/>
      <c r="J74" s="100"/>
      <c r="K74" s="101"/>
      <c r="L74" s="101"/>
      <c r="M74" s="101"/>
      <c r="N74" s="101"/>
      <c r="O74" s="102"/>
      <c r="P74" s="596"/>
    </row>
    <row r="75" spans="2:16">
      <c r="B75" s="440"/>
      <c r="C75" s="444"/>
      <c r="D75" s="445"/>
      <c r="E75" s="549"/>
      <c r="F75" s="550"/>
      <c r="G75" s="551"/>
      <c r="H75" s="549"/>
      <c r="I75" s="551"/>
      <c r="J75" s="100"/>
      <c r="K75" s="101"/>
      <c r="L75" s="101"/>
      <c r="M75" s="101"/>
      <c r="N75" s="101"/>
      <c r="O75" s="102"/>
      <c r="P75" s="596"/>
    </row>
    <row r="76" spans="2:16">
      <c r="B76" s="440"/>
      <c r="C76" s="444"/>
      <c r="D76" s="445"/>
      <c r="E76" s="549"/>
      <c r="F76" s="550"/>
      <c r="G76" s="551"/>
      <c r="H76" s="549"/>
      <c r="I76" s="551"/>
      <c r="J76" s="100"/>
      <c r="K76" s="101"/>
      <c r="L76" s="101"/>
      <c r="M76" s="101"/>
      <c r="N76" s="101"/>
      <c r="O76" s="102"/>
      <c r="P76" s="596"/>
    </row>
    <row r="77" spans="2:16" ht="156.75" customHeight="1">
      <c r="B77" s="440"/>
      <c r="C77" s="444"/>
      <c r="D77" s="445"/>
      <c r="E77" s="572"/>
      <c r="F77" s="573"/>
      <c r="G77" s="574"/>
      <c r="H77" s="572"/>
      <c r="I77" s="574"/>
      <c r="J77" s="103"/>
      <c r="K77" s="104"/>
      <c r="L77" s="104"/>
      <c r="M77" s="104"/>
      <c r="N77" s="104"/>
      <c r="O77" s="105"/>
      <c r="P77" s="596"/>
    </row>
    <row r="78" spans="2:16">
      <c r="B78" s="440"/>
      <c r="C78" s="444"/>
      <c r="D78" s="445"/>
      <c r="E78" s="546" t="s">
        <v>328</v>
      </c>
      <c r="F78" s="547"/>
      <c r="G78" s="548"/>
      <c r="H78" s="546" t="s">
        <v>329</v>
      </c>
      <c r="I78" s="548"/>
      <c r="J78" s="600" t="s">
        <v>354</v>
      </c>
      <c r="K78" s="601"/>
      <c r="L78" s="601"/>
      <c r="M78" s="601"/>
      <c r="N78" s="601"/>
      <c r="O78" s="602"/>
      <c r="P78" s="617" t="s">
        <v>351</v>
      </c>
    </row>
    <row r="79" spans="2:16">
      <c r="B79" s="440"/>
      <c r="C79" s="444"/>
      <c r="D79" s="445"/>
      <c r="E79" s="549"/>
      <c r="F79" s="550"/>
      <c r="G79" s="551"/>
      <c r="H79" s="549"/>
      <c r="I79" s="551"/>
      <c r="J79" s="603"/>
      <c r="K79" s="604"/>
      <c r="L79" s="604"/>
      <c r="M79" s="604"/>
      <c r="N79" s="604"/>
      <c r="O79" s="605"/>
      <c r="P79" s="596"/>
    </row>
    <row r="80" spans="2:16" ht="111" customHeight="1">
      <c r="B80" s="440"/>
      <c r="C80" s="444"/>
      <c r="D80" s="445"/>
      <c r="E80" s="549"/>
      <c r="F80" s="550"/>
      <c r="G80" s="551"/>
      <c r="H80" s="549"/>
      <c r="I80" s="551"/>
      <c r="J80" s="603"/>
      <c r="K80" s="604"/>
      <c r="L80" s="604"/>
      <c r="M80" s="604"/>
      <c r="N80" s="604"/>
      <c r="O80" s="605"/>
      <c r="P80" s="596"/>
    </row>
    <row r="81" spans="2:16">
      <c r="B81" s="440"/>
      <c r="C81" s="444"/>
      <c r="D81" s="445"/>
      <c r="E81" s="549"/>
      <c r="F81" s="550"/>
      <c r="G81" s="551"/>
      <c r="H81" s="549"/>
      <c r="I81" s="551"/>
      <c r="J81" s="603"/>
      <c r="K81" s="604"/>
      <c r="L81" s="604"/>
      <c r="M81" s="604"/>
      <c r="N81" s="604"/>
      <c r="O81" s="605"/>
      <c r="P81" s="596"/>
    </row>
    <row r="82" spans="2:16">
      <c r="B82" s="440"/>
      <c r="C82" s="444"/>
      <c r="D82" s="445"/>
      <c r="E82" s="549"/>
      <c r="F82" s="550"/>
      <c r="G82" s="551"/>
      <c r="H82" s="549"/>
      <c r="I82" s="551"/>
      <c r="J82" s="100"/>
      <c r="K82" s="101"/>
      <c r="L82" s="101"/>
      <c r="M82" s="101"/>
      <c r="N82" s="101"/>
      <c r="O82" s="102"/>
      <c r="P82" s="596"/>
    </row>
    <row r="83" spans="2:16">
      <c r="B83" s="440"/>
      <c r="C83" s="444"/>
      <c r="D83" s="445"/>
      <c r="E83" s="549"/>
      <c r="F83" s="550"/>
      <c r="G83" s="551"/>
      <c r="H83" s="549"/>
      <c r="I83" s="551"/>
      <c r="J83" s="100"/>
      <c r="K83" s="101"/>
      <c r="L83" s="101"/>
      <c r="M83" s="101"/>
      <c r="N83" s="101"/>
      <c r="O83" s="102"/>
      <c r="P83" s="596"/>
    </row>
    <row r="84" spans="2:16" ht="143.25" customHeight="1">
      <c r="B84" s="440"/>
      <c r="C84" s="444"/>
      <c r="D84" s="445"/>
      <c r="E84" s="549"/>
      <c r="F84" s="550"/>
      <c r="G84" s="551"/>
      <c r="H84" s="549"/>
      <c r="I84" s="551"/>
      <c r="J84" s="100"/>
      <c r="K84" s="101"/>
      <c r="L84" s="101"/>
      <c r="M84" s="101"/>
      <c r="N84" s="101"/>
      <c r="O84" s="102"/>
      <c r="P84" s="596"/>
    </row>
    <row r="85" spans="2:16">
      <c r="B85" s="440"/>
      <c r="C85" s="444"/>
      <c r="D85" s="445"/>
      <c r="E85" s="572"/>
      <c r="F85" s="573"/>
      <c r="G85" s="574"/>
      <c r="H85" s="549"/>
      <c r="I85" s="551"/>
      <c r="J85" s="103"/>
      <c r="K85" s="104"/>
      <c r="L85" s="104"/>
      <c r="M85" s="104"/>
      <c r="N85" s="104"/>
      <c r="O85" s="105"/>
      <c r="P85" s="597"/>
    </row>
    <row r="86" spans="2:16">
      <c r="B86" s="440"/>
      <c r="C86" s="444"/>
      <c r="D86" s="445"/>
      <c r="E86" s="546" t="s">
        <v>331</v>
      </c>
      <c r="F86" s="547"/>
      <c r="G86" s="548"/>
      <c r="H86" s="552" t="s">
        <v>332</v>
      </c>
      <c r="I86" s="553"/>
      <c r="J86" s="586" t="s">
        <v>355</v>
      </c>
      <c r="K86" s="612"/>
      <c r="L86" s="612"/>
      <c r="M86" s="612"/>
      <c r="N86" s="612"/>
      <c r="O86" s="613"/>
      <c r="P86" s="596" t="s">
        <v>347</v>
      </c>
    </row>
    <row r="87" spans="2:16">
      <c r="B87" s="440"/>
      <c r="C87" s="444"/>
      <c r="D87" s="445"/>
      <c r="E87" s="549"/>
      <c r="F87" s="550"/>
      <c r="G87" s="551"/>
      <c r="H87" s="554"/>
      <c r="I87" s="555"/>
      <c r="J87" s="614"/>
      <c r="K87" s="615"/>
      <c r="L87" s="615"/>
      <c r="M87" s="615"/>
      <c r="N87" s="615"/>
      <c r="O87" s="616"/>
      <c r="P87" s="596"/>
    </row>
    <row r="88" spans="2:16">
      <c r="B88" s="440"/>
      <c r="C88" s="444"/>
      <c r="D88" s="445"/>
      <c r="E88" s="549"/>
      <c r="F88" s="550"/>
      <c r="G88" s="551"/>
      <c r="H88" s="554"/>
      <c r="I88" s="555"/>
      <c r="J88" s="614"/>
      <c r="K88" s="615"/>
      <c r="L88" s="615"/>
      <c r="M88" s="615"/>
      <c r="N88" s="615"/>
      <c r="O88" s="616"/>
      <c r="P88" s="596"/>
    </row>
    <row r="89" spans="2:16">
      <c r="B89" s="440"/>
      <c r="C89" s="444"/>
      <c r="D89" s="445"/>
      <c r="E89" s="549"/>
      <c r="F89" s="550"/>
      <c r="G89" s="551"/>
      <c r="H89" s="554"/>
      <c r="I89" s="555"/>
      <c r="J89" s="614"/>
      <c r="K89" s="615"/>
      <c r="L89" s="615"/>
      <c r="M89" s="615"/>
      <c r="N89" s="615"/>
      <c r="O89" s="616"/>
      <c r="P89" s="596"/>
    </row>
    <row r="90" spans="2:16">
      <c r="B90" s="440"/>
      <c r="C90" s="444"/>
      <c r="D90" s="445"/>
      <c r="E90" s="549"/>
      <c r="F90" s="550"/>
      <c r="G90" s="551"/>
      <c r="H90" s="554"/>
      <c r="I90" s="555"/>
      <c r="J90" s="614"/>
      <c r="K90" s="615"/>
      <c r="L90" s="615"/>
      <c r="M90" s="615"/>
      <c r="N90" s="615"/>
      <c r="O90" s="616"/>
      <c r="P90" s="596"/>
    </row>
    <row r="91" spans="2:16" ht="123.75" customHeight="1">
      <c r="B91" s="440"/>
      <c r="C91" s="462" t="s">
        <v>24</v>
      </c>
      <c r="D91" s="463"/>
      <c r="E91" s="569" t="s">
        <v>318</v>
      </c>
      <c r="F91" s="570"/>
      <c r="G91" s="571"/>
      <c r="H91" s="554"/>
      <c r="I91" s="555"/>
      <c r="J91" s="614"/>
      <c r="K91" s="615"/>
      <c r="L91" s="615"/>
      <c r="M91" s="615"/>
      <c r="N91" s="615"/>
      <c r="O91" s="616"/>
      <c r="P91" s="596"/>
    </row>
    <row r="92" spans="2:16">
      <c r="B92" s="440"/>
      <c r="C92" s="444"/>
      <c r="D92" s="445"/>
      <c r="E92" s="549"/>
      <c r="F92" s="550"/>
      <c r="G92" s="551"/>
      <c r="H92" s="554"/>
      <c r="I92" s="555"/>
      <c r="J92" s="100"/>
      <c r="K92" s="101"/>
      <c r="L92" s="101"/>
      <c r="M92" s="101"/>
      <c r="N92" s="101"/>
      <c r="O92" s="102"/>
      <c r="P92" s="596"/>
    </row>
    <row r="93" spans="2:16" ht="168.75" customHeight="1">
      <c r="B93" s="441"/>
      <c r="C93" s="464"/>
      <c r="D93" s="465"/>
      <c r="E93" s="572"/>
      <c r="F93" s="573"/>
      <c r="G93" s="574"/>
      <c r="H93" s="556"/>
      <c r="I93" s="557"/>
      <c r="J93" s="103"/>
      <c r="K93" s="104"/>
      <c r="L93" s="104"/>
      <c r="M93" s="104"/>
      <c r="N93" s="104"/>
      <c r="O93" s="105"/>
      <c r="P93" s="597"/>
    </row>
    <row r="94" spans="2:16" ht="117" customHeight="1">
      <c r="B94" s="583">
        <v>3</v>
      </c>
      <c r="C94" s="586" t="s">
        <v>75</v>
      </c>
      <c r="D94" s="443"/>
      <c r="E94" s="546" t="s">
        <v>333</v>
      </c>
      <c r="F94" s="547"/>
      <c r="G94" s="548"/>
      <c r="H94" s="546" t="s">
        <v>336</v>
      </c>
      <c r="I94" s="548"/>
      <c r="J94" s="586" t="s">
        <v>359</v>
      </c>
      <c r="K94" s="612"/>
      <c r="L94" s="612"/>
      <c r="M94" s="612"/>
      <c r="N94" s="612"/>
      <c r="O94" s="613"/>
      <c r="P94" s="598" t="s">
        <v>358</v>
      </c>
    </row>
    <row r="95" spans="2:16">
      <c r="B95" s="584"/>
      <c r="C95" s="444"/>
      <c r="D95" s="445"/>
      <c r="E95" s="549"/>
      <c r="F95" s="550"/>
      <c r="G95" s="551"/>
      <c r="H95" s="549"/>
      <c r="I95" s="551"/>
      <c r="J95" s="614"/>
      <c r="K95" s="615"/>
      <c r="L95" s="615"/>
      <c r="M95" s="615"/>
      <c r="N95" s="615"/>
      <c r="O95" s="616"/>
      <c r="P95" s="599"/>
    </row>
    <row r="96" spans="2:16">
      <c r="B96" s="584"/>
      <c r="C96" s="444"/>
      <c r="D96" s="445"/>
      <c r="E96" s="549"/>
      <c r="F96" s="550"/>
      <c r="G96" s="551"/>
      <c r="H96" s="549"/>
      <c r="I96" s="551"/>
      <c r="J96" s="614"/>
      <c r="K96" s="615"/>
      <c r="L96" s="615"/>
      <c r="M96" s="615"/>
      <c r="N96" s="615"/>
      <c r="O96" s="616"/>
      <c r="P96" s="599"/>
    </row>
    <row r="97" spans="2:16">
      <c r="B97" s="584"/>
      <c r="C97" s="444"/>
      <c r="D97" s="445"/>
      <c r="E97" s="549"/>
      <c r="F97" s="550"/>
      <c r="G97" s="551"/>
      <c r="H97" s="549"/>
      <c r="I97" s="551"/>
      <c r="J97" s="614"/>
      <c r="K97" s="615"/>
      <c r="L97" s="615"/>
      <c r="M97" s="615"/>
      <c r="N97" s="615"/>
      <c r="O97" s="616"/>
      <c r="P97" s="599"/>
    </row>
    <row r="98" spans="2:16">
      <c r="B98" s="584"/>
      <c r="C98" s="444"/>
      <c r="D98" s="445"/>
      <c r="E98" s="549"/>
      <c r="F98" s="550"/>
      <c r="G98" s="551"/>
      <c r="H98" s="549"/>
      <c r="I98" s="551"/>
      <c r="J98" s="614"/>
      <c r="K98" s="615"/>
      <c r="L98" s="615"/>
      <c r="M98" s="615"/>
      <c r="N98" s="615"/>
      <c r="O98" s="616"/>
      <c r="P98" s="599"/>
    </row>
    <row r="99" spans="2:16">
      <c r="B99" s="584"/>
      <c r="C99" s="444"/>
      <c r="D99" s="445"/>
      <c r="E99" s="549"/>
      <c r="F99" s="550"/>
      <c r="G99" s="551"/>
      <c r="H99" s="549"/>
      <c r="I99" s="551"/>
      <c r="J99" s="614"/>
      <c r="K99" s="615"/>
      <c r="L99" s="615"/>
      <c r="M99" s="615"/>
      <c r="N99" s="615"/>
      <c r="O99" s="616"/>
      <c r="P99" s="599"/>
    </row>
    <row r="100" spans="2:16">
      <c r="B100" s="584"/>
      <c r="C100" s="444"/>
      <c r="D100" s="445"/>
      <c r="E100" s="549"/>
      <c r="F100" s="550"/>
      <c r="G100" s="551"/>
      <c r="H100" s="549"/>
      <c r="I100" s="551"/>
      <c r="J100" s="614"/>
      <c r="K100" s="615"/>
      <c r="L100" s="615"/>
      <c r="M100" s="615"/>
      <c r="N100" s="615"/>
      <c r="O100" s="616"/>
      <c r="P100" s="599"/>
    </row>
    <row r="101" spans="2:16" ht="166.5" customHeight="1">
      <c r="B101" s="584"/>
      <c r="C101" s="444"/>
      <c r="D101" s="445"/>
      <c r="E101" s="572"/>
      <c r="F101" s="573"/>
      <c r="G101" s="574"/>
      <c r="H101" s="549"/>
      <c r="I101" s="551"/>
      <c r="J101" s="103"/>
      <c r="K101" s="104"/>
      <c r="L101" s="104"/>
      <c r="M101" s="104"/>
      <c r="N101" s="104"/>
      <c r="O101" s="105"/>
      <c r="P101" s="599"/>
    </row>
    <row r="102" spans="2:16">
      <c r="B102" s="584"/>
      <c r="C102" s="444"/>
      <c r="D102" s="445"/>
      <c r="E102" s="546" t="s">
        <v>338</v>
      </c>
      <c r="F102" s="547"/>
      <c r="G102" s="548"/>
      <c r="H102" s="546" t="s">
        <v>337</v>
      </c>
      <c r="I102" s="548"/>
      <c r="J102" s="587" t="s">
        <v>360</v>
      </c>
      <c r="K102" s="588"/>
      <c r="L102" s="588"/>
      <c r="M102" s="588"/>
      <c r="N102" s="588"/>
      <c r="O102" s="589"/>
      <c r="P102" s="596" t="s">
        <v>347</v>
      </c>
    </row>
    <row r="103" spans="2:16">
      <c r="B103" s="584"/>
      <c r="C103" s="444"/>
      <c r="D103" s="445"/>
      <c r="E103" s="549"/>
      <c r="F103" s="550"/>
      <c r="G103" s="551"/>
      <c r="H103" s="549"/>
      <c r="I103" s="551"/>
      <c r="J103" s="590"/>
      <c r="K103" s="591"/>
      <c r="L103" s="591"/>
      <c r="M103" s="591"/>
      <c r="N103" s="591"/>
      <c r="O103" s="592"/>
      <c r="P103" s="596"/>
    </row>
    <row r="104" spans="2:16">
      <c r="B104" s="584"/>
      <c r="C104" s="444"/>
      <c r="D104" s="445"/>
      <c r="E104" s="549"/>
      <c r="F104" s="550"/>
      <c r="G104" s="551"/>
      <c r="H104" s="549"/>
      <c r="I104" s="551"/>
      <c r="J104" s="590"/>
      <c r="K104" s="591"/>
      <c r="L104" s="591"/>
      <c r="M104" s="591"/>
      <c r="N104" s="591"/>
      <c r="O104" s="592"/>
      <c r="P104" s="596"/>
    </row>
    <row r="105" spans="2:16">
      <c r="B105" s="584"/>
      <c r="C105" s="444"/>
      <c r="D105" s="445"/>
      <c r="E105" s="549"/>
      <c r="F105" s="550"/>
      <c r="G105" s="551"/>
      <c r="H105" s="549"/>
      <c r="I105" s="551"/>
      <c r="J105" s="590"/>
      <c r="K105" s="591"/>
      <c r="L105" s="591"/>
      <c r="M105" s="591"/>
      <c r="N105" s="591"/>
      <c r="O105" s="592"/>
      <c r="P105" s="596"/>
    </row>
    <row r="106" spans="2:16">
      <c r="B106" s="584"/>
      <c r="C106" s="444"/>
      <c r="D106" s="445"/>
      <c r="E106" s="549"/>
      <c r="F106" s="550"/>
      <c r="G106" s="551"/>
      <c r="H106" s="549"/>
      <c r="I106" s="551"/>
      <c r="J106" s="590"/>
      <c r="K106" s="591"/>
      <c r="L106" s="591"/>
      <c r="M106" s="591"/>
      <c r="N106" s="591"/>
      <c r="O106" s="592"/>
      <c r="P106" s="596"/>
    </row>
    <row r="107" spans="2:16">
      <c r="B107" s="584"/>
      <c r="C107" s="578" t="s">
        <v>24</v>
      </c>
      <c r="D107" s="463"/>
      <c r="E107" s="569" t="s">
        <v>339</v>
      </c>
      <c r="F107" s="570"/>
      <c r="G107" s="571"/>
      <c r="H107" s="549"/>
      <c r="I107" s="551"/>
      <c r="J107" s="590"/>
      <c r="K107" s="591"/>
      <c r="L107" s="591"/>
      <c r="M107" s="591"/>
      <c r="N107" s="591"/>
      <c r="O107" s="592"/>
      <c r="P107" s="596"/>
    </row>
    <row r="108" spans="2:16">
      <c r="B108" s="584"/>
      <c r="C108" s="444"/>
      <c r="D108" s="445"/>
      <c r="E108" s="549"/>
      <c r="F108" s="550"/>
      <c r="G108" s="551"/>
      <c r="H108" s="549"/>
      <c r="I108" s="551"/>
      <c r="J108" s="590"/>
      <c r="K108" s="591"/>
      <c r="L108" s="591"/>
      <c r="M108" s="591"/>
      <c r="N108" s="591"/>
      <c r="O108" s="592"/>
      <c r="P108" s="596"/>
    </row>
    <row r="109" spans="2:16" ht="225.75" customHeight="1">
      <c r="B109" s="585"/>
      <c r="C109" s="464"/>
      <c r="D109" s="465"/>
      <c r="E109" s="572"/>
      <c r="F109" s="573"/>
      <c r="G109" s="574"/>
      <c r="H109" s="572"/>
      <c r="I109" s="574"/>
      <c r="J109" s="593"/>
      <c r="K109" s="594"/>
      <c r="L109" s="594"/>
      <c r="M109" s="594"/>
      <c r="N109" s="594"/>
      <c r="O109" s="595"/>
      <c r="P109" s="597"/>
    </row>
    <row r="110" spans="2:16" ht="136.5" customHeight="1">
      <c r="B110" s="439">
        <v>4</v>
      </c>
      <c r="C110" s="442" t="s">
        <v>156</v>
      </c>
      <c r="D110" s="443"/>
      <c r="E110" s="546" t="s">
        <v>76</v>
      </c>
      <c r="F110" s="547"/>
      <c r="G110" s="548"/>
      <c r="H110" s="546" t="s">
        <v>340</v>
      </c>
      <c r="I110" s="548"/>
      <c r="J110" s="600" t="s">
        <v>365</v>
      </c>
      <c r="K110" s="601"/>
      <c r="L110" s="601"/>
      <c r="M110" s="601"/>
      <c r="N110" s="601"/>
      <c r="O110" s="602"/>
      <c r="P110" s="609" t="s">
        <v>347</v>
      </c>
    </row>
    <row r="111" spans="2:16">
      <c r="B111" s="440"/>
      <c r="C111" s="444"/>
      <c r="D111" s="445"/>
      <c r="E111" s="549"/>
      <c r="F111" s="550"/>
      <c r="G111" s="551"/>
      <c r="H111" s="549"/>
      <c r="I111" s="551"/>
      <c r="J111" s="603"/>
      <c r="K111" s="604"/>
      <c r="L111" s="604"/>
      <c r="M111" s="604"/>
      <c r="N111" s="604"/>
      <c r="O111" s="605"/>
      <c r="P111" s="567"/>
    </row>
    <row r="112" spans="2:16">
      <c r="B112" s="440"/>
      <c r="C112" s="444"/>
      <c r="D112" s="445"/>
      <c r="E112" s="549"/>
      <c r="F112" s="550"/>
      <c r="G112" s="551"/>
      <c r="H112" s="549"/>
      <c r="I112" s="551"/>
      <c r="J112" s="603"/>
      <c r="K112" s="604"/>
      <c r="L112" s="604"/>
      <c r="M112" s="604"/>
      <c r="N112" s="604"/>
      <c r="O112" s="605"/>
      <c r="P112" s="567"/>
    </row>
    <row r="113" spans="2:16">
      <c r="B113" s="440"/>
      <c r="C113" s="444"/>
      <c r="D113" s="445"/>
      <c r="E113" s="549"/>
      <c r="F113" s="550"/>
      <c r="G113" s="551"/>
      <c r="H113" s="549"/>
      <c r="I113" s="551"/>
      <c r="J113" s="603"/>
      <c r="K113" s="604"/>
      <c r="L113" s="604"/>
      <c r="M113" s="604"/>
      <c r="N113" s="604"/>
      <c r="O113" s="605"/>
      <c r="P113" s="567"/>
    </row>
    <row r="114" spans="2:16">
      <c r="B114" s="440"/>
      <c r="C114" s="444"/>
      <c r="D114" s="445"/>
      <c r="E114" s="549"/>
      <c r="F114" s="550"/>
      <c r="G114" s="551"/>
      <c r="H114" s="549"/>
      <c r="I114" s="551"/>
      <c r="J114" s="603"/>
      <c r="K114" s="604"/>
      <c r="L114" s="604"/>
      <c r="M114" s="604"/>
      <c r="N114" s="604"/>
      <c r="O114" s="605"/>
      <c r="P114" s="567"/>
    </row>
    <row r="115" spans="2:16">
      <c r="B115" s="440"/>
      <c r="C115" s="444"/>
      <c r="D115" s="445"/>
      <c r="E115" s="549"/>
      <c r="F115" s="550"/>
      <c r="G115" s="551"/>
      <c r="H115" s="549"/>
      <c r="I115" s="551"/>
      <c r="J115" s="603"/>
      <c r="K115" s="604"/>
      <c r="L115" s="604"/>
      <c r="M115" s="604"/>
      <c r="N115" s="604"/>
      <c r="O115" s="605"/>
      <c r="P115" s="567"/>
    </row>
    <row r="116" spans="2:16">
      <c r="B116" s="440"/>
      <c r="C116" s="444"/>
      <c r="D116" s="445"/>
      <c r="E116" s="549"/>
      <c r="F116" s="550"/>
      <c r="G116" s="551"/>
      <c r="H116" s="549"/>
      <c r="I116" s="551"/>
      <c r="J116" s="603"/>
      <c r="K116" s="604"/>
      <c r="L116" s="604"/>
      <c r="M116" s="604"/>
      <c r="N116" s="604"/>
      <c r="O116" s="605"/>
      <c r="P116" s="567"/>
    </row>
    <row r="117" spans="2:16">
      <c r="B117" s="440"/>
      <c r="C117" s="444"/>
      <c r="D117" s="445"/>
      <c r="E117" s="572"/>
      <c r="F117" s="573"/>
      <c r="G117" s="574"/>
      <c r="H117" s="549"/>
      <c r="I117" s="551"/>
      <c r="J117" s="606"/>
      <c r="K117" s="607"/>
      <c r="L117" s="607"/>
      <c r="M117" s="607"/>
      <c r="N117" s="607"/>
      <c r="O117" s="608"/>
      <c r="P117" s="567"/>
    </row>
    <row r="118" spans="2:16" ht="27" hidden="1" customHeight="1">
      <c r="B118" s="440"/>
      <c r="C118" s="444"/>
      <c r="D118" s="445"/>
      <c r="E118" s="546" t="s">
        <v>92</v>
      </c>
      <c r="F118" s="547"/>
      <c r="G118" s="548"/>
      <c r="H118" s="579" t="s">
        <v>26</v>
      </c>
      <c r="I118" s="580"/>
      <c r="J118" s="477"/>
      <c r="K118" s="478"/>
      <c r="L118" s="478"/>
      <c r="M118" s="478"/>
      <c r="N118" s="478"/>
      <c r="O118" s="479"/>
      <c r="P118" s="610"/>
    </row>
    <row r="119" spans="2:16" ht="27" hidden="1" customHeight="1">
      <c r="B119" s="440"/>
      <c r="C119" s="444"/>
      <c r="D119" s="445"/>
      <c r="E119" s="549"/>
      <c r="F119" s="550"/>
      <c r="G119" s="551"/>
      <c r="H119" s="581"/>
      <c r="I119" s="582"/>
      <c r="J119" s="480"/>
      <c r="K119" s="481"/>
      <c r="L119" s="481"/>
      <c r="M119" s="481"/>
      <c r="N119" s="481"/>
      <c r="O119" s="482"/>
      <c r="P119" s="611"/>
    </row>
    <row r="120" spans="2:16" ht="27" hidden="1" customHeight="1">
      <c r="B120" s="440"/>
      <c r="C120" s="444"/>
      <c r="D120" s="445"/>
      <c r="E120" s="549"/>
      <c r="F120" s="550"/>
      <c r="G120" s="551"/>
      <c r="H120" s="581"/>
      <c r="I120" s="582"/>
      <c r="J120" s="480"/>
      <c r="K120" s="481"/>
      <c r="L120" s="481"/>
      <c r="M120" s="481"/>
      <c r="N120" s="481"/>
      <c r="O120" s="482"/>
      <c r="P120" s="611"/>
    </row>
    <row r="121" spans="2:16" ht="27" hidden="1" customHeight="1">
      <c r="B121" s="440"/>
      <c r="C121" s="444"/>
      <c r="D121" s="445"/>
      <c r="E121" s="549"/>
      <c r="F121" s="550"/>
      <c r="G121" s="551"/>
      <c r="H121" s="581"/>
      <c r="I121" s="582"/>
      <c r="J121" s="480"/>
      <c r="K121" s="481"/>
      <c r="L121" s="481"/>
      <c r="M121" s="481"/>
      <c r="N121" s="481"/>
      <c r="O121" s="482"/>
      <c r="P121" s="611"/>
    </row>
    <row r="122" spans="2:16" ht="27" hidden="1" customHeight="1">
      <c r="B122" s="440"/>
      <c r="C122" s="444"/>
      <c r="D122" s="445"/>
      <c r="E122" s="549"/>
      <c r="F122" s="550"/>
      <c r="G122" s="551"/>
      <c r="H122" s="581"/>
      <c r="I122" s="582"/>
      <c r="J122" s="480"/>
      <c r="K122" s="481"/>
      <c r="L122" s="481"/>
      <c r="M122" s="481"/>
      <c r="N122" s="481"/>
      <c r="O122" s="482"/>
      <c r="P122" s="611"/>
    </row>
    <row r="123" spans="2:16" ht="27" hidden="1" customHeight="1">
      <c r="B123" s="440"/>
      <c r="C123" s="444"/>
      <c r="D123" s="445"/>
      <c r="E123" s="549"/>
      <c r="F123" s="550"/>
      <c r="G123" s="551"/>
      <c r="H123" s="581"/>
      <c r="I123" s="582"/>
      <c r="J123" s="480"/>
      <c r="K123" s="481"/>
      <c r="L123" s="481"/>
      <c r="M123" s="481"/>
      <c r="N123" s="481"/>
      <c r="O123" s="482"/>
      <c r="P123" s="611"/>
    </row>
    <row r="124" spans="2:16" ht="27" hidden="1" customHeight="1">
      <c r="B124" s="440"/>
      <c r="C124" s="444"/>
      <c r="D124" s="445"/>
      <c r="E124" s="549"/>
      <c r="F124" s="550"/>
      <c r="G124" s="551"/>
      <c r="H124" s="581"/>
      <c r="I124" s="582"/>
      <c r="J124" s="480"/>
      <c r="K124" s="481"/>
      <c r="L124" s="481"/>
      <c r="M124" s="481"/>
      <c r="N124" s="481"/>
      <c r="O124" s="482"/>
      <c r="P124" s="611"/>
    </row>
    <row r="125" spans="2:16" ht="27" hidden="1" customHeight="1">
      <c r="B125" s="440"/>
      <c r="C125" s="444"/>
      <c r="D125" s="445"/>
      <c r="E125" s="572"/>
      <c r="F125" s="573"/>
      <c r="G125" s="574"/>
      <c r="H125" s="581"/>
      <c r="I125" s="582"/>
      <c r="J125" s="483"/>
      <c r="K125" s="484"/>
      <c r="L125" s="484"/>
      <c r="M125" s="484"/>
      <c r="N125" s="484"/>
      <c r="O125" s="485"/>
      <c r="P125" s="611"/>
    </row>
    <row r="126" spans="2:16" ht="27" hidden="1" customHeight="1">
      <c r="B126" s="440"/>
      <c r="C126" s="444"/>
      <c r="D126" s="445"/>
      <c r="E126" s="546" t="s">
        <v>93</v>
      </c>
      <c r="F126" s="547"/>
      <c r="G126" s="548"/>
      <c r="H126" s="579" t="s">
        <v>25</v>
      </c>
      <c r="I126" s="580"/>
      <c r="J126" s="536"/>
      <c r="K126" s="537"/>
      <c r="L126" s="537"/>
      <c r="M126" s="537"/>
      <c r="N126" s="537"/>
      <c r="O126" s="538"/>
      <c r="P126" s="545"/>
    </row>
    <row r="127" spans="2:16" ht="27" hidden="1" customHeight="1">
      <c r="B127" s="440"/>
      <c r="C127" s="444"/>
      <c r="D127" s="445"/>
      <c r="E127" s="549"/>
      <c r="F127" s="550"/>
      <c r="G127" s="551"/>
      <c r="H127" s="581"/>
      <c r="I127" s="582"/>
      <c r="J127" s="539"/>
      <c r="K127" s="540"/>
      <c r="L127" s="540"/>
      <c r="M127" s="540"/>
      <c r="N127" s="540"/>
      <c r="O127" s="541"/>
      <c r="P127" s="519"/>
    </row>
    <row r="128" spans="2:16" ht="27" hidden="1" customHeight="1">
      <c r="B128" s="440"/>
      <c r="C128" s="444"/>
      <c r="D128" s="445"/>
      <c r="E128" s="549"/>
      <c r="F128" s="550"/>
      <c r="G128" s="551"/>
      <c r="H128" s="581"/>
      <c r="I128" s="582"/>
      <c r="J128" s="539"/>
      <c r="K128" s="540"/>
      <c r="L128" s="540"/>
      <c r="M128" s="540"/>
      <c r="N128" s="540"/>
      <c r="O128" s="541"/>
      <c r="P128" s="519"/>
    </row>
    <row r="129" spans="2:16" ht="27" hidden="1" customHeight="1">
      <c r="B129" s="440"/>
      <c r="C129" s="444"/>
      <c r="D129" s="445"/>
      <c r="E129" s="549"/>
      <c r="F129" s="550"/>
      <c r="G129" s="551"/>
      <c r="H129" s="581"/>
      <c r="I129" s="582"/>
      <c r="J129" s="539"/>
      <c r="K129" s="540"/>
      <c r="L129" s="540"/>
      <c r="M129" s="540"/>
      <c r="N129" s="540"/>
      <c r="O129" s="541"/>
      <c r="P129" s="519"/>
    </row>
    <row r="130" spans="2:16" hidden="1">
      <c r="B130" s="440"/>
      <c r="C130" s="444"/>
      <c r="D130" s="445"/>
      <c r="E130" s="549"/>
      <c r="F130" s="550"/>
      <c r="G130" s="551"/>
      <c r="H130" s="581"/>
      <c r="I130" s="582"/>
      <c r="J130" s="539"/>
      <c r="K130" s="540"/>
      <c r="L130" s="540"/>
      <c r="M130" s="540"/>
      <c r="N130" s="540"/>
      <c r="O130" s="541"/>
      <c r="P130" s="519"/>
    </row>
    <row r="131" spans="2:16" ht="27" hidden="1" customHeight="1">
      <c r="B131" s="440"/>
      <c r="C131" s="444"/>
      <c r="D131" s="445"/>
      <c r="E131" s="549"/>
      <c r="F131" s="550"/>
      <c r="G131" s="551"/>
      <c r="H131" s="581"/>
      <c r="I131" s="582"/>
      <c r="J131" s="539"/>
      <c r="K131" s="540"/>
      <c r="L131" s="540"/>
      <c r="M131" s="540"/>
      <c r="N131" s="540"/>
      <c r="O131" s="541"/>
      <c r="P131" s="519"/>
    </row>
    <row r="132" spans="2:16" ht="27" hidden="1" customHeight="1">
      <c r="B132" s="440"/>
      <c r="C132" s="444"/>
      <c r="D132" s="445"/>
      <c r="E132" s="549"/>
      <c r="F132" s="550"/>
      <c r="G132" s="551"/>
      <c r="H132" s="581"/>
      <c r="I132" s="582"/>
      <c r="J132" s="539"/>
      <c r="K132" s="540"/>
      <c r="L132" s="540"/>
      <c r="M132" s="540"/>
      <c r="N132" s="540"/>
      <c r="O132" s="541"/>
      <c r="P132" s="519"/>
    </row>
    <row r="133" spans="2:16" ht="36.75" hidden="1" customHeight="1">
      <c r="B133" s="440"/>
      <c r="C133" s="444"/>
      <c r="D133" s="445"/>
      <c r="E133" s="572"/>
      <c r="F133" s="573"/>
      <c r="G133" s="574"/>
      <c r="H133" s="581"/>
      <c r="I133" s="582"/>
      <c r="J133" s="542"/>
      <c r="K133" s="543"/>
      <c r="L133" s="543"/>
      <c r="M133" s="543"/>
      <c r="N133" s="543"/>
      <c r="O133" s="544"/>
      <c r="P133" s="520"/>
    </row>
    <row r="134" spans="2:16" ht="259.5" customHeight="1">
      <c r="B134" s="440"/>
      <c r="C134" s="444"/>
      <c r="D134" s="445"/>
      <c r="E134" s="546" t="s">
        <v>77</v>
      </c>
      <c r="F134" s="547"/>
      <c r="G134" s="548"/>
      <c r="H134" s="552" t="s">
        <v>341</v>
      </c>
      <c r="I134" s="553"/>
      <c r="J134" s="558" t="s">
        <v>365</v>
      </c>
      <c r="K134" s="559"/>
      <c r="L134" s="559"/>
      <c r="M134" s="559"/>
      <c r="N134" s="559"/>
      <c r="O134" s="560"/>
      <c r="P134" s="567" t="s">
        <v>366</v>
      </c>
    </row>
    <row r="135" spans="2:16">
      <c r="B135" s="440"/>
      <c r="C135" s="444"/>
      <c r="D135" s="445"/>
      <c r="E135" s="549"/>
      <c r="F135" s="550"/>
      <c r="G135" s="551"/>
      <c r="H135" s="554"/>
      <c r="I135" s="555"/>
      <c r="J135" s="561"/>
      <c r="K135" s="562"/>
      <c r="L135" s="562"/>
      <c r="M135" s="562"/>
      <c r="N135" s="562"/>
      <c r="O135" s="563"/>
      <c r="P135" s="567"/>
    </row>
    <row r="136" spans="2:16">
      <c r="B136" s="440"/>
      <c r="C136" s="444"/>
      <c r="D136" s="445"/>
      <c r="E136" s="549"/>
      <c r="F136" s="550"/>
      <c r="G136" s="551"/>
      <c r="H136" s="554"/>
      <c r="I136" s="555"/>
      <c r="J136" s="561"/>
      <c r="K136" s="562"/>
      <c r="L136" s="562"/>
      <c r="M136" s="562"/>
      <c r="N136" s="562"/>
      <c r="O136" s="563"/>
      <c r="P136" s="567"/>
    </row>
    <row r="137" spans="2:16">
      <c r="B137" s="440"/>
      <c r="C137" s="444"/>
      <c r="D137" s="445"/>
      <c r="E137" s="549"/>
      <c r="F137" s="550"/>
      <c r="G137" s="551"/>
      <c r="H137" s="554"/>
      <c r="I137" s="555"/>
      <c r="J137" s="561"/>
      <c r="K137" s="562"/>
      <c r="L137" s="562"/>
      <c r="M137" s="562"/>
      <c r="N137" s="562"/>
      <c r="O137" s="563"/>
      <c r="P137" s="567"/>
    </row>
    <row r="138" spans="2:16">
      <c r="B138" s="440"/>
      <c r="C138" s="444"/>
      <c r="D138" s="445"/>
      <c r="E138" s="549"/>
      <c r="F138" s="550"/>
      <c r="G138" s="551"/>
      <c r="H138" s="554"/>
      <c r="I138" s="555"/>
      <c r="J138" s="561"/>
      <c r="K138" s="562"/>
      <c r="L138" s="562"/>
      <c r="M138" s="562"/>
      <c r="N138" s="562"/>
      <c r="O138" s="563"/>
      <c r="P138" s="567"/>
    </row>
    <row r="139" spans="2:16" ht="40.5" customHeight="1">
      <c r="B139" s="440"/>
      <c r="C139" s="462" t="s">
        <v>24</v>
      </c>
      <c r="D139" s="463"/>
      <c r="E139" s="569" t="s">
        <v>259</v>
      </c>
      <c r="F139" s="570"/>
      <c r="G139" s="571"/>
      <c r="H139" s="554"/>
      <c r="I139" s="555"/>
      <c r="J139" s="561"/>
      <c r="K139" s="562"/>
      <c r="L139" s="562"/>
      <c r="M139" s="562"/>
      <c r="N139" s="562"/>
      <c r="O139" s="563"/>
      <c r="P139" s="567"/>
    </row>
    <row r="140" spans="2:16">
      <c r="B140" s="440"/>
      <c r="C140" s="444"/>
      <c r="D140" s="445"/>
      <c r="E140" s="549"/>
      <c r="F140" s="550"/>
      <c r="G140" s="551"/>
      <c r="H140" s="554"/>
      <c r="I140" s="555"/>
      <c r="J140" s="561"/>
      <c r="K140" s="562"/>
      <c r="L140" s="562"/>
      <c r="M140" s="562"/>
      <c r="N140" s="562"/>
      <c r="O140" s="563"/>
      <c r="P140" s="567"/>
    </row>
    <row r="141" spans="2:16" ht="40.5" customHeight="1">
      <c r="B141" s="441"/>
      <c r="C141" s="464"/>
      <c r="D141" s="465"/>
      <c r="E141" s="572"/>
      <c r="F141" s="573"/>
      <c r="G141" s="574"/>
      <c r="H141" s="556"/>
      <c r="I141" s="557"/>
      <c r="J141" s="564"/>
      <c r="K141" s="565"/>
      <c r="L141" s="565"/>
      <c r="M141" s="565"/>
      <c r="N141" s="565"/>
      <c r="O141" s="566"/>
      <c r="P141" s="568"/>
    </row>
    <row r="142" spans="2:16" ht="138" customHeight="1">
      <c r="B142" s="439">
        <v>5</v>
      </c>
      <c r="C142" s="442" t="s">
        <v>78</v>
      </c>
      <c r="D142" s="443"/>
      <c r="E142" s="498" t="s">
        <v>319</v>
      </c>
      <c r="F142" s="499"/>
      <c r="G142" s="499"/>
      <c r="H142" s="493" t="s">
        <v>369</v>
      </c>
      <c r="I142" s="494"/>
      <c r="J142" s="501"/>
      <c r="K142" s="502"/>
      <c r="L142" s="502"/>
      <c r="M142" s="502"/>
      <c r="N142" s="502"/>
      <c r="O142" s="503"/>
      <c r="P142" s="518"/>
    </row>
    <row r="143" spans="2:16" ht="20.25" customHeight="1">
      <c r="B143" s="440"/>
      <c r="C143" s="444"/>
      <c r="D143" s="445"/>
      <c r="E143" s="499"/>
      <c r="F143" s="499"/>
      <c r="G143" s="499"/>
      <c r="H143" s="494"/>
      <c r="I143" s="494"/>
      <c r="J143" s="504"/>
      <c r="K143" s="505"/>
      <c r="L143" s="505"/>
      <c r="M143" s="505"/>
      <c r="N143" s="505"/>
      <c r="O143" s="506"/>
      <c r="P143" s="519"/>
    </row>
    <row r="144" spans="2:16">
      <c r="B144" s="440"/>
      <c r="C144" s="444"/>
      <c r="D144" s="445"/>
      <c r="E144" s="499"/>
      <c r="F144" s="499"/>
      <c r="G144" s="499"/>
      <c r="H144" s="494"/>
      <c r="I144" s="494"/>
      <c r="J144" s="507"/>
      <c r="K144" s="508"/>
      <c r="L144" s="508"/>
      <c r="M144" s="508"/>
      <c r="N144" s="508"/>
      <c r="O144" s="509"/>
      <c r="P144" s="519"/>
    </row>
    <row r="145" spans="2:16" ht="45" customHeight="1">
      <c r="B145" s="440"/>
      <c r="C145" s="444"/>
      <c r="D145" s="445"/>
      <c r="E145" s="499"/>
      <c r="F145" s="499"/>
      <c r="G145" s="499"/>
      <c r="H145" s="494"/>
      <c r="I145" s="494"/>
      <c r="J145" s="501"/>
      <c r="K145" s="502"/>
      <c r="L145" s="502"/>
      <c r="M145" s="502"/>
      <c r="N145" s="502"/>
      <c r="O145" s="503"/>
      <c r="P145" s="519"/>
    </row>
    <row r="146" spans="2:16">
      <c r="B146" s="440"/>
      <c r="C146" s="444"/>
      <c r="D146" s="445"/>
      <c r="E146" s="499"/>
      <c r="F146" s="499"/>
      <c r="G146" s="499"/>
      <c r="H146" s="494"/>
      <c r="I146" s="494"/>
      <c r="J146" s="504"/>
      <c r="K146" s="505"/>
      <c r="L146" s="505"/>
      <c r="M146" s="505"/>
      <c r="N146" s="505"/>
      <c r="O146" s="506"/>
      <c r="P146" s="519"/>
    </row>
    <row r="147" spans="2:16">
      <c r="B147" s="440"/>
      <c r="C147" s="444"/>
      <c r="D147" s="445"/>
      <c r="E147" s="499"/>
      <c r="F147" s="499"/>
      <c r="G147" s="499"/>
      <c r="H147" s="494"/>
      <c r="I147" s="494"/>
      <c r="J147" s="521"/>
      <c r="K147" s="522"/>
      <c r="L147" s="522"/>
      <c r="M147" s="522"/>
      <c r="N147" s="522"/>
      <c r="O147" s="523"/>
      <c r="P147" s="519"/>
    </row>
    <row r="148" spans="2:16">
      <c r="B148" s="440"/>
      <c r="C148" s="444"/>
      <c r="D148" s="445"/>
      <c r="E148" s="499"/>
      <c r="F148" s="499"/>
      <c r="G148" s="499"/>
      <c r="H148" s="494"/>
      <c r="I148" s="494"/>
      <c r="J148" s="524"/>
      <c r="K148" s="525"/>
      <c r="L148" s="525"/>
      <c r="M148" s="525"/>
      <c r="N148" s="525"/>
      <c r="O148" s="526"/>
      <c r="P148" s="519"/>
    </row>
    <row r="149" spans="2:16">
      <c r="B149" s="440"/>
      <c r="C149" s="444"/>
      <c r="D149" s="445"/>
      <c r="E149" s="499"/>
      <c r="F149" s="499"/>
      <c r="G149" s="499"/>
      <c r="H149" s="494"/>
      <c r="I149" s="494"/>
      <c r="J149" s="527"/>
      <c r="K149" s="528"/>
      <c r="L149" s="528"/>
      <c r="M149" s="528"/>
      <c r="N149" s="528"/>
      <c r="O149" s="529"/>
      <c r="P149" s="519"/>
    </row>
    <row r="150" spans="2:16">
      <c r="B150" s="440"/>
      <c r="C150" s="444"/>
      <c r="D150" s="445"/>
      <c r="E150" s="499"/>
      <c r="F150" s="499"/>
      <c r="G150" s="499"/>
      <c r="H150" s="494"/>
      <c r="I150" s="494"/>
      <c r="J150" s="530"/>
      <c r="K150" s="531"/>
      <c r="L150" s="531"/>
      <c r="M150" s="531"/>
      <c r="N150" s="531"/>
      <c r="O150" s="532"/>
      <c r="P150" s="519"/>
    </row>
    <row r="151" spans="2:16">
      <c r="B151" s="440"/>
      <c r="C151" s="444"/>
      <c r="D151" s="445"/>
      <c r="E151" s="499"/>
      <c r="F151" s="499"/>
      <c r="G151" s="499"/>
      <c r="H151" s="494"/>
      <c r="I151" s="494"/>
      <c r="J151" s="530"/>
      <c r="K151" s="531"/>
      <c r="L151" s="531"/>
      <c r="M151" s="531"/>
      <c r="N151" s="531"/>
      <c r="O151" s="532"/>
      <c r="P151" s="519"/>
    </row>
    <row r="152" spans="2:16">
      <c r="B152" s="440"/>
      <c r="C152" s="444"/>
      <c r="D152" s="445"/>
      <c r="E152" s="499"/>
      <c r="F152" s="499"/>
      <c r="G152" s="499"/>
      <c r="H152" s="494"/>
      <c r="I152" s="494"/>
      <c r="J152" s="456"/>
      <c r="K152" s="457"/>
      <c r="L152" s="457"/>
      <c r="M152" s="457"/>
      <c r="N152" s="457"/>
      <c r="O152" s="458"/>
      <c r="P152" s="519"/>
    </row>
    <row r="153" spans="2:16">
      <c r="B153" s="440"/>
      <c r="C153" s="444"/>
      <c r="D153" s="445"/>
      <c r="E153" s="499"/>
      <c r="F153" s="499"/>
      <c r="G153" s="499"/>
      <c r="H153" s="494"/>
      <c r="I153" s="494"/>
      <c r="J153" s="533"/>
      <c r="K153" s="534"/>
      <c r="L153" s="534"/>
      <c r="M153" s="534"/>
      <c r="N153" s="534"/>
      <c r="O153" s="535"/>
      <c r="P153" s="519"/>
    </row>
    <row r="154" spans="2:16">
      <c r="B154" s="440"/>
      <c r="C154" s="444"/>
      <c r="D154" s="445"/>
      <c r="E154" s="499"/>
      <c r="F154" s="499"/>
      <c r="G154" s="499"/>
      <c r="H154" s="494"/>
      <c r="I154" s="494"/>
      <c r="J154" s="533"/>
      <c r="K154" s="534"/>
      <c r="L154" s="534"/>
      <c r="M154" s="534"/>
      <c r="N154" s="534"/>
      <c r="O154" s="535"/>
      <c r="P154" s="519"/>
    </row>
    <row r="155" spans="2:16">
      <c r="B155" s="440"/>
      <c r="C155" s="444"/>
      <c r="D155" s="445"/>
      <c r="E155" s="499"/>
      <c r="F155" s="499"/>
      <c r="G155" s="499"/>
      <c r="H155" s="494"/>
      <c r="I155" s="494"/>
      <c r="J155" s="533"/>
      <c r="K155" s="534"/>
      <c r="L155" s="534"/>
      <c r="M155" s="534"/>
      <c r="N155" s="534"/>
      <c r="O155" s="535"/>
      <c r="P155" s="519"/>
    </row>
    <row r="156" spans="2:16">
      <c r="B156" s="440"/>
      <c r="C156" s="444"/>
      <c r="D156" s="445"/>
      <c r="E156" s="499"/>
      <c r="F156" s="499"/>
      <c r="G156" s="499"/>
      <c r="H156" s="494"/>
      <c r="I156" s="494"/>
      <c r="J156" s="575" t="s">
        <v>367</v>
      </c>
      <c r="K156" s="576"/>
      <c r="L156" s="576"/>
      <c r="M156" s="576"/>
      <c r="N156" s="576"/>
      <c r="O156" s="577"/>
      <c r="P156" s="519"/>
    </row>
    <row r="157" spans="2:16" ht="146.25" customHeight="1">
      <c r="B157" s="440"/>
      <c r="C157" s="444"/>
      <c r="D157" s="445"/>
      <c r="E157" s="499"/>
      <c r="F157" s="499"/>
      <c r="G157" s="499"/>
      <c r="H157" s="494"/>
      <c r="I157" s="494"/>
      <c r="J157" s="575"/>
      <c r="K157" s="576"/>
      <c r="L157" s="576"/>
      <c r="M157" s="576"/>
      <c r="N157" s="576"/>
      <c r="O157" s="577"/>
      <c r="P157" s="519"/>
    </row>
    <row r="158" spans="2:16">
      <c r="B158" s="440"/>
      <c r="C158" s="462" t="s">
        <v>87</v>
      </c>
      <c r="D158" s="463"/>
      <c r="E158" s="499"/>
      <c r="F158" s="499"/>
      <c r="G158" s="499"/>
      <c r="H158" s="494"/>
      <c r="I158" s="494"/>
      <c r="J158" s="575"/>
      <c r="K158" s="576"/>
      <c r="L158" s="576"/>
      <c r="M158" s="576"/>
      <c r="N158" s="576"/>
      <c r="O158" s="577"/>
      <c r="P158" s="519"/>
    </row>
    <row r="159" spans="2:16">
      <c r="B159" s="440"/>
      <c r="C159" s="444"/>
      <c r="D159" s="445"/>
      <c r="E159" s="499"/>
      <c r="F159" s="499"/>
      <c r="G159" s="499"/>
      <c r="H159" s="494"/>
      <c r="I159" s="494"/>
      <c r="J159" s="501"/>
      <c r="K159" s="502"/>
      <c r="L159" s="502"/>
      <c r="M159" s="502"/>
      <c r="N159" s="502"/>
      <c r="O159" s="503"/>
      <c r="P159" s="519"/>
    </row>
    <row r="160" spans="2:16">
      <c r="B160" s="440"/>
      <c r="C160" s="444"/>
      <c r="D160" s="445"/>
      <c r="E160" s="499"/>
      <c r="F160" s="499"/>
      <c r="G160" s="499"/>
      <c r="H160" s="494"/>
      <c r="I160" s="494"/>
      <c r="J160" s="189"/>
      <c r="K160" s="190"/>
      <c r="L160" s="190"/>
      <c r="M160" s="190"/>
      <c r="N160" s="190"/>
      <c r="O160" s="191"/>
      <c r="P160" s="519"/>
    </row>
    <row r="161" spans="2:16" ht="45" customHeight="1">
      <c r="B161" s="441"/>
      <c r="C161" s="464"/>
      <c r="D161" s="465"/>
      <c r="E161" s="499"/>
      <c r="F161" s="499"/>
      <c r="G161" s="499"/>
      <c r="H161" s="494"/>
      <c r="I161" s="494"/>
      <c r="J161" s="192"/>
      <c r="K161" s="193"/>
      <c r="L161" s="193"/>
      <c r="M161" s="193"/>
      <c r="N161" s="193"/>
      <c r="O161" s="194"/>
      <c r="P161" s="520"/>
    </row>
    <row r="162" spans="2:16" ht="135" customHeight="1">
      <c r="B162" s="439">
        <v>6</v>
      </c>
      <c r="C162" s="442" t="s">
        <v>84</v>
      </c>
      <c r="D162" s="443"/>
      <c r="E162" s="446" t="s">
        <v>320</v>
      </c>
      <c r="F162" s="447"/>
      <c r="G162" s="447"/>
      <c r="H162" s="448" t="s">
        <v>342</v>
      </c>
      <c r="I162" s="449"/>
      <c r="J162" s="501"/>
      <c r="K162" s="502"/>
      <c r="L162" s="502"/>
      <c r="M162" s="502"/>
      <c r="N162" s="502"/>
      <c r="O162" s="503"/>
      <c r="P162" s="500"/>
    </row>
    <row r="163" spans="2:16">
      <c r="B163" s="440"/>
      <c r="C163" s="444"/>
      <c r="D163" s="445"/>
      <c r="E163" s="447"/>
      <c r="F163" s="447"/>
      <c r="G163" s="447"/>
      <c r="H163" s="449"/>
      <c r="I163" s="449"/>
      <c r="J163" s="504"/>
      <c r="K163" s="505"/>
      <c r="L163" s="505"/>
      <c r="M163" s="505"/>
      <c r="N163" s="505"/>
      <c r="O163" s="506"/>
      <c r="P163" s="460"/>
    </row>
    <row r="164" spans="2:16">
      <c r="B164" s="440"/>
      <c r="C164" s="444"/>
      <c r="D164" s="445"/>
      <c r="E164" s="447"/>
      <c r="F164" s="447"/>
      <c r="G164" s="447"/>
      <c r="H164" s="449"/>
      <c r="I164" s="449"/>
      <c r="J164" s="504"/>
      <c r="K164" s="505"/>
      <c r="L164" s="505"/>
      <c r="M164" s="505"/>
      <c r="N164" s="505"/>
      <c r="O164" s="506"/>
      <c r="P164" s="460"/>
    </row>
    <row r="165" spans="2:16">
      <c r="B165" s="440"/>
      <c r="C165" s="444"/>
      <c r="D165" s="445"/>
      <c r="E165" s="447"/>
      <c r="F165" s="447"/>
      <c r="G165" s="447"/>
      <c r="H165" s="449"/>
      <c r="I165" s="449"/>
      <c r="J165" s="507"/>
      <c r="K165" s="508"/>
      <c r="L165" s="508"/>
      <c r="M165" s="508"/>
      <c r="N165" s="508"/>
      <c r="O165" s="509"/>
      <c r="P165" s="460"/>
    </row>
    <row r="166" spans="2:16">
      <c r="B166" s="440"/>
      <c r="C166" s="444"/>
      <c r="D166" s="445"/>
      <c r="E166" s="447"/>
      <c r="F166" s="447"/>
      <c r="G166" s="447"/>
      <c r="H166" s="449"/>
      <c r="I166" s="449"/>
      <c r="J166" s="501"/>
      <c r="K166" s="502"/>
      <c r="L166" s="502"/>
      <c r="M166" s="502"/>
      <c r="N166" s="502"/>
      <c r="O166" s="503"/>
      <c r="P166" s="460"/>
    </row>
    <row r="167" spans="2:16">
      <c r="B167" s="440"/>
      <c r="C167" s="444"/>
      <c r="D167" s="445"/>
      <c r="E167" s="447"/>
      <c r="F167" s="447"/>
      <c r="G167" s="447"/>
      <c r="H167" s="449"/>
      <c r="I167" s="449"/>
      <c r="J167" s="504"/>
      <c r="K167" s="505"/>
      <c r="L167" s="505"/>
      <c r="M167" s="505"/>
      <c r="N167" s="505"/>
      <c r="O167" s="506"/>
      <c r="P167" s="460"/>
    </row>
    <row r="168" spans="2:16">
      <c r="B168" s="440"/>
      <c r="C168" s="444"/>
      <c r="D168" s="445"/>
      <c r="E168" s="447"/>
      <c r="F168" s="447"/>
      <c r="G168" s="447"/>
      <c r="H168" s="449"/>
      <c r="I168" s="449"/>
      <c r="J168" s="504"/>
      <c r="K168" s="505"/>
      <c r="L168" s="505"/>
      <c r="M168" s="505"/>
      <c r="N168" s="505"/>
      <c r="O168" s="506"/>
      <c r="P168" s="460"/>
    </row>
    <row r="169" spans="2:16">
      <c r="B169" s="440"/>
      <c r="C169" s="444"/>
      <c r="D169" s="445"/>
      <c r="E169" s="447"/>
      <c r="F169" s="447"/>
      <c r="G169" s="447"/>
      <c r="H169" s="449"/>
      <c r="I169" s="449"/>
      <c r="J169" s="507"/>
      <c r="K169" s="508"/>
      <c r="L169" s="508"/>
      <c r="M169" s="508"/>
      <c r="N169" s="508"/>
      <c r="O169" s="509"/>
      <c r="P169" s="460"/>
    </row>
    <row r="170" spans="2:16" ht="85.5" customHeight="1">
      <c r="B170" s="440"/>
      <c r="C170" s="444"/>
      <c r="D170" s="445"/>
      <c r="E170" s="447"/>
      <c r="F170" s="447"/>
      <c r="G170" s="447"/>
      <c r="H170" s="449"/>
      <c r="I170" s="449"/>
      <c r="J170" s="510"/>
      <c r="K170" s="511"/>
      <c r="L170" s="511"/>
      <c r="M170" s="511"/>
      <c r="N170" s="511"/>
      <c r="O170" s="512"/>
      <c r="P170" s="460"/>
    </row>
    <row r="171" spans="2:16">
      <c r="B171" s="440"/>
      <c r="C171" s="444"/>
      <c r="D171" s="445"/>
      <c r="E171" s="447"/>
      <c r="F171" s="447"/>
      <c r="G171" s="447"/>
      <c r="H171" s="449"/>
      <c r="I171" s="449"/>
      <c r="J171" s="513"/>
      <c r="K171" s="514"/>
      <c r="L171" s="514"/>
      <c r="M171" s="514"/>
      <c r="N171" s="514"/>
      <c r="O171" s="515"/>
      <c r="P171" s="460"/>
    </row>
    <row r="172" spans="2:16">
      <c r="B172" s="440"/>
      <c r="C172" s="444"/>
      <c r="D172" s="445"/>
      <c r="E172" s="447"/>
      <c r="F172" s="447"/>
      <c r="G172" s="447"/>
      <c r="H172" s="449"/>
      <c r="I172" s="449"/>
      <c r="J172" s="100"/>
      <c r="K172" s="101"/>
      <c r="L172" s="101"/>
      <c r="M172" s="101"/>
      <c r="N172" s="101"/>
      <c r="O172" s="102"/>
      <c r="P172" s="460"/>
    </row>
    <row r="173" spans="2:16">
      <c r="B173" s="440"/>
      <c r="C173" s="444"/>
      <c r="D173" s="445"/>
      <c r="E173" s="447"/>
      <c r="F173" s="447"/>
      <c r="G173" s="447"/>
      <c r="H173" s="449"/>
      <c r="I173" s="449"/>
      <c r="J173" s="100"/>
      <c r="K173" s="101"/>
      <c r="L173" s="101"/>
      <c r="M173" s="101"/>
      <c r="N173" s="101"/>
      <c r="O173" s="102"/>
      <c r="P173" s="460"/>
    </row>
    <row r="174" spans="2:16">
      <c r="B174" s="440"/>
      <c r="C174" s="444"/>
      <c r="D174" s="445"/>
      <c r="E174" s="447"/>
      <c r="F174" s="447"/>
      <c r="G174" s="447"/>
      <c r="H174" s="449"/>
      <c r="I174" s="449"/>
      <c r="J174" s="100"/>
      <c r="K174" s="101"/>
      <c r="L174" s="101"/>
      <c r="M174" s="101"/>
      <c r="N174" s="101"/>
      <c r="O174" s="102"/>
      <c r="P174" s="460"/>
    </row>
    <row r="175" spans="2:16">
      <c r="B175" s="440"/>
      <c r="C175" s="444"/>
      <c r="D175" s="445"/>
      <c r="E175" s="447"/>
      <c r="F175" s="447"/>
      <c r="G175" s="447"/>
      <c r="H175" s="449"/>
      <c r="I175" s="449"/>
      <c r="J175" s="100"/>
      <c r="K175" s="101"/>
      <c r="L175" s="101"/>
      <c r="M175" s="101"/>
      <c r="N175" s="101"/>
      <c r="O175" s="102"/>
      <c r="P175" s="460"/>
    </row>
    <row r="176" spans="2:16">
      <c r="B176" s="440"/>
      <c r="C176" s="444"/>
      <c r="D176" s="445"/>
      <c r="E176" s="447"/>
      <c r="F176" s="447"/>
      <c r="G176" s="447"/>
      <c r="H176" s="449"/>
      <c r="I176" s="449"/>
      <c r="J176" s="100"/>
      <c r="K176" s="101"/>
      <c r="L176" s="101"/>
      <c r="M176" s="101"/>
      <c r="N176" s="101"/>
      <c r="O176" s="102"/>
      <c r="P176" s="460"/>
    </row>
    <row r="177" spans="2:16">
      <c r="B177" s="440"/>
      <c r="C177" s="444"/>
      <c r="D177" s="445"/>
      <c r="E177" s="447"/>
      <c r="F177" s="447"/>
      <c r="G177" s="447"/>
      <c r="H177" s="449"/>
      <c r="I177" s="449"/>
      <c r="J177" s="100"/>
      <c r="K177" s="101"/>
      <c r="L177" s="101"/>
      <c r="M177" s="101"/>
      <c r="N177" s="101"/>
      <c r="O177" s="102"/>
      <c r="P177" s="460"/>
    </row>
    <row r="178" spans="2:16">
      <c r="B178" s="440"/>
      <c r="C178" s="462" t="s">
        <v>79</v>
      </c>
      <c r="D178" s="463"/>
      <c r="E178" s="447"/>
      <c r="F178" s="447"/>
      <c r="G178" s="447"/>
      <c r="H178" s="449"/>
      <c r="I178" s="449"/>
      <c r="J178" s="100"/>
      <c r="K178" s="101"/>
      <c r="L178" s="101"/>
      <c r="M178" s="101"/>
      <c r="N178" s="101"/>
      <c r="O178" s="102"/>
      <c r="P178" s="460"/>
    </row>
    <row r="179" spans="2:16" ht="272.25" customHeight="1">
      <c r="B179" s="440"/>
      <c r="C179" s="444"/>
      <c r="D179" s="445"/>
      <c r="E179" s="447"/>
      <c r="F179" s="447"/>
      <c r="G179" s="447"/>
      <c r="H179" s="449"/>
      <c r="I179" s="449"/>
      <c r="J179" s="501" t="s">
        <v>368</v>
      </c>
      <c r="K179" s="502"/>
      <c r="L179" s="502"/>
      <c r="M179" s="502"/>
      <c r="N179" s="502"/>
      <c r="O179" s="503"/>
      <c r="P179" s="460"/>
    </row>
    <row r="180" spans="2:16">
      <c r="B180" s="440"/>
      <c r="C180" s="444"/>
      <c r="D180" s="445"/>
      <c r="E180" s="447"/>
      <c r="F180" s="447"/>
      <c r="G180" s="447"/>
      <c r="H180" s="449"/>
      <c r="I180" s="449"/>
      <c r="J180" s="504"/>
      <c r="K180" s="505"/>
      <c r="L180" s="505"/>
      <c r="M180" s="505"/>
      <c r="N180" s="505"/>
      <c r="O180" s="506"/>
      <c r="P180" s="460"/>
    </row>
    <row r="181" spans="2:16">
      <c r="B181" s="441"/>
      <c r="C181" s="464"/>
      <c r="D181" s="465"/>
      <c r="E181" s="447"/>
      <c r="F181" s="447"/>
      <c r="G181" s="447"/>
      <c r="H181" s="449"/>
      <c r="I181" s="449"/>
      <c r="J181" s="192"/>
      <c r="K181" s="193"/>
      <c r="L181" s="193"/>
      <c r="M181" s="193"/>
      <c r="N181" s="193"/>
      <c r="O181" s="194"/>
      <c r="P181" s="461"/>
    </row>
    <row r="182" spans="2:16" ht="77.25" customHeight="1">
      <c r="B182" s="439">
        <v>7</v>
      </c>
      <c r="C182" s="442" t="s">
        <v>160</v>
      </c>
      <c r="D182" s="443"/>
      <c r="E182" s="498" t="s">
        <v>209</v>
      </c>
      <c r="F182" s="499"/>
      <c r="G182" s="499"/>
      <c r="H182" s="516" t="s">
        <v>321</v>
      </c>
      <c r="I182" s="517"/>
      <c r="J182" s="501"/>
      <c r="K182" s="502"/>
      <c r="L182" s="502"/>
      <c r="M182" s="502"/>
      <c r="N182" s="502"/>
      <c r="O182" s="503"/>
      <c r="P182" s="459"/>
    </row>
    <row r="183" spans="2:16">
      <c r="B183" s="440"/>
      <c r="C183" s="444"/>
      <c r="D183" s="445"/>
      <c r="E183" s="499"/>
      <c r="F183" s="499"/>
      <c r="G183" s="499"/>
      <c r="H183" s="517"/>
      <c r="I183" s="517"/>
      <c r="J183" s="504"/>
      <c r="K183" s="505"/>
      <c r="L183" s="505"/>
      <c r="M183" s="505"/>
      <c r="N183" s="505"/>
      <c r="O183" s="506"/>
      <c r="P183" s="460"/>
    </row>
    <row r="184" spans="2:16">
      <c r="B184" s="440"/>
      <c r="C184" s="444"/>
      <c r="D184" s="445"/>
      <c r="E184" s="499"/>
      <c r="F184" s="499"/>
      <c r="G184" s="499"/>
      <c r="H184" s="517"/>
      <c r="I184" s="517"/>
      <c r="J184" s="504"/>
      <c r="K184" s="505"/>
      <c r="L184" s="505"/>
      <c r="M184" s="505"/>
      <c r="N184" s="505"/>
      <c r="O184" s="506"/>
      <c r="P184" s="460"/>
    </row>
    <row r="185" spans="2:16">
      <c r="B185" s="440"/>
      <c r="C185" s="444"/>
      <c r="D185" s="445"/>
      <c r="E185" s="499"/>
      <c r="F185" s="499"/>
      <c r="G185" s="499"/>
      <c r="H185" s="517"/>
      <c r="I185" s="517"/>
      <c r="J185" s="504"/>
      <c r="K185" s="505"/>
      <c r="L185" s="505"/>
      <c r="M185" s="505"/>
      <c r="N185" s="505"/>
      <c r="O185" s="506"/>
      <c r="P185" s="460"/>
    </row>
    <row r="186" spans="2:16">
      <c r="B186" s="440"/>
      <c r="C186" s="444"/>
      <c r="D186" s="445"/>
      <c r="E186" s="499"/>
      <c r="F186" s="499"/>
      <c r="G186" s="499"/>
      <c r="H186" s="517"/>
      <c r="I186" s="517"/>
      <c r="J186" s="504"/>
      <c r="K186" s="505"/>
      <c r="L186" s="505"/>
      <c r="M186" s="505"/>
      <c r="N186" s="505"/>
      <c r="O186" s="506"/>
      <c r="P186" s="460"/>
    </row>
    <row r="187" spans="2:16">
      <c r="B187" s="440"/>
      <c r="C187" s="444"/>
      <c r="D187" s="445"/>
      <c r="E187" s="499"/>
      <c r="F187" s="499"/>
      <c r="G187" s="499"/>
      <c r="H187" s="517"/>
      <c r="I187" s="517"/>
      <c r="J187" s="504"/>
      <c r="K187" s="505"/>
      <c r="L187" s="505"/>
      <c r="M187" s="505"/>
      <c r="N187" s="505"/>
      <c r="O187" s="506"/>
      <c r="P187" s="460"/>
    </row>
    <row r="188" spans="2:16">
      <c r="B188" s="440"/>
      <c r="C188" s="444"/>
      <c r="D188" s="445"/>
      <c r="E188" s="499"/>
      <c r="F188" s="499"/>
      <c r="G188" s="499"/>
      <c r="H188" s="517"/>
      <c r="I188" s="517"/>
      <c r="J188" s="504"/>
      <c r="K188" s="505"/>
      <c r="L188" s="505"/>
      <c r="M188" s="505"/>
      <c r="N188" s="505"/>
      <c r="O188" s="506"/>
      <c r="P188" s="460"/>
    </row>
    <row r="189" spans="2:16">
      <c r="B189" s="440"/>
      <c r="C189" s="444"/>
      <c r="D189" s="445"/>
      <c r="E189" s="499"/>
      <c r="F189" s="499"/>
      <c r="G189" s="499"/>
      <c r="H189" s="517"/>
      <c r="I189" s="517"/>
      <c r="J189" s="504"/>
      <c r="K189" s="505"/>
      <c r="L189" s="505"/>
      <c r="M189" s="505"/>
      <c r="N189" s="505"/>
      <c r="O189" s="506"/>
      <c r="P189" s="460"/>
    </row>
    <row r="190" spans="2:16">
      <c r="B190" s="440"/>
      <c r="C190" s="444"/>
      <c r="D190" s="445"/>
      <c r="E190" s="499"/>
      <c r="F190" s="499"/>
      <c r="G190" s="499"/>
      <c r="H190" s="517"/>
      <c r="I190" s="517"/>
      <c r="J190" s="504"/>
      <c r="K190" s="505"/>
      <c r="L190" s="505"/>
      <c r="M190" s="505"/>
      <c r="N190" s="505"/>
      <c r="O190" s="506"/>
      <c r="P190" s="460"/>
    </row>
    <row r="191" spans="2:16">
      <c r="B191" s="440"/>
      <c r="C191" s="444"/>
      <c r="D191" s="445"/>
      <c r="E191" s="499"/>
      <c r="F191" s="499"/>
      <c r="G191" s="499"/>
      <c r="H191" s="517"/>
      <c r="I191" s="517"/>
      <c r="J191" s="504"/>
      <c r="K191" s="505"/>
      <c r="L191" s="505"/>
      <c r="M191" s="505"/>
      <c r="N191" s="505"/>
      <c r="O191" s="506"/>
      <c r="P191" s="460"/>
    </row>
    <row r="192" spans="2:16">
      <c r="B192" s="440"/>
      <c r="C192" s="444"/>
      <c r="D192" s="445"/>
      <c r="E192" s="499"/>
      <c r="F192" s="499"/>
      <c r="G192" s="499"/>
      <c r="H192" s="517"/>
      <c r="I192" s="517"/>
      <c r="J192" s="504"/>
      <c r="K192" s="505"/>
      <c r="L192" s="505"/>
      <c r="M192" s="505"/>
      <c r="N192" s="505"/>
      <c r="O192" s="506"/>
      <c r="P192" s="460"/>
    </row>
    <row r="193" spans="2:16">
      <c r="B193" s="440"/>
      <c r="C193" s="444"/>
      <c r="D193" s="445"/>
      <c r="E193" s="499"/>
      <c r="F193" s="499"/>
      <c r="G193" s="499"/>
      <c r="H193" s="517"/>
      <c r="I193" s="517"/>
      <c r="J193" s="504"/>
      <c r="K193" s="505"/>
      <c r="L193" s="505"/>
      <c r="M193" s="505"/>
      <c r="N193" s="505"/>
      <c r="O193" s="506"/>
      <c r="P193" s="460"/>
    </row>
    <row r="194" spans="2:16">
      <c r="B194" s="440"/>
      <c r="C194" s="462" t="s">
        <v>87</v>
      </c>
      <c r="D194" s="463"/>
      <c r="E194" s="499"/>
      <c r="F194" s="499"/>
      <c r="G194" s="499"/>
      <c r="H194" s="517"/>
      <c r="I194" s="517"/>
      <c r="J194" s="504"/>
      <c r="K194" s="505"/>
      <c r="L194" s="505"/>
      <c r="M194" s="505"/>
      <c r="N194" s="505"/>
      <c r="O194" s="506"/>
      <c r="P194" s="460"/>
    </row>
    <row r="195" spans="2:16">
      <c r="B195" s="440"/>
      <c r="C195" s="444"/>
      <c r="D195" s="445"/>
      <c r="E195" s="499"/>
      <c r="F195" s="499"/>
      <c r="G195" s="499"/>
      <c r="H195" s="517"/>
      <c r="I195" s="517"/>
      <c r="J195" s="504"/>
      <c r="K195" s="505"/>
      <c r="L195" s="505"/>
      <c r="M195" s="505"/>
      <c r="N195" s="505"/>
      <c r="O195" s="506"/>
      <c r="P195" s="460"/>
    </row>
    <row r="196" spans="2:16">
      <c r="B196" s="440"/>
      <c r="C196" s="444"/>
      <c r="D196" s="445"/>
      <c r="E196" s="499"/>
      <c r="F196" s="499"/>
      <c r="G196" s="499"/>
      <c r="H196" s="517"/>
      <c r="I196" s="517"/>
      <c r="J196" s="504"/>
      <c r="K196" s="505"/>
      <c r="L196" s="505"/>
      <c r="M196" s="505"/>
      <c r="N196" s="505"/>
      <c r="O196" s="506"/>
      <c r="P196" s="460"/>
    </row>
    <row r="197" spans="2:16">
      <c r="B197" s="441"/>
      <c r="C197" s="464"/>
      <c r="D197" s="465"/>
      <c r="E197" s="499"/>
      <c r="F197" s="499"/>
      <c r="G197" s="499"/>
      <c r="H197" s="517"/>
      <c r="I197" s="517"/>
      <c r="J197" s="507"/>
      <c r="K197" s="508"/>
      <c r="L197" s="508"/>
      <c r="M197" s="508"/>
      <c r="N197" s="508"/>
      <c r="O197" s="509"/>
      <c r="P197" s="461"/>
    </row>
    <row r="198" spans="2:16" ht="13.5" customHeight="1">
      <c r="B198" s="439">
        <v>8</v>
      </c>
      <c r="C198" s="442" t="s">
        <v>221</v>
      </c>
      <c r="D198" s="490"/>
      <c r="E198" s="493" t="s">
        <v>322</v>
      </c>
      <c r="F198" s="494"/>
      <c r="G198" s="494"/>
      <c r="H198" s="493" t="s">
        <v>343</v>
      </c>
      <c r="I198" s="494"/>
      <c r="J198" s="450"/>
      <c r="K198" s="451"/>
      <c r="L198" s="451"/>
      <c r="M198" s="451"/>
      <c r="N198" s="451"/>
      <c r="O198" s="452"/>
      <c r="P198" s="459"/>
    </row>
    <row r="199" spans="2:16">
      <c r="B199" s="440"/>
      <c r="C199" s="491"/>
      <c r="D199" s="492"/>
      <c r="E199" s="494"/>
      <c r="F199" s="494"/>
      <c r="G199" s="494"/>
      <c r="H199" s="494"/>
      <c r="I199" s="494"/>
      <c r="J199" s="453"/>
      <c r="K199" s="454"/>
      <c r="L199" s="454"/>
      <c r="M199" s="454"/>
      <c r="N199" s="454"/>
      <c r="O199" s="455"/>
      <c r="P199" s="460"/>
    </row>
    <row r="200" spans="2:16">
      <c r="B200" s="440"/>
      <c r="C200" s="491"/>
      <c r="D200" s="492"/>
      <c r="E200" s="494"/>
      <c r="F200" s="494"/>
      <c r="G200" s="494"/>
      <c r="H200" s="494"/>
      <c r="I200" s="494"/>
      <c r="J200" s="453"/>
      <c r="K200" s="454"/>
      <c r="L200" s="454"/>
      <c r="M200" s="454"/>
      <c r="N200" s="454"/>
      <c r="O200" s="455"/>
      <c r="P200" s="460"/>
    </row>
    <row r="201" spans="2:16">
      <c r="B201" s="440"/>
      <c r="C201" s="491"/>
      <c r="D201" s="492"/>
      <c r="E201" s="494"/>
      <c r="F201" s="494"/>
      <c r="G201" s="494"/>
      <c r="H201" s="494"/>
      <c r="I201" s="494"/>
      <c r="J201" s="453"/>
      <c r="K201" s="454"/>
      <c r="L201" s="454"/>
      <c r="M201" s="454"/>
      <c r="N201" s="454"/>
      <c r="O201" s="455"/>
      <c r="P201" s="460"/>
    </row>
    <row r="202" spans="2:16">
      <c r="B202" s="440"/>
      <c r="C202" s="491"/>
      <c r="D202" s="492"/>
      <c r="E202" s="494"/>
      <c r="F202" s="494"/>
      <c r="G202" s="494"/>
      <c r="H202" s="494"/>
      <c r="I202" s="494"/>
      <c r="J202" s="453"/>
      <c r="K202" s="454"/>
      <c r="L202" s="454"/>
      <c r="M202" s="454"/>
      <c r="N202" s="454"/>
      <c r="O202" s="455"/>
      <c r="P202" s="460"/>
    </row>
    <row r="203" spans="2:16">
      <c r="B203" s="440"/>
      <c r="C203" s="491"/>
      <c r="D203" s="492"/>
      <c r="E203" s="494"/>
      <c r="F203" s="494"/>
      <c r="G203" s="494"/>
      <c r="H203" s="494"/>
      <c r="I203" s="494"/>
      <c r="J203" s="453"/>
      <c r="K203" s="454"/>
      <c r="L203" s="454"/>
      <c r="M203" s="454"/>
      <c r="N203" s="454"/>
      <c r="O203" s="455"/>
      <c r="P203" s="460"/>
    </row>
    <row r="204" spans="2:16">
      <c r="B204" s="440"/>
      <c r="C204" s="491"/>
      <c r="D204" s="492"/>
      <c r="E204" s="494"/>
      <c r="F204" s="494"/>
      <c r="G204" s="494"/>
      <c r="H204" s="494"/>
      <c r="I204" s="494"/>
      <c r="J204" s="453"/>
      <c r="K204" s="454"/>
      <c r="L204" s="454"/>
      <c r="M204" s="454"/>
      <c r="N204" s="454"/>
      <c r="O204" s="455"/>
      <c r="P204" s="460"/>
    </row>
    <row r="205" spans="2:16">
      <c r="B205" s="440"/>
      <c r="C205" s="491"/>
      <c r="D205" s="492"/>
      <c r="E205" s="494"/>
      <c r="F205" s="494"/>
      <c r="G205" s="494"/>
      <c r="H205" s="494"/>
      <c r="I205" s="494"/>
      <c r="J205" s="453"/>
      <c r="K205" s="454"/>
      <c r="L205" s="454"/>
      <c r="M205" s="454"/>
      <c r="N205" s="454"/>
      <c r="O205" s="455"/>
      <c r="P205" s="460"/>
    </row>
    <row r="206" spans="2:16">
      <c r="B206" s="440"/>
      <c r="C206" s="491"/>
      <c r="D206" s="492"/>
      <c r="E206" s="494"/>
      <c r="F206" s="494"/>
      <c r="G206" s="494"/>
      <c r="H206" s="494"/>
      <c r="I206" s="494"/>
      <c r="J206" s="453"/>
      <c r="K206" s="454"/>
      <c r="L206" s="454"/>
      <c r="M206" s="454"/>
      <c r="N206" s="454"/>
      <c r="O206" s="455"/>
      <c r="P206" s="460"/>
    </row>
    <row r="207" spans="2:16" ht="97.5" customHeight="1">
      <c r="B207" s="440"/>
      <c r="C207" s="491"/>
      <c r="D207" s="492"/>
      <c r="E207" s="494"/>
      <c r="F207" s="494"/>
      <c r="G207" s="494"/>
      <c r="H207" s="494"/>
      <c r="I207" s="494"/>
      <c r="J207" s="453"/>
      <c r="K207" s="454"/>
      <c r="L207" s="454"/>
      <c r="M207" s="454"/>
      <c r="N207" s="454"/>
      <c r="O207" s="455"/>
      <c r="P207" s="460"/>
    </row>
    <row r="208" spans="2:16">
      <c r="B208" s="440"/>
      <c r="C208" s="491"/>
      <c r="D208" s="492"/>
      <c r="E208" s="494"/>
      <c r="F208" s="494"/>
      <c r="G208" s="494"/>
      <c r="H208" s="494"/>
      <c r="I208" s="494"/>
      <c r="J208" s="453"/>
      <c r="K208" s="454"/>
      <c r="L208" s="454"/>
      <c r="M208" s="454"/>
      <c r="N208" s="454"/>
      <c r="O208" s="455"/>
      <c r="P208" s="460"/>
    </row>
    <row r="209" spans="2:16">
      <c r="B209" s="440"/>
      <c r="C209" s="491"/>
      <c r="D209" s="492"/>
      <c r="E209" s="494"/>
      <c r="F209" s="494"/>
      <c r="G209" s="494"/>
      <c r="H209" s="494"/>
      <c r="I209" s="494"/>
      <c r="J209" s="453"/>
      <c r="K209" s="454"/>
      <c r="L209" s="454"/>
      <c r="M209" s="454"/>
      <c r="N209" s="454"/>
      <c r="O209" s="455"/>
      <c r="P209" s="460"/>
    </row>
    <row r="210" spans="2:16">
      <c r="B210" s="440"/>
      <c r="C210" s="462" t="s">
        <v>222</v>
      </c>
      <c r="D210" s="495"/>
      <c r="E210" s="494"/>
      <c r="F210" s="494"/>
      <c r="G210" s="494"/>
      <c r="H210" s="494"/>
      <c r="I210" s="494"/>
      <c r="J210" s="453"/>
      <c r="K210" s="454"/>
      <c r="L210" s="454"/>
      <c r="M210" s="454"/>
      <c r="N210" s="454"/>
      <c r="O210" s="455"/>
      <c r="P210" s="460"/>
    </row>
    <row r="211" spans="2:16">
      <c r="B211" s="440"/>
      <c r="C211" s="491"/>
      <c r="D211" s="492"/>
      <c r="E211" s="494"/>
      <c r="F211" s="494"/>
      <c r="G211" s="494"/>
      <c r="H211" s="494"/>
      <c r="I211" s="494"/>
      <c r="J211" s="453"/>
      <c r="K211" s="454"/>
      <c r="L211" s="454"/>
      <c r="M211" s="454"/>
      <c r="N211" s="454"/>
      <c r="O211" s="455"/>
      <c r="P211" s="460"/>
    </row>
    <row r="212" spans="2:16">
      <c r="B212" s="440"/>
      <c r="C212" s="491"/>
      <c r="D212" s="492"/>
      <c r="E212" s="494"/>
      <c r="F212" s="494"/>
      <c r="G212" s="494"/>
      <c r="H212" s="494"/>
      <c r="I212" s="494"/>
      <c r="J212" s="453"/>
      <c r="K212" s="454"/>
      <c r="L212" s="454"/>
      <c r="M212" s="454"/>
      <c r="N212" s="454"/>
      <c r="O212" s="455"/>
      <c r="P212" s="460"/>
    </row>
    <row r="213" spans="2:16">
      <c r="B213" s="441"/>
      <c r="C213" s="496"/>
      <c r="D213" s="497"/>
      <c r="E213" s="494"/>
      <c r="F213" s="494"/>
      <c r="G213" s="494"/>
      <c r="H213" s="494"/>
      <c r="I213" s="494"/>
      <c r="J213" s="456"/>
      <c r="K213" s="457"/>
      <c r="L213" s="457"/>
      <c r="M213" s="457"/>
      <c r="N213" s="457"/>
      <c r="O213" s="458"/>
      <c r="P213" s="461"/>
    </row>
    <row r="214" spans="2:16" ht="13.5" customHeight="1">
      <c r="B214" s="439">
        <v>9</v>
      </c>
      <c r="C214" s="442" t="s">
        <v>217</v>
      </c>
      <c r="D214" s="443"/>
      <c r="E214" s="498" t="s">
        <v>323</v>
      </c>
      <c r="F214" s="499"/>
      <c r="G214" s="499"/>
      <c r="H214" s="493" t="s">
        <v>344</v>
      </c>
      <c r="I214" s="494"/>
      <c r="J214" s="450"/>
      <c r="K214" s="451"/>
      <c r="L214" s="451"/>
      <c r="M214" s="451"/>
      <c r="N214" s="451"/>
      <c r="O214" s="452"/>
      <c r="P214" s="459"/>
    </row>
    <row r="215" spans="2:16">
      <c r="B215" s="440"/>
      <c r="C215" s="444"/>
      <c r="D215" s="445"/>
      <c r="E215" s="499"/>
      <c r="F215" s="499"/>
      <c r="G215" s="499"/>
      <c r="H215" s="494"/>
      <c r="I215" s="494"/>
      <c r="J215" s="453"/>
      <c r="K215" s="454"/>
      <c r="L215" s="454"/>
      <c r="M215" s="454"/>
      <c r="N215" s="454"/>
      <c r="O215" s="455"/>
      <c r="P215" s="460"/>
    </row>
    <row r="216" spans="2:16">
      <c r="B216" s="440"/>
      <c r="C216" s="444"/>
      <c r="D216" s="445"/>
      <c r="E216" s="499"/>
      <c r="F216" s="499"/>
      <c r="G216" s="499"/>
      <c r="H216" s="494"/>
      <c r="I216" s="494"/>
      <c r="J216" s="453"/>
      <c r="K216" s="454"/>
      <c r="L216" s="454"/>
      <c r="M216" s="454"/>
      <c r="N216" s="454"/>
      <c r="O216" s="455"/>
      <c r="P216" s="460"/>
    </row>
    <row r="217" spans="2:16">
      <c r="B217" s="440"/>
      <c r="C217" s="444"/>
      <c r="D217" s="445"/>
      <c r="E217" s="499"/>
      <c r="F217" s="499"/>
      <c r="G217" s="499"/>
      <c r="H217" s="494"/>
      <c r="I217" s="494"/>
      <c r="J217" s="453"/>
      <c r="K217" s="454"/>
      <c r="L217" s="454"/>
      <c r="M217" s="454"/>
      <c r="N217" s="454"/>
      <c r="O217" s="455"/>
      <c r="P217" s="460"/>
    </row>
    <row r="218" spans="2:16">
      <c r="B218" s="440"/>
      <c r="C218" s="444"/>
      <c r="D218" s="445"/>
      <c r="E218" s="499"/>
      <c r="F218" s="499"/>
      <c r="G218" s="499"/>
      <c r="H218" s="494"/>
      <c r="I218" s="494"/>
      <c r="J218" s="453"/>
      <c r="K218" s="454"/>
      <c r="L218" s="454"/>
      <c r="M218" s="454"/>
      <c r="N218" s="454"/>
      <c r="O218" s="455"/>
      <c r="P218" s="460"/>
    </row>
    <row r="219" spans="2:16">
      <c r="B219" s="440"/>
      <c r="C219" s="444"/>
      <c r="D219" s="445"/>
      <c r="E219" s="499"/>
      <c r="F219" s="499"/>
      <c r="G219" s="499"/>
      <c r="H219" s="494"/>
      <c r="I219" s="494"/>
      <c r="J219" s="453"/>
      <c r="K219" s="454"/>
      <c r="L219" s="454"/>
      <c r="M219" s="454"/>
      <c r="N219" s="454"/>
      <c r="O219" s="455"/>
      <c r="P219" s="460"/>
    </row>
    <row r="220" spans="2:16">
      <c r="B220" s="440"/>
      <c r="C220" s="444"/>
      <c r="D220" s="445"/>
      <c r="E220" s="499"/>
      <c r="F220" s="499"/>
      <c r="G220" s="499"/>
      <c r="H220" s="494"/>
      <c r="I220" s="494"/>
      <c r="J220" s="453"/>
      <c r="K220" s="454"/>
      <c r="L220" s="454"/>
      <c r="M220" s="454"/>
      <c r="N220" s="454"/>
      <c r="O220" s="455"/>
      <c r="P220" s="460"/>
    </row>
    <row r="221" spans="2:16">
      <c r="B221" s="440"/>
      <c r="C221" s="444"/>
      <c r="D221" s="445"/>
      <c r="E221" s="499"/>
      <c r="F221" s="499"/>
      <c r="G221" s="499"/>
      <c r="H221" s="494"/>
      <c r="I221" s="494"/>
      <c r="J221" s="453"/>
      <c r="K221" s="454"/>
      <c r="L221" s="454"/>
      <c r="M221" s="454"/>
      <c r="N221" s="454"/>
      <c r="O221" s="455"/>
      <c r="P221" s="460"/>
    </row>
    <row r="222" spans="2:16">
      <c r="B222" s="440"/>
      <c r="C222" s="444"/>
      <c r="D222" s="445"/>
      <c r="E222" s="499"/>
      <c r="F222" s="499"/>
      <c r="G222" s="499"/>
      <c r="H222" s="494"/>
      <c r="I222" s="494"/>
      <c r="J222" s="453"/>
      <c r="K222" s="454"/>
      <c r="L222" s="454"/>
      <c r="M222" s="454"/>
      <c r="N222" s="454"/>
      <c r="O222" s="455"/>
      <c r="P222" s="460"/>
    </row>
    <row r="223" spans="2:16">
      <c r="B223" s="440"/>
      <c r="C223" s="444"/>
      <c r="D223" s="445"/>
      <c r="E223" s="499"/>
      <c r="F223" s="499"/>
      <c r="G223" s="499"/>
      <c r="H223" s="494"/>
      <c r="I223" s="494"/>
      <c r="J223" s="453"/>
      <c r="K223" s="454"/>
      <c r="L223" s="454"/>
      <c r="M223" s="454"/>
      <c r="N223" s="454"/>
      <c r="O223" s="455"/>
      <c r="P223" s="460"/>
    </row>
    <row r="224" spans="2:16" ht="79.5" customHeight="1">
      <c r="B224" s="440"/>
      <c r="C224" s="444"/>
      <c r="D224" s="445"/>
      <c r="E224" s="499"/>
      <c r="F224" s="499"/>
      <c r="G224" s="499"/>
      <c r="H224" s="494"/>
      <c r="I224" s="494"/>
      <c r="J224" s="453"/>
      <c r="K224" s="454"/>
      <c r="L224" s="454"/>
      <c r="M224" s="454"/>
      <c r="N224" s="454"/>
      <c r="O224" s="455"/>
      <c r="P224" s="460"/>
    </row>
    <row r="225" spans="2:16">
      <c r="B225" s="440"/>
      <c r="C225" s="444"/>
      <c r="D225" s="445"/>
      <c r="E225" s="499"/>
      <c r="F225" s="499"/>
      <c r="G225" s="499"/>
      <c r="H225" s="494"/>
      <c r="I225" s="494"/>
      <c r="J225" s="453"/>
      <c r="K225" s="454"/>
      <c r="L225" s="454"/>
      <c r="M225" s="454"/>
      <c r="N225" s="454"/>
      <c r="O225" s="455"/>
      <c r="P225" s="460"/>
    </row>
    <row r="226" spans="2:16">
      <c r="B226" s="440"/>
      <c r="C226" s="462" t="s">
        <v>210</v>
      </c>
      <c r="D226" s="463"/>
      <c r="E226" s="499"/>
      <c r="F226" s="499"/>
      <c r="G226" s="499"/>
      <c r="H226" s="494"/>
      <c r="I226" s="494"/>
      <c r="J226" s="453"/>
      <c r="K226" s="454"/>
      <c r="L226" s="454"/>
      <c r="M226" s="454"/>
      <c r="N226" s="454"/>
      <c r="O226" s="455"/>
      <c r="P226" s="460"/>
    </row>
    <row r="227" spans="2:16">
      <c r="B227" s="440"/>
      <c r="C227" s="444"/>
      <c r="D227" s="445"/>
      <c r="E227" s="499"/>
      <c r="F227" s="499"/>
      <c r="G227" s="499"/>
      <c r="H227" s="494"/>
      <c r="I227" s="494"/>
      <c r="J227" s="453"/>
      <c r="K227" s="454"/>
      <c r="L227" s="454"/>
      <c r="M227" s="454"/>
      <c r="N227" s="454"/>
      <c r="O227" s="455"/>
      <c r="P227" s="460"/>
    </row>
    <row r="228" spans="2:16">
      <c r="B228" s="440"/>
      <c r="C228" s="444"/>
      <c r="D228" s="445"/>
      <c r="E228" s="499"/>
      <c r="F228" s="499"/>
      <c r="G228" s="499"/>
      <c r="H228" s="494"/>
      <c r="I228" s="494"/>
      <c r="J228" s="453"/>
      <c r="K228" s="454"/>
      <c r="L228" s="454"/>
      <c r="M228" s="454"/>
      <c r="N228" s="454"/>
      <c r="O228" s="455"/>
      <c r="P228" s="460"/>
    </row>
    <row r="229" spans="2:16">
      <c r="B229" s="441"/>
      <c r="C229" s="464"/>
      <c r="D229" s="465"/>
      <c r="E229" s="499"/>
      <c r="F229" s="499"/>
      <c r="G229" s="499"/>
      <c r="H229" s="494"/>
      <c r="I229" s="494"/>
      <c r="J229" s="456"/>
      <c r="K229" s="457"/>
      <c r="L229" s="457"/>
      <c r="M229" s="457"/>
      <c r="N229" s="457"/>
      <c r="O229" s="458"/>
      <c r="P229" s="461"/>
    </row>
    <row r="230" spans="2:16" ht="13.5" customHeight="1">
      <c r="B230" s="468">
        <v>10</v>
      </c>
      <c r="C230" s="471" t="s">
        <v>218</v>
      </c>
      <c r="D230" s="472"/>
      <c r="E230" s="475"/>
      <c r="F230" s="476"/>
      <c r="G230" s="476"/>
      <c r="H230" s="475"/>
      <c r="I230" s="476"/>
      <c r="J230" s="477"/>
      <c r="K230" s="478"/>
      <c r="L230" s="478"/>
      <c r="M230" s="478"/>
      <c r="N230" s="478"/>
      <c r="O230" s="479"/>
      <c r="P230" s="459"/>
    </row>
    <row r="231" spans="2:16">
      <c r="B231" s="469"/>
      <c r="C231" s="473"/>
      <c r="D231" s="474"/>
      <c r="E231" s="476"/>
      <c r="F231" s="476"/>
      <c r="G231" s="476"/>
      <c r="H231" s="476"/>
      <c r="I231" s="476"/>
      <c r="J231" s="480"/>
      <c r="K231" s="481"/>
      <c r="L231" s="481"/>
      <c r="M231" s="481"/>
      <c r="N231" s="481"/>
      <c r="O231" s="482"/>
      <c r="P231" s="460"/>
    </row>
    <row r="232" spans="2:16">
      <c r="B232" s="469"/>
      <c r="C232" s="473"/>
      <c r="D232" s="474"/>
      <c r="E232" s="476"/>
      <c r="F232" s="476"/>
      <c r="G232" s="476"/>
      <c r="H232" s="476"/>
      <c r="I232" s="476"/>
      <c r="J232" s="480"/>
      <c r="K232" s="481"/>
      <c r="L232" s="481"/>
      <c r="M232" s="481"/>
      <c r="N232" s="481"/>
      <c r="O232" s="482"/>
      <c r="P232" s="460"/>
    </row>
    <row r="233" spans="2:16">
      <c r="B233" s="469"/>
      <c r="C233" s="473"/>
      <c r="D233" s="474"/>
      <c r="E233" s="476"/>
      <c r="F233" s="476"/>
      <c r="G233" s="476"/>
      <c r="H233" s="476"/>
      <c r="I233" s="476"/>
      <c r="J233" s="480"/>
      <c r="K233" s="481"/>
      <c r="L233" s="481"/>
      <c r="M233" s="481"/>
      <c r="N233" s="481"/>
      <c r="O233" s="482"/>
      <c r="P233" s="460"/>
    </row>
    <row r="234" spans="2:16">
      <c r="B234" s="469"/>
      <c r="C234" s="473"/>
      <c r="D234" s="474"/>
      <c r="E234" s="476"/>
      <c r="F234" s="476"/>
      <c r="G234" s="476"/>
      <c r="H234" s="476"/>
      <c r="I234" s="476"/>
      <c r="J234" s="480"/>
      <c r="K234" s="481"/>
      <c r="L234" s="481"/>
      <c r="M234" s="481"/>
      <c r="N234" s="481"/>
      <c r="O234" s="482"/>
      <c r="P234" s="460"/>
    </row>
    <row r="235" spans="2:16">
      <c r="B235" s="469"/>
      <c r="C235" s="473"/>
      <c r="D235" s="474"/>
      <c r="E235" s="476"/>
      <c r="F235" s="476"/>
      <c r="G235" s="476"/>
      <c r="H235" s="476"/>
      <c r="I235" s="476"/>
      <c r="J235" s="480"/>
      <c r="K235" s="481"/>
      <c r="L235" s="481"/>
      <c r="M235" s="481"/>
      <c r="N235" s="481"/>
      <c r="O235" s="482"/>
      <c r="P235" s="460"/>
    </row>
    <row r="236" spans="2:16">
      <c r="B236" s="469"/>
      <c r="C236" s="473"/>
      <c r="D236" s="474"/>
      <c r="E236" s="476"/>
      <c r="F236" s="476"/>
      <c r="G236" s="476"/>
      <c r="H236" s="476"/>
      <c r="I236" s="476"/>
      <c r="J236" s="480"/>
      <c r="K236" s="481"/>
      <c r="L236" s="481"/>
      <c r="M236" s="481"/>
      <c r="N236" s="481"/>
      <c r="O236" s="482"/>
      <c r="P236" s="460"/>
    </row>
    <row r="237" spans="2:16">
      <c r="B237" s="469"/>
      <c r="C237" s="473"/>
      <c r="D237" s="474"/>
      <c r="E237" s="476"/>
      <c r="F237" s="476"/>
      <c r="G237" s="476"/>
      <c r="H237" s="476"/>
      <c r="I237" s="476"/>
      <c r="J237" s="480"/>
      <c r="K237" s="481"/>
      <c r="L237" s="481"/>
      <c r="M237" s="481"/>
      <c r="N237" s="481"/>
      <c r="O237" s="482"/>
      <c r="P237" s="460"/>
    </row>
    <row r="238" spans="2:16">
      <c r="B238" s="469"/>
      <c r="C238" s="473"/>
      <c r="D238" s="474"/>
      <c r="E238" s="476"/>
      <c r="F238" s="476"/>
      <c r="G238" s="476"/>
      <c r="H238" s="476"/>
      <c r="I238" s="476"/>
      <c r="J238" s="480"/>
      <c r="K238" s="481"/>
      <c r="L238" s="481"/>
      <c r="M238" s="481"/>
      <c r="N238" s="481"/>
      <c r="O238" s="482"/>
      <c r="P238" s="460"/>
    </row>
    <row r="239" spans="2:16">
      <c r="B239" s="469"/>
      <c r="C239" s="473"/>
      <c r="D239" s="474"/>
      <c r="E239" s="476"/>
      <c r="F239" s="476"/>
      <c r="G239" s="476"/>
      <c r="H239" s="476"/>
      <c r="I239" s="476"/>
      <c r="J239" s="480"/>
      <c r="K239" s="481"/>
      <c r="L239" s="481"/>
      <c r="M239" s="481"/>
      <c r="N239" s="481"/>
      <c r="O239" s="482"/>
      <c r="P239" s="460"/>
    </row>
    <row r="240" spans="2:16">
      <c r="B240" s="469"/>
      <c r="C240" s="473"/>
      <c r="D240" s="474"/>
      <c r="E240" s="476"/>
      <c r="F240" s="476"/>
      <c r="G240" s="476"/>
      <c r="H240" s="476"/>
      <c r="I240" s="476"/>
      <c r="J240" s="480"/>
      <c r="K240" s="481"/>
      <c r="L240" s="481"/>
      <c r="M240" s="481"/>
      <c r="N240" s="481"/>
      <c r="O240" s="482"/>
      <c r="P240" s="460"/>
    </row>
    <row r="241" spans="2:16">
      <c r="B241" s="469"/>
      <c r="C241" s="473"/>
      <c r="D241" s="474"/>
      <c r="E241" s="476"/>
      <c r="F241" s="476"/>
      <c r="G241" s="476"/>
      <c r="H241" s="476"/>
      <c r="I241" s="476"/>
      <c r="J241" s="480"/>
      <c r="K241" s="481"/>
      <c r="L241" s="481"/>
      <c r="M241" s="481"/>
      <c r="N241" s="481"/>
      <c r="O241" s="482"/>
      <c r="P241" s="460"/>
    </row>
    <row r="242" spans="2:16">
      <c r="B242" s="469"/>
      <c r="C242" s="486"/>
      <c r="D242" s="487"/>
      <c r="E242" s="476"/>
      <c r="F242" s="476"/>
      <c r="G242" s="476"/>
      <c r="H242" s="476"/>
      <c r="I242" s="476"/>
      <c r="J242" s="480"/>
      <c r="K242" s="481"/>
      <c r="L242" s="481"/>
      <c r="M242" s="481"/>
      <c r="N242" s="481"/>
      <c r="O242" s="482"/>
      <c r="P242" s="460"/>
    </row>
    <row r="243" spans="2:16">
      <c r="B243" s="469"/>
      <c r="C243" s="473"/>
      <c r="D243" s="474"/>
      <c r="E243" s="476"/>
      <c r="F243" s="476"/>
      <c r="G243" s="476"/>
      <c r="H243" s="476"/>
      <c r="I243" s="476"/>
      <c r="J243" s="480"/>
      <c r="K243" s="481"/>
      <c r="L243" s="481"/>
      <c r="M243" s="481"/>
      <c r="N243" s="481"/>
      <c r="O243" s="482"/>
      <c r="P243" s="460"/>
    </row>
    <row r="244" spans="2:16">
      <c r="B244" s="469"/>
      <c r="C244" s="473"/>
      <c r="D244" s="474"/>
      <c r="E244" s="476"/>
      <c r="F244" s="476"/>
      <c r="G244" s="476"/>
      <c r="H244" s="476"/>
      <c r="I244" s="476"/>
      <c r="J244" s="480"/>
      <c r="K244" s="481"/>
      <c r="L244" s="481"/>
      <c r="M244" s="481"/>
      <c r="N244" s="481"/>
      <c r="O244" s="482"/>
      <c r="P244" s="460"/>
    </row>
    <row r="245" spans="2:16">
      <c r="B245" s="470"/>
      <c r="C245" s="488"/>
      <c r="D245" s="489"/>
      <c r="E245" s="476"/>
      <c r="F245" s="476"/>
      <c r="G245" s="476"/>
      <c r="H245" s="476"/>
      <c r="I245" s="476"/>
      <c r="J245" s="483"/>
      <c r="K245" s="484"/>
      <c r="L245" s="484"/>
      <c r="M245" s="484"/>
      <c r="N245" s="484"/>
      <c r="O245" s="485"/>
      <c r="P245" s="461"/>
    </row>
    <row r="246" spans="2:16" ht="13.5" customHeight="1">
      <c r="B246" s="468">
        <v>11</v>
      </c>
      <c r="C246" s="471" t="s">
        <v>219</v>
      </c>
      <c r="D246" s="472"/>
      <c r="E246" s="475"/>
      <c r="F246" s="476"/>
      <c r="G246" s="476"/>
      <c r="H246" s="475"/>
      <c r="I246" s="476"/>
      <c r="J246" s="477"/>
      <c r="K246" s="478"/>
      <c r="L246" s="478"/>
      <c r="M246" s="478"/>
      <c r="N246" s="478"/>
      <c r="O246" s="479"/>
      <c r="P246" s="459"/>
    </row>
    <row r="247" spans="2:16">
      <c r="B247" s="469"/>
      <c r="C247" s="473"/>
      <c r="D247" s="474"/>
      <c r="E247" s="476"/>
      <c r="F247" s="476"/>
      <c r="G247" s="476"/>
      <c r="H247" s="476"/>
      <c r="I247" s="476"/>
      <c r="J247" s="480"/>
      <c r="K247" s="481"/>
      <c r="L247" s="481"/>
      <c r="M247" s="481"/>
      <c r="N247" s="481"/>
      <c r="O247" s="482"/>
      <c r="P247" s="460"/>
    </row>
    <row r="248" spans="2:16">
      <c r="B248" s="469"/>
      <c r="C248" s="473"/>
      <c r="D248" s="474"/>
      <c r="E248" s="476"/>
      <c r="F248" s="476"/>
      <c r="G248" s="476"/>
      <c r="H248" s="476"/>
      <c r="I248" s="476"/>
      <c r="J248" s="480"/>
      <c r="K248" s="481"/>
      <c r="L248" s="481"/>
      <c r="M248" s="481"/>
      <c r="N248" s="481"/>
      <c r="O248" s="482"/>
      <c r="P248" s="460"/>
    </row>
    <row r="249" spans="2:16">
      <c r="B249" s="469"/>
      <c r="C249" s="473"/>
      <c r="D249" s="474"/>
      <c r="E249" s="476"/>
      <c r="F249" s="476"/>
      <c r="G249" s="476"/>
      <c r="H249" s="476"/>
      <c r="I249" s="476"/>
      <c r="J249" s="480"/>
      <c r="K249" s="481"/>
      <c r="L249" s="481"/>
      <c r="M249" s="481"/>
      <c r="N249" s="481"/>
      <c r="O249" s="482"/>
      <c r="P249" s="460"/>
    </row>
    <row r="250" spans="2:16">
      <c r="B250" s="469"/>
      <c r="C250" s="473"/>
      <c r="D250" s="474"/>
      <c r="E250" s="476"/>
      <c r="F250" s="476"/>
      <c r="G250" s="476"/>
      <c r="H250" s="476"/>
      <c r="I250" s="476"/>
      <c r="J250" s="480"/>
      <c r="K250" s="481"/>
      <c r="L250" s="481"/>
      <c r="M250" s="481"/>
      <c r="N250" s="481"/>
      <c r="O250" s="482"/>
      <c r="P250" s="460"/>
    </row>
    <row r="251" spans="2:16">
      <c r="B251" s="469"/>
      <c r="C251" s="473"/>
      <c r="D251" s="474"/>
      <c r="E251" s="476"/>
      <c r="F251" s="476"/>
      <c r="G251" s="476"/>
      <c r="H251" s="476"/>
      <c r="I251" s="476"/>
      <c r="J251" s="480"/>
      <c r="K251" s="481"/>
      <c r="L251" s="481"/>
      <c r="M251" s="481"/>
      <c r="N251" s="481"/>
      <c r="O251" s="482"/>
      <c r="P251" s="460"/>
    </row>
    <row r="252" spans="2:16">
      <c r="B252" s="469"/>
      <c r="C252" s="473"/>
      <c r="D252" s="474"/>
      <c r="E252" s="476"/>
      <c r="F252" s="476"/>
      <c r="G252" s="476"/>
      <c r="H252" s="476"/>
      <c r="I252" s="476"/>
      <c r="J252" s="480"/>
      <c r="K252" s="481"/>
      <c r="L252" s="481"/>
      <c r="M252" s="481"/>
      <c r="N252" s="481"/>
      <c r="O252" s="482"/>
      <c r="P252" s="460"/>
    </row>
    <row r="253" spans="2:16">
      <c r="B253" s="469"/>
      <c r="C253" s="473"/>
      <c r="D253" s="474"/>
      <c r="E253" s="476"/>
      <c r="F253" s="476"/>
      <c r="G253" s="476"/>
      <c r="H253" s="476"/>
      <c r="I253" s="476"/>
      <c r="J253" s="480"/>
      <c r="K253" s="481"/>
      <c r="L253" s="481"/>
      <c r="M253" s="481"/>
      <c r="N253" s="481"/>
      <c r="O253" s="482"/>
      <c r="P253" s="460"/>
    </row>
    <row r="254" spans="2:16">
      <c r="B254" s="469"/>
      <c r="C254" s="473"/>
      <c r="D254" s="474"/>
      <c r="E254" s="476"/>
      <c r="F254" s="476"/>
      <c r="G254" s="476"/>
      <c r="H254" s="476"/>
      <c r="I254" s="476"/>
      <c r="J254" s="480"/>
      <c r="K254" s="481"/>
      <c r="L254" s="481"/>
      <c r="M254" s="481"/>
      <c r="N254" s="481"/>
      <c r="O254" s="482"/>
      <c r="P254" s="460"/>
    </row>
    <row r="255" spans="2:16">
      <c r="B255" s="469"/>
      <c r="C255" s="473"/>
      <c r="D255" s="474"/>
      <c r="E255" s="476"/>
      <c r="F255" s="476"/>
      <c r="G255" s="476"/>
      <c r="H255" s="476"/>
      <c r="I255" s="476"/>
      <c r="J255" s="480"/>
      <c r="K255" s="481"/>
      <c r="L255" s="481"/>
      <c r="M255" s="481"/>
      <c r="N255" s="481"/>
      <c r="O255" s="482"/>
      <c r="P255" s="460"/>
    </row>
    <row r="256" spans="2:16">
      <c r="B256" s="469"/>
      <c r="C256" s="473"/>
      <c r="D256" s="474"/>
      <c r="E256" s="476"/>
      <c r="F256" s="476"/>
      <c r="G256" s="476"/>
      <c r="H256" s="476"/>
      <c r="I256" s="476"/>
      <c r="J256" s="480"/>
      <c r="K256" s="481"/>
      <c r="L256" s="481"/>
      <c r="M256" s="481"/>
      <c r="N256" s="481"/>
      <c r="O256" s="482"/>
      <c r="P256" s="460"/>
    </row>
    <row r="257" spans="2:16">
      <c r="B257" s="469"/>
      <c r="C257" s="473"/>
      <c r="D257" s="474"/>
      <c r="E257" s="476"/>
      <c r="F257" s="476"/>
      <c r="G257" s="476"/>
      <c r="H257" s="476"/>
      <c r="I257" s="476"/>
      <c r="J257" s="480"/>
      <c r="K257" s="481"/>
      <c r="L257" s="481"/>
      <c r="M257" s="481"/>
      <c r="N257" s="481"/>
      <c r="O257" s="482"/>
      <c r="P257" s="460"/>
    </row>
    <row r="258" spans="2:16">
      <c r="B258" s="469"/>
      <c r="C258" s="486"/>
      <c r="D258" s="487"/>
      <c r="E258" s="476"/>
      <c r="F258" s="476"/>
      <c r="G258" s="476"/>
      <c r="H258" s="476"/>
      <c r="I258" s="476"/>
      <c r="J258" s="480"/>
      <c r="K258" s="481"/>
      <c r="L258" s="481"/>
      <c r="M258" s="481"/>
      <c r="N258" s="481"/>
      <c r="O258" s="482"/>
      <c r="P258" s="460"/>
    </row>
    <row r="259" spans="2:16">
      <c r="B259" s="469"/>
      <c r="C259" s="473"/>
      <c r="D259" s="474"/>
      <c r="E259" s="476"/>
      <c r="F259" s="476"/>
      <c r="G259" s="476"/>
      <c r="H259" s="476"/>
      <c r="I259" s="476"/>
      <c r="J259" s="480"/>
      <c r="K259" s="481"/>
      <c r="L259" s="481"/>
      <c r="M259" s="481"/>
      <c r="N259" s="481"/>
      <c r="O259" s="482"/>
      <c r="P259" s="460"/>
    </row>
    <row r="260" spans="2:16">
      <c r="B260" s="469"/>
      <c r="C260" s="473"/>
      <c r="D260" s="474"/>
      <c r="E260" s="476"/>
      <c r="F260" s="476"/>
      <c r="G260" s="476"/>
      <c r="H260" s="476"/>
      <c r="I260" s="476"/>
      <c r="J260" s="480"/>
      <c r="K260" s="481"/>
      <c r="L260" s="481"/>
      <c r="M260" s="481"/>
      <c r="N260" s="481"/>
      <c r="O260" s="482"/>
      <c r="P260" s="460"/>
    </row>
    <row r="261" spans="2:16">
      <c r="B261" s="470"/>
      <c r="C261" s="488"/>
      <c r="D261" s="489"/>
      <c r="E261" s="476"/>
      <c r="F261" s="476"/>
      <c r="G261" s="476"/>
      <c r="H261" s="476"/>
      <c r="I261" s="476"/>
      <c r="J261" s="483"/>
      <c r="K261" s="484"/>
      <c r="L261" s="484"/>
      <c r="M261" s="484"/>
      <c r="N261" s="484"/>
      <c r="O261" s="485"/>
      <c r="P261" s="461"/>
    </row>
    <row r="262" spans="2:16" ht="13.5" customHeight="1">
      <c r="B262" s="439">
        <v>12</v>
      </c>
      <c r="C262" s="442" t="s">
        <v>85</v>
      </c>
      <c r="D262" s="443"/>
      <c r="E262" s="446" t="s">
        <v>324</v>
      </c>
      <c r="F262" s="447"/>
      <c r="G262" s="447"/>
      <c r="H262" s="466" t="s">
        <v>345</v>
      </c>
      <c r="I262" s="467"/>
      <c r="J262" s="450"/>
      <c r="K262" s="451"/>
      <c r="L262" s="451"/>
      <c r="M262" s="451"/>
      <c r="N262" s="451"/>
      <c r="O262" s="452"/>
      <c r="P262" s="459"/>
    </row>
    <row r="263" spans="2:16">
      <c r="B263" s="440"/>
      <c r="C263" s="444"/>
      <c r="D263" s="445"/>
      <c r="E263" s="447"/>
      <c r="F263" s="447"/>
      <c r="G263" s="447"/>
      <c r="H263" s="467"/>
      <c r="I263" s="467"/>
      <c r="J263" s="453"/>
      <c r="K263" s="454"/>
      <c r="L263" s="454"/>
      <c r="M263" s="454"/>
      <c r="N263" s="454"/>
      <c r="O263" s="455"/>
      <c r="P263" s="460"/>
    </row>
    <row r="264" spans="2:16">
      <c r="B264" s="440"/>
      <c r="C264" s="444"/>
      <c r="D264" s="445"/>
      <c r="E264" s="447"/>
      <c r="F264" s="447"/>
      <c r="G264" s="447"/>
      <c r="H264" s="467"/>
      <c r="I264" s="467"/>
      <c r="J264" s="453"/>
      <c r="K264" s="454"/>
      <c r="L264" s="454"/>
      <c r="M264" s="454"/>
      <c r="N264" s="454"/>
      <c r="O264" s="455"/>
      <c r="P264" s="460"/>
    </row>
    <row r="265" spans="2:16">
      <c r="B265" s="440"/>
      <c r="C265" s="444"/>
      <c r="D265" s="445"/>
      <c r="E265" s="447"/>
      <c r="F265" s="447"/>
      <c r="G265" s="447"/>
      <c r="H265" s="467"/>
      <c r="I265" s="467"/>
      <c r="J265" s="453"/>
      <c r="K265" s="454"/>
      <c r="L265" s="454"/>
      <c r="M265" s="454"/>
      <c r="N265" s="454"/>
      <c r="O265" s="455"/>
      <c r="P265" s="460"/>
    </row>
    <row r="266" spans="2:16">
      <c r="B266" s="440"/>
      <c r="C266" s="444"/>
      <c r="D266" s="445"/>
      <c r="E266" s="447"/>
      <c r="F266" s="447"/>
      <c r="G266" s="447"/>
      <c r="H266" s="467"/>
      <c r="I266" s="467"/>
      <c r="J266" s="453"/>
      <c r="K266" s="454"/>
      <c r="L266" s="454"/>
      <c r="M266" s="454"/>
      <c r="N266" s="454"/>
      <c r="O266" s="455"/>
      <c r="P266" s="460"/>
    </row>
    <row r="267" spans="2:16">
      <c r="B267" s="440"/>
      <c r="C267" s="444"/>
      <c r="D267" s="445"/>
      <c r="E267" s="447"/>
      <c r="F267" s="447"/>
      <c r="G267" s="447"/>
      <c r="H267" s="467"/>
      <c r="I267" s="467"/>
      <c r="J267" s="453"/>
      <c r="K267" s="454"/>
      <c r="L267" s="454"/>
      <c r="M267" s="454"/>
      <c r="N267" s="454"/>
      <c r="O267" s="455"/>
      <c r="P267" s="460"/>
    </row>
    <row r="268" spans="2:16">
      <c r="B268" s="440"/>
      <c r="C268" s="444"/>
      <c r="D268" s="445"/>
      <c r="E268" s="447"/>
      <c r="F268" s="447"/>
      <c r="G268" s="447"/>
      <c r="H268" s="467"/>
      <c r="I268" s="467"/>
      <c r="J268" s="453"/>
      <c r="K268" s="454"/>
      <c r="L268" s="454"/>
      <c r="M268" s="454"/>
      <c r="N268" s="454"/>
      <c r="O268" s="455"/>
      <c r="P268" s="460"/>
    </row>
    <row r="269" spans="2:16">
      <c r="B269" s="440"/>
      <c r="C269" s="444"/>
      <c r="D269" s="445"/>
      <c r="E269" s="447"/>
      <c r="F269" s="447"/>
      <c r="G269" s="447"/>
      <c r="H269" s="467"/>
      <c r="I269" s="467"/>
      <c r="J269" s="453"/>
      <c r="K269" s="454"/>
      <c r="L269" s="454"/>
      <c r="M269" s="454"/>
      <c r="N269" s="454"/>
      <c r="O269" s="455"/>
      <c r="P269" s="460"/>
    </row>
    <row r="270" spans="2:16">
      <c r="B270" s="440"/>
      <c r="C270" s="444"/>
      <c r="D270" s="445"/>
      <c r="E270" s="447"/>
      <c r="F270" s="447"/>
      <c r="G270" s="447"/>
      <c r="H270" s="467"/>
      <c r="I270" s="467"/>
      <c r="J270" s="453"/>
      <c r="K270" s="454"/>
      <c r="L270" s="454"/>
      <c r="M270" s="454"/>
      <c r="N270" s="454"/>
      <c r="O270" s="455"/>
      <c r="P270" s="460"/>
    </row>
    <row r="271" spans="2:16">
      <c r="B271" s="440"/>
      <c r="C271" s="444"/>
      <c r="D271" s="445"/>
      <c r="E271" s="447"/>
      <c r="F271" s="447"/>
      <c r="G271" s="447"/>
      <c r="H271" s="467"/>
      <c r="I271" s="467"/>
      <c r="J271" s="453"/>
      <c r="K271" s="454"/>
      <c r="L271" s="454"/>
      <c r="M271" s="454"/>
      <c r="N271" s="454"/>
      <c r="O271" s="455"/>
      <c r="P271" s="460"/>
    </row>
    <row r="272" spans="2:16" ht="78.75" customHeight="1">
      <c r="B272" s="440"/>
      <c r="C272" s="444"/>
      <c r="D272" s="445"/>
      <c r="E272" s="447"/>
      <c r="F272" s="447"/>
      <c r="G272" s="447"/>
      <c r="H272" s="467"/>
      <c r="I272" s="467"/>
      <c r="J272" s="453"/>
      <c r="K272" s="454"/>
      <c r="L272" s="454"/>
      <c r="M272" s="454"/>
      <c r="N272" s="454"/>
      <c r="O272" s="455"/>
      <c r="P272" s="460"/>
    </row>
    <row r="273" spans="2:16">
      <c r="B273" s="440"/>
      <c r="C273" s="444"/>
      <c r="D273" s="445"/>
      <c r="E273" s="447"/>
      <c r="F273" s="447"/>
      <c r="G273" s="447"/>
      <c r="H273" s="467"/>
      <c r="I273" s="467"/>
      <c r="J273" s="453"/>
      <c r="K273" s="454"/>
      <c r="L273" s="454"/>
      <c r="M273" s="454"/>
      <c r="N273" s="454"/>
      <c r="O273" s="455"/>
      <c r="P273" s="460"/>
    </row>
    <row r="274" spans="2:16">
      <c r="B274" s="440"/>
      <c r="C274" s="462" t="s">
        <v>86</v>
      </c>
      <c r="D274" s="463"/>
      <c r="E274" s="447"/>
      <c r="F274" s="447"/>
      <c r="G274" s="447"/>
      <c r="H274" s="467"/>
      <c r="I274" s="467"/>
      <c r="J274" s="453"/>
      <c r="K274" s="454"/>
      <c r="L274" s="454"/>
      <c r="M274" s="454"/>
      <c r="N274" s="454"/>
      <c r="O274" s="455"/>
      <c r="P274" s="460"/>
    </row>
    <row r="275" spans="2:16">
      <c r="B275" s="440"/>
      <c r="C275" s="444"/>
      <c r="D275" s="445"/>
      <c r="E275" s="447"/>
      <c r="F275" s="447"/>
      <c r="G275" s="447"/>
      <c r="H275" s="467"/>
      <c r="I275" s="467"/>
      <c r="J275" s="453"/>
      <c r="K275" s="454"/>
      <c r="L275" s="454"/>
      <c r="M275" s="454"/>
      <c r="N275" s="454"/>
      <c r="O275" s="455"/>
      <c r="P275" s="460"/>
    </row>
    <row r="276" spans="2:16">
      <c r="B276" s="440"/>
      <c r="C276" s="444"/>
      <c r="D276" s="445"/>
      <c r="E276" s="447"/>
      <c r="F276" s="447"/>
      <c r="G276" s="447"/>
      <c r="H276" s="467"/>
      <c r="I276" s="467"/>
      <c r="J276" s="453"/>
      <c r="K276" s="454"/>
      <c r="L276" s="454"/>
      <c r="M276" s="454"/>
      <c r="N276" s="454"/>
      <c r="O276" s="455"/>
      <c r="P276" s="460"/>
    </row>
    <row r="277" spans="2:16">
      <c r="B277" s="441"/>
      <c r="C277" s="464"/>
      <c r="D277" s="465"/>
      <c r="E277" s="447"/>
      <c r="F277" s="447"/>
      <c r="G277" s="447"/>
      <c r="H277" s="467"/>
      <c r="I277" s="467"/>
      <c r="J277" s="456"/>
      <c r="K277" s="457"/>
      <c r="L277" s="457"/>
      <c r="M277" s="457"/>
      <c r="N277" s="457"/>
      <c r="O277" s="458"/>
      <c r="P277" s="461"/>
    </row>
    <row r="278" spans="2:16" ht="13.5" customHeight="1">
      <c r="B278" s="439">
        <v>13</v>
      </c>
      <c r="C278" s="442" t="s">
        <v>211</v>
      </c>
      <c r="D278" s="443"/>
      <c r="E278" s="446" t="s">
        <v>325</v>
      </c>
      <c r="F278" s="447"/>
      <c r="G278" s="447"/>
      <c r="H278" s="466" t="s">
        <v>345</v>
      </c>
      <c r="I278" s="467"/>
      <c r="J278" s="450"/>
      <c r="K278" s="451"/>
      <c r="L278" s="451"/>
      <c r="M278" s="451"/>
      <c r="N278" s="451"/>
      <c r="O278" s="452"/>
      <c r="P278" s="459"/>
    </row>
    <row r="279" spans="2:16">
      <c r="B279" s="440"/>
      <c r="C279" s="444"/>
      <c r="D279" s="445"/>
      <c r="E279" s="447"/>
      <c r="F279" s="447"/>
      <c r="G279" s="447"/>
      <c r="H279" s="467"/>
      <c r="I279" s="467"/>
      <c r="J279" s="453"/>
      <c r="K279" s="454"/>
      <c r="L279" s="454"/>
      <c r="M279" s="454"/>
      <c r="N279" s="454"/>
      <c r="O279" s="455"/>
      <c r="P279" s="460"/>
    </row>
    <row r="280" spans="2:16">
      <c r="B280" s="440"/>
      <c r="C280" s="444"/>
      <c r="D280" s="445"/>
      <c r="E280" s="447"/>
      <c r="F280" s="447"/>
      <c r="G280" s="447"/>
      <c r="H280" s="467"/>
      <c r="I280" s="467"/>
      <c r="J280" s="453"/>
      <c r="K280" s="454"/>
      <c r="L280" s="454"/>
      <c r="M280" s="454"/>
      <c r="N280" s="454"/>
      <c r="O280" s="455"/>
      <c r="P280" s="460"/>
    </row>
    <row r="281" spans="2:16">
      <c r="B281" s="440"/>
      <c r="C281" s="444"/>
      <c r="D281" s="445"/>
      <c r="E281" s="447"/>
      <c r="F281" s="447"/>
      <c r="G281" s="447"/>
      <c r="H281" s="467"/>
      <c r="I281" s="467"/>
      <c r="J281" s="453"/>
      <c r="K281" s="454"/>
      <c r="L281" s="454"/>
      <c r="M281" s="454"/>
      <c r="N281" s="454"/>
      <c r="O281" s="455"/>
      <c r="P281" s="460"/>
    </row>
    <row r="282" spans="2:16">
      <c r="B282" s="440"/>
      <c r="C282" s="444"/>
      <c r="D282" s="445"/>
      <c r="E282" s="447"/>
      <c r="F282" s="447"/>
      <c r="G282" s="447"/>
      <c r="H282" s="467"/>
      <c r="I282" s="467"/>
      <c r="J282" s="453"/>
      <c r="K282" s="454"/>
      <c r="L282" s="454"/>
      <c r="M282" s="454"/>
      <c r="N282" s="454"/>
      <c r="O282" s="455"/>
      <c r="P282" s="460"/>
    </row>
    <row r="283" spans="2:16">
      <c r="B283" s="440"/>
      <c r="C283" s="444"/>
      <c r="D283" s="445"/>
      <c r="E283" s="447"/>
      <c r="F283" s="447"/>
      <c r="G283" s="447"/>
      <c r="H283" s="467"/>
      <c r="I283" s="467"/>
      <c r="J283" s="453"/>
      <c r="K283" s="454"/>
      <c r="L283" s="454"/>
      <c r="M283" s="454"/>
      <c r="N283" s="454"/>
      <c r="O283" s="455"/>
      <c r="P283" s="460"/>
    </row>
    <row r="284" spans="2:16">
      <c r="B284" s="440"/>
      <c r="C284" s="444"/>
      <c r="D284" s="445"/>
      <c r="E284" s="447"/>
      <c r="F284" s="447"/>
      <c r="G284" s="447"/>
      <c r="H284" s="467"/>
      <c r="I284" s="467"/>
      <c r="J284" s="453"/>
      <c r="K284" s="454"/>
      <c r="L284" s="454"/>
      <c r="M284" s="454"/>
      <c r="N284" s="454"/>
      <c r="O284" s="455"/>
      <c r="P284" s="460"/>
    </row>
    <row r="285" spans="2:16">
      <c r="B285" s="440"/>
      <c r="C285" s="444"/>
      <c r="D285" s="445"/>
      <c r="E285" s="447"/>
      <c r="F285" s="447"/>
      <c r="G285" s="447"/>
      <c r="H285" s="467"/>
      <c r="I285" s="467"/>
      <c r="J285" s="453"/>
      <c r="K285" s="454"/>
      <c r="L285" s="454"/>
      <c r="M285" s="454"/>
      <c r="N285" s="454"/>
      <c r="O285" s="455"/>
      <c r="P285" s="460"/>
    </row>
    <row r="286" spans="2:16">
      <c r="B286" s="440"/>
      <c r="C286" s="444"/>
      <c r="D286" s="445"/>
      <c r="E286" s="447"/>
      <c r="F286" s="447"/>
      <c r="G286" s="447"/>
      <c r="H286" s="467"/>
      <c r="I286" s="467"/>
      <c r="J286" s="453"/>
      <c r="K286" s="454"/>
      <c r="L286" s="454"/>
      <c r="M286" s="454"/>
      <c r="N286" s="454"/>
      <c r="O286" s="455"/>
      <c r="P286" s="460"/>
    </row>
    <row r="287" spans="2:16">
      <c r="B287" s="440"/>
      <c r="C287" s="444"/>
      <c r="D287" s="445"/>
      <c r="E287" s="447"/>
      <c r="F287" s="447"/>
      <c r="G287" s="447"/>
      <c r="H287" s="467"/>
      <c r="I287" s="467"/>
      <c r="J287" s="453"/>
      <c r="K287" s="454"/>
      <c r="L287" s="454"/>
      <c r="M287" s="454"/>
      <c r="N287" s="454"/>
      <c r="O287" s="455"/>
      <c r="P287" s="460"/>
    </row>
    <row r="288" spans="2:16" ht="73.5" customHeight="1">
      <c r="B288" s="440"/>
      <c r="C288" s="444"/>
      <c r="D288" s="445"/>
      <c r="E288" s="447"/>
      <c r="F288" s="447"/>
      <c r="G288" s="447"/>
      <c r="H288" s="467"/>
      <c r="I288" s="467"/>
      <c r="J288" s="453"/>
      <c r="K288" s="454"/>
      <c r="L288" s="454"/>
      <c r="M288" s="454"/>
      <c r="N288" s="454"/>
      <c r="O288" s="455"/>
      <c r="P288" s="460"/>
    </row>
    <row r="289" spans="2:16">
      <c r="B289" s="440"/>
      <c r="C289" s="444"/>
      <c r="D289" s="445"/>
      <c r="E289" s="447"/>
      <c r="F289" s="447"/>
      <c r="G289" s="447"/>
      <c r="H289" s="467"/>
      <c r="I289" s="467"/>
      <c r="J289" s="453"/>
      <c r="K289" s="454"/>
      <c r="L289" s="454"/>
      <c r="M289" s="454"/>
      <c r="N289" s="454"/>
      <c r="O289" s="455"/>
      <c r="P289" s="460"/>
    </row>
    <row r="290" spans="2:16">
      <c r="B290" s="440"/>
      <c r="C290" s="462" t="s">
        <v>88</v>
      </c>
      <c r="D290" s="463"/>
      <c r="E290" s="447"/>
      <c r="F290" s="447"/>
      <c r="G290" s="447"/>
      <c r="H290" s="467"/>
      <c r="I290" s="467"/>
      <c r="J290" s="453"/>
      <c r="K290" s="454"/>
      <c r="L290" s="454"/>
      <c r="M290" s="454"/>
      <c r="N290" s="454"/>
      <c r="O290" s="455"/>
      <c r="P290" s="460"/>
    </row>
    <row r="291" spans="2:16">
      <c r="B291" s="440"/>
      <c r="C291" s="444"/>
      <c r="D291" s="445"/>
      <c r="E291" s="447"/>
      <c r="F291" s="447"/>
      <c r="G291" s="447"/>
      <c r="H291" s="467"/>
      <c r="I291" s="467"/>
      <c r="J291" s="453"/>
      <c r="K291" s="454"/>
      <c r="L291" s="454"/>
      <c r="M291" s="454"/>
      <c r="N291" s="454"/>
      <c r="O291" s="455"/>
      <c r="P291" s="460"/>
    </row>
    <row r="292" spans="2:16">
      <c r="B292" s="440"/>
      <c r="C292" s="444"/>
      <c r="D292" s="445"/>
      <c r="E292" s="447"/>
      <c r="F292" s="447"/>
      <c r="G292" s="447"/>
      <c r="H292" s="467"/>
      <c r="I292" s="467"/>
      <c r="J292" s="453"/>
      <c r="K292" s="454"/>
      <c r="L292" s="454"/>
      <c r="M292" s="454"/>
      <c r="N292" s="454"/>
      <c r="O292" s="455"/>
      <c r="P292" s="460"/>
    </row>
    <row r="293" spans="2:16">
      <c r="B293" s="441"/>
      <c r="C293" s="464"/>
      <c r="D293" s="465"/>
      <c r="E293" s="447"/>
      <c r="F293" s="447"/>
      <c r="G293" s="447"/>
      <c r="H293" s="467"/>
      <c r="I293" s="467"/>
      <c r="J293" s="456"/>
      <c r="K293" s="457"/>
      <c r="L293" s="457"/>
      <c r="M293" s="457"/>
      <c r="N293" s="457"/>
      <c r="O293" s="458"/>
      <c r="P293" s="461"/>
    </row>
    <row r="294" spans="2:16" ht="16.5" customHeight="1">
      <c r="B294" s="439">
        <v>14</v>
      </c>
      <c r="C294" s="442" t="s">
        <v>15</v>
      </c>
      <c r="D294" s="443"/>
      <c r="E294" s="446" t="s">
        <v>14</v>
      </c>
      <c r="F294" s="447"/>
      <c r="G294" s="447"/>
      <c r="H294" s="448" t="s">
        <v>19</v>
      </c>
      <c r="I294" s="449"/>
      <c r="J294" s="450"/>
      <c r="K294" s="451"/>
      <c r="L294" s="451"/>
      <c r="M294" s="451"/>
      <c r="N294" s="451"/>
      <c r="O294" s="452"/>
      <c r="P294" s="459"/>
    </row>
    <row r="295" spans="2:16" ht="16.5" customHeight="1">
      <c r="B295" s="440"/>
      <c r="C295" s="444"/>
      <c r="D295" s="445"/>
      <c r="E295" s="447"/>
      <c r="F295" s="447"/>
      <c r="G295" s="447"/>
      <c r="H295" s="449"/>
      <c r="I295" s="449"/>
      <c r="J295" s="453"/>
      <c r="K295" s="454"/>
      <c r="L295" s="454"/>
      <c r="M295" s="454"/>
      <c r="N295" s="454"/>
      <c r="O295" s="455"/>
      <c r="P295" s="460"/>
    </row>
    <row r="296" spans="2:16" ht="16.5" customHeight="1">
      <c r="B296" s="440"/>
      <c r="C296" s="444"/>
      <c r="D296" s="445"/>
      <c r="E296" s="447"/>
      <c r="F296" s="447"/>
      <c r="G296" s="447"/>
      <c r="H296" s="449"/>
      <c r="I296" s="449"/>
      <c r="J296" s="453"/>
      <c r="K296" s="454"/>
      <c r="L296" s="454"/>
      <c r="M296" s="454"/>
      <c r="N296" s="454"/>
      <c r="O296" s="455"/>
      <c r="P296" s="460"/>
    </row>
    <row r="297" spans="2:16">
      <c r="B297" s="440"/>
      <c r="C297" s="444"/>
      <c r="D297" s="445"/>
      <c r="E297" s="447"/>
      <c r="F297" s="447"/>
      <c r="G297" s="447"/>
      <c r="H297" s="449"/>
      <c r="I297" s="449"/>
      <c r="J297" s="453"/>
      <c r="K297" s="454"/>
      <c r="L297" s="454"/>
      <c r="M297" s="454"/>
      <c r="N297" s="454"/>
      <c r="O297" s="455"/>
      <c r="P297" s="460"/>
    </row>
    <row r="298" spans="2:16">
      <c r="B298" s="440"/>
      <c r="C298" s="444"/>
      <c r="D298" s="445"/>
      <c r="E298" s="447"/>
      <c r="F298" s="447"/>
      <c r="G298" s="447"/>
      <c r="H298" s="449"/>
      <c r="I298" s="449"/>
      <c r="J298" s="453"/>
      <c r="K298" s="454"/>
      <c r="L298" s="454"/>
      <c r="M298" s="454"/>
      <c r="N298" s="454"/>
      <c r="O298" s="455"/>
      <c r="P298" s="460"/>
    </row>
    <row r="299" spans="2:16">
      <c r="B299" s="440"/>
      <c r="C299" s="444"/>
      <c r="D299" s="445"/>
      <c r="E299" s="447"/>
      <c r="F299" s="447"/>
      <c r="G299" s="447"/>
      <c r="H299" s="449"/>
      <c r="I299" s="449"/>
      <c r="J299" s="453"/>
      <c r="K299" s="454"/>
      <c r="L299" s="454"/>
      <c r="M299" s="454"/>
      <c r="N299" s="454"/>
      <c r="O299" s="455"/>
      <c r="P299" s="460"/>
    </row>
    <row r="300" spans="2:16">
      <c r="B300" s="440"/>
      <c r="C300" s="444"/>
      <c r="D300" s="445"/>
      <c r="E300" s="447"/>
      <c r="F300" s="447"/>
      <c r="G300" s="447"/>
      <c r="H300" s="449"/>
      <c r="I300" s="449"/>
      <c r="J300" s="453"/>
      <c r="K300" s="454"/>
      <c r="L300" s="454"/>
      <c r="M300" s="454"/>
      <c r="N300" s="454"/>
      <c r="O300" s="455"/>
      <c r="P300" s="460"/>
    </row>
    <row r="301" spans="2:16">
      <c r="B301" s="440"/>
      <c r="C301" s="444"/>
      <c r="D301" s="445"/>
      <c r="E301" s="447"/>
      <c r="F301" s="447"/>
      <c r="G301" s="447"/>
      <c r="H301" s="449"/>
      <c r="I301" s="449"/>
      <c r="J301" s="453"/>
      <c r="K301" s="454"/>
      <c r="L301" s="454"/>
      <c r="M301" s="454"/>
      <c r="N301" s="454"/>
      <c r="O301" s="455"/>
      <c r="P301" s="460"/>
    </row>
    <row r="302" spans="2:16">
      <c r="B302" s="440"/>
      <c r="C302" s="444"/>
      <c r="D302" s="445"/>
      <c r="E302" s="447"/>
      <c r="F302" s="447"/>
      <c r="G302" s="447"/>
      <c r="H302" s="449"/>
      <c r="I302" s="449"/>
      <c r="J302" s="453"/>
      <c r="K302" s="454"/>
      <c r="L302" s="454"/>
      <c r="M302" s="454"/>
      <c r="N302" s="454"/>
      <c r="O302" s="455"/>
      <c r="P302" s="460"/>
    </row>
    <row r="303" spans="2:16">
      <c r="B303" s="440"/>
      <c r="C303" s="444"/>
      <c r="D303" s="445"/>
      <c r="E303" s="447"/>
      <c r="F303" s="447"/>
      <c r="G303" s="447"/>
      <c r="H303" s="449"/>
      <c r="I303" s="449"/>
      <c r="J303" s="453"/>
      <c r="K303" s="454"/>
      <c r="L303" s="454"/>
      <c r="M303" s="454"/>
      <c r="N303" s="454"/>
      <c r="O303" s="455"/>
      <c r="P303" s="460"/>
    </row>
    <row r="304" spans="2:16">
      <c r="B304" s="440"/>
      <c r="C304" s="444"/>
      <c r="D304" s="445"/>
      <c r="E304" s="447"/>
      <c r="F304" s="447"/>
      <c r="G304" s="447"/>
      <c r="H304" s="449"/>
      <c r="I304" s="449"/>
      <c r="J304" s="453"/>
      <c r="K304" s="454"/>
      <c r="L304" s="454"/>
      <c r="M304" s="454"/>
      <c r="N304" s="454"/>
      <c r="O304" s="455"/>
      <c r="P304" s="460"/>
    </row>
    <row r="305" spans="2:16">
      <c r="B305" s="440"/>
      <c r="C305" s="462" t="s">
        <v>12</v>
      </c>
      <c r="D305" s="463"/>
      <c r="E305" s="447"/>
      <c r="F305" s="447"/>
      <c r="G305" s="447"/>
      <c r="H305" s="449"/>
      <c r="I305" s="449"/>
      <c r="J305" s="453"/>
      <c r="K305" s="454"/>
      <c r="L305" s="454"/>
      <c r="M305" s="454"/>
      <c r="N305" s="454"/>
      <c r="O305" s="455"/>
      <c r="P305" s="460"/>
    </row>
    <row r="306" spans="2:16">
      <c r="B306" s="440"/>
      <c r="C306" s="444"/>
      <c r="D306" s="445"/>
      <c r="E306" s="447"/>
      <c r="F306" s="447"/>
      <c r="G306" s="447"/>
      <c r="H306" s="449"/>
      <c r="I306" s="449"/>
      <c r="J306" s="453"/>
      <c r="K306" s="454"/>
      <c r="L306" s="454"/>
      <c r="M306" s="454"/>
      <c r="N306" s="454"/>
      <c r="O306" s="455"/>
      <c r="P306" s="460"/>
    </row>
    <row r="307" spans="2:16">
      <c r="B307" s="440"/>
      <c r="C307" s="444"/>
      <c r="D307" s="445"/>
      <c r="E307" s="447"/>
      <c r="F307" s="447"/>
      <c r="G307" s="447"/>
      <c r="H307" s="449"/>
      <c r="I307" s="449"/>
      <c r="J307" s="453"/>
      <c r="K307" s="454"/>
      <c r="L307" s="454"/>
      <c r="M307" s="454"/>
      <c r="N307" s="454"/>
      <c r="O307" s="455"/>
      <c r="P307" s="460"/>
    </row>
    <row r="308" spans="2:16">
      <c r="B308" s="441"/>
      <c r="C308" s="464"/>
      <c r="D308" s="465"/>
      <c r="E308" s="447"/>
      <c r="F308" s="447"/>
      <c r="G308" s="447"/>
      <c r="H308" s="449"/>
      <c r="I308" s="449"/>
      <c r="J308" s="456"/>
      <c r="K308" s="457"/>
      <c r="L308" s="457"/>
      <c r="M308" s="457"/>
      <c r="N308" s="457"/>
      <c r="O308" s="458"/>
      <c r="P308" s="461"/>
    </row>
    <row r="309" spans="2:16" ht="13.5" customHeight="1">
      <c r="B309" s="439">
        <v>15</v>
      </c>
      <c r="C309" s="442" t="s">
        <v>16</v>
      </c>
      <c r="D309" s="443"/>
      <c r="E309" s="446" t="s">
        <v>13</v>
      </c>
      <c r="F309" s="447"/>
      <c r="G309" s="447"/>
      <c r="H309" s="448" t="s">
        <v>89</v>
      </c>
      <c r="I309" s="449"/>
      <c r="J309" s="450"/>
      <c r="K309" s="451"/>
      <c r="L309" s="451"/>
      <c r="M309" s="451"/>
      <c r="N309" s="451"/>
      <c r="O309" s="452"/>
      <c r="P309" s="459"/>
    </row>
    <row r="310" spans="2:16">
      <c r="B310" s="440"/>
      <c r="C310" s="444"/>
      <c r="D310" s="445"/>
      <c r="E310" s="447"/>
      <c r="F310" s="447"/>
      <c r="G310" s="447"/>
      <c r="H310" s="449"/>
      <c r="I310" s="449"/>
      <c r="J310" s="453"/>
      <c r="K310" s="454"/>
      <c r="L310" s="454"/>
      <c r="M310" s="454"/>
      <c r="N310" s="454"/>
      <c r="O310" s="455"/>
      <c r="P310" s="460"/>
    </row>
    <row r="311" spans="2:16">
      <c r="B311" s="440"/>
      <c r="C311" s="444"/>
      <c r="D311" s="445"/>
      <c r="E311" s="447"/>
      <c r="F311" s="447"/>
      <c r="G311" s="447"/>
      <c r="H311" s="449"/>
      <c r="I311" s="449"/>
      <c r="J311" s="453"/>
      <c r="K311" s="454"/>
      <c r="L311" s="454"/>
      <c r="M311" s="454"/>
      <c r="N311" s="454"/>
      <c r="O311" s="455"/>
      <c r="P311" s="460"/>
    </row>
    <row r="312" spans="2:16">
      <c r="B312" s="440"/>
      <c r="C312" s="444"/>
      <c r="D312" s="445"/>
      <c r="E312" s="447"/>
      <c r="F312" s="447"/>
      <c r="G312" s="447"/>
      <c r="H312" s="449"/>
      <c r="I312" s="449"/>
      <c r="J312" s="453"/>
      <c r="K312" s="454"/>
      <c r="L312" s="454"/>
      <c r="M312" s="454"/>
      <c r="N312" s="454"/>
      <c r="O312" s="455"/>
      <c r="P312" s="460"/>
    </row>
    <row r="313" spans="2:16">
      <c r="B313" s="440"/>
      <c r="C313" s="444"/>
      <c r="D313" s="445"/>
      <c r="E313" s="447"/>
      <c r="F313" s="447"/>
      <c r="G313" s="447"/>
      <c r="H313" s="449"/>
      <c r="I313" s="449"/>
      <c r="J313" s="453"/>
      <c r="K313" s="454"/>
      <c r="L313" s="454"/>
      <c r="M313" s="454"/>
      <c r="N313" s="454"/>
      <c r="O313" s="455"/>
      <c r="P313" s="460"/>
    </row>
    <row r="314" spans="2:16">
      <c r="B314" s="440"/>
      <c r="C314" s="444"/>
      <c r="D314" s="445"/>
      <c r="E314" s="447"/>
      <c r="F314" s="447"/>
      <c r="G314" s="447"/>
      <c r="H314" s="449"/>
      <c r="I314" s="449"/>
      <c r="J314" s="453"/>
      <c r="K314" s="454"/>
      <c r="L314" s="454"/>
      <c r="M314" s="454"/>
      <c r="N314" s="454"/>
      <c r="O314" s="455"/>
      <c r="P314" s="460"/>
    </row>
    <row r="315" spans="2:16">
      <c r="B315" s="440"/>
      <c r="C315" s="444"/>
      <c r="D315" s="445"/>
      <c r="E315" s="447"/>
      <c r="F315" s="447"/>
      <c r="G315" s="447"/>
      <c r="H315" s="449"/>
      <c r="I315" s="449"/>
      <c r="J315" s="453"/>
      <c r="K315" s="454"/>
      <c r="L315" s="454"/>
      <c r="M315" s="454"/>
      <c r="N315" s="454"/>
      <c r="O315" s="455"/>
      <c r="P315" s="460"/>
    </row>
    <row r="316" spans="2:16">
      <c r="B316" s="440"/>
      <c r="C316" s="444"/>
      <c r="D316" s="445"/>
      <c r="E316" s="447"/>
      <c r="F316" s="447"/>
      <c r="G316" s="447"/>
      <c r="H316" s="449"/>
      <c r="I316" s="449"/>
      <c r="J316" s="453"/>
      <c r="K316" s="454"/>
      <c r="L316" s="454"/>
      <c r="M316" s="454"/>
      <c r="N316" s="454"/>
      <c r="O316" s="455"/>
      <c r="P316" s="460"/>
    </row>
    <row r="317" spans="2:16">
      <c r="B317" s="440"/>
      <c r="C317" s="444"/>
      <c r="D317" s="445"/>
      <c r="E317" s="447"/>
      <c r="F317" s="447"/>
      <c r="G317" s="447"/>
      <c r="H317" s="449"/>
      <c r="I317" s="449"/>
      <c r="J317" s="453"/>
      <c r="K317" s="454"/>
      <c r="L317" s="454"/>
      <c r="M317" s="454"/>
      <c r="N317" s="454"/>
      <c r="O317" s="455"/>
      <c r="P317" s="460"/>
    </row>
    <row r="318" spans="2:16">
      <c r="B318" s="440"/>
      <c r="C318" s="444"/>
      <c r="D318" s="445"/>
      <c r="E318" s="447"/>
      <c r="F318" s="447"/>
      <c r="G318" s="447"/>
      <c r="H318" s="449"/>
      <c r="I318" s="449"/>
      <c r="J318" s="453"/>
      <c r="K318" s="454"/>
      <c r="L318" s="454"/>
      <c r="M318" s="454"/>
      <c r="N318" s="454"/>
      <c r="O318" s="455"/>
      <c r="P318" s="460"/>
    </row>
    <row r="319" spans="2:16">
      <c r="B319" s="440"/>
      <c r="C319" s="444"/>
      <c r="D319" s="445"/>
      <c r="E319" s="447"/>
      <c r="F319" s="447"/>
      <c r="G319" s="447"/>
      <c r="H319" s="449"/>
      <c r="I319" s="449"/>
      <c r="J319" s="453"/>
      <c r="K319" s="454"/>
      <c r="L319" s="454"/>
      <c r="M319" s="454"/>
      <c r="N319" s="454"/>
      <c r="O319" s="455"/>
      <c r="P319" s="460"/>
    </row>
    <row r="320" spans="2:16">
      <c r="B320" s="440"/>
      <c r="C320" s="462" t="s">
        <v>12</v>
      </c>
      <c r="D320" s="463"/>
      <c r="E320" s="447"/>
      <c r="F320" s="447"/>
      <c r="G320" s="447"/>
      <c r="H320" s="449"/>
      <c r="I320" s="449"/>
      <c r="J320" s="453"/>
      <c r="K320" s="454"/>
      <c r="L320" s="454"/>
      <c r="M320" s="454"/>
      <c r="N320" s="454"/>
      <c r="O320" s="455"/>
      <c r="P320" s="460"/>
    </row>
    <row r="321" spans="2:16">
      <c r="B321" s="440"/>
      <c r="C321" s="444"/>
      <c r="D321" s="445"/>
      <c r="E321" s="447"/>
      <c r="F321" s="447"/>
      <c r="G321" s="447"/>
      <c r="H321" s="449"/>
      <c r="I321" s="449"/>
      <c r="J321" s="453"/>
      <c r="K321" s="454"/>
      <c r="L321" s="454"/>
      <c r="M321" s="454"/>
      <c r="N321" s="454"/>
      <c r="O321" s="455"/>
      <c r="P321" s="460"/>
    </row>
    <row r="322" spans="2:16">
      <c r="B322" s="440"/>
      <c r="C322" s="444"/>
      <c r="D322" s="445"/>
      <c r="E322" s="447"/>
      <c r="F322" s="447"/>
      <c r="G322" s="447"/>
      <c r="H322" s="449"/>
      <c r="I322" s="449"/>
      <c r="J322" s="453"/>
      <c r="K322" s="454"/>
      <c r="L322" s="454"/>
      <c r="M322" s="454"/>
      <c r="N322" s="454"/>
      <c r="O322" s="455"/>
      <c r="P322" s="460"/>
    </row>
    <row r="323" spans="2:16">
      <c r="B323" s="441"/>
      <c r="C323" s="464"/>
      <c r="D323" s="465"/>
      <c r="E323" s="447"/>
      <c r="F323" s="447"/>
      <c r="G323" s="447"/>
      <c r="H323" s="449"/>
      <c r="I323" s="449"/>
      <c r="J323" s="456"/>
      <c r="K323" s="457"/>
      <c r="L323" s="457"/>
      <c r="M323" s="457"/>
      <c r="N323" s="457"/>
      <c r="O323" s="458"/>
      <c r="P323" s="461"/>
    </row>
    <row r="324" spans="2:16" ht="13.5" customHeight="1">
      <c r="B324" s="439">
        <v>16</v>
      </c>
      <c r="C324" s="442" t="s">
        <v>17</v>
      </c>
      <c r="D324" s="443"/>
      <c r="E324" s="446" t="s">
        <v>11</v>
      </c>
      <c r="F324" s="447"/>
      <c r="G324" s="447"/>
      <c r="H324" s="448"/>
      <c r="I324" s="449"/>
      <c r="J324" s="450"/>
      <c r="K324" s="451"/>
      <c r="L324" s="451"/>
      <c r="M324" s="451"/>
      <c r="N324" s="451"/>
      <c r="O324" s="452"/>
      <c r="P324" s="459"/>
    </row>
    <row r="325" spans="2:16">
      <c r="B325" s="440"/>
      <c r="C325" s="444"/>
      <c r="D325" s="445"/>
      <c r="E325" s="447"/>
      <c r="F325" s="447"/>
      <c r="G325" s="447"/>
      <c r="H325" s="449"/>
      <c r="I325" s="449"/>
      <c r="J325" s="453"/>
      <c r="K325" s="454"/>
      <c r="L325" s="454"/>
      <c r="M325" s="454"/>
      <c r="N325" s="454"/>
      <c r="O325" s="455"/>
      <c r="P325" s="460"/>
    </row>
    <row r="326" spans="2:16">
      <c r="B326" s="440"/>
      <c r="C326" s="444"/>
      <c r="D326" s="445"/>
      <c r="E326" s="447"/>
      <c r="F326" s="447"/>
      <c r="G326" s="447"/>
      <c r="H326" s="449"/>
      <c r="I326" s="449"/>
      <c r="J326" s="453"/>
      <c r="K326" s="454"/>
      <c r="L326" s="454"/>
      <c r="M326" s="454"/>
      <c r="N326" s="454"/>
      <c r="O326" s="455"/>
      <c r="P326" s="460"/>
    </row>
    <row r="327" spans="2:16">
      <c r="B327" s="440"/>
      <c r="C327" s="444"/>
      <c r="D327" s="445"/>
      <c r="E327" s="447"/>
      <c r="F327" s="447"/>
      <c r="G327" s="447"/>
      <c r="H327" s="449"/>
      <c r="I327" s="449"/>
      <c r="J327" s="453"/>
      <c r="K327" s="454"/>
      <c r="L327" s="454"/>
      <c r="M327" s="454"/>
      <c r="N327" s="454"/>
      <c r="O327" s="455"/>
      <c r="P327" s="460"/>
    </row>
    <row r="328" spans="2:16">
      <c r="B328" s="440"/>
      <c r="C328" s="444"/>
      <c r="D328" s="445"/>
      <c r="E328" s="447"/>
      <c r="F328" s="447"/>
      <c r="G328" s="447"/>
      <c r="H328" s="449"/>
      <c r="I328" s="449"/>
      <c r="J328" s="453"/>
      <c r="K328" s="454"/>
      <c r="L328" s="454"/>
      <c r="M328" s="454"/>
      <c r="N328" s="454"/>
      <c r="O328" s="455"/>
      <c r="P328" s="460"/>
    </row>
    <row r="329" spans="2:16">
      <c r="B329" s="440"/>
      <c r="C329" s="444"/>
      <c r="D329" s="445"/>
      <c r="E329" s="447"/>
      <c r="F329" s="447"/>
      <c r="G329" s="447"/>
      <c r="H329" s="449"/>
      <c r="I329" s="449"/>
      <c r="J329" s="453"/>
      <c r="K329" s="454"/>
      <c r="L329" s="454"/>
      <c r="M329" s="454"/>
      <c r="N329" s="454"/>
      <c r="O329" s="455"/>
      <c r="P329" s="460"/>
    </row>
    <row r="330" spans="2:16">
      <c r="B330" s="440"/>
      <c r="C330" s="444"/>
      <c r="D330" s="445"/>
      <c r="E330" s="447"/>
      <c r="F330" s="447"/>
      <c r="G330" s="447"/>
      <c r="H330" s="449"/>
      <c r="I330" s="449"/>
      <c r="J330" s="453"/>
      <c r="K330" s="454"/>
      <c r="L330" s="454"/>
      <c r="M330" s="454"/>
      <c r="N330" s="454"/>
      <c r="O330" s="455"/>
      <c r="P330" s="460"/>
    </row>
    <row r="331" spans="2:16">
      <c r="B331" s="440"/>
      <c r="C331" s="444"/>
      <c r="D331" s="445"/>
      <c r="E331" s="447"/>
      <c r="F331" s="447"/>
      <c r="G331" s="447"/>
      <c r="H331" s="449"/>
      <c r="I331" s="449"/>
      <c r="J331" s="453"/>
      <c r="K331" s="454"/>
      <c r="L331" s="454"/>
      <c r="M331" s="454"/>
      <c r="N331" s="454"/>
      <c r="O331" s="455"/>
      <c r="P331" s="460"/>
    </row>
    <row r="332" spans="2:16">
      <c r="B332" s="440"/>
      <c r="C332" s="444"/>
      <c r="D332" s="445"/>
      <c r="E332" s="447"/>
      <c r="F332" s="447"/>
      <c r="G332" s="447"/>
      <c r="H332" s="449"/>
      <c r="I332" s="449"/>
      <c r="J332" s="453"/>
      <c r="K332" s="454"/>
      <c r="L332" s="454"/>
      <c r="M332" s="454"/>
      <c r="N332" s="454"/>
      <c r="O332" s="455"/>
      <c r="P332" s="460"/>
    </row>
    <row r="333" spans="2:16">
      <c r="B333" s="440"/>
      <c r="C333" s="444"/>
      <c r="D333" s="445"/>
      <c r="E333" s="447"/>
      <c r="F333" s="447"/>
      <c r="G333" s="447"/>
      <c r="H333" s="449"/>
      <c r="I333" s="449"/>
      <c r="J333" s="453"/>
      <c r="K333" s="454"/>
      <c r="L333" s="454"/>
      <c r="M333" s="454"/>
      <c r="N333" s="454"/>
      <c r="O333" s="455"/>
      <c r="P333" s="460"/>
    </row>
    <row r="334" spans="2:16">
      <c r="B334" s="440"/>
      <c r="C334" s="444"/>
      <c r="D334" s="445"/>
      <c r="E334" s="447"/>
      <c r="F334" s="447"/>
      <c r="G334" s="447"/>
      <c r="H334" s="449"/>
      <c r="I334" s="449"/>
      <c r="J334" s="453"/>
      <c r="K334" s="454"/>
      <c r="L334" s="454"/>
      <c r="M334" s="454"/>
      <c r="N334" s="454"/>
      <c r="O334" s="455"/>
      <c r="P334" s="460"/>
    </row>
    <row r="335" spans="2:16">
      <c r="B335" s="440"/>
      <c r="C335" s="462" t="s">
        <v>12</v>
      </c>
      <c r="D335" s="463"/>
      <c r="E335" s="447"/>
      <c r="F335" s="447"/>
      <c r="G335" s="447"/>
      <c r="H335" s="449"/>
      <c r="I335" s="449"/>
      <c r="J335" s="453"/>
      <c r="K335" s="454"/>
      <c r="L335" s="454"/>
      <c r="M335" s="454"/>
      <c r="N335" s="454"/>
      <c r="O335" s="455"/>
      <c r="P335" s="460"/>
    </row>
    <row r="336" spans="2:16">
      <c r="B336" s="440"/>
      <c r="C336" s="444"/>
      <c r="D336" s="445"/>
      <c r="E336" s="447"/>
      <c r="F336" s="447"/>
      <c r="G336" s="447"/>
      <c r="H336" s="449"/>
      <c r="I336" s="449"/>
      <c r="J336" s="453"/>
      <c r="K336" s="454"/>
      <c r="L336" s="454"/>
      <c r="M336" s="454"/>
      <c r="N336" s="454"/>
      <c r="O336" s="455"/>
      <c r="P336" s="460"/>
    </row>
    <row r="337" spans="2:16">
      <c r="B337" s="440"/>
      <c r="C337" s="444"/>
      <c r="D337" s="445"/>
      <c r="E337" s="447"/>
      <c r="F337" s="447"/>
      <c r="G337" s="447"/>
      <c r="H337" s="449"/>
      <c r="I337" s="449"/>
      <c r="J337" s="453"/>
      <c r="K337" s="454"/>
      <c r="L337" s="454"/>
      <c r="M337" s="454"/>
      <c r="N337" s="454"/>
      <c r="O337" s="455"/>
      <c r="P337" s="460"/>
    </row>
    <row r="338" spans="2:16">
      <c r="B338" s="441"/>
      <c r="C338" s="464"/>
      <c r="D338" s="465"/>
      <c r="E338" s="447"/>
      <c r="F338" s="447"/>
      <c r="G338" s="447"/>
      <c r="H338" s="449"/>
      <c r="I338" s="449"/>
      <c r="J338" s="456"/>
      <c r="K338" s="457"/>
      <c r="L338" s="457"/>
      <c r="M338" s="457"/>
      <c r="N338" s="457"/>
      <c r="O338" s="458"/>
      <c r="P338" s="461"/>
    </row>
  </sheetData>
  <mergeCells count="170">
    <mergeCell ref="N2:P2"/>
    <mergeCell ref="B3:C4"/>
    <mergeCell ref="D3:E4"/>
    <mergeCell ref="N3:P3"/>
    <mergeCell ref="N4:P4"/>
    <mergeCell ref="B7:P8"/>
    <mergeCell ref="P46:P53"/>
    <mergeCell ref="E54:G61"/>
    <mergeCell ref="H54:I61"/>
    <mergeCell ref="P54:P61"/>
    <mergeCell ref="B42:B45"/>
    <mergeCell ref="C42:D43"/>
    <mergeCell ref="E42:G45"/>
    <mergeCell ref="H42:I45"/>
    <mergeCell ref="J42:P42"/>
    <mergeCell ref="J43:O45"/>
    <mergeCell ref="P43:P45"/>
    <mergeCell ref="C44:D45"/>
    <mergeCell ref="J54:O57"/>
    <mergeCell ref="C67:D69"/>
    <mergeCell ref="E67:G69"/>
    <mergeCell ref="B70:B93"/>
    <mergeCell ref="C70:D90"/>
    <mergeCell ref="E70:G77"/>
    <mergeCell ref="H70:I77"/>
    <mergeCell ref="J70:O73"/>
    <mergeCell ref="B46:B69"/>
    <mergeCell ref="C46:D66"/>
    <mergeCell ref="E46:G53"/>
    <mergeCell ref="H46:I53"/>
    <mergeCell ref="J46:O52"/>
    <mergeCell ref="C91:D93"/>
    <mergeCell ref="J62:O68"/>
    <mergeCell ref="J86:O91"/>
    <mergeCell ref="P70:P77"/>
    <mergeCell ref="E78:G85"/>
    <mergeCell ref="H78:I85"/>
    <mergeCell ref="J78:O81"/>
    <mergeCell ref="P78:P85"/>
    <mergeCell ref="E86:G90"/>
    <mergeCell ref="H86:I93"/>
    <mergeCell ref="P86:P93"/>
    <mergeCell ref="E62:G66"/>
    <mergeCell ref="H62:I69"/>
    <mergeCell ref="P62:P69"/>
    <mergeCell ref="E91:G93"/>
    <mergeCell ref="J102:O109"/>
    <mergeCell ref="P102:P109"/>
    <mergeCell ref="P94:P101"/>
    <mergeCell ref="J110:O117"/>
    <mergeCell ref="P110:P117"/>
    <mergeCell ref="E118:G125"/>
    <mergeCell ref="H118:I125"/>
    <mergeCell ref="J118:O125"/>
    <mergeCell ref="P118:P125"/>
    <mergeCell ref="J94:O100"/>
    <mergeCell ref="C107:D109"/>
    <mergeCell ref="E107:G109"/>
    <mergeCell ref="B110:B141"/>
    <mergeCell ref="C110:D138"/>
    <mergeCell ref="E110:G117"/>
    <mergeCell ref="H110:I117"/>
    <mergeCell ref="E126:G133"/>
    <mergeCell ref="H126:I133"/>
    <mergeCell ref="C139:D141"/>
    <mergeCell ref="B94:B109"/>
    <mergeCell ref="C94:D106"/>
    <mergeCell ref="E94:G101"/>
    <mergeCell ref="H94:I101"/>
    <mergeCell ref="E102:G106"/>
    <mergeCell ref="H102:I109"/>
    <mergeCell ref="P142:P161"/>
    <mergeCell ref="J145:O146"/>
    <mergeCell ref="J147:O148"/>
    <mergeCell ref="J149:O151"/>
    <mergeCell ref="J152:O155"/>
    <mergeCell ref="J126:O133"/>
    <mergeCell ref="P126:P133"/>
    <mergeCell ref="E134:G138"/>
    <mergeCell ref="H134:I141"/>
    <mergeCell ref="J134:O141"/>
    <mergeCell ref="P134:P141"/>
    <mergeCell ref="E139:G141"/>
    <mergeCell ref="J156:O159"/>
    <mergeCell ref="C158:D161"/>
    <mergeCell ref="B162:B181"/>
    <mergeCell ref="C162:D177"/>
    <mergeCell ref="E162:G181"/>
    <mergeCell ref="H162:I181"/>
    <mergeCell ref="J162:O165"/>
    <mergeCell ref="B142:B161"/>
    <mergeCell ref="C142:D157"/>
    <mergeCell ref="E142:G161"/>
    <mergeCell ref="H142:I161"/>
    <mergeCell ref="J142:O144"/>
    <mergeCell ref="P162:P181"/>
    <mergeCell ref="J166:O169"/>
    <mergeCell ref="J170:O171"/>
    <mergeCell ref="C178:D181"/>
    <mergeCell ref="J179:O180"/>
    <mergeCell ref="B182:B197"/>
    <mergeCell ref="C182:D193"/>
    <mergeCell ref="E182:G197"/>
    <mergeCell ref="H182:I197"/>
    <mergeCell ref="J182:O197"/>
    <mergeCell ref="P182:P197"/>
    <mergeCell ref="C194:D197"/>
    <mergeCell ref="B198:B213"/>
    <mergeCell ref="C198:D209"/>
    <mergeCell ref="E198:G213"/>
    <mergeCell ref="H198:I213"/>
    <mergeCell ref="J198:O213"/>
    <mergeCell ref="P198:P213"/>
    <mergeCell ref="C210:D213"/>
    <mergeCell ref="B230:B245"/>
    <mergeCell ref="C230:D241"/>
    <mergeCell ref="E230:G245"/>
    <mergeCell ref="H230:I245"/>
    <mergeCell ref="J230:O245"/>
    <mergeCell ref="P230:P245"/>
    <mergeCell ref="C242:D245"/>
    <mergeCell ref="B214:B229"/>
    <mergeCell ref="C214:D225"/>
    <mergeCell ref="E214:G229"/>
    <mergeCell ref="H214:I229"/>
    <mergeCell ref="J214:O229"/>
    <mergeCell ref="P214:P229"/>
    <mergeCell ref="C226:D229"/>
    <mergeCell ref="B262:B277"/>
    <mergeCell ref="C262:D273"/>
    <mergeCell ref="E262:G277"/>
    <mergeCell ref="H262:I277"/>
    <mergeCell ref="J262:O277"/>
    <mergeCell ref="P262:P277"/>
    <mergeCell ref="C274:D277"/>
    <mergeCell ref="B246:B261"/>
    <mergeCell ref="C246:D257"/>
    <mergeCell ref="E246:G261"/>
    <mergeCell ref="H246:I261"/>
    <mergeCell ref="J246:O261"/>
    <mergeCell ref="P246:P261"/>
    <mergeCell ref="C258:D261"/>
    <mergeCell ref="B294:B308"/>
    <mergeCell ref="C294:D304"/>
    <mergeCell ref="E294:G308"/>
    <mergeCell ref="H294:I308"/>
    <mergeCell ref="J294:O308"/>
    <mergeCell ref="P294:P308"/>
    <mergeCell ref="C305:D308"/>
    <mergeCell ref="B278:B293"/>
    <mergeCell ref="C278:D289"/>
    <mergeCell ref="E278:G293"/>
    <mergeCell ref="H278:I293"/>
    <mergeCell ref="J278:O293"/>
    <mergeCell ref="P278:P293"/>
    <mergeCell ref="C290:D293"/>
    <mergeCell ref="B324:B338"/>
    <mergeCell ref="C324:D334"/>
    <mergeCell ref="E324:G338"/>
    <mergeCell ref="H324:I338"/>
    <mergeCell ref="J324:O338"/>
    <mergeCell ref="P324:P338"/>
    <mergeCell ref="C335:D338"/>
    <mergeCell ref="B309:B323"/>
    <mergeCell ref="C309:D319"/>
    <mergeCell ref="E309:G323"/>
    <mergeCell ref="H309:I323"/>
    <mergeCell ref="J309:O323"/>
    <mergeCell ref="P309:P323"/>
    <mergeCell ref="C320:D323"/>
  </mergeCells>
  <phoneticPr fontId="1"/>
  <pageMargins left="0.23622047244094491" right="0.23622047244094491" top="0.15748031496062992" bottom="0.15748031496062992" header="0.31496062992125984" footer="0.31496062992125984"/>
  <pageSetup paperSize="8" scale="57" fitToHeight="0" orientation="portrait" r:id="rId1"/>
  <headerFooter alignWithMargins="0"/>
  <rowBreaks count="5" manualBreakCount="5">
    <brk id="69" max="16383" man="1"/>
    <brk id="141" max="16383" man="1"/>
    <brk id="181" max="16383" man="1"/>
    <brk id="245" max="16383" man="1"/>
    <brk id="323" max="16383"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0A85-43A1-40A9-818E-CD0844A91871}">
  <sheetPr>
    <tabColor rgb="FFFFFF00"/>
  </sheetPr>
  <dimension ref="B1:AM393"/>
  <sheetViews>
    <sheetView topLeftCell="A183" zoomScale="85" zoomScaleNormal="85" workbookViewId="0">
      <selection activeCell="S207" sqref="S207"/>
    </sheetView>
  </sheetViews>
  <sheetFormatPr defaultRowHeight="12"/>
  <cols>
    <col min="1" max="5" width="9.140625" style="20"/>
    <col min="6" max="6" width="9.140625" style="20" customWidth="1"/>
    <col min="7" max="16384" width="9.140625" style="20"/>
  </cols>
  <sheetData>
    <row r="1" spans="2:35">
      <c r="B1" s="45" t="s">
        <v>238</v>
      </c>
    </row>
    <row r="2" spans="2:35">
      <c r="C2" s="45" t="s">
        <v>241</v>
      </c>
    </row>
    <row r="3" spans="2:35">
      <c r="C3" s="45" t="s">
        <v>242</v>
      </c>
    </row>
    <row r="4" spans="2:35">
      <c r="C4" s="45" t="s">
        <v>240</v>
      </c>
    </row>
    <row r="6" spans="2:35">
      <c r="B6" s="20" t="s">
        <v>154</v>
      </c>
    </row>
    <row r="7" spans="2:35">
      <c r="C7" s="35" t="s">
        <v>245</v>
      </c>
      <c r="N7" s="34" t="s">
        <v>110</v>
      </c>
      <c r="Z7" s="45" t="s">
        <v>157</v>
      </c>
    </row>
    <row r="8" spans="2:35">
      <c r="C8" s="666"/>
      <c r="D8" s="668"/>
      <c r="E8" s="689" t="s">
        <v>124</v>
      </c>
      <c r="F8" s="726"/>
      <c r="G8" s="726"/>
      <c r="H8" s="690"/>
      <c r="I8" s="664" t="s">
        <v>101</v>
      </c>
      <c r="J8" s="664"/>
      <c r="K8" s="664"/>
      <c r="L8" s="664"/>
      <c r="M8" s="664"/>
      <c r="N8" s="664"/>
      <c r="Z8" s="700" t="s">
        <v>150</v>
      </c>
      <c r="AA8" s="689" t="s">
        <v>124</v>
      </c>
      <c r="AB8" s="690"/>
      <c r="AC8" s="664" t="s">
        <v>101</v>
      </c>
      <c r="AD8" s="664"/>
      <c r="AE8" s="664"/>
    </row>
    <row r="9" spans="2:35" ht="12" customHeight="1" thickBot="1">
      <c r="C9" s="195" t="s">
        <v>239</v>
      </c>
      <c r="D9" s="116" t="s">
        <v>228</v>
      </c>
      <c r="E9" s="208" t="s">
        <v>109</v>
      </c>
      <c r="F9" s="116" t="s">
        <v>96</v>
      </c>
      <c r="G9" s="195" t="s">
        <v>220</v>
      </c>
      <c r="H9" s="116" t="s">
        <v>96</v>
      </c>
      <c r="I9" s="115" t="s">
        <v>99</v>
      </c>
      <c r="J9" s="123" t="s">
        <v>96</v>
      </c>
      <c r="K9" s="115" t="s">
        <v>98</v>
      </c>
      <c r="L9" s="123" t="s">
        <v>96</v>
      </c>
      <c r="M9" s="115" t="s">
        <v>97</v>
      </c>
      <c r="N9" s="123" t="s">
        <v>96</v>
      </c>
      <c r="Z9" s="701"/>
      <c r="AA9" s="30" t="s">
        <v>109</v>
      </c>
      <c r="AB9" s="92" t="s">
        <v>220</v>
      </c>
      <c r="AC9" s="30" t="s">
        <v>99</v>
      </c>
      <c r="AD9" s="30" t="s">
        <v>98</v>
      </c>
      <c r="AE9" s="30" t="s">
        <v>97</v>
      </c>
    </row>
    <row r="10" spans="2:35">
      <c r="C10" s="117">
        <v>19675</v>
      </c>
      <c r="D10" s="125">
        <v>100</v>
      </c>
      <c r="E10" s="209">
        <v>20000</v>
      </c>
      <c r="F10" s="118">
        <f>E10-$E10</f>
        <v>0</v>
      </c>
      <c r="G10" s="196">
        <v>20300</v>
      </c>
      <c r="H10" s="197">
        <f>G10-$E10</f>
        <v>300</v>
      </c>
      <c r="I10" s="207"/>
      <c r="J10" s="206"/>
      <c r="K10" s="117"/>
      <c r="L10" s="118"/>
      <c r="M10" s="207"/>
      <c r="N10" s="206"/>
      <c r="Z10" s="27" t="s">
        <v>138</v>
      </c>
      <c r="AA10" s="107">
        <v>0</v>
      </c>
      <c r="AB10" s="107">
        <v>0</v>
      </c>
      <c r="AC10" s="107">
        <v>-0.19714827836937976</v>
      </c>
      <c r="AD10" s="107">
        <v>-3.7730745077578076</v>
      </c>
      <c r="AE10" s="107">
        <v>-2.2410961275606534</v>
      </c>
      <c r="AF10" s="113"/>
      <c r="AG10" s="114"/>
      <c r="AH10" s="114"/>
      <c r="AI10" s="114"/>
    </row>
    <row r="11" spans="2:35">
      <c r="C11" s="119">
        <v>9838</v>
      </c>
      <c r="D11" s="729">
        <v>60</v>
      </c>
      <c r="E11" s="210">
        <v>9970</v>
      </c>
      <c r="F11" s="120">
        <f t="shared" ref="F11:F17" si="0">E11-$E11</f>
        <v>0</v>
      </c>
      <c r="G11" s="202">
        <v>9870</v>
      </c>
      <c r="H11" s="203">
        <f t="shared" ref="H11:H17" si="1">G11-$E11</f>
        <v>-100</v>
      </c>
      <c r="I11" s="119"/>
      <c r="J11" s="118"/>
      <c r="K11" s="119"/>
      <c r="L11" s="120"/>
      <c r="M11" s="119"/>
      <c r="N11" s="120"/>
      <c r="Z11" s="27" t="s">
        <v>137</v>
      </c>
      <c r="AA11" s="107">
        <v>0</v>
      </c>
      <c r="AB11" s="107">
        <v>0</v>
      </c>
      <c r="AC11" s="98">
        <v>7.9706465676038282E-3</v>
      </c>
      <c r="AD11" s="98">
        <v>-3.5961339588775072</v>
      </c>
      <c r="AE11" s="98">
        <v>-2.8534073370083859</v>
      </c>
      <c r="AF11" s="113"/>
      <c r="AG11" s="114"/>
      <c r="AH11" s="114"/>
      <c r="AI11" s="114"/>
    </row>
    <row r="12" spans="2:35" ht="12.75" thickBot="1">
      <c r="C12" s="119">
        <v>7870</v>
      </c>
      <c r="D12" s="730"/>
      <c r="E12" s="210">
        <v>7870</v>
      </c>
      <c r="F12" s="120">
        <f t="shared" si="0"/>
        <v>0</v>
      </c>
      <c r="G12" s="202">
        <v>7780</v>
      </c>
      <c r="H12" s="203">
        <f t="shared" si="1"/>
        <v>-90</v>
      </c>
      <c r="I12" s="119"/>
      <c r="J12" s="118"/>
      <c r="K12" s="119"/>
      <c r="L12" s="120"/>
      <c r="M12" s="119"/>
      <c r="N12" s="120"/>
      <c r="Z12" s="108" t="s">
        <v>136</v>
      </c>
      <c r="AA12" s="109">
        <v>0</v>
      </c>
      <c r="AB12" s="109">
        <v>0</v>
      </c>
      <c r="AC12" s="110">
        <v>-4.5290839583730876E-2</v>
      </c>
      <c r="AD12" s="110">
        <v>-2.6957789072455056</v>
      </c>
      <c r="AE12" s="110">
        <v>-2.9959525151530926</v>
      </c>
      <c r="AF12" s="113"/>
      <c r="AG12" s="114"/>
      <c r="AH12" s="114"/>
      <c r="AI12" s="114"/>
    </row>
    <row r="13" spans="2:35">
      <c r="C13" s="119">
        <v>3935</v>
      </c>
      <c r="D13" s="730"/>
      <c r="E13" s="210">
        <v>3860</v>
      </c>
      <c r="F13" s="120">
        <f t="shared" si="0"/>
        <v>0</v>
      </c>
      <c r="G13" s="119">
        <v>3820</v>
      </c>
      <c r="H13" s="120">
        <f t="shared" si="1"/>
        <v>-40</v>
      </c>
      <c r="I13" s="119"/>
      <c r="J13" s="118"/>
      <c r="K13" s="119"/>
      <c r="L13" s="120"/>
      <c r="M13" s="119"/>
      <c r="N13" s="120"/>
      <c r="Z13" s="95" t="s">
        <v>135</v>
      </c>
      <c r="AA13" s="111">
        <f>AVERAGE(AA10:AA12)</f>
        <v>0</v>
      </c>
      <c r="AB13" s="111">
        <f t="shared" ref="AB13:AE13" si="2">AVERAGE(AB10:AB12)</f>
        <v>0</v>
      </c>
      <c r="AC13" s="111">
        <f t="shared" si="2"/>
        <v>-7.8156157128502268E-2</v>
      </c>
      <c r="AD13" s="111">
        <f t="shared" si="2"/>
        <v>-3.3549957912936068</v>
      </c>
      <c r="AE13" s="111">
        <f t="shared" si="2"/>
        <v>-2.6968186599073771</v>
      </c>
    </row>
    <row r="14" spans="2:35">
      <c r="C14" s="119">
        <v>1968</v>
      </c>
      <c r="D14" s="730"/>
      <c r="E14" s="210">
        <v>1880</v>
      </c>
      <c r="F14" s="120">
        <f t="shared" si="0"/>
        <v>0</v>
      </c>
      <c r="G14" s="119">
        <v>1870</v>
      </c>
      <c r="H14" s="120">
        <f t="shared" si="1"/>
        <v>-10</v>
      </c>
      <c r="I14" s="119"/>
      <c r="J14" s="118"/>
      <c r="K14" s="119"/>
      <c r="L14" s="120"/>
      <c r="M14" s="119"/>
      <c r="N14" s="120"/>
      <c r="Z14" s="106" t="s">
        <v>225</v>
      </c>
      <c r="AA14" s="98">
        <f>AA10-AA13</f>
        <v>0</v>
      </c>
      <c r="AB14" s="98">
        <f t="shared" ref="AB14:AE14" si="3">AB10-AB13</f>
        <v>0</v>
      </c>
      <c r="AC14" s="98">
        <f>AC11-AC13</f>
        <v>8.6126803696106091E-2</v>
      </c>
      <c r="AD14" s="98">
        <f t="shared" si="3"/>
        <v>-0.41807871646420081</v>
      </c>
      <c r="AE14" s="98">
        <f t="shared" si="3"/>
        <v>0.45572253234672377</v>
      </c>
    </row>
    <row r="15" spans="2:35">
      <c r="C15" s="119">
        <v>984</v>
      </c>
      <c r="D15" s="730"/>
      <c r="E15" s="210">
        <v>890</v>
      </c>
      <c r="F15" s="120">
        <f t="shared" si="0"/>
        <v>0</v>
      </c>
      <c r="G15" s="119">
        <v>900</v>
      </c>
      <c r="H15" s="120">
        <f t="shared" si="1"/>
        <v>10</v>
      </c>
      <c r="I15" s="119"/>
      <c r="J15" s="118"/>
      <c r="K15" s="119"/>
      <c r="L15" s="120"/>
      <c r="M15" s="119"/>
      <c r="N15" s="120"/>
    </row>
    <row r="16" spans="2:35">
      <c r="C16" s="119">
        <v>492</v>
      </c>
      <c r="D16" s="730"/>
      <c r="E16" s="210">
        <v>420</v>
      </c>
      <c r="F16" s="120">
        <f t="shared" si="0"/>
        <v>0</v>
      </c>
      <c r="G16" s="119">
        <v>440</v>
      </c>
      <c r="H16" s="120">
        <f t="shared" si="1"/>
        <v>20</v>
      </c>
      <c r="I16" s="119"/>
      <c r="J16" s="118"/>
      <c r="K16" s="119"/>
      <c r="L16" s="120"/>
      <c r="M16" s="119"/>
      <c r="N16" s="120"/>
    </row>
    <row r="17" spans="3:35">
      <c r="C17" s="119">
        <v>0</v>
      </c>
      <c r="D17" s="731"/>
      <c r="E17" s="210">
        <v>0</v>
      </c>
      <c r="F17" s="120">
        <f t="shared" si="0"/>
        <v>0</v>
      </c>
      <c r="G17" s="119">
        <v>0</v>
      </c>
      <c r="H17" s="120">
        <f t="shared" si="1"/>
        <v>0</v>
      </c>
      <c r="I17" s="119"/>
      <c r="J17" s="118"/>
      <c r="K17" s="119"/>
      <c r="L17" s="120"/>
      <c r="M17" s="119"/>
      <c r="N17" s="120"/>
      <c r="Z17" s="732" t="s">
        <v>153</v>
      </c>
      <c r="AA17" s="689" t="s">
        <v>124</v>
      </c>
      <c r="AB17" s="690"/>
      <c r="AC17" s="664" t="s">
        <v>101</v>
      </c>
      <c r="AD17" s="664"/>
      <c r="AE17" s="664"/>
    </row>
    <row r="18" spans="3:35" ht="12.75" thickBot="1">
      <c r="Z18" s="728"/>
      <c r="AA18" s="30" t="s">
        <v>109</v>
      </c>
      <c r="AB18" s="92" t="s">
        <v>220</v>
      </c>
      <c r="AC18" s="30" t="s">
        <v>99</v>
      </c>
      <c r="AD18" s="30" t="s">
        <v>98</v>
      </c>
      <c r="AE18" s="30" t="s">
        <v>97</v>
      </c>
    </row>
    <row r="19" spans="3:35">
      <c r="Z19" s="27" t="s">
        <v>138</v>
      </c>
      <c r="AA19" s="27">
        <v>3850</v>
      </c>
      <c r="AB19" s="27">
        <v>3820</v>
      </c>
      <c r="AC19" s="27">
        <v>3876.6494569630831</v>
      </c>
      <c r="AD19" s="27">
        <v>3870.5758234205218</v>
      </c>
      <c r="AE19" s="27">
        <v>3875.7393520235842</v>
      </c>
      <c r="AG19" s="114"/>
      <c r="AH19" s="114"/>
      <c r="AI19" s="114"/>
    </row>
    <row r="20" spans="3:35">
      <c r="C20" s="45" t="s">
        <v>149</v>
      </c>
      <c r="N20" s="34" t="s">
        <v>110</v>
      </c>
      <c r="Z20" s="27" t="s">
        <v>137</v>
      </c>
      <c r="AA20" s="27">
        <v>3850</v>
      </c>
      <c r="AB20" s="27">
        <v>3810</v>
      </c>
      <c r="AC20" s="23">
        <v>3879.6115020595607</v>
      </c>
      <c r="AD20" s="23">
        <v>3866.3462314365629</v>
      </c>
      <c r="AE20" s="23">
        <v>3879.1406617664293</v>
      </c>
      <c r="AG20" s="114"/>
      <c r="AH20" s="114"/>
      <c r="AI20" s="114"/>
    </row>
    <row r="21" spans="3:35" ht="12.75" thickBot="1">
      <c r="C21" s="666"/>
      <c r="D21" s="668"/>
      <c r="E21" s="689" t="s">
        <v>124</v>
      </c>
      <c r="F21" s="726"/>
      <c r="G21" s="726"/>
      <c r="H21" s="690"/>
      <c r="I21" s="664" t="s">
        <v>101</v>
      </c>
      <c r="J21" s="664"/>
      <c r="K21" s="664"/>
      <c r="L21" s="664"/>
      <c r="M21" s="664"/>
      <c r="N21" s="664"/>
      <c r="Z21" s="27" t="s">
        <v>136</v>
      </c>
      <c r="AA21" s="27">
        <v>3860</v>
      </c>
      <c r="AB21" s="27">
        <v>3810</v>
      </c>
      <c r="AC21" s="23">
        <v>3880.1517417690707</v>
      </c>
      <c r="AD21" s="23">
        <v>3863.6675765235773</v>
      </c>
      <c r="AE21" s="23">
        <v>3879.2868113516488</v>
      </c>
      <c r="AG21" s="114"/>
      <c r="AH21" s="114"/>
      <c r="AI21" s="114"/>
    </row>
    <row r="22" spans="3:35" ht="12.75" thickBot="1">
      <c r="C22" s="195" t="s">
        <v>239</v>
      </c>
      <c r="D22" s="116" t="s">
        <v>228</v>
      </c>
      <c r="E22" s="115" t="s">
        <v>109</v>
      </c>
      <c r="F22" s="116" t="s">
        <v>96</v>
      </c>
      <c r="G22" s="195" t="s">
        <v>220</v>
      </c>
      <c r="H22" s="116" t="s">
        <v>96</v>
      </c>
      <c r="I22" s="115" t="s">
        <v>99</v>
      </c>
      <c r="J22" s="123" t="s">
        <v>96</v>
      </c>
      <c r="K22" s="115" t="s">
        <v>98</v>
      </c>
      <c r="L22" s="123" t="s">
        <v>96</v>
      </c>
      <c r="M22" s="115" t="s">
        <v>97</v>
      </c>
      <c r="N22" s="123" t="s">
        <v>96</v>
      </c>
      <c r="Z22" s="95" t="s">
        <v>135</v>
      </c>
      <c r="AA22" s="95">
        <f>AVERAGE(AA19:AA21)</f>
        <v>3853.3333333333335</v>
      </c>
      <c r="AB22" s="95">
        <f t="shared" ref="AB22:AE22" si="4">AVERAGE(AB19:AB21)</f>
        <v>3813.3333333333335</v>
      </c>
      <c r="AC22" s="95">
        <f t="shared" si="4"/>
        <v>3878.8042335972382</v>
      </c>
      <c r="AD22" s="95">
        <f t="shared" si="4"/>
        <v>3866.8632104602207</v>
      </c>
      <c r="AE22" s="95">
        <f t="shared" si="4"/>
        <v>3878.0556083805545</v>
      </c>
    </row>
    <row r="23" spans="3:35">
      <c r="C23" s="117">
        <v>20300</v>
      </c>
      <c r="D23" s="125">
        <v>100</v>
      </c>
      <c r="E23" s="117">
        <v>20300</v>
      </c>
      <c r="F23" s="118">
        <f t="shared" ref="F23:F30" si="5">E23-$C23</f>
        <v>0</v>
      </c>
      <c r="G23" s="196">
        <v>17400</v>
      </c>
      <c r="H23" s="197">
        <f t="shared" ref="H23:H30" si="6">G23-$C23</f>
        <v>-2900</v>
      </c>
      <c r="I23" s="117"/>
      <c r="J23" s="118"/>
      <c r="K23" s="117"/>
      <c r="L23" s="118"/>
      <c r="M23" s="207"/>
      <c r="N23" s="206"/>
      <c r="Z23" s="106" t="s">
        <v>225</v>
      </c>
      <c r="AA23" s="23">
        <f>AA19-AA22</f>
        <v>-3.3333333333334849</v>
      </c>
      <c r="AB23" s="23">
        <f t="shared" ref="AB23" si="7">AB19-AB22</f>
        <v>6.6666666666665151</v>
      </c>
      <c r="AC23" s="23">
        <f>AC21-AC22</f>
        <v>1.3475081718324873</v>
      </c>
      <c r="AD23" s="23">
        <f>AD20-AD22</f>
        <v>-0.51697902365776827</v>
      </c>
      <c r="AE23" s="23">
        <f>AE19-AE22</f>
        <v>-2.3162563569703707</v>
      </c>
    </row>
    <row r="24" spans="3:35">
      <c r="C24" s="119">
        <v>10300</v>
      </c>
      <c r="D24" s="729">
        <v>60</v>
      </c>
      <c r="E24" s="119">
        <v>10300</v>
      </c>
      <c r="F24" s="120">
        <f t="shared" si="5"/>
        <v>0</v>
      </c>
      <c r="G24" s="198">
        <v>8880</v>
      </c>
      <c r="H24" s="199">
        <f t="shared" si="6"/>
        <v>-1420</v>
      </c>
      <c r="I24" s="119"/>
      <c r="J24" s="120"/>
      <c r="K24" s="119"/>
      <c r="L24" s="120"/>
      <c r="M24" s="202"/>
      <c r="N24" s="203"/>
    </row>
    <row r="25" spans="3:35">
      <c r="C25" s="119">
        <v>8330</v>
      </c>
      <c r="D25" s="730"/>
      <c r="E25" s="119">
        <v>8330</v>
      </c>
      <c r="F25" s="120">
        <f t="shared" si="5"/>
        <v>0</v>
      </c>
      <c r="G25" s="198">
        <v>7140</v>
      </c>
      <c r="H25" s="199">
        <f t="shared" si="6"/>
        <v>-1190</v>
      </c>
      <c r="I25" s="119"/>
      <c r="J25" s="120"/>
      <c r="K25" s="119"/>
      <c r="L25" s="120"/>
      <c r="M25" s="119"/>
      <c r="N25" s="120"/>
    </row>
    <row r="26" spans="3:35">
      <c r="C26" s="119">
        <v>4170</v>
      </c>
      <c r="D26" s="730"/>
      <c r="E26" s="119">
        <v>4170</v>
      </c>
      <c r="F26" s="120">
        <f t="shared" si="5"/>
        <v>0</v>
      </c>
      <c r="G26" s="198">
        <v>3580</v>
      </c>
      <c r="H26" s="199">
        <f t="shared" si="6"/>
        <v>-590</v>
      </c>
      <c r="I26" s="119"/>
      <c r="J26" s="120"/>
      <c r="K26" s="119"/>
      <c r="L26" s="120"/>
      <c r="M26" s="119"/>
      <c r="N26" s="120"/>
      <c r="Z26" s="732" t="s">
        <v>152</v>
      </c>
      <c r="AA26" s="689" t="s">
        <v>124</v>
      </c>
      <c r="AB26" s="690"/>
      <c r="AC26" s="664" t="s">
        <v>101</v>
      </c>
      <c r="AD26" s="664"/>
      <c r="AE26" s="664"/>
    </row>
    <row r="27" spans="3:35" ht="12.75" thickBot="1">
      <c r="C27" s="119">
        <v>2030</v>
      </c>
      <c r="D27" s="730"/>
      <c r="E27" s="119">
        <v>2030</v>
      </c>
      <c r="F27" s="120">
        <f t="shared" si="5"/>
        <v>0</v>
      </c>
      <c r="G27" s="198">
        <v>1780</v>
      </c>
      <c r="H27" s="199">
        <f t="shared" si="6"/>
        <v>-250</v>
      </c>
      <c r="I27" s="119"/>
      <c r="J27" s="120"/>
      <c r="K27" s="119"/>
      <c r="L27" s="120"/>
      <c r="M27" s="119"/>
      <c r="N27" s="120"/>
      <c r="Z27" s="728"/>
      <c r="AA27" s="30" t="s">
        <v>109</v>
      </c>
      <c r="AB27" s="92" t="s">
        <v>220</v>
      </c>
      <c r="AC27" s="30" t="s">
        <v>99</v>
      </c>
      <c r="AD27" s="30" t="s">
        <v>98</v>
      </c>
      <c r="AE27" s="30" t="s">
        <v>97</v>
      </c>
    </row>
    <row r="28" spans="3:35">
      <c r="C28" s="119">
        <v>990</v>
      </c>
      <c r="D28" s="730"/>
      <c r="E28" s="119">
        <v>990</v>
      </c>
      <c r="F28" s="120">
        <f t="shared" si="5"/>
        <v>0</v>
      </c>
      <c r="G28" s="202">
        <v>880</v>
      </c>
      <c r="H28" s="203">
        <f t="shared" si="6"/>
        <v>-110</v>
      </c>
      <c r="I28" s="119"/>
      <c r="J28" s="120"/>
      <c r="K28" s="119"/>
      <c r="L28" s="120"/>
      <c r="M28" s="119"/>
      <c r="N28" s="120"/>
      <c r="Z28" s="27" t="s">
        <v>138</v>
      </c>
      <c r="AA28" s="27">
        <v>7860</v>
      </c>
      <c r="AB28" s="27">
        <v>7780</v>
      </c>
      <c r="AC28" s="27">
        <v>7882.3509681525247</v>
      </c>
      <c r="AD28" s="27">
        <v>7853.0393458214994</v>
      </c>
      <c r="AE28" s="27">
        <v>7877.2529988370507</v>
      </c>
      <c r="AG28" s="114"/>
      <c r="AH28" s="114"/>
      <c r="AI28" s="114"/>
    </row>
    <row r="29" spans="3:35">
      <c r="C29" s="119">
        <v>480</v>
      </c>
      <c r="D29" s="730"/>
      <c r="E29" s="119">
        <v>480</v>
      </c>
      <c r="F29" s="120">
        <f t="shared" si="5"/>
        <v>0</v>
      </c>
      <c r="G29" s="119">
        <v>430</v>
      </c>
      <c r="H29" s="120">
        <f t="shared" si="6"/>
        <v>-50</v>
      </c>
      <c r="I29" s="119"/>
      <c r="J29" s="120"/>
      <c r="K29" s="119"/>
      <c r="L29" s="120"/>
      <c r="M29" s="119"/>
      <c r="N29" s="120"/>
      <c r="Z29" s="27" t="s">
        <v>137</v>
      </c>
      <c r="AA29" s="27">
        <v>7860</v>
      </c>
      <c r="AB29" s="27">
        <v>7780</v>
      </c>
      <c r="AC29" s="23">
        <v>7885.712120642399</v>
      </c>
      <c r="AD29" s="23">
        <v>7852.2312394575065</v>
      </c>
      <c r="AE29" s="23">
        <v>7872.7394001591347</v>
      </c>
      <c r="AG29" s="114"/>
      <c r="AH29" s="114"/>
      <c r="AI29" s="114"/>
    </row>
    <row r="30" spans="3:35" ht="12.75" thickBot="1">
      <c r="C30" s="119">
        <v>0</v>
      </c>
      <c r="D30" s="731"/>
      <c r="E30" s="119">
        <v>0</v>
      </c>
      <c r="F30" s="120">
        <f t="shared" si="5"/>
        <v>0</v>
      </c>
      <c r="G30" s="119">
        <v>0</v>
      </c>
      <c r="H30" s="120">
        <f t="shared" si="6"/>
        <v>0</v>
      </c>
      <c r="I30" s="119"/>
      <c r="J30" s="120"/>
      <c r="K30" s="119"/>
      <c r="L30" s="120"/>
      <c r="M30" s="119"/>
      <c r="N30" s="120"/>
      <c r="Z30" s="27" t="s">
        <v>136</v>
      </c>
      <c r="AA30" s="27">
        <v>7870</v>
      </c>
      <c r="AB30" s="27">
        <v>7790</v>
      </c>
      <c r="AC30" s="23">
        <v>7883.9257780415046</v>
      </c>
      <c r="AD30" s="23">
        <v>7849.4933103254652</v>
      </c>
      <c r="AE30" s="23">
        <v>7887.6766992259727</v>
      </c>
      <c r="AG30" s="114"/>
      <c r="AH30" s="114"/>
      <c r="AI30" s="114"/>
    </row>
    <row r="31" spans="3:35">
      <c r="Z31" s="95" t="s">
        <v>135</v>
      </c>
      <c r="AA31" s="95">
        <f>AVERAGE(AA28:AA30)</f>
        <v>7863.333333333333</v>
      </c>
      <c r="AB31" s="95">
        <f t="shared" ref="AB31:AE31" si="8">AVERAGE(AB28:AB30)</f>
        <v>7783.333333333333</v>
      </c>
      <c r="AC31" s="95">
        <f t="shared" si="8"/>
        <v>7883.9962889454764</v>
      </c>
      <c r="AD31" s="95">
        <f t="shared" si="8"/>
        <v>7851.587965201491</v>
      </c>
      <c r="AE31" s="95">
        <f t="shared" si="8"/>
        <v>7879.2230327407196</v>
      </c>
    </row>
    <row r="32" spans="3:35">
      <c r="Z32" s="106" t="s">
        <v>225</v>
      </c>
      <c r="AA32" s="23">
        <f>AA28-AA31</f>
        <v>-3.3333333333330302</v>
      </c>
      <c r="AB32" s="23">
        <f t="shared" ref="AB32" si="9">AB28-AB31</f>
        <v>-3.3333333333330302</v>
      </c>
      <c r="AC32" s="23">
        <f>AC29-AC31</f>
        <v>1.715831696922578</v>
      </c>
      <c r="AD32" s="23">
        <f>AD28-AD31</f>
        <v>1.4513806200084218</v>
      </c>
      <c r="AE32" s="23">
        <f>AE29-AE31</f>
        <v>-6.4836325815849705</v>
      </c>
    </row>
    <row r="33" spans="2:35">
      <c r="Z33" s="40"/>
      <c r="AA33" s="40"/>
      <c r="AB33" s="40"/>
    </row>
    <row r="34" spans="2:35">
      <c r="B34" s="20" t="s">
        <v>151</v>
      </c>
    </row>
    <row r="35" spans="2:35">
      <c r="C35" s="45" t="s">
        <v>246</v>
      </c>
      <c r="N35" s="34" t="s">
        <v>110</v>
      </c>
      <c r="Z35" s="45" t="s">
        <v>247</v>
      </c>
    </row>
    <row r="36" spans="2:35">
      <c r="C36" s="666"/>
      <c r="D36" s="668"/>
      <c r="E36" s="689" t="s">
        <v>124</v>
      </c>
      <c r="F36" s="726"/>
      <c r="G36" s="726"/>
      <c r="H36" s="690"/>
      <c r="I36" s="664" t="s">
        <v>101</v>
      </c>
      <c r="J36" s="664"/>
      <c r="K36" s="664"/>
      <c r="L36" s="664"/>
      <c r="M36" s="664"/>
      <c r="N36" s="664"/>
      <c r="Z36" s="700" t="s">
        <v>150</v>
      </c>
      <c r="AA36" s="689" t="s">
        <v>124</v>
      </c>
      <c r="AB36" s="690"/>
      <c r="AC36" s="664" t="s">
        <v>101</v>
      </c>
      <c r="AD36" s="664"/>
      <c r="AE36" s="664"/>
    </row>
    <row r="37" spans="2:35" ht="12.75" thickBot="1">
      <c r="C37" s="195" t="s">
        <v>239</v>
      </c>
      <c r="D37" s="116" t="s">
        <v>228</v>
      </c>
      <c r="E37" s="208" t="s">
        <v>109</v>
      </c>
      <c r="F37" s="116" t="s">
        <v>96</v>
      </c>
      <c r="G37" s="195" t="s">
        <v>220</v>
      </c>
      <c r="H37" s="116" t="s">
        <v>96</v>
      </c>
      <c r="I37" s="115" t="s">
        <v>99</v>
      </c>
      <c r="J37" s="123" t="s">
        <v>96</v>
      </c>
      <c r="K37" s="115" t="s">
        <v>98</v>
      </c>
      <c r="L37" s="123" t="s">
        <v>96</v>
      </c>
      <c r="M37" s="115" t="s">
        <v>97</v>
      </c>
      <c r="N37" s="123" t="s">
        <v>96</v>
      </c>
      <c r="Z37" s="701"/>
      <c r="AA37" s="30" t="s">
        <v>109</v>
      </c>
      <c r="AB37" s="92" t="s">
        <v>220</v>
      </c>
      <c r="AC37" s="30" t="s">
        <v>99</v>
      </c>
      <c r="AD37" s="30" t="s">
        <v>98</v>
      </c>
      <c r="AE37" s="30" t="s">
        <v>97</v>
      </c>
    </row>
    <row r="38" spans="2:35">
      <c r="C38" s="121">
        <v>1968</v>
      </c>
      <c r="D38" s="126">
        <f>C38*0.05</f>
        <v>98.4</v>
      </c>
      <c r="E38" s="211">
        <v>1880</v>
      </c>
      <c r="F38" s="122">
        <f>E38-$E38</f>
        <v>0</v>
      </c>
      <c r="G38" s="121">
        <v>1870</v>
      </c>
      <c r="H38" s="122">
        <f>G38-$E38</f>
        <v>-10</v>
      </c>
      <c r="I38" s="121"/>
      <c r="J38" s="122"/>
      <c r="K38" s="121"/>
      <c r="L38" s="122"/>
      <c r="M38" s="121"/>
      <c r="N38" s="122"/>
      <c r="Z38" s="27" t="s">
        <v>138</v>
      </c>
      <c r="AA38" s="27">
        <v>0</v>
      </c>
      <c r="AB38" s="27">
        <v>0</v>
      </c>
      <c r="AC38" s="27">
        <v>1.4772704448509373</v>
      </c>
      <c r="AD38" s="27">
        <v>4.5584893981027923</v>
      </c>
      <c r="AE38" s="27">
        <v>2.4111148375925175</v>
      </c>
      <c r="AG38" s="114"/>
      <c r="AH38" s="114"/>
      <c r="AI38" s="114"/>
    </row>
    <row r="39" spans="2:35">
      <c r="C39" s="119">
        <v>984</v>
      </c>
      <c r="D39" s="124">
        <f t="shared" ref="D39:D42" si="10">C39*0.05</f>
        <v>49.2</v>
      </c>
      <c r="E39" s="210">
        <v>890</v>
      </c>
      <c r="F39" s="120">
        <f t="shared" ref="F39:H43" si="11">E39-$E39</f>
        <v>0</v>
      </c>
      <c r="G39" s="119">
        <v>900</v>
      </c>
      <c r="H39" s="120">
        <f t="shared" si="11"/>
        <v>10</v>
      </c>
      <c r="I39" s="119"/>
      <c r="J39" s="120"/>
      <c r="K39" s="119"/>
      <c r="L39" s="120"/>
      <c r="M39" s="119"/>
      <c r="N39" s="120"/>
      <c r="Z39" s="27" t="s">
        <v>137</v>
      </c>
      <c r="AA39" s="27">
        <v>0</v>
      </c>
      <c r="AB39" s="27">
        <v>0</v>
      </c>
      <c r="AC39" s="23">
        <v>1.5708078387478306</v>
      </c>
      <c r="AD39" s="23">
        <v>4.2679972239839303</v>
      </c>
      <c r="AE39" s="23">
        <v>2.0453298737435444</v>
      </c>
      <c r="AG39" s="114"/>
      <c r="AH39" s="114"/>
      <c r="AI39" s="114"/>
    </row>
    <row r="40" spans="2:35" ht="12.75" thickBot="1">
      <c r="C40" s="119">
        <v>492</v>
      </c>
      <c r="D40" s="124">
        <f t="shared" si="10"/>
        <v>24.6</v>
      </c>
      <c r="E40" s="210">
        <v>420</v>
      </c>
      <c r="F40" s="120">
        <f t="shared" si="11"/>
        <v>0</v>
      </c>
      <c r="G40" s="119">
        <v>440</v>
      </c>
      <c r="H40" s="120">
        <f t="shared" si="11"/>
        <v>20</v>
      </c>
      <c r="I40" s="119"/>
      <c r="J40" s="120"/>
      <c r="K40" s="119"/>
      <c r="L40" s="120"/>
      <c r="M40" s="119"/>
      <c r="N40" s="120"/>
      <c r="Z40" s="27" t="s">
        <v>136</v>
      </c>
      <c r="AA40" s="27">
        <v>0</v>
      </c>
      <c r="AB40" s="27">
        <v>0</v>
      </c>
      <c r="AC40" s="23">
        <v>1.8590232993043225</v>
      </c>
      <c r="AD40" s="23">
        <v>4.7977290871481904</v>
      </c>
      <c r="AE40" s="23">
        <v>1.9368266216153383</v>
      </c>
      <c r="AG40" s="114"/>
      <c r="AH40" s="114"/>
      <c r="AI40" s="114"/>
    </row>
    <row r="41" spans="2:35">
      <c r="C41" s="119">
        <v>246</v>
      </c>
      <c r="D41" s="124">
        <f t="shared" si="10"/>
        <v>12.3</v>
      </c>
      <c r="E41" s="210">
        <v>200</v>
      </c>
      <c r="F41" s="120">
        <f t="shared" si="11"/>
        <v>0</v>
      </c>
      <c r="G41" s="119">
        <v>210</v>
      </c>
      <c r="H41" s="120">
        <f t="shared" si="11"/>
        <v>10</v>
      </c>
      <c r="I41" s="119"/>
      <c r="J41" s="120"/>
      <c r="K41" s="119"/>
      <c r="L41" s="120"/>
      <c r="M41" s="119"/>
      <c r="N41" s="120"/>
      <c r="Z41" s="95" t="s">
        <v>135</v>
      </c>
      <c r="AA41" s="95">
        <f>AVERAGE(AA38:AA40)</f>
        <v>0</v>
      </c>
      <c r="AB41" s="95">
        <f t="shared" ref="AB41:AE41" si="12">AVERAGE(AB38:AB40)</f>
        <v>0</v>
      </c>
      <c r="AC41" s="95">
        <f t="shared" si="12"/>
        <v>1.6357005276343635</v>
      </c>
      <c r="AD41" s="95">
        <f t="shared" si="12"/>
        <v>4.541405236411638</v>
      </c>
      <c r="AE41" s="95">
        <f t="shared" si="12"/>
        <v>2.1310904443171332</v>
      </c>
    </row>
    <row r="42" spans="2:35">
      <c r="C42" s="119">
        <v>123</v>
      </c>
      <c r="D42" s="124">
        <f t="shared" si="10"/>
        <v>6.15</v>
      </c>
      <c r="E42" s="210">
        <v>90</v>
      </c>
      <c r="F42" s="120">
        <f t="shared" si="11"/>
        <v>0</v>
      </c>
      <c r="G42" s="119">
        <v>100</v>
      </c>
      <c r="H42" s="120">
        <f t="shared" si="11"/>
        <v>10</v>
      </c>
      <c r="I42" s="119"/>
      <c r="J42" s="120"/>
      <c r="K42" s="119"/>
      <c r="L42" s="120"/>
      <c r="M42" s="119"/>
      <c r="N42" s="120"/>
      <c r="Z42" s="106" t="s">
        <v>225</v>
      </c>
      <c r="AA42" s="23">
        <f>AA38-AA41</f>
        <v>0</v>
      </c>
      <c r="AB42" s="23">
        <f t="shared" ref="AB42" si="13">AB38-AB41</f>
        <v>0</v>
      </c>
      <c r="AC42" s="23">
        <f>AC40-AC41</f>
        <v>0.22332277166995906</v>
      </c>
      <c r="AD42" s="23">
        <f>AD40-AD41</f>
        <v>0.25632385073655239</v>
      </c>
      <c r="AE42" s="23">
        <f>AE40-AE41</f>
        <v>-0.19426382270179499</v>
      </c>
    </row>
    <row r="43" spans="2:35">
      <c r="C43" s="119">
        <v>0</v>
      </c>
      <c r="D43" s="124">
        <v>5</v>
      </c>
      <c r="E43" s="210">
        <v>0</v>
      </c>
      <c r="F43" s="120">
        <f t="shared" si="11"/>
        <v>0</v>
      </c>
      <c r="G43" s="119">
        <v>0</v>
      </c>
      <c r="H43" s="120">
        <f t="shared" si="11"/>
        <v>0</v>
      </c>
      <c r="I43" s="119"/>
      <c r="J43" s="120"/>
      <c r="K43" s="119"/>
      <c r="L43" s="120"/>
      <c r="M43" s="119"/>
      <c r="N43" s="120"/>
    </row>
    <row r="45" spans="2:35">
      <c r="Z45" s="727" t="s">
        <v>226</v>
      </c>
      <c r="AA45" s="689" t="s">
        <v>124</v>
      </c>
      <c r="AB45" s="690"/>
      <c r="AC45" s="664" t="s">
        <v>101</v>
      </c>
      <c r="AD45" s="664"/>
      <c r="AE45" s="664"/>
    </row>
    <row r="46" spans="2:35" ht="12.75" thickBot="1">
      <c r="C46" s="20" t="s">
        <v>149</v>
      </c>
      <c r="N46" s="34" t="s">
        <v>110</v>
      </c>
      <c r="Z46" s="728"/>
      <c r="AA46" s="30" t="s">
        <v>109</v>
      </c>
      <c r="AB46" s="92" t="s">
        <v>220</v>
      </c>
      <c r="AC46" s="30" t="s">
        <v>99</v>
      </c>
      <c r="AD46" s="30" t="s">
        <v>98</v>
      </c>
      <c r="AE46" s="30" t="s">
        <v>97</v>
      </c>
    </row>
    <row r="47" spans="2:35">
      <c r="C47" s="666"/>
      <c r="D47" s="668"/>
      <c r="E47" s="689" t="s">
        <v>124</v>
      </c>
      <c r="F47" s="726"/>
      <c r="G47" s="726"/>
      <c r="H47" s="690"/>
      <c r="I47" s="664" t="s">
        <v>101</v>
      </c>
      <c r="J47" s="664"/>
      <c r="K47" s="664"/>
      <c r="L47" s="664"/>
      <c r="M47" s="664"/>
      <c r="N47" s="664"/>
      <c r="Z47" s="27" t="s">
        <v>138</v>
      </c>
      <c r="AA47" s="27">
        <v>90</v>
      </c>
      <c r="AB47" s="27">
        <v>100</v>
      </c>
      <c r="AC47" s="27">
        <v>99.700699223581339</v>
      </c>
      <c r="AD47" s="27">
        <v>102.22148422730442</v>
      </c>
      <c r="AE47" s="27">
        <v>99.680986591718124</v>
      </c>
      <c r="AG47" s="114"/>
      <c r="AH47" s="114"/>
      <c r="AI47" s="114"/>
    </row>
    <row r="48" spans="2:35" ht="12.75" thickBot="1">
      <c r="C48" s="195" t="s">
        <v>239</v>
      </c>
      <c r="D48" s="116" t="s">
        <v>228</v>
      </c>
      <c r="E48" s="115" t="s">
        <v>109</v>
      </c>
      <c r="F48" s="116" t="s">
        <v>96</v>
      </c>
      <c r="G48" s="195" t="s">
        <v>220</v>
      </c>
      <c r="H48" s="116" t="s">
        <v>96</v>
      </c>
      <c r="I48" s="115" t="s">
        <v>99</v>
      </c>
      <c r="J48" s="123" t="s">
        <v>96</v>
      </c>
      <c r="K48" s="115" t="s">
        <v>98</v>
      </c>
      <c r="L48" s="123" t="s">
        <v>96</v>
      </c>
      <c r="M48" s="115" t="s">
        <v>97</v>
      </c>
      <c r="N48" s="123" t="s">
        <v>96</v>
      </c>
      <c r="Z48" s="27" t="s">
        <v>137</v>
      </c>
      <c r="AA48" s="27">
        <v>90</v>
      </c>
      <c r="AB48" s="27">
        <v>100</v>
      </c>
      <c r="AC48" s="23">
        <v>99.511019435742668</v>
      </c>
      <c r="AD48" s="23">
        <v>102.86629773902293</v>
      </c>
      <c r="AE48" s="23">
        <v>99.901289739873405</v>
      </c>
      <c r="AG48" s="114"/>
      <c r="AH48" s="114"/>
      <c r="AI48" s="114"/>
    </row>
    <row r="49" spans="2:35" ht="12.75" thickBot="1">
      <c r="C49" s="121">
        <v>2030</v>
      </c>
      <c r="D49" s="126">
        <f>C49*0.05</f>
        <v>101.5</v>
      </c>
      <c r="E49" s="121">
        <v>2030</v>
      </c>
      <c r="F49" s="122">
        <f t="shared" ref="F49:F54" si="14">E49-$C49</f>
        <v>0</v>
      </c>
      <c r="G49" s="200">
        <v>1780</v>
      </c>
      <c r="H49" s="201">
        <f t="shared" ref="H49:H54" si="15">G49-$C49</f>
        <v>-250</v>
      </c>
      <c r="I49" s="121"/>
      <c r="J49" s="122"/>
      <c r="K49" s="204"/>
      <c r="L49" s="205"/>
      <c r="M49" s="121"/>
      <c r="N49" s="122"/>
      <c r="Z49" s="27" t="s">
        <v>136</v>
      </c>
      <c r="AA49" s="27">
        <v>90</v>
      </c>
      <c r="AB49" s="27">
        <v>100</v>
      </c>
      <c r="AC49" s="23">
        <v>99.860799941765194</v>
      </c>
      <c r="AD49" s="23">
        <v>102.87787157661823</v>
      </c>
      <c r="AE49" s="23">
        <v>99.990931346079492</v>
      </c>
      <c r="AG49" s="114"/>
      <c r="AH49" s="114"/>
      <c r="AI49" s="114"/>
    </row>
    <row r="50" spans="2:35">
      <c r="C50" s="119">
        <v>990</v>
      </c>
      <c r="D50" s="124">
        <f t="shared" ref="D50:D52" si="16">C50*0.05</f>
        <v>49.5</v>
      </c>
      <c r="E50" s="119">
        <v>990</v>
      </c>
      <c r="F50" s="120">
        <f t="shared" si="14"/>
        <v>0</v>
      </c>
      <c r="G50" s="198">
        <v>880</v>
      </c>
      <c r="H50" s="199">
        <f t="shared" si="15"/>
        <v>-110</v>
      </c>
      <c r="I50" s="119"/>
      <c r="J50" s="120"/>
      <c r="K50" s="119"/>
      <c r="L50" s="120"/>
      <c r="M50" s="119"/>
      <c r="N50" s="120"/>
      <c r="Z50" s="95" t="s">
        <v>135</v>
      </c>
      <c r="AA50" s="95">
        <f>AVERAGE(AA47:AA49)</f>
        <v>90</v>
      </c>
      <c r="AB50" s="95">
        <f t="shared" ref="AB50:AE50" si="17">AVERAGE(AB47:AB49)</f>
        <v>100</v>
      </c>
      <c r="AC50" s="95">
        <f t="shared" si="17"/>
        <v>99.690839533696405</v>
      </c>
      <c r="AD50" s="95">
        <f t="shared" si="17"/>
        <v>102.65521784764853</v>
      </c>
      <c r="AE50" s="95">
        <f t="shared" si="17"/>
        <v>99.857735892557002</v>
      </c>
    </row>
    <row r="51" spans="2:35">
      <c r="C51" s="119">
        <v>480</v>
      </c>
      <c r="D51" s="124">
        <f t="shared" si="16"/>
        <v>24</v>
      </c>
      <c r="E51" s="119">
        <v>480</v>
      </c>
      <c r="F51" s="120">
        <f t="shared" si="14"/>
        <v>0</v>
      </c>
      <c r="G51" s="198">
        <v>430</v>
      </c>
      <c r="H51" s="199">
        <f t="shared" si="15"/>
        <v>-50</v>
      </c>
      <c r="I51" s="119"/>
      <c r="J51" s="120"/>
      <c r="K51" s="119"/>
      <c r="L51" s="120"/>
      <c r="M51" s="119"/>
      <c r="N51" s="120"/>
      <c r="Z51" s="106" t="s">
        <v>225</v>
      </c>
      <c r="AA51" s="23">
        <f>AA47-AA50</f>
        <v>0</v>
      </c>
      <c r="AB51" s="23">
        <f t="shared" ref="AB51" si="18">AB47-AB50</f>
        <v>0</v>
      </c>
      <c r="AC51" s="23">
        <f>AC49-AC50</f>
        <v>0.16996040806878909</v>
      </c>
      <c r="AD51" s="23">
        <f>AD48-AD50</f>
        <v>0.21107989137439631</v>
      </c>
      <c r="AE51" s="23">
        <f>AE48-AE50</f>
        <v>4.3553847316402994E-2</v>
      </c>
    </row>
    <row r="52" spans="2:35">
      <c r="C52" s="119">
        <v>220</v>
      </c>
      <c r="D52" s="124">
        <f t="shared" si="16"/>
        <v>11</v>
      </c>
      <c r="E52" s="119">
        <v>220</v>
      </c>
      <c r="F52" s="120">
        <f t="shared" si="14"/>
        <v>0</v>
      </c>
      <c r="G52" s="119">
        <v>210</v>
      </c>
      <c r="H52" s="120">
        <f t="shared" si="15"/>
        <v>-10</v>
      </c>
      <c r="I52" s="119"/>
      <c r="J52" s="120"/>
      <c r="K52" s="119"/>
      <c r="L52" s="120"/>
      <c r="M52" s="119"/>
      <c r="N52" s="120"/>
    </row>
    <row r="53" spans="2:35">
      <c r="C53" s="119">
        <v>90</v>
      </c>
      <c r="D53" s="124">
        <v>5</v>
      </c>
      <c r="E53" s="119">
        <v>90</v>
      </c>
      <c r="F53" s="120">
        <f t="shared" si="14"/>
        <v>0</v>
      </c>
      <c r="G53" s="198">
        <v>100</v>
      </c>
      <c r="H53" s="199">
        <f t="shared" si="15"/>
        <v>10</v>
      </c>
      <c r="I53" s="202"/>
      <c r="J53" s="203"/>
      <c r="K53" s="119"/>
      <c r="L53" s="120"/>
      <c r="M53" s="119"/>
      <c r="N53" s="120"/>
    </row>
    <row r="54" spans="2:35">
      <c r="C54" s="119">
        <v>0</v>
      </c>
      <c r="D54" s="124">
        <v>5</v>
      </c>
      <c r="E54" s="119">
        <v>0</v>
      </c>
      <c r="F54" s="120">
        <f t="shared" si="14"/>
        <v>0</v>
      </c>
      <c r="G54" s="119">
        <v>0</v>
      </c>
      <c r="H54" s="120">
        <f t="shared" si="15"/>
        <v>0</v>
      </c>
      <c r="I54" s="119"/>
      <c r="J54" s="120"/>
      <c r="K54" s="119"/>
      <c r="L54" s="120"/>
      <c r="M54" s="119"/>
      <c r="N54" s="120"/>
      <c r="Z54" s="727" t="s">
        <v>227</v>
      </c>
      <c r="AA54" s="689" t="s">
        <v>124</v>
      </c>
      <c r="AB54" s="690"/>
      <c r="AC54" s="664" t="s">
        <v>101</v>
      </c>
      <c r="AD54" s="664"/>
      <c r="AE54" s="664"/>
    </row>
    <row r="55" spans="2:35" ht="12.75" thickBot="1">
      <c r="Z55" s="728"/>
      <c r="AA55" s="30" t="s">
        <v>109</v>
      </c>
      <c r="AB55" s="92" t="s">
        <v>220</v>
      </c>
      <c r="AC55" s="30" t="s">
        <v>99</v>
      </c>
      <c r="AD55" s="30" t="s">
        <v>98</v>
      </c>
      <c r="AE55" s="30" t="s">
        <v>97</v>
      </c>
    </row>
    <row r="56" spans="2:35">
      <c r="Z56" s="27" t="s">
        <v>138</v>
      </c>
      <c r="AA56" s="27">
        <v>880</v>
      </c>
      <c r="AB56" s="27">
        <v>900</v>
      </c>
      <c r="AC56" s="27">
        <v>876.16878609247522</v>
      </c>
      <c r="AD56" s="27">
        <v>879.46955562774474</v>
      </c>
      <c r="AE56" s="27">
        <v>870.17723744336411</v>
      </c>
      <c r="AG56" s="114"/>
      <c r="AH56" s="114"/>
      <c r="AI56" s="114"/>
    </row>
    <row r="57" spans="2:35">
      <c r="Z57" s="27" t="s">
        <v>137</v>
      </c>
      <c r="AA57" s="27">
        <v>880</v>
      </c>
      <c r="AB57" s="27">
        <v>900</v>
      </c>
      <c r="AC57" s="23">
        <v>875.42100280650664</v>
      </c>
      <c r="AD57" s="23">
        <v>877.15539903990316</v>
      </c>
      <c r="AE57" s="23">
        <v>870.54780084991523</v>
      </c>
      <c r="AG57" s="114"/>
      <c r="AH57" s="114"/>
      <c r="AI57" s="114"/>
    </row>
    <row r="58" spans="2:35" ht="12.75" thickBot="1">
      <c r="Z58" s="27" t="s">
        <v>136</v>
      </c>
      <c r="AA58" s="27">
        <v>880</v>
      </c>
      <c r="AB58" s="27">
        <v>900</v>
      </c>
      <c r="AC58" s="23">
        <v>872.94424100067738</v>
      </c>
      <c r="AD58" s="23">
        <v>872.84902346885713</v>
      </c>
      <c r="AE58" s="23">
        <v>868.36255982731871</v>
      </c>
      <c r="AG58" s="114"/>
      <c r="AH58" s="114"/>
      <c r="AI58" s="114"/>
    </row>
    <row r="59" spans="2:35">
      <c r="Z59" s="95" t="s">
        <v>135</v>
      </c>
      <c r="AA59" s="95">
        <f>AVERAGE(AA56:AA58)</f>
        <v>880</v>
      </c>
      <c r="AB59" s="95">
        <f t="shared" ref="AB59:AE59" si="19">AVERAGE(AB56:AB58)</f>
        <v>900</v>
      </c>
      <c r="AC59" s="95">
        <f t="shared" si="19"/>
        <v>874.84467663321982</v>
      </c>
      <c r="AD59" s="95">
        <f t="shared" si="19"/>
        <v>876.49132604550175</v>
      </c>
      <c r="AE59" s="95">
        <f t="shared" si="19"/>
        <v>869.69586604019935</v>
      </c>
      <c r="AG59" s="114"/>
      <c r="AH59" s="114"/>
      <c r="AI59" s="114"/>
    </row>
    <row r="60" spans="2:35">
      <c r="Z60" s="106" t="s">
        <v>225</v>
      </c>
      <c r="AA60" s="23">
        <f>AA56-AA59</f>
        <v>0</v>
      </c>
      <c r="AB60" s="23">
        <f t="shared" ref="AB60" si="20">AB56-AB59</f>
        <v>0</v>
      </c>
      <c r="AC60" s="23">
        <f>AC56-AC59</f>
        <v>1.3241094592553964</v>
      </c>
      <c r="AD60" s="23">
        <f>AD56-AD59</f>
        <v>2.9782295822429887</v>
      </c>
      <c r="AE60" s="23">
        <f>AE58-AE59</f>
        <v>-1.3333062128806432</v>
      </c>
    </row>
    <row r="61" spans="2:35">
      <c r="C61" s="40"/>
      <c r="D61" s="40"/>
      <c r="E61" s="40"/>
      <c r="F61" s="40"/>
      <c r="G61" s="40"/>
    </row>
    <row r="64" spans="2:35">
      <c r="B64" s="20" t="s">
        <v>148</v>
      </c>
    </row>
    <row r="65" spans="3:39">
      <c r="C65" s="240" t="s">
        <v>314</v>
      </c>
      <c r="M65" s="20" t="s">
        <v>147</v>
      </c>
      <c r="Q65" s="240" t="s">
        <v>315</v>
      </c>
      <c r="AA65" s="20" t="s">
        <v>147</v>
      </c>
      <c r="AC65" s="240" t="s">
        <v>313</v>
      </c>
      <c r="AM65" s="20" t="s">
        <v>147</v>
      </c>
    </row>
    <row r="66" spans="3:39" ht="12" customHeight="1">
      <c r="C66" s="689" t="s">
        <v>261</v>
      </c>
      <c r="D66" s="726"/>
      <c r="E66" s="726"/>
      <c r="F66" s="711" t="s">
        <v>146</v>
      </c>
      <c r="G66" s="723"/>
      <c r="H66" s="667" t="s">
        <v>101</v>
      </c>
      <c r="I66" s="667"/>
      <c r="J66" s="667"/>
      <c r="K66" s="667"/>
      <c r="L66" s="667"/>
      <c r="M66" s="668"/>
      <c r="Q66" s="689"/>
      <c r="R66" s="726"/>
      <c r="S66" s="726"/>
      <c r="T66" s="711" t="s">
        <v>146</v>
      </c>
      <c r="U66" s="723"/>
      <c r="V66" s="667" t="s">
        <v>101</v>
      </c>
      <c r="W66" s="667"/>
      <c r="X66" s="667"/>
      <c r="Y66" s="667"/>
      <c r="Z66" s="667"/>
      <c r="AA66" s="668"/>
      <c r="AC66" s="689" t="s">
        <v>261</v>
      </c>
      <c r="AD66" s="726"/>
      <c r="AE66" s="726"/>
      <c r="AF66" s="711" t="s">
        <v>146</v>
      </c>
      <c r="AG66" s="723"/>
      <c r="AH66" s="667" t="s">
        <v>101</v>
      </c>
      <c r="AI66" s="667"/>
      <c r="AJ66" s="667"/>
      <c r="AK66" s="667"/>
      <c r="AL66" s="667"/>
      <c r="AM66" s="668"/>
    </row>
    <row r="67" spans="3:39" ht="12.75" thickBot="1">
      <c r="C67" s="39" t="s">
        <v>262</v>
      </c>
      <c r="D67" s="227" t="s">
        <v>159</v>
      </c>
      <c r="E67" s="249" t="s">
        <v>145</v>
      </c>
      <c r="F67" s="252" t="s">
        <v>142</v>
      </c>
      <c r="G67" s="176" t="s">
        <v>96</v>
      </c>
      <c r="H67" s="257" t="s">
        <v>99</v>
      </c>
      <c r="I67" s="123" t="s">
        <v>96</v>
      </c>
      <c r="J67" s="115" t="s">
        <v>98</v>
      </c>
      <c r="K67" s="123" t="s">
        <v>96</v>
      </c>
      <c r="L67" s="267" t="s">
        <v>97</v>
      </c>
      <c r="M67" s="268" t="s">
        <v>96</v>
      </c>
      <c r="Q67" s="39" t="s">
        <v>262</v>
      </c>
      <c r="R67" s="227" t="s">
        <v>159</v>
      </c>
      <c r="S67" s="249" t="s">
        <v>145</v>
      </c>
      <c r="T67" s="252" t="s">
        <v>142</v>
      </c>
      <c r="U67" s="176" t="s">
        <v>96</v>
      </c>
      <c r="V67" s="257" t="s">
        <v>99</v>
      </c>
      <c r="W67" s="123" t="s">
        <v>96</v>
      </c>
      <c r="X67" s="115" t="s">
        <v>98</v>
      </c>
      <c r="Y67" s="123" t="s">
        <v>96</v>
      </c>
      <c r="Z67" s="267" t="s">
        <v>97</v>
      </c>
      <c r="AA67" s="268" t="s">
        <v>96</v>
      </c>
      <c r="AC67" s="39" t="s">
        <v>262</v>
      </c>
      <c r="AD67" s="227" t="s">
        <v>159</v>
      </c>
      <c r="AE67" s="249" t="s">
        <v>145</v>
      </c>
      <c r="AF67" s="252" t="s">
        <v>142</v>
      </c>
      <c r="AG67" s="176" t="s">
        <v>96</v>
      </c>
      <c r="AH67" s="257" t="s">
        <v>99</v>
      </c>
      <c r="AI67" s="123" t="s">
        <v>96</v>
      </c>
      <c r="AJ67" s="115" t="s">
        <v>98</v>
      </c>
      <c r="AK67" s="123" t="s">
        <v>96</v>
      </c>
      <c r="AL67" s="267" t="s">
        <v>97</v>
      </c>
      <c r="AM67" s="268" t="s">
        <v>96</v>
      </c>
    </row>
    <row r="68" spans="3:39">
      <c r="C68" s="231" t="s">
        <v>264</v>
      </c>
      <c r="D68" s="228"/>
      <c r="E68" s="250"/>
      <c r="F68" s="253"/>
      <c r="G68" s="254"/>
      <c r="H68" s="258"/>
      <c r="I68" s="259"/>
      <c r="J68" s="264"/>
      <c r="K68" s="259"/>
      <c r="L68" s="264"/>
      <c r="M68" s="259"/>
      <c r="Q68" s="231" t="s">
        <v>264</v>
      </c>
      <c r="R68" s="228"/>
      <c r="S68" s="250"/>
      <c r="T68" s="253"/>
      <c r="U68" s="254"/>
      <c r="V68" s="258"/>
      <c r="W68" s="259"/>
      <c r="X68" s="264"/>
      <c r="Y68" s="259"/>
      <c r="Z68" s="264"/>
      <c r="AA68" s="259"/>
      <c r="AC68" s="231" t="s">
        <v>264</v>
      </c>
      <c r="AD68" s="228"/>
      <c r="AE68" s="250"/>
      <c r="AF68" s="253"/>
      <c r="AG68" s="254"/>
      <c r="AH68" s="258"/>
      <c r="AI68" s="259"/>
      <c r="AJ68" s="264"/>
      <c r="AK68" s="259"/>
      <c r="AL68" s="264"/>
      <c r="AM68" s="259"/>
    </row>
    <row r="69" spans="3:39">
      <c r="C69" s="232" t="s">
        <v>263</v>
      </c>
      <c r="D69" s="229"/>
      <c r="E69" s="251"/>
      <c r="F69" s="183">
        <v>93.7</v>
      </c>
      <c r="G69" s="187">
        <f>F69-$F69</f>
        <v>0</v>
      </c>
      <c r="H69" s="260">
        <v>81.764437460327798</v>
      </c>
      <c r="I69" s="261">
        <f>H69-$F69</f>
        <v>-11.935562539672205</v>
      </c>
      <c r="J69" s="265">
        <v>89.34603069632378</v>
      </c>
      <c r="K69" s="261">
        <f>J69-$F69</f>
        <v>-4.353969303676223</v>
      </c>
      <c r="L69" s="265">
        <v>97.579140841054183</v>
      </c>
      <c r="M69" s="261">
        <f>L69-$F69</f>
        <v>3.8791408410541806</v>
      </c>
      <c r="Q69" s="232" t="s">
        <v>263</v>
      </c>
      <c r="R69" s="229"/>
      <c r="S69" s="251"/>
      <c r="T69" s="183">
        <v>93.7</v>
      </c>
      <c r="U69" s="187">
        <f>T69-$F69</f>
        <v>0</v>
      </c>
      <c r="V69" s="260">
        <v>93.749475513843521</v>
      </c>
      <c r="W69" s="261">
        <f>V69-$F69</f>
        <v>4.9475513843518115E-2</v>
      </c>
      <c r="X69" s="265">
        <v>93.419341230636377</v>
      </c>
      <c r="Y69" s="261">
        <f>X69-$F69</f>
        <v>-0.28065876936362599</v>
      </c>
      <c r="Z69" s="265">
        <v>113.10191136530845</v>
      </c>
      <c r="AA69" s="261">
        <f>Z69-$F69</f>
        <v>19.40191136530845</v>
      </c>
      <c r="AC69" s="232" t="s">
        <v>263</v>
      </c>
      <c r="AD69" s="229"/>
      <c r="AE69" s="251"/>
      <c r="AF69" s="183">
        <v>93.7</v>
      </c>
      <c r="AG69" s="187">
        <f>AF69-$F69</f>
        <v>0</v>
      </c>
      <c r="AH69" s="260">
        <v>98.576459602464794</v>
      </c>
      <c r="AI69" s="261">
        <f>AH69-$F69</f>
        <v>4.8764596024647915</v>
      </c>
      <c r="AJ69" s="265">
        <v>101.8761245820203</v>
      </c>
      <c r="AK69" s="261">
        <f>AJ69-$F69</f>
        <v>8.176124582020293</v>
      </c>
      <c r="AL69" s="265">
        <v>117.78275275302686</v>
      </c>
      <c r="AM69" s="261">
        <f>AL69-$F69</f>
        <v>24.082752753026853</v>
      </c>
    </row>
    <row r="70" spans="3:39">
      <c r="C70" s="241">
        <v>6.25</v>
      </c>
      <c r="D70" s="229"/>
      <c r="E70" s="251"/>
      <c r="F70" s="255">
        <v>62.433333333333337</v>
      </c>
      <c r="G70" s="256">
        <f t="shared" ref="G70:I74" si="21">F70-$F70</f>
        <v>0</v>
      </c>
      <c r="H70" s="262">
        <v>62.433333333333337</v>
      </c>
      <c r="I70" s="263">
        <f t="shared" si="21"/>
        <v>0</v>
      </c>
      <c r="J70" s="266">
        <v>62.433333333333337</v>
      </c>
      <c r="K70" s="263">
        <f t="shared" ref="K70:K74" si="22">J70-$F70</f>
        <v>0</v>
      </c>
      <c r="L70" s="266">
        <v>62.433333333333337</v>
      </c>
      <c r="M70" s="263">
        <f t="shared" ref="M70:M74" si="23">L70-$F70</f>
        <v>0</v>
      </c>
      <c r="Q70" s="233">
        <v>6.25</v>
      </c>
      <c r="R70" s="229"/>
      <c r="S70" s="251"/>
      <c r="T70" s="183">
        <v>62.433333333333337</v>
      </c>
      <c r="U70" s="187">
        <f t="shared" ref="U70:U74" si="24">T70-$F70</f>
        <v>0</v>
      </c>
      <c r="V70" s="260">
        <v>71.58481653372705</v>
      </c>
      <c r="W70" s="261">
        <f t="shared" ref="W70:W74" si="25">V70-$F70</f>
        <v>9.151483200393713</v>
      </c>
      <c r="X70" s="265">
        <v>65.27968646594519</v>
      </c>
      <c r="Y70" s="261">
        <f t="shared" ref="Y70:Y74" si="26">X70-$F70</f>
        <v>2.8463531326118527</v>
      </c>
      <c r="Z70" s="265">
        <v>72.365151732679863</v>
      </c>
      <c r="AA70" s="261">
        <f t="shared" ref="AA70:AA74" si="27">Z70-$F70</f>
        <v>9.9318183993465254</v>
      </c>
      <c r="AC70" s="233">
        <v>6.25</v>
      </c>
      <c r="AD70" s="229"/>
      <c r="AE70" s="251"/>
      <c r="AF70" s="183">
        <v>62.433333333333337</v>
      </c>
      <c r="AG70" s="187">
        <f t="shared" ref="AG70:AG74" si="28">AF70-$F70</f>
        <v>0</v>
      </c>
      <c r="AH70" s="260">
        <v>75.861462737944919</v>
      </c>
      <c r="AI70" s="261">
        <f t="shared" ref="AI70:AI74" si="29">AH70-$F70</f>
        <v>13.428129404611582</v>
      </c>
      <c r="AJ70" s="265">
        <v>71.932634613927434</v>
      </c>
      <c r="AK70" s="261">
        <f t="shared" ref="AK70:AK74" si="30">AJ70-$F70</f>
        <v>9.4993012805940964</v>
      </c>
      <c r="AL70" s="265">
        <v>76.341950064796862</v>
      </c>
      <c r="AM70" s="261">
        <f t="shared" ref="AM70:AM74" si="31">AL70-$F70</f>
        <v>13.908616731463525</v>
      </c>
    </row>
    <row r="71" spans="3:39">
      <c r="C71" s="233">
        <v>12.5</v>
      </c>
      <c r="D71" s="229"/>
      <c r="E71" s="251"/>
      <c r="F71" s="183">
        <v>35.733333333333334</v>
      </c>
      <c r="G71" s="187">
        <f t="shared" si="21"/>
        <v>0</v>
      </c>
      <c r="H71" s="260">
        <v>28.754658812295144</v>
      </c>
      <c r="I71" s="261">
        <f t="shared" si="21"/>
        <v>-6.9786745210381902</v>
      </c>
      <c r="J71" s="265">
        <v>30.373367462024643</v>
      </c>
      <c r="K71" s="261">
        <f t="shared" si="22"/>
        <v>-5.3599658713086917</v>
      </c>
      <c r="L71" s="265">
        <v>28.568295000278564</v>
      </c>
      <c r="M71" s="261">
        <f t="shared" si="23"/>
        <v>-7.1650383330547704</v>
      </c>
      <c r="Q71" s="233">
        <v>12.5</v>
      </c>
      <c r="R71" s="229"/>
      <c r="S71" s="251"/>
      <c r="T71" s="183">
        <v>35.733333333333334</v>
      </c>
      <c r="U71" s="187">
        <f t="shared" si="24"/>
        <v>0</v>
      </c>
      <c r="V71" s="260">
        <v>32.969519096124912</v>
      </c>
      <c r="W71" s="261">
        <f t="shared" si="25"/>
        <v>-2.7638142372084218</v>
      </c>
      <c r="X71" s="265">
        <v>31.758097781675012</v>
      </c>
      <c r="Y71" s="261">
        <f t="shared" si="26"/>
        <v>-3.9752355516583222</v>
      </c>
      <c r="Z71" s="265">
        <v>33.112904470461039</v>
      </c>
      <c r="AA71" s="261">
        <f t="shared" si="27"/>
        <v>-2.6204288628722949</v>
      </c>
      <c r="AC71" s="241">
        <v>12.5</v>
      </c>
      <c r="AD71" s="229"/>
      <c r="AE71" s="251"/>
      <c r="AF71" s="255">
        <v>35.733333333333334</v>
      </c>
      <c r="AG71" s="256">
        <f t="shared" si="28"/>
        <v>0</v>
      </c>
      <c r="AH71" s="262">
        <v>35.733333333333334</v>
      </c>
      <c r="AI71" s="263">
        <f t="shared" si="29"/>
        <v>0</v>
      </c>
      <c r="AJ71" s="266">
        <v>35.733333333333334</v>
      </c>
      <c r="AK71" s="263">
        <f t="shared" si="30"/>
        <v>0</v>
      </c>
      <c r="AL71" s="266">
        <v>35.733333333333334</v>
      </c>
      <c r="AM71" s="263">
        <f t="shared" si="31"/>
        <v>0</v>
      </c>
    </row>
    <row r="72" spans="3:39">
      <c r="C72" s="233">
        <v>25</v>
      </c>
      <c r="D72" s="229"/>
      <c r="E72" s="251"/>
      <c r="F72" s="183">
        <v>18.5</v>
      </c>
      <c r="G72" s="187">
        <f t="shared" si="21"/>
        <v>0</v>
      </c>
      <c r="H72" s="260">
        <v>14.560574096224807</v>
      </c>
      <c r="I72" s="261">
        <f t="shared" si="21"/>
        <v>-3.9394259037751933</v>
      </c>
      <c r="J72" s="265">
        <v>15.572591616352954</v>
      </c>
      <c r="K72" s="261">
        <f t="shared" si="22"/>
        <v>-2.9274083836470464</v>
      </c>
      <c r="L72" s="265">
        <v>14.571531736238995</v>
      </c>
      <c r="M72" s="261">
        <f t="shared" si="23"/>
        <v>-3.9284682637610047</v>
      </c>
      <c r="Q72" s="233">
        <v>25</v>
      </c>
      <c r="R72" s="229"/>
      <c r="S72" s="251"/>
      <c r="T72" s="183">
        <v>18.5</v>
      </c>
      <c r="U72" s="187">
        <f t="shared" si="24"/>
        <v>0</v>
      </c>
      <c r="V72" s="260">
        <v>16.694864260074606</v>
      </c>
      <c r="W72" s="261">
        <f t="shared" si="25"/>
        <v>-1.8051357399253938</v>
      </c>
      <c r="X72" s="265">
        <v>16.28255042462991</v>
      </c>
      <c r="Y72" s="261">
        <f t="shared" si="26"/>
        <v>-2.2174495753700896</v>
      </c>
      <c r="Z72" s="265">
        <v>16.8895532045461</v>
      </c>
      <c r="AA72" s="261">
        <f t="shared" si="27"/>
        <v>-1.6104467954538997</v>
      </c>
      <c r="AC72" s="233">
        <v>25</v>
      </c>
      <c r="AD72" s="229"/>
      <c r="AE72" s="251"/>
      <c r="AF72" s="183">
        <v>18.5</v>
      </c>
      <c r="AG72" s="187">
        <f t="shared" si="28"/>
        <v>0</v>
      </c>
      <c r="AH72" s="260">
        <v>18.454859062924672</v>
      </c>
      <c r="AI72" s="261">
        <f t="shared" si="29"/>
        <v>-4.5140937075327514E-2</v>
      </c>
      <c r="AJ72" s="265">
        <v>18.678927379566492</v>
      </c>
      <c r="AK72" s="261">
        <f t="shared" si="30"/>
        <v>0.17892737956649185</v>
      </c>
      <c r="AL72" s="265">
        <v>18.585318448151817</v>
      </c>
      <c r="AM72" s="261">
        <f t="shared" si="31"/>
        <v>8.5318448151816995E-2</v>
      </c>
    </row>
    <row r="73" spans="3:39">
      <c r="C73" s="233">
        <v>50</v>
      </c>
      <c r="D73" s="229"/>
      <c r="E73" s="251"/>
      <c r="F73" s="183">
        <v>9.4</v>
      </c>
      <c r="G73" s="187">
        <f t="shared" si="21"/>
        <v>0</v>
      </c>
      <c r="H73" s="260">
        <v>7.5007144237987724</v>
      </c>
      <c r="I73" s="261">
        <f t="shared" si="21"/>
        <v>-1.899285576201228</v>
      </c>
      <c r="J73" s="265">
        <v>7.9840732259282143</v>
      </c>
      <c r="K73" s="261">
        <f t="shared" si="22"/>
        <v>-1.415926774071786</v>
      </c>
      <c r="L73" s="265">
        <v>7.4758481405601396</v>
      </c>
      <c r="M73" s="261">
        <f t="shared" si="23"/>
        <v>-1.9241518594398608</v>
      </c>
      <c r="Q73" s="233">
        <v>50</v>
      </c>
      <c r="R73" s="229"/>
      <c r="S73" s="251"/>
      <c r="T73" s="183">
        <v>9.4</v>
      </c>
      <c r="U73" s="187">
        <f t="shared" si="24"/>
        <v>0</v>
      </c>
      <c r="V73" s="260">
        <v>8.6001697688123109</v>
      </c>
      <c r="W73" s="261">
        <f t="shared" si="25"/>
        <v>-0.79983023118768948</v>
      </c>
      <c r="X73" s="265">
        <v>8.3480693578709246</v>
      </c>
      <c r="Y73" s="261">
        <f t="shared" si="26"/>
        <v>-1.0519306421290757</v>
      </c>
      <c r="Z73" s="265">
        <v>8.6650969304128207</v>
      </c>
      <c r="AA73" s="261">
        <f t="shared" si="27"/>
        <v>-0.73490306958717966</v>
      </c>
      <c r="AC73" s="233">
        <v>50</v>
      </c>
      <c r="AD73" s="229"/>
      <c r="AE73" s="251"/>
      <c r="AF73" s="183">
        <v>9.4</v>
      </c>
      <c r="AG73" s="187">
        <f t="shared" si="28"/>
        <v>0</v>
      </c>
      <c r="AH73" s="260">
        <v>9.6913820027521584</v>
      </c>
      <c r="AI73" s="261">
        <f t="shared" si="29"/>
        <v>0.29138200275215809</v>
      </c>
      <c r="AJ73" s="265">
        <v>9.7639630866681753</v>
      </c>
      <c r="AK73" s="261">
        <f t="shared" si="30"/>
        <v>0.3639630866681749</v>
      </c>
      <c r="AL73" s="265">
        <v>9.7213682602030982</v>
      </c>
      <c r="AM73" s="261">
        <f t="shared" si="31"/>
        <v>0.32136826020309783</v>
      </c>
    </row>
    <row r="74" spans="3:39">
      <c r="C74" s="233">
        <v>250</v>
      </c>
      <c r="D74" s="229"/>
      <c r="E74" s="251"/>
      <c r="F74" s="183">
        <v>1.7666666666666666</v>
      </c>
      <c r="G74" s="187">
        <f t="shared" si="21"/>
        <v>0</v>
      </c>
      <c r="H74" s="260">
        <v>1.6953044617421349</v>
      </c>
      <c r="I74" s="261">
        <f t="shared" si="21"/>
        <v>-7.1362204924531714E-2</v>
      </c>
      <c r="J74" s="265">
        <v>1.8283816816582199</v>
      </c>
      <c r="K74" s="261">
        <f t="shared" si="22"/>
        <v>6.1715014991553296E-2</v>
      </c>
      <c r="L74" s="265">
        <v>1.6862178208848264</v>
      </c>
      <c r="M74" s="261">
        <f t="shared" si="23"/>
        <v>-8.0448845781840195E-2</v>
      </c>
      <c r="Q74" s="233">
        <v>250</v>
      </c>
      <c r="R74" s="229"/>
      <c r="S74" s="251"/>
      <c r="T74" s="183">
        <v>1.7666666666666666</v>
      </c>
      <c r="U74" s="187">
        <f t="shared" si="24"/>
        <v>0</v>
      </c>
      <c r="V74" s="260">
        <v>1.9438023309549322</v>
      </c>
      <c r="W74" s="261">
        <f t="shared" si="25"/>
        <v>0.17713566428826555</v>
      </c>
      <c r="X74" s="265">
        <v>1.9117381140212419</v>
      </c>
      <c r="Y74" s="261">
        <f t="shared" si="26"/>
        <v>0.14507144735457533</v>
      </c>
      <c r="Z74" s="265">
        <v>1.9544592919809811</v>
      </c>
      <c r="AA74" s="261">
        <f t="shared" si="27"/>
        <v>0.18779262531431451</v>
      </c>
      <c r="AC74" s="233">
        <v>250</v>
      </c>
      <c r="AD74" s="229"/>
      <c r="AE74" s="251"/>
      <c r="AF74" s="183">
        <v>1.7666666666666666</v>
      </c>
      <c r="AG74" s="187">
        <f t="shared" si="28"/>
        <v>0</v>
      </c>
      <c r="AH74" s="260">
        <v>2.2869310062705934</v>
      </c>
      <c r="AI74" s="261">
        <f t="shared" si="29"/>
        <v>0.52026433960392682</v>
      </c>
      <c r="AJ74" s="265">
        <v>2.3335956166680192</v>
      </c>
      <c r="AK74" s="261">
        <f t="shared" si="30"/>
        <v>0.56692895000135257</v>
      </c>
      <c r="AL74" s="265">
        <v>2.2894371682928742</v>
      </c>
      <c r="AM74" s="261">
        <f t="shared" si="31"/>
        <v>0.52277050162620764</v>
      </c>
    </row>
    <row r="77" spans="3:39">
      <c r="C77" s="20" t="s">
        <v>139</v>
      </c>
    </row>
    <row r="78" spans="3:39">
      <c r="C78" s="695" t="s">
        <v>265</v>
      </c>
      <c r="D78" s="687" t="s">
        <v>143</v>
      </c>
      <c r="E78" s="33" t="s">
        <v>232</v>
      </c>
      <c r="F78" s="664" t="s">
        <v>101</v>
      </c>
      <c r="G78" s="664"/>
      <c r="H78" s="664"/>
    </row>
    <row r="79" spans="3:39" ht="12" customHeight="1" thickBot="1">
      <c r="C79" s="663"/>
      <c r="D79" s="688"/>
      <c r="E79" s="39" t="s">
        <v>142</v>
      </c>
      <c r="F79" s="30" t="s">
        <v>99</v>
      </c>
      <c r="G79" s="30" t="s">
        <v>98</v>
      </c>
      <c r="H79" s="30" t="s">
        <v>97</v>
      </c>
    </row>
    <row r="80" spans="3:39">
      <c r="C80" s="27" t="s">
        <v>138</v>
      </c>
      <c r="D80" s="234"/>
      <c r="E80" s="96">
        <f>AVERAGE(62.6,62.1,61.8)</f>
        <v>62.166666666666664</v>
      </c>
      <c r="F80" s="96">
        <v>65.048915603065268</v>
      </c>
      <c r="G80" s="96">
        <v>61.614754975385132</v>
      </c>
      <c r="H80" s="96">
        <v>63.317748501222752</v>
      </c>
      <c r="J80" s="114" t="e">
        <f>D80-D$83</f>
        <v>#DIV/0!</v>
      </c>
      <c r="K80" s="114">
        <f t="shared" ref="K80:N82" si="32">E80-E$83</f>
        <v>-0.67777777777777715</v>
      </c>
      <c r="L80" s="114">
        <f t="shared" si="32"/>
        <v>1.3434819997487182</v>
      </c>
      <c r="M80" s="114">
        <f t="shared" si="32"/>
        <v>1.3012792793005161</v>
      </c>
      <c r="N80" s="114">
        <f t="shared" si="32"/>
        <v>2.2063835747387941</v>
      </c>
    </row>
    <row r="81" spans="3:14">
      <c r="C81" s="27" t="s">
        <v>137</v>
      </c>
      <c r="D81" s="234"/>
      <c r="E81" s="96">
        <f>AVERAGE(63.9,63.9,63.7)</f>
        <v>63.833333333333336</v>
      </c>
      <c r="F81" s="97">
        <v>65.944697602912214</v>
      </c>
      <c r="G81" s="97">
        <v>61.121920531874579</v>
      </c>
      <c r="H81" s="97">
        <v>59.833571359162292</v>
      </c>
      <c r="J81" s="114" t="e">
        <f>D81-D$83</f>
        <v>#DIV/0!</v>
      </c>
      <c r="K81" s="114">
        <f t="shared" si="32"/>
        <v>0.98888888888889426</v>
      </c>
      <c r="L81" s="114">
        <f t="shared" si="32"/>
        <v>2.2392639995956642</v>
      </c>
      <c r="M81" s="114">
        <f t="shared" si="32"/>
        <v>0.80844483578996318</v>
      </c>
      <c r="N81" s="114">
        <f t="shared" si="32"/>
        <v>-1.277793567321666</v>
      </c>
    </row>
    <row r="82" spans="3:14" ht="12.75" thickBot="1">
      <c r="C82" s="27" t="s">
        <v>136</v>
      </c>
      <c r="D82" s="234"/>
      <c r="E82" s="96">
        <f>AVERAGE(62.9,61.8,62.9)</f>
        <v>62.533333333333331</v>
      </c>
      <c r="F82" s="97">
        <v>60.122687603972167</v>
      </c>
      <c r="G82" s="97">
        <v>58.203751580994115</v>
      </c>
      <c r="H82" s="97">
        <v>60.182774919066837</v>
      </c>
      <c r="J82" s="114" t="e">
        <f>D82-D$83</f>
        <v>#DIV/0!</v>
      </c>
      <c r="K82" s="114">
        <f t="shared" si="32"/>
        <v>-0.31111111111111001</v>
      </c>
      <c r="L82" s="114">
        <f t="shared" si="32"/>
        <v>-3.5827459993443824</v>
      </c>
      <c r="M82" s="114">
        <f t="shared" si="32"/>
        <v>-2.1097241150905006</v>
      </c>
      <c r="N82" s="114">
        <f t="shared" si="32"/>
        <v>-0.92859000741712094</v>
      </c>
    </row>
    <row r="83" spans="3:14">
      <c r="C83" s="95" t="s">
        <v>135</v>
      </c>
      <c r="D83" s="235" t="e">
        <f>AVERAGE(D80:D82)</f>
        <v>#DIV/0!</v>
      </c>
      <c r="E83" s="112">
        <f t="shared" ref="E83:H83" si="33">AVERAGE(E80:E82)</f>
        <v>62.844444444444441</v>
      </c>
      <c r="F83" s="112">
        <f t="shared" si="33"/>
        <v>63.70543360331655</v>
      </c>
      <c r="G83" s="112">
        <f t="shared" si="33"/>
        <v>60.313475696084616</v>
      </c>
      <c r="H83" s="112">
        <f t="shared" si="33"/>
        <v>61.111364926483958</v>
      </c>
    </row>
    <row r="84" spans="3:14">
      <c r="C84" s="106" t="s">
        <v>225</v>
      </c>
      <c r="D84" s="230" t="e">
        <f>D80-D83</f>
        <v>#DIV/0!</v>
      </c>
      <c r="E84" s="97">
        <f t="shared" ref="E84" si="34">E80-E83</f>
        <v>-0.67777777777777715</v>
      </c>
      <c r="F84" s="97">
        <f>F81-F83</f>
        <v>2.2392639995956642</v>
      </c>
      <c r="G84" s="97">
        <f>G81-G83</f>
        <v>0.80844483578996318</v>
      </c>
      <c r="H84" s="97">
        <f>H82-H83</f>
        <v>-0.92859000741712094</v>
      </c>
    </row>
    <row r="87" spans="3:14">
      <c r="C87" s="695" t="s">
        <v>266</v>
      </c>
      <c r="D87" s="687" t="s">
        <v>143</v>
      </c>
      <c r="E87" s="33" t="s">
        <v>232</v>
      </c>
      <c r="F87" s="664" t="s">
        <v>101</v>
      </c>
      <c r="G87" s="664"/>
      <c r="H87" s="664"/>
    </row>
    <row r="88" spans="3:14" ht="12" customHeight="1" thickBot="1">
      <c r="C88" s="663"/>
      <c r="D88" s="688"/>
      <c r="E88" s="39" t="s">
        <v>142</v>
      </c>
      <c r="F88" s="30" t="s">
        <v>99</v>
      </c>
      <c r="G88" s="30" t="s">
        <v>98</v>
      </c>
      <c r="H88" s="30" t="s">
        <v>97</v>
      </c>
    </row>
    <row r="89" spans="3:14">
      <c r="C89" s="27" t="s">
        <v>138</v>
      </c>
      <c r="D89" s="234"/>
      <c r="E89" s="96">
        <f>AVERAGE(35.4,35.5,35.3)</f>
        <v>35.4</v>
      </c>
      <c r="F89" s="96">
        <v>31.525844360870021</v>
      </c>
      <c r="G89" s="96">
        <v>31.560722477571161</v>
      </c>
      <c r="H89" s="96">
        <v>31.505141790731571</v>
      </c>
      <c r="J89" s="114" t="e">
        <f>D89-D$92</f>
        <v>#DIV/0!</v>
      </c>
      <c r="K89" s="114">
        <f t="shared" ref="K89:N91" si="35">E89-E$92</f>
        <v>-0.12222222222222001</v>
      </c>
      <c r="L89" s="114">
        <f t="shared" si="35"/>
        <v>-0.17821121201097867</v>
      </c>
      <c r="M89" s="114">
        <f t="shared" si="35"/>
        <v>0.49731043302039879</v>
      </c>
      <c r="N89" s="114">
        <f t="shared" si="35"/>
        <v>0.33209338389136533</v>
      </c>
    </row>
    <row r="90" spans="3:14">
      <c r="C90" s="27" t="s">
        <v>137</v>
      </c>
      <c r="D90" s="234"/>
      <c r="E90" s="96">
        <f>AVERAGE(35.5,35.7,35.7)</f>
        <v>35.633333333333333</v>
      </c>
      <c r="F90" s="97">
        <v>32.255485847841086</v>
      </c>
      <c r="G90" s="97">
        <v>31.088274830423899</v>
      </c>
      <c r="H90" s="97">
        <v>31.05173917976219</v>
      </c>
      <c r="J90" s="114" t="e">
        <f>D90-D$92</f>
        <v>#DIV/0!</v>
      </c>
      <c r="K90" s="114">
        <f t="shared" si="35"/>
        <v>0.11111111111111427</v>
      </c>
      <c r="L90" s="114">
        <f t="shared" si="35"/>
        <v>0.55143027496008656</v>
      </c>
      <c r="M90" s="114">
        <f t="shared" si="35"/>
        <v>2.4862785873136062E-2</v>
      </c>
      <c r="N90" s="114">
        <f t="shared" si="35"/>
        <v>-0.12130922707801517</v>
      </c>
    </row>
    <row r="91" spans="3:14" ht="12.75" thickBot="1">
      <c r="C91" s="27" t="s">
        <v>136</v>
      </c>
      <c r="D91" s="234"/>
      <c r="E91" s="96">
        <f>AVERAGE(35.6,35.6,35.4)</f>
        <v>35.533333333333331</v>
      </c>
      <c r="F91" s="97">
        <v>31.330836509931885</v>
      </c>
      <c r="G91" s="97">
        <v>30.541238825657238</v>
      </c>
      <c r="H91" s="97">
        <v>30.962264250026852</v>
      </c>
      <c r="J91" s="114" t="e">
        <f>D91-D$92</f>
        <v>#DIV/0!</v>
      </c>
      <c r="K91" s="114">
        <f t="shared" si="35"/>
        <v>1.1111111111112848E-2</v>
      </c>
      <c r="L91" s="114">
        <f t="shared" si="35"/>
        <v>-0.373219062949115</v>
      </c>
      <c r="M91" s="114">
        <f t="shared" si="35"/>
        <v>-0.52217321889352419</v>
      </c>
      <c r="N91" s="114">
        <f t="shared" si="35"/>
        <v>-0.21078415681335372</v>
      </c>
    </row>
    <row r="92" spans="3:14">
      <c r="C92" s="95" t="s">
        <v>135</v>
      </c>
      <c r="D92" s="235" t="e">
        <f>AVERAGE(D89:D91)</f>
        <v>#DIV/0!</v>
      </c>
      <c r="E92" s="112">
        <f t="shared" ref="E92:H92" si="36">AVERAGE(E89:E91)</f>
        <v>35.522222222222219</v>
      </c>
      <c r="F92" s="112">
        <f t="shared" si="36"/>
        <v>31.704055572881</v>
      </c>
      <c r="G92" s="112">
        <f t="shared" si="36"/>
        <v>31.063412044550763</v>
      </c>
      <c r="H92" s="112">
        <f t="shared" si="36"/>
        <v>31.173048406840206</v>
      </c>
    </row>
    <row r="93" spans="3:14">
      <c r="C93" s="106" t="s">
        <v>225</v>
      </c>
      <c r="D93" s="230" t="e">
        <f>D89-D92</f>
        <v>#DIV/0!</v>
      </c>
      <c r="E93" s="97">
        <f>E90-E92</f>
        <v>0.11111111111111427</v>
      </c>
      <c r="F93" s="97">
        <f>F90-F92</f>
        <v>0.55143027496008656</v>
      </c>
      <c r="G93" s="97">
        <f>G91-G92</f>
        <v>-0.52217321889352419</v>
      </c>
      <c r="H93" s="97">
        <f>H90-H92</f>
        <v>-0.12130922707801517</v>
      </c>
    </row>
    <row r="96" spans="3:14">
      <c r="C96" s="695" t="s">
        <v>267</v>
      </c>
      <c r="D96" s="687" t="s">
        <v>143</v>
      </c>
      <c r="E96" s="33" t="s">
        <v>232</v>
      </c>
      <c r="F96" s="664" t="s">
        <v>101</v>
      </c>
      <c r="G96" s="664"/>
      <c r="H96" s="664"/>
    </row>
    <row r="97" spans="2:20" ht="12" customHeight="1" thickBot="1">
      <c r="C97" s="663"/>
      <c r="D97" s="688"/>
      <c r="E97" s="39" t="s">
        <v>142</v>
      </c>
      <c r="F97" s="30" t="s">
        <v>99</v>
      </c>
      <c r="G97" s="30" t="s">
        <v>98</v>
      </c>
      <c r="H97" s="30" t="s">
        <v>97</v>
      </c>
    </row>
    <row r="98" spans="2:20">
      <c r="C98" s="27" t="s">
        <v>138</v>
      </c>
      <c r="D98" s="234"/>
      <c r="E98" s="96">
        <f>AVERAGE(9.4,9.4,9.4)</f>
        <v>9.4</v>
      </c>
      <c r="F98" s="96">
        <v>8.6285967570665978</v>
      </c>
      <c r="G98" s="96">
        <v>8.5811924888482025</v>
      </c>
      <c r="H98" s="96">
        <v>8.547116901497585</v>
      </c>
      <c r="J98" s="114" t="e">
        <f>D98-D$101</f>
        <v>#DIV/0!</v>
      </c>
      <c r="K98" s="114">
        <f t="shared" ref="K98:N100" si="37">E98-E$101</f>
        <v>4.4444444444444287E-2</v>
      </c>
      <c r="L98" s="114">
        <f t="shared" si="37"/>
        <v>5.5922395146485115E-2</v>
      </c>
      <c r="M98" s="114">
        <f t="shared" si="37"/>
        <v>1.2747107838654514E-2</v>
      </c>
      <c r="N98" s="114">
        <f t="shared" si="37"/>
        <v>5.9773732300847371E-3</v>
      </c>
    </row>
    <row r="99" spans="2:20">
      <c r="C99" s="27" t="s">
        <v>137</v>
      </c>
      <c r="D99" s="234"/>
      <c r="E99" s="96">
        <f>AVERAGE(9.3,9.4,9.4)</f>
        <v>9.3666666666666671</v>
      </c>
      <c r="F99" s="97">
        <v>8.5730480032132945</v>
      </c>
      <c r="G99" s="97">
        <v>8.573396101793989</v>
      </c>
      <c r="H99" s="97">
        <v>8.5358956254736356</v>
      </c>
      <c r="J99" s="114" t="e">
        <f>D99-D$101</f>
        <v>#DIV/0!</v>
      </c>
      <c r="K99" s="114">
        <f t="shared" si="37"/>
        <v>1.1111111111111072E-2</v>
      </c>
      <c r="L99" s="114">
        <f t="shared" si="37"/>
        <v>3.736412931818478E-4</v>
      </c>
      <c r="M99" s="114">
        <f t="shared" si="37"/>
        <v>4.9507207844410317E-3</v>
      </c>
      <c r="N99" s="114">
        <f t="shared" si="37"/>
        <v>-5.2439027938646632E-3</v>
      </c>
    </row>
    <row r="100" spans="2:20" ht="12.75" thickBot="1">
      <c r="C100" s="27" t="s">
        <v>136</v>
      </c>
      <c r="D100" s="234"/>
      <c r="E100" s="96">
        <f>AVERAGE(9.3,9.3,9.3)</f>
        <v>9.3000000000000007</v>
      </c>
      <c r="F100" s="97">
        <v>8.5163783254804457</v>
      </c>
      <c r="G100" s="97">
        <v>8.5507475523864525</v>
      </c>
      <c r="H100" s="97">
        <v>8.5404060578312819</v>
      </c>
      <c r="J100" s="114" t="e">
        <f>D100-D$101</f>
        <v>#DIV/0!</v>
      </c>
      <c r="K100" s="114">
        <f t="shared" si="37"/>
        <v>-5.5555555555555358E-2</v>
      </c>
      <c r="L100" s="114">
        <f t="shared" si="37"/>
        <v>-5.6296036439666963E-2</v>
      </c>
      <c r="M100" s="114">
        <f t="shared" si="37"/>
        <v>-1.7697828623095546E-2</v>
      </c>
      <c r="N100" s="114">
        <f t="shared" si="37"/>
        <v>-7.3347043621829755E-4</v>
      </c>
    </row>
    <row r="101" spans="2:20">
      <c r="C101" s="95" t="s">
        <v>135</v>
      </c>
      <c r="D101" s="235" t="e">
        <f>AVERAGE(D98:D100)</f>
        <v>#DIV/0!</v>
      </c>
      <c r="E101" s="112">
        <f t="shared" ref="E101:H101" si="38">AVERAGE(E98:E100)</f>
        <v>9.3555555555555561</v>
      </c>
      <c r="F101" s="112">
        <f t="shared" si="38"/>
        <v>8.5726743619201127</v>
      </c>
      <c r="G101" s="112">
        <f t="shared" si="38"/>
        <v>8.568445381009548</v>
      </c>
      <c r="H101" s="112">
        <f t="shared" si="38"/>
        <v>8.5411395282675002</v>
      </c>
    </row>
    <row r="102" spans="2:20">
      <c r="C102" s="106" t="s">
        <v>225</v>
      </c>
      <c r="D102" s="230" t="e">
        <f>D100-D101</f>
        <v>#DIV/0!</v>
      </c>
      <c r="E102" s="97">
        <f>E100-E101</f>
        <v>-5.5555555555555358E-2</v>
      </c>
      <c r="F102" s="97">
        <f>F98-F101</f>
        <v>5.5922395146485115E-2</v>
      </c>
      <c r="G102" s="97">
        <f>G100-G101</f>
        <v>-1.7697828623095546E-2</v>
      </c>
      <c r="H102" s="97">
        <f>H100-H101</f>
        <v>-7.3347043621829755E-4</v>
      </c>
    </row>
    <row r="105" spans="2:20">
      <c r="B105" s="20" t="s">
        <v>119</v>
      </c>
    </row>
    <row r="106" spans="2:20">
      <c r="C106" s="40" t="s">
        <v>141</v>
      </c>
      <c r="D106" s="45"/>
      <c r="E106" s="45" t="s">
        <v>362</v>
      </c>
      <c r="R106" s="20" t="s">
        <v>140</v>
      </c>
      <c r="T106" s="45" t="s">
        <v>361</v>
      </c>
    </row>
    <row r="107" spans="2:20">
      <c r="C107" s="666" t="s">
        <v>124</v>
      </c>
      <c r="D107" s="667"/>
      <c r="E107" s="667"/>
      <c r="F107" s="723"/>
      <c r="G107" s="711" t="s">
        <v>101</v>
      </c>
      <c r="H107" s="667"/>
      <c r="I107" s="667"/>
      <c r="J107" s="667"/>
      <c r="K107" s="667"/>
      <c r="L107" s="667"/>
      <c r="M107" s="667"/>
      <c r="N107" s="667"/>
      <c r="O107" s="667"/>
      <c r="P107" s="667"/>
      <c r="Q107" s="667"/>
      <c r="R107" s="668"/>
    </row>
    <row r="108" spans="2:20" ht="12.75" thickBot="1">
      <c r="C108" s="366" t="s">
        <v>252</v>
      </c>
      <c r="D108" s="367" t="s">
        <v>253</v>
      </c>
      <c r="E108" s="115" t="s">
        <v>260</v>
      </c>
      <c r="F108" s="337" t="s">
        <v>96</v>
      </c>
      <c r="G108" s="370" t="s">
        <v>252</v>
      </c>
      <c r="H108" s="367" t="s">
        <v>253</v>
      </c>
      <c r="I108" s="115" t="s">
        <v>99</v>
      </c>
      <c r="J108" s="340" t="s">
        <v>96</v>
      </c>
      <c r="K108" s="370" t="s">
        <v>252</v>
      </c>
      <c r="L108" s="367" t="s">
        <v>253</v>
      </c>
      <c r="M108" s="115" t="s">
        <v>98</v>
      </c>
      <c r="N108" s="340" t="s">
        <v>96</v>
      </c>
      <c r="O108" s="373" t="s">
        <v>252</v>
      </c>
      <c r="P108" s="367" t="s">
        <v>253</v>
      </c>
      <c r="Q108" s="115" t="s">
        <v>97</v>
      </c>
      <c r="R108" s="123" t="s">
        <v>96</v>
      </c>
    </row>
    <row r="109" spans="2:20">
      <c r="C109" s="368">
        <v>0</v>
      </c>
      <c r="D109" s="360">
        <v>0</v>
      </c>
      <c r="E109" s="223">
        <v>0</v>
      </c>
      <c r="F109" s="338">
        <f>E109-D109</f>
        <v>0</v>
      </c>
      <c r="G109" s="371">
        <v>0</v>
      </c>
      <c r="H109" s="360">
        <v>0</v>
      </c>
      <c r="I109" s="223">
        <v>0</v>
      </c>
      <c r="J109" s="341">
        <f>I109-H109</f>
        <v>0</v>
      </c>
      <c r="K109" s="371">
        <v>0</v>
      </c>
      <c r="L109" s="360">
        <v>0</v>
      </c>
      <c r="M109" s="223">
        <v>0</v>
      </c>
      <c r="N109" s="341">
        <f>M109-L109</f>
        <v>0</v>
      </c>
      <c r="O109" s="374">
        <v>0</v>
      </c>
      <c r="P109" s="360">
        <v>0</v>
      </c>
      <c r="Q109" s="223">
        <v>0</v>
      </c>
      <c r="R109" s="224">
        <f>Q109-P109</f>
        <v>0</v>
      </c>
    </row>
    <row r="110" spans="2:20">
      <c r="C110" s="369">
        <v>5</v>
      </c>
      <c r="D110" s="361">
        <v>0.5</v>
      </c>
      <c r="E110" s="225">
        <v>0.50636942675159236</v>
      </c>
      <c r="F110" s="339">
        <f t="shared" ref="F110:F114" si="39">E110-D110</f>
        <v>6.3694267515923553E-3</v>
      </c>
      <c r="G110" s="372">
        <v>5.4</v>
      </c>
      <c r="H110" s="361">
        <v>0.54</v>
      </c>
      <c r="I110" s="225">
        <v>0.54128566225999197</v>
      </c>
      <c r="J110" s="342">
        <f t="shared" ref="J110:J114" si="40">I110-H110</f>
        <v>1.2856622599919376E-3</v>
      </c>
      <c r="K110" s="372">
        <v>5.4</v>
      </c>
      <c r="L110" s="361">
        <v>0.54</v>
      </c>
      <c r="M110" s="225">
        <v>0.53011795526721772</v>
      </c>
      <c r="N110" s="342">
        <f t="shared" ref="N110:N114" si="41">M110-L110</f>
        <v>-9.8820447327823135E-3</v>
      </c>
      <c r="O110" s="375">
        <v>5.4</v>
      </c>
      <c r="P110" s="361">
        <v>0.54</v>
      </c>
      <c r="Q110" s="225">
        <v>0.53450704298912644</v>
      </c>
      <c r="R110" s="226">
        <f t="shared" ref="R110:R114" si="42">Q110-P110</f>
        <v>-5.4929570108736003E-3</v>
      </c>
    </row>
    <row r="111" spans="2:20">
      <c r="C111" s="369">
        <v>10</v>
      </c>
      <c r="D111" s="361">
        <v>1</v>
      </c>
      <c r="E111" s="225">
        <v>1.0127388535031847</v>
      </c>
      <c r="F111" s="339">
        <f t="shared" si="39"/>
        <v>1.2738853503184711E-2</v>
      </c>
      <c r="G111" s="372">
        <v>10.5</v>
      </c>
      <c r="H111" s="361">
        <v>1.05</v>
      </c>
      <c r="I111" s="225">
        <v>1.0476402062436614</v>
      </c>
      <c r="J111" s="342">
        <f t="shared" si="40"/>
        <v>-2.3597937563386573E-3</v>
      </c>
      <c r="K111" s="372">
        <v>10.3</v>
      </c>
      <c r="L111" s="361">
        <v>1.03</v>
      </c>
      <c r="M111" s="225">
        <v>1.0293419539425661</v>
      </c>
      <c r="N111" s="342">
        <f t="shared" si="41"/>
        <v>-6.580460574339142E-4</v>
      </c>
      <c r="O111" s="375">
        <v>10.1</v>
      </c>
      <c r="P111" s="361">
        <v>1.01</v>
      </c>
      <c r="Q111" s="225">
        <v>1.00456506737443</v>
      </c>
      <c r="R111" s="226">
        <f t="shared" si="42"/>
        <v>-5.4349326255700436E-3</v>
      </c>
    </row>
    <row r="112" spans="2:20">
      <c r="C112" s="369">
        <v>20</v>
      </c>
      <c r="D112" s="361">
        <v>2</v>
      </c>
      <c r="E112" s="225">
        <v>2.015923566878981</v>
      </c>
      <c r="F112" s="339">
        <f t="shared" si="39"/>
        <v>1.5923566878980999E-2</v>
      </c>
      <c r="G112" s="372">
        <v>20.100000000000001</v>
      </c>
      <c r="H112" s="361">
        <v>2.0100000000000002</v>
      </c>
      <c r="I112" s="225">
        <v>2.0036806257937712</v>
      </c>
      <c r="J112" s="342">
        <f t="shared" si="40"/>
        <v>-6.3193742062290781E-3</v>
      </c>
      <c r="K112" s="372">
        <v>20.2</v>
      </c>
      <c r="L112" s="361">
        <v>2.02</v>
      </c>
      <c r="M112" s="225">
        <v>2.0203098155289414</v>
      </c>
      <c r="N112" s="342">
        <f t="shared" si="41"/>
        <v>3.0981552894138176E-4</v>
      </c>
      <c r="O112" s="375">
        <v>20.399999999999999</v>
      </c>
      <c r="P112" s="361">
        <v>2.04</v>
      </c>
      <c r="Q112" s="225">
        <v>2.043178900962817</v>
      </c>
      <c r="R112" s="226">
        <f t="shared" si="42"/>
        <v>3.1789009628169218E-3</v>
      </c>
    </row>
    <row r="113" spans="3:19">
      <c r="C113" s="369">
        <v>30</v>
      </c>
      <c r="D113" s="361">
        <v>3</v>
      </c>
      <c r="E113" s="225">
        <v>3.0191082802547773</v>
      </c>
      <c r="F113" s="339">
        <f t="shared" si="39"/>
        <v>1.9108280254777288E-2</v>
      </c>
      <c r="G113" s="372">
        <v>30.7</v>
      </c>
      <c r="H113" s="361">
        <v>3.07</v>
      </c>
      <c r="I113" s="225">
        <v>3.0612127760166667</v>
      </c>
      <c r="J113" s="342">
        <f t="shared" si="40"/>
        <v>-8.7872239833330923E-3</v>
      </c>
      <c r="K113" s="372">
        <v>30.7</v>
      </c>
      <c r="L113" s="361">
        <v>3.07</v>
      </c>
      <c r="M113" s="225">
        <v>3.0667018882791606</v>
      </c>
      <c r="N113" s="342">
        <f t="shared" si="41"/>
        <v>-3.2981117208392696E-3</v>
      </c>
      <c r="O113" s="375">
        <v>30.3</v>
      </c>
      <c r="P113" s="361">
        <v>3.0300000000000002</v>
      </c>
      <c r="Q113" s="225">
        <v>3.0273542865638148</v>
      </c>
      <c r="R113" s="226">
        <f t="shared" si="42"/>
        <v>-2.6457134361854706E-3</v>
      </c>
    </row>
    <row r="114" spans="3:19">
      <c r="C114" s="369">
        <v>60</v>
      </c>
      <c r="D114" s="361">
        <v>6</v>
      </c>
      <c r="E114" s="225">
        <v>6</v>
      </c>
      <c r="F114" s="339">
        <f t="shared" si="39"/>
        <v>0</v>
      </c>
      <c r="G114" s="372">
        <v>60.1</v>
      </c>
      <c r="H114" s="361">
        <v>6.01</v>
      </c>
      <c r="I114" s="225">
        <v>6.0099999999999989</v>
      </c>
      <c r="J114" s="342">
        <f t="shared" si="40"/>
        <v>0</v>
      </c>
      <c r="K114" s="372">
        <v>60.4</v>
      </c>
      <c r="L114" s="361">
        <v>6.04</v>
      </c>
      <c r="M114" s="225">
        <v>6.04</v>
      </c>
      <c r="N114" s="342">
        <f t="shared" si="41"/>
        <v>0</v>
      </c>
      <c r="O114" s="375">
        <v>60.4</v>
      </c>
      <c r="P114" s="361">
        <v>6.04</v>
      </c>
      <c r="Q114" s="225">
        <v>6.04</v>
      </c>
      <c r="R114" s="226">
        <f t="shared" si="42"/>
        <v>0</v>
      </c>
    </row>
    <row r="117" spans="3:19">
      <c r="C117" s="20" t="s">
        <v>139</v>
      </c>
      <c r="E117" s="45" t="s">
        <v>362</v>
      </c>
    </row>
    <row r="118" spans="3:19" ht="12" customHeight="1">
      <c r="C118" s="695" t="s">
        <v>117</v>
      </c>
      <c r="D118" s="666" t="s">
        <v>124</v>
      </c>
      <c r="E118" s="667"/>
      <c r="F118" s="667"/>
      <c r="G118" s="667"/>
      <c r="H118" s="711" t="s">
        <v>101</v>
      </c>
      <c r="I118" s="667"/>
      <c r="J118" s="667"/>
      <c r="K118" s="667"/>
      <c r="L118" s="667"/>
      <c r="M118" s="667"/>
      <c r="N118" s="667"/>
      <c r="O118" s="667"/>
      <c r="P118" s="667"/>
      <c r="Q118" s="667"/>
      <c r="R118" s="667"/>
      <c r="S118" s="668"/>
    </row>
    <row r="119" spans="3:19" ht="12.75" thickBot="1">
      <c r="C119" s="663"/>
      <c r="D119" s="366" t="s">
        <v>252</v>
      </c>
      <c r="E119" s="367" t="s">
        <v>253</v>
      </c>
      <c r="F119" s="343" t="s">
        <v>260</v>
      </c>
      <c r="G119" s="344" t="s">
        <v>96</v>
      </c>
      <c r="H119" s="370" t="s">
        <v>252</v>
      </c>
      <c r="I119" s="367" t="s">
        <v>253</v>
      </c>
      <c r="J119" s="343" t="s">
        <v>99</v>
      </c>
      <c r="K119" s="353" t="s">
        <v>96</v>
      </c>
      <c r="L119" s="370" t="s">
        <v>252</v>
      </c>
      <c r="M119" s="367" t="s">
        <v>253</v>
      </c>
      <c r="N119" s="343" t="s">
        <v>98</v>
      </c>
      <c r="O119" s="353" t="s">
        <v>96</v>
      </c>
      <c r="P119" s="373" t="s">
        <v>252</v>
      </c>
      <c r="Q119" s="367" t="s">
        <v>253</v>
      </c>
      <c r="R119" s="343" t="s">
        <v>97</v>
      </c>
      <c r="S119" s="359" t="s">
        <v>96</v>
      </c>
    </row>
    <row r="120" spans="3:19">
      <c r="C120" s="27" t="s">
        <v>138</v>
      </c>
      <c r="D120" s="368">
        <v>0</v>
      </c>
      <c r="E120" s="360">
        <v>0</v>
      </c>
      <c r="F120" s="345">
        <v>0</v>
      </c>
      <c r="G120" s="346">
        <f>F120-E120</f>
        <v>0</v>
      </c>
      <c r="H120" s="371">
        <v>0</v>
      </c>
      <c r="I120" s="360">
        <v>0</v>
      </c>
      <c r="J120" s="345">
        <v>0</v>
      </c>
      <c r="K120" s="354">
        <f>J120-I120</f>
        <v>0</v>
      </c>
      <c r="L120" s="371">
        <v>0</v>
      </c>
      <c r="M120" s="360">
        <v>0</v>
      </c>
      <c r="N120" s="345">
        <v>0</v>
      </c>
      <c r="O120" s="354">
        <f>N120-M120</f>
        <v>0</v>
      </c>
      <c r="P120" s="374">
        <v>0</v>
      </c>
      <c r="Q120" s="360">
        <v>0</v>
      </c>
      <c r="R120" s="345">
        <v>0</v>
      </c>
      <c r="S120" s="360">
        <f>R120-Q120</f>
        <v>0</v>
      </c>
    </row>
    <row r="121" spans="3:19">
      <c r="C121" s="27" t="s">
        <v>137</v>
      </c>
      <c r="D121" s="368">
        <v>0</v>
      </c>
      <c r="E121" s="360">
        <v>0</v>
      </c>
      <c r="F121" s="345">
        <v>0</v>
      </c>
      <c r="G121" s="346">
        <f t="shared" ref="G121:G122" si="43">F121-E121</f>
        <v>0</v>
      </c>
      <c r="H121" s="371">
        <v>0</v>
      </c>
      <c r="I121" s="360">
        <v>0</v>
      </c>
      <c r="J121" s="351">
        <v>2.0251904812458387E-4</v>
      </c>
      <c r="K121" s="355">
        <f t="shared" ref="K121:K122" si="44">J121-I121</f>
        <v>2.0251904812458387E-4</v>
      </c>
      <c r="L121" s="372">
        <v>0</v>
      </c>
      <c r="M121" s="361">
        <v>0</v>
      </c>
      <c r="N121" s="351">
        <v>-5.7033273574826104E-4</v>
      </c>
      <c r="O121" s="355">
        <f t="shared" ref="O121:O122" si="45">N121-M121</f>
        <v>-5.7033273574826104E-4</v>
      </c>
      <c r="P121" s="375">
        <v>0</v>
      </c>
      <c r="Q121" s="361">
        <v>0</v>
      </c>
      <c r="R121" s="351">
        <v>7.3055975973694207E-4</v>
      </c>
      <c r="S121" s="361">
        <f t="shared" ref="S121:S122" si="46">R121-Q121</f>
        <v>7.3055975973694207E-4</v>
      </c>
    </row>
    <row r="122" spans="3:19" ht="12.75" thickBot="1">
      <c r="C122" s="108" t="s">
        <v>136</v>
      </c>
      <c r="D122" s="376">
        <v>0</v>
      </c>
      <c r="E122" s="377">
        <v>0</v>
      </c>
      <c r="F122" s="347">
        <v>0</v>
      </c>
      <c r="G122" s="348">
        <f t="shared" si="43"/>
        <v>0</v>
      </c>
      <c r="H122" s="380">
        <v>0</v>
      </c>
      <c r="I122" s="377">
        <v>0</v>
      </c>
      <c r="J122" s="356">
        <v>3.4213338344632688E-4</v>
      </c>
      <c r="K122" s="357">
        <f t="shared" si="44"/>
        <v>3.4213338344632688E-4</v>
      </c>
      <c r="L122" s="381">
        <v>0</v>
      </c>
      <c r="M122" s="362">
        <v>0</v>
      </c>
      <c r="N122" s="356">
        <v>-1.3230732215416491E-3</v>
      </c>
      <c r="O122" s="357">
        <f t="shared" si="45"/>
        <v>-1.3230732215416491E-3</v>
      </c>
      <c r="P122" s="382">
        <v>0</v>
      </c>
      <c r="Q122" s="362">
        <v>0</v>
      </c>
      <c r="R122" s="356">
        <v>2.4563449855891355E-4</v>
      </c>
      <c r="S122" s="362">
        <f t="shared" si="46"/>
        <v>2.4563449855891355E-4</v>
      </c>
    </row>
    <row r="123" spans="3:19">
      <c r="C123" s="95" t="s">
        <v>135</v>
      </c>
      <c r="D123" s="364"/>
      <c r="E123" s="378"/>
      <c r="F123" s="364"/>
      <c r="G123" s="350">
        <f t="shared" ref="G123" si="47">AVERAGE(G120:G122)</f>
        <v>0</v>
      </c>
      <c r="H123" s="383"/>
      <c r="I123" s="378"/>
      <c r="J123" s="364"/>
      <c r="K123" s="358">
        <f t="shared" ref="K123" si="48">AVERAGE(K120:K122)</f>
        <v>1.8155081052363694E-4</v>
      </c>
      <c r="L123" s="383"/>
      <c r="M123" s="378"/>
      <c r="N123" s="364"/>
      <c r="O123" s="358">
        <f t="shared" ref="O123:S123" si="49">AVERAGE(O120:O122)</f>
        <v>-6.3113531909663671E-4</v>
      </c>
      <c r="P123" s="385"/>
      <c r="Q123" s="378"/>
      <c r="R123" s="364"/>
      <c r="S123" s="363">
        <f t="shared" si="49"/>
        <v>3.2539808609861854E-4</v>
      </c>
    </row>
    <row r="124" spans="3:19">
      <c r="C124" s="23" t="s">
        <v>96</v>
      </c>
      <c r="D124" s="365"/>
      <c r="E124" s="379"/>
      <c r="F124" s="365"/>
      <c r="G124" s="352">
        <v>0</v>
      </c>
      <c r="H124" s="384"/>
      <c r="I124" s="379"/>
      <c r="J124" s="365"/>
      <c r="K124" s="355">
        <v>0</v>
      </c>
      <c r="L124" s="384"/>
      <c r="M124" s="379"/>
      <c r="N124" s="365"/>
      <c r="O124" s="355">
        <v>0</v>
      </c>
      <c r="P124" s="386"/>
      <c r="Q124" s="379"/>
      <c r="R124" s="365"/>
      <c r="S124" s="361">
        <v>0</v>
      </c>
    </row>
    <row r="127" spans="3:19" ht="12" customHeight="1">
      <c r="C127" s="724" t="s">
        <v>116</v>
      </c>
      <c r="D127" s="666" t="s">
        <v>124</v>
      </c>
      <c r="E127" s="667"/>
      <c r="F127" s="667"/>
      <c r="G127" s="667"/>
      <c r="H127" s="711" t="s">
        <v>101</v>
      </c>
      <c r="I127" s="667"/>
      <c r="J127" s="667"/>
      <c r="K127" s="667"/>
      <c r="L127" s="667"/>
      <c r="M127" s="667"/>
      <c r="N127" s="667"/>
      <c r="O127" s="667"/>
      <c r="P127" s="667"/>
      <c r="Q127" s="667"/>
      <c r="R127" s="667"/>
      <c r="S127" s="668"/>
    </row>
    <row r="128" spans="3:19" ht="12.75" thickBot="1">
      <c r="C128" s="725"/>
      <c r="D128" s="366" t="s">
        <v>252</v>
      </c>
      <c r="E128" s="367" t="s">
        <v>253</v>
      </c>
      <c r="F128" s="343" t="s">
        <v>260</v>
      </c>
      <c r="G128" s="344" t="s">
        <v>96</v>
      </c>
      <c r="H128" s="370" t="s">
        <v>252</v>
      </c>
      <c r="I128" s="367" t="s">
        <v>253</v>
      </c>
      <c r="J128" s="343" t="s">
        <v>99</v>
      </c>
      <c r="K128" s="353" t="s">
        <v>96</v>
      </c>
      <c r="L128" s="370" t="s">
        <v>252</v>
      </c>
      <c r="M128" s="367" t="s">
        <v>253</v>
      </c>
      <c r="N128" s="343" t="s">
        <v>98</v>
      </c>
      <c r="O128" s="353" t="s">
        <v>96</v>
      </c>
      <c r="P128" s="373" t="s">
        <v>252</v>
      </c>
      <c r="Q128" s="367" t="s">
        <v>253</v>
      </c>
      <c r="R128" s="343" t="s">
        <v>97</v>
      </c>
      <c r="S128" s="359" t="s">
        <v>96</v>
      </c>
    </row>
    <row r="129" spans="2:19">
      <c r="C129" s="27" t="s">
        <v>138</v>
      </c>
      <c r="D129" s="368">
        <v>60</v>
      </c>
      <c r="E129" s="360">
        <v>6</v>
      </c>
      <c r="F129" s="345">
        <v>6</v>
      </c>
      <c r="G129" s="346">
        <f>F129-E129</f>
        <v>0</v>
      </c>
      <c r="H129" s="371">
        <v>59.9</v>
      </c>
      <c r="I129" s="360">
        <v>5.99</v>
      </c>
      <c r="J129" s="345">
        <v>5.9852201327824943</v>
      </c>
      <c r="K129" s="354">
        <f>J129-I129</f>
        <v>-4.7798672175058954E-3</v>
      </c>
      <c r="L129" s="371">
        <v>60.2</v>
      </c>
      <c r="M129" s="360">
        <v>6.0200000000000005</v>
      </c>
      <c r="N129" s="345">
        <v>6.0305992519235314</v>
      </c>
      <c r="O129" s="354">
        <f>N129-M129</f>
        <v>1.059925192353095E-2</v>
      </c>
      <c r="P129" s="374">
        <v>60.3</v>
      </c>
      <c r="Q129" s="360">
        <v>6.0299999999999994</v>
      </c>
      <c r="R129" s="345">
        <v>6.0299694780209219</v>
      </c>
      <c r="S129" s="360">
        <f>R129-Q129</f>
        <v>-3.0521979077491324E-5</v>
      </c>
    </row>
    <row r="130" spans="2:19">
      <c r="C130" s="27" t="s">
        <v>137</v>
      </c>
      <c r="D130" s="368">
        <v>60</v>
      </c>
      <c r="E130" s="360">
        <v>6</v>
      </c>
      <c r="F130" s="345">
        <v>6.0095541401273884</v>
      </c>
      <c r="G130" s="346">
        <f t="shared" ref="G130:G131" si="50">F130-E130</f>
        <v>9.5541401273884219E-3</v>
      </c>
      <c r="H130" s="371">
        <v>59.9</v>
      </c>
      <c r="I130" s="360">
        <v>5.99</v>
      </c>
      <c r="J130" s="351">
        <v>5.9848483105089594</v>
      </c>
      <c r="K130" s="355">
        <f t="shared" ref="K130:K131" si="51">J130-I130</f>
        <v>-5.151689491040834E-3</v>
      </c>
      <c r="L130" s="372">
        <v>60.3</v>
      </c>
      <c r="M130" s="361">
        <v>6.0299999999999994</v>
      </c>
      <c r="N130" s="351">
        <v>6.0369193188297317</v>
      </c>
      <c r="O130" s="355">
        <f t="shared" ref="O130:O131" si="52">N130-M130</f>
        <v>6.9193188297322905E-3</v>
      </c>
      <c r="P130" s="375">
        <v>60.2</v>
      </c>
      <c r="Q130" s="361">
        <v>6.0200000000000005</v>
      </c>
      <c r="R130" s="351">
        <v>6.0222612689028781</v>
      </c>
      <c r="S130" s="361">
        <f t="shared" ref="S130:S131" si="53">R130-Q130</f>
        <v>2.261268902877589E-3</v>
      </c>
    </row>
    <row r="131" spans="2:19" ht="12.75" thickBot="1">
      <c r="C131" s="108" t="s">
        <v>136</v>
      </c>
      <c r="D131" s="376">
        <v>60</v>
      </c>
      <c r="E131" s="377">
        <v>6</v>
      </c>
      <c r="F131" s="347">
        <v>6.0095541401273884</v>
      </c>
      <c r="G131" s="348">
        <f t="shared" si="50"/>
        <v>9.5541401273884219E-3</v>
      </c>
      <c r="H131" s="380">
        <v>59.9</v>
      </c>
      <c r="I131" s="377">
        <v>5.99</v>
      </c>
      <c r="J131" s="356">
        <v>5.9901675421748077</v>
      </c>
      <c r="K131" s="357">
        <f t="shared" si="51"/>
        <v>1.6754217480752231E-4</v>
      </c>
      <c r="L131" s="381">
        <v>60.3</v>
      </c>
      <c r="M131" s="362">
        <v>6.0299999999999994</v>
      </c>
      <c r="N131" s="356">
        <v>6.034124018892876</v>
      </c>
      <c r="O131" s="357">
        <f t="shared" si="52"/>
        <v>4.1240188928766131E-3</v>
      </c>
      <c r="P131" s="382">
        <v>60.2</v>
      </c>
      <c r="Q131" s="362">
        <v>6.0200000000000005</v>
      </c>
      <c r="R131" s="356">
        <v>6.0237897137224135</v>
      </c>
      <c r="S131" s="362">
        <f t="shared" si="53"/>
        <v>3.7897137224129906E-3</v>
      </c>
    </row>
    <row r="132" spans="2:19">
      <c r="C132" s="95" t="s">
        <v>135</v>
      </c>
      <c r="D132" s="364"/>
      <c r="E132" s="378"/>
      <c r="F132" s="364"/>
      <c r="G132" s="350">
        <f t="shared" ref="G132" si="54">AVERAGE(G129:G131)</f>
        <v>6.3694267515922815E-3</v>
      </c>
      <c r="H132" s="383"/>
      <c r="I132" s="378"/>
      <c r="J132" s="364"/>
      <c r="K132" s="358">
        <f t="shared" ref="K132" si="55">AVERAGE(K129:K131)</f>
        <v>-3.2546715112464022E-3</v>
      </c>
      <c r="L132" s="383"/>
      <c r="M132" s="378"/>
      <c r="N132" s="364"/>
      <c r="O132" s="358">
        <f t="shared" ref="O132:S132" si="56">AVERAGE(O129:O131)</f>
        <v>7.2141965487132849E-3</v>
      </c>
      <c r="P132" s="385"/>
      <c r="Q132" s="378"/>
      <c r="R132" s="364"/>
      <c r="S132" s="363">
        <f t="shared" si="56"/>
        <v>2.0068202154043626E-3</v>
      </c>
    </row>
    <row r="133" spans="2:19">
      <c r="C133" s="23" t="s">
        <v>96</v>
      </c>
      <c r="D133" s="365"/>
      <c r="E133" s="379"/>
      <c r="F133" s="365"/>
      <c r="G133" s="352">
        <v>0.01</v>
      </c>
      <c r="H133" s="384"/>
      <c r="I133" s="379"/>
      <c r="J133" s="365"/>
      <c r="K133" s="355">
        <v>-0.01</v>
      </c>
      <c r="L133" s="384"/>
      <c r="M133" s="379"/>
      <c r="N133" s="365"/>
      <c r="O133" s="355">
        <v>-0.01</v>
      </c>
      <c r="P133" s="386"/>
      <c r="Q133" s="379"/>
      <c r="R133" s="365"/>
      <c r="S133" s="361">
        <v>0</v>
      </c>
    </row>
    <row r="136" spans="2:19">
      <c r="B136" s="20" t="s">
        <v>134</v>
      </c>
    </row>
    <row r="137" spans="2:19">
      <c r="C137" s="20" t="s">
        <v>127</v>
      </c>
    </row>
    <row r="138" spans="2:19">
      <c r="D138" s="212" t="s">
        <v>249</v>
      </c>
      <c r="E138" s="217" t="s">
        <v>250</v>
      </c>
      <c r="F138" s="711" t="s">
        <v>124</v>
      </c>
      <c r="G138" s="667"/>
      <c r="H138" s="667"/>
      <c r="I138" s="723"/>
      <c r="J138" s="667" t="s">
        <v>101</v>
      </c>
      <c r="K138" s="667"/>
      <c r="L138" s="667"/>
      <c r="M138" s="667"/>
      <c r="N138" s="667"/>
      <c r="O138" s="668"/>
    </row>
    <row r="139" spans="2:19" ht="12.75" thickBot="1">
      <c r="D139" s="143" t="s">
        <v>132</v>
      </c>
      <c r="E139" s="218" t="s">
        <v>251</v>
      </c>
      <c r="F139" s="152" t="s">
        <v>109</v>
      </c>
      <c r="G139" s="153" t="s">
        <v>96</v>
      </c>
      <c r="H139" s="152" t="s">
        <v>220</v>
      </c>
      <c r="I139" s="153" t="s">
        <v>96</v>
      </c>
      <c r="J139" s="144" t="s">
        <v>99</v>
      </c>
      <c r="K139" s="143" t="s">
        <v>96</v>
      </c>
      <c r="L139" s="152" t="s">
        <v>98</v>
      </c>
      <c r="M139" s="153" t="s">
        <v>96</v>
      </c>
      <c r="N139" s="144" t="s">
        <v>97</v>
      </c>
      <c r="O139" s="32" t="s">
        <v>96</v>
      </c>
    </row>
    <row r="140" spans="2:19">
      <c r="C140" s="705" t="s">
        <v>123</v>
      </c>
      <c r="D140" s="154" t="s">
        <v>131</v>
      </c>
      <c r="E140" s="214">
        <v>0</v>
      </c>
      <c r="F140" s="156">
        <v>60</v>
      </c>
      <c r="G140" s="157">
        <f>F140-$E140</f>
        <v>60</v>
      </c>
      <c r="H140" s="156">
        <v>70</v>
      </c>
      <c r="I140" s="157">
        <f>H140-$E140</f>
        <v>70</v>
      </c>
      <c r="J140" s="158">
        <v>-18.212588268021229</v>
      </c>
      <c r="K140" s="159">
        <f>J140-$E140</f>
        <v>-18.212588268021229</v>
      </c>
      <c r="L140" s="156">
        <v>-17.613297899582303</v>
      </c>
      <c r="M140" s="157">
        <f>L140-$E140</f>
        <v>-17.613297899582303</v>
      </c>
      <c r="N140" s="158">
        <v>-22.890716214355702</v>
      </c>
      <c r="O140" s="95">
        <f>N140-$E140</f>
        <v>-22.890716214355702</v>
      </c>
    </row>
    <row r="141" spans="2:19">
      <c r="C141" s="661"/>
      <c r="D141" s="151" t="s">
        <v>130</v>
      </c>
      <c r="E141" s="215">
        <v>0</v>
      </c>
      <c r="F141" s="160">
        <v>0</v>
      </c>
      <c r="G141" s="167">
        <f t="shared" ref="G141:G145" si="57">F141-$E141</f>
        <v>0</v>
      </c>
      <c r="H141" s="160">
        <v>0</v>
      </c>
      <c r="I141" s="167">
        <f t="shared" ref="I141:I145" si="58">H141-$E141</f>
        <v>0</v>
      </c>
      <c r="J141" s="161">
        <v>0</v>
      </c>
      <c r="K141" s="213">
        <f t="shared" ref="K141:K145" si="59">J141-$E141</f>
        <v>0</v>
      </c>
      <c r="L141" s="160">
        <v>0</v>
      </c>
      <c r="M141" s="167">
        <f t="shared" ref="M141:M145" si="60">L141-$E141</f>
        <v>0</v>
      </c>
      <c r="N141" s="161">
        <v>0</v>
      </c>
      <c r="O141" s="23">
        <f t="shared" ref="O141:O145" si="61">N141-$E141</f>
        <v>0</v>
      </c>
    </row>
    <row r="142" spans="2:19" ht="12.75" thickBot="1">
      <c r="C142" s="715"/>
      <c r="D142" s="155" t="s">
        <v>129</v>
      </c>
      <c r="E142" s="216">
        <v>0</v>
      </c>
      <c r="F142" s="162">
        <v>0</v>
      </c>
      <c r="G142" s="163">
        <f t="shared" si="57"/>
        <v>0</v>
      </c>
      <c r="H142" s="162">
        <v>90</v>
      </c>
      <c r="I142" s="163">
        <f t="shared" si="58"/>
        <v>90</v>
      </c>
      <c r="J142" s="164">
        <v>-18.513709870244028</v>
      </c>
      <c r="K142" s="165">
        <f t="shared" si="59"/>
        <v>-18.513709870244028</v>
      </c>
      <c r="L142" s="162">
        <v>-20.675101493747775</v>
      </c>
      <c r="M142" s="163">
        <f t="shared" si="60"/>
        <v>-20.675101493747775</v>
      </c>
      <c r="N142" s="164">
        <v>-13.73587833363651</v>
      </c>
      <c r="O142" s="166">
        <f t="shared" si="61"/>
        <v>-13.73587833363651</v>
      </c>
    </row>
    <row r="143" spans="2:19">
      <c r="C143" s="717" t="s">
        <v>126</v>
      </c>
      <c r="D143" s="154" t="s">
        <v>131</v>
      </c>
      <c r="E143" s="214">
        <v>7920</v>
      </c>
      <c r="F143" s="156">
        <v>8010</v>
      </c>
      <c r="G143" s="157">
        <f t="shared" si="57"/>
        <v>90</v>
      </c>
      <c r="H143" s="156">
        <v>7980</v>
      </c>
      <c r="I143" s="157">
        <f t="shared" si="58"/>
        <v>60</v>
      </c>
      <c r="J143" s="158">
        <v>7846.0617055922448</v>
      </c>
      <c r="K143" s="159">
        <f t="shared" si="59"/>
        <v>-73.938294407755166</v>
      </c>
      <c r="L143" s="156">
        <v>7836.8352387780633</v>
      </c>
      <c r="M143" s="157">
        <f t="shared" si="60"/>
        <v>-83.164761221936715</v>
      </c>
      <c r="N143" s="158">
        <v>7844.2523294410184</v>
      </c>
      <c r="O143" s="95">
        <f t="shared" si="61"/>
        <v>-75.747670558981554</v>
      </c>
    </row>
    <row r="144" spans="2:19">
      <c r="C144" s="718"/>
      <c r="D144" s="151" t="s">
        <v>130</v>
      </c>
      <c r="E144" s="215">
        <v>7950</v>
      </c>
      <c r="F144" s="160">
        <v>7980</v>
      </c>
      <c r="G144" s="167">
        <f t="shared" si="57"/>
        <v>30</v>
      </c>
      <c r="H144" s="160">
        <v>7870</v>
      </c>
      <c r="I144" s="167">
        <f t="shared" si="58"/>
        <v>-80</v>
      </c>
      <c r="J144" s="161">
        <v>7931.3905437881313</v>
      </c>
      <c r="K144" s="213">
        <f t="shared" si="59"/>
        <v>-18.609456211868746</v>
      </c>
      <c r="L144" s="160">
        <v>7884.7986404773601</v>
      </c>
      <c r="M144" s="167">
        <f t="shared" si="60"/>
        <v>-65.201359522639905</v>
      </c>
      <c r="N144" s="161">
        <v>7899.0970125914446</v>
      </c>
      <c r="O144" s="23">
        <f t="shared" si="61"/>
        <v>-50.902987408555418</v>
      </c>
    </row>
    <row r="145" spans="3:15">
      <c r="C145" s="718"/>
      <c r="D145" s="151" t="s">
        <v>129</v>
      </c>
      <c r="E145" s="215">
        <v>8010</v>
      </c>
      <c r="F145" s="160">
        <v>7970</v>
      </c>
      <c r="G145" s="167">
        <f t="shared" si="57"/>
        <v>-40</v>
      </c>
      <c r="H145" s="160">
        <v>7900</v>
      </c>
      <c r="I145" s="167">
        <f t="shared" si="58"/>
        <v>-110</v>
      </c>
      <c r="J145" s="161">
        <v>7966.8295301067574</v>
      </c>
      <c r="K145" s="213">
        <f t="shared" si="59"/>
        <v>-43.170469893242625</v>
      </c>
      <c r="L145" s="160">
        <v>7897.5747596029669</v>
      </c>
      <c r="M145" s="167">
        <f t="shared" si="60"/>
        <v>-112.42524039703312</v>
      </c>
      <c r="N145" s="161">
        <v>7906.7973688334205</v>
      </c>
      <c r="O145" s="23">
        <f t="shared" si="61"/>
        <v>-103.20263116657952</v>
      </c>
    </row>
    <row r="146" spans="3:15">
      <c r="C146" s="38"/>
      <c r="D146" s="38"/>
      <c r="E146" s="38"/>
      <c r="F146" s="40"/>
      <c r="G146" s="40"/>
      <c r="H146" s="40"/>
      <c r="I146" s="40"/>
      <c r="J146" s="40"/>
      <c r="K146" s="40"/>
      <c r="L146" s="40"/>
      <c r="M146" s="40"/>
      <c r="N146" s="40"/>
      <c r="O146" s="40"/>
    </row>
    <row r="147" spans="3:15">
      <c r="C147" s="20" t="s">
        <v>125</v>
      </c>
      <c r="F147" s="40"/>
      <c r="G147" s="40"/>
      <c r="H147" s="40"/>
      <c r="I147" s="40"/>
      <c r="J147" s="40"/>
      <c r="K147" s="40"/>
      <c r="L147" s="40"/>
      <c r="M147" s="40"/>
      <c r="N147" s="40"/>
      <c r="O147" s="40"/>
    </row>
    <row r="148" spans="3:15">
      <c r="D148" s="212" t="s">
        <v>249</v>
      </c>
      <c r="E148" s="217" t="s">
        <v>250</v>
      </c>
      <c r="F148" s="719" t="s">
        <v>124</v>
      </c>
      <c r="G148" s="720"/>
      <c r="H148" s="720"/>
      <c r="I148" s="721"/>
      <c r="J148" s="720" t="s">
        <v>101</v>
      </c>
      <c r="K148" s="720"/>
      <c r="L148" s="720"/>
      <c r="M148" s="720"/>
      <c r="N148" s="720"/>
      <c r="O148" s="722"/>
    </row>
    <row r="149" spans="3:15" ht="12.75" thickBot="1">
      <c r="D149" s="143" t="s">
        <v>132</v>
      </c>
      <c r="E149" s="218" t="s">
        <v>251</v>
      </c>
      <c r="F149" s="168" t="s">
        <v>109</v>
      </c>
      <c r="G149" s="169" t="s">
        <v>96</v>
      </c>
      <c r="H149" s="168" t="s">
        <v>220</v>
      </c>
      <c r="I149" s="169" t="s">
        <v>96</v>
      </c>
      <c r="J149" s="170" t="s">
        <v>99</v>
      </c>
      <c r="K149" s="171" t="s">
        <v>96</v>
      </c>
      <c r="L149" s="168" t="s">
        <v>98</v>
      </c>
      <c r="M149" s="169" t="s">
        <v>96</v>
      </c>
      <c r="N149" s="170" t="s">
        <v>97</v>
      </c>
      <c r="O149" s="172" t="s">
        <v>96</v>
      </c>
    </row>
    <row r="150" spans="3:15">
      <c r="C150" s="705" t="s">
        <v>123</v>
      </c>
      <c r="D150" s="154" t="s">
        <v>131</v>
      </c>
      <c r="E150" s="214">
        <v>0</v>
      </c>
      <c r="F150" s="156">
        <v>60</v>
      </c>
      <c r="G150" s="157">
        <f>F150-$E150</f>
        <v>60</v>
      </c>
      <c r="H150" s="156">
        <v>70</v>
      </c>
      <c r="I150" s="157">
        <f>H150-$E150</f>
        <v>70</v>
      </c>
      <c r="J150" s="158">
        <v>-3.2856134728513675</v>
      </c>
      <c r="K150" s="159">
        <f>J150-$E150</f>
        <v>-3.2856134728513675</v>
      </c>
      <c r="L150" s="156">
        <v>-2.2943555672298634</v>
      </c>
      <c r="M150" s="157">
        <f>L150-$E150</f>
        <v>-2.2943555672298634</v>
      </c>
      <c r="N150" s="158">
        <v>-3.5429268041339759</v>
      </c>
      <c r="O150" s="95">
        <f>N150-$E150</f>
        <v>-3.5429268041339759</v>
      </c>
    </row>
    <row r="151" spans="3:15">
      <c r="C151" s="661"/>
      <c r="D151" s="151" t="s">
        <v>130</v>
      </c>
      <c r="E151" s="215">
        <v>0</v>
      </c>
      <c r="F151" s="160">
        <v>0</v>
      </c>
      <c r="G151" s="167">
        <f t="shared" ref="G151:G155" si="62">F151-$E151</f>
        <v>0</v>
      </c>
      <c r="H151" s="160">
        <v>0</v>
      </c>
      <c r="I151" s="167">
        <f t="shared" ref="I151:I155" si="63">H151-$E151</f>
        <v>0</v>
      </c>
      <c r="J151" s="161">
        <v>0</v>
      </c>
      <c r="K151" s="213">
        <f t="shared" ref="K151:K155" si="64">J151-$E151</f>
        <v>0</v>
      </c>
      <c r="L151" s="160">
        <v>0</v>
      </c>
      <c r="M151" s="167">
        <f t="shared" ref="M151:M155" si="65">L151-$E151</f>
        <v>0</v>
      </c>
      <c r="N151" s="161">
        <v>0</v>
      </c>
      <c r="O151" s="23">
        <f t="shared" ref="O151:O155" si="66">N151-$E151</f>
        <v>0</v>
      </c>
    </row>
    <row r="152" spans="3:15" ht="12.75" thickBot="1">
      <c r="C152" s="715"/>
      <c r="D152" s="155" t="s">
        <v>129</v>
      </c>
      <c r="E152" s="216">
        <v>0</v>
      </c>
      <c r="F152" s="162">
        <v>0</v>
      </c>
      <c r="G152" s="163">
        <f t="shared" si="62"/>
        <v>0</v>
      </c>
      <c r="H152" s="162">
        <v>90</v>
      </c>
      <c r="I152" s="163">
        <f t="shared" si="63"/>
        <v>90</v>
      </c>
      <c r="J152" s="164">
        <v>-4.7449575031385098</v>
      </c>
      <c r="K152" s="165">
        <f t="shared" si="64"/>
        <v>-4.7449575031385098</v>
      </c>
      <c r="L152" s="162">
        <v>-4.7365755757049195</v>
      </c>
      <c r="M152" s="163">
        <f t="shared" si="65"/>
        <v>-4.7365755757049195</v>
      </c>
      <c r="N152" s="164">
        <v>-1.615168858663752</v>
      </c>
      <c r="O152" s="166">
        <f t="shared" si="66"/>
        <v>-1.615168858663752</v>
      </c>
    </row>
    <row r="153" spans="3:15">
      <c r="C153" s="717" t="s">
        <v>122</v>
      </c>
      <c r="D153" s="154" t="s">
        <v>131</v>
      </c>
      <c r="E153" s="214">
        <v>960</v>
      </c>
      <c r="F153" s="156">
        <v>1030</v>
      </c>
      <c r="G153" s="157">
        <f t="shared" si="62"/>
        <v>70</v>
      </c>
      <c r="H153" s="156">
        <v>1070</v>
      </c>
      <c r="I153" s="157">
        <f t="shared" si="63"/>
        <v>110</v>
      </c>
      <c r="J153" s="158">
        <v>954.69001526733791</v>
      </c>
      <c r="K153" s="159">
        <f t="shared" si="64"/>
        <v>-5.3099847326620875</v>
      </c>
      <c r="L153" s="156">
        <v>957.69112945576285</v>
      </c>
      <c r="M153" s="157">
        <f t="shared" si="65"/>
        <v>-2.308870544237152</v>
      </c>
      <c r="N153" s="158">
        <v>952.31797939934938</v>
      </c>
      <c r="O153" s="95">
        <f t="shared" si="66"/>
        <v>-7.6820206006506169</v>
      </c>
    </row>
    <row r="154" spans="3:15">
      <c r="C154" s="718"/>
      <c r="D154" s="151" t="s">
        <v>130</v>
      </c>
      <c r="E154" s="215">
        <v>970</v>
      </c>
      <c r="F154" s="160">
        <v>990</v>
      </c>
      <c r="G154" s="167">
        <f t="shared" si="62"/>
        <v>20</v>
      </c>
      <c r="H154" s="160">
        <v>1000</v>
      </c>
      <c r="I154" s="167">
        <f t="shared" si="63"/>
        <v>30</v>
      </c>
      <c r="J154" s="161">
        <v>967.72967490182066</v>
      </c>
      <c r="K154" s="213">
        <f t="shared" si="64"/>
        <v>-2.2703250981793417</v>
      </c>
      <c r="L154" s="160">
        <v>965.93193886290362</v>
      </c>
      <c r="M154" s="167">
        <f t="shared" si="65"/>
        <v>-4.0680611370963788</v>
      </c>
      <c r="N154" s="161">
        <v>962.50623237357968</v>
      </c>
      <c r="O154" s="23">
        <f t="shared" si="66"/>
        <v>-7.4937676264203219</v>
      </c>
    </row>
    <row r="155" spans="3:15">
      <c r="C155" s="718"/>
      <c r="D155" s="151" t="s">
        <v>129</v>
      </c>
      <c r="E155" s="215">
        <v>980</v>
      </c>
      <c r="F155" s="160">
        <v>960</v>
      </c>
      <c r="G155" s="167">
        <f t="shared" si="62"/>
        <v>-20</v>
      </c>
      <c r="H155" s="160">
        <v>1070</v>
      </c>
      <c r="I155" s="167">
        <f t="shared" si="63"/>
        <v>90</v>
      </c>
      <c r="J155" s="161">
        <v>965.37067426608098</v>
      </c>
      <c r="K155" s="213">
        <f t="shared" si="64"/>
        <v>-14.629325733919018</v>
      </c>
      <c r="L155" s="160">
        <v>963.89292035851486</v>
      </c>
      <c r="M155" s="167">
        <f t="shared" si="65"/>
        <v>-16.107079641485143</v>
      </c>
      <c r="N155" s="161">
        <v>969.15615432348841</v>
      </c>
      <c r="O155" s="23">
        <f t="shared" si="66"/>
        <v>-10.843845676511592</v>
      </c>
    </row>
    <row r="157" spans="3:15">
      <c r="C157" s="20" t="s">
        <v>121</v>
      </c>
    </row>
    <row r="158" spans="3:15">
      <c r="D158" s="37"/>
      <c r="E158" s="711" t="s">
        <v>278</v>
      </c>
      <c r="F158" s="723"/>
      <c r="G158" s="667" t="s">
        <v>101</v>
      </c>
      <c r="H158" s="667"/>
      <c r="I158" s="667"/>
      <c r="J158" s="667"/>
      <c r="K158" s="667"/>
      <c r="L158" s="668"/>
    </row>
    <row r="159" spans="3:15" ht="12.75" thickBot="1">
      <c r="D159" s="174" t="s">
        <v>132</v>
      </c>
      <c r="E159" s="177" t="s">
        <v>120</v>
      </c>
      <c r="F159" s="178" t="s">
        <v>115</v>
      </c>
      <c r="G159" s="175" t="s">
        <v>99</v>
      </c>
      <c r="H159" s="174" t="s">
        <v>96</v>
      </c>
      <c r="I159" s="173" t="s">
        <v>98</v>
      </c>
      <c r="J159" s="176" t="s">
        <v>96</v>
      </c>
      <c r="K159" s="175" t="s">
        <v>97</v>
      </c>
      <c r="L159" s="30" t="s">
        <v>96</v>
      </c>
    </row>
    <row r="160" spans="3:15">
      <c r="C160" s="712" t="s">
        <v>271</v>
      </c>
      <c r="D160" s="151" t="s">
        <v>131</v>
      </c>
      <c r="E160" s="179">
        <f>AVERAGE(60.3,60,60.3)</f>
        <v>60.199999999999996</v>
      </c>
      <c r="F160" s="180">
        <f>E160-E161</f>
        <v>-2.4333333333333371</v>
      </c>
      <c r="G160" s="287">
        <v>101.79310033384232</v>
      </c>
      <c r="H160" s="288">
        <f>G160-G161</f>
        <v>39.359767000508981</v>
      </c>
      <c r="I160" s="289">
        <v>84.682419582281312</v>
      </c>
      <c r="J160" s="290">
        <f>I160-I161</f>
        <v>22.249086248947975</v>
      </c>
      <c r="K160" s="287">
        <v>78.778170788083401</v>
      </c>
      <c r="L160" s="291">
        <f>K160-K161</f>
        <v>16.344837454750063</v>
      </c>
    </row>
    <row r="161" spans="3:32">
      <c r="C161" s="661"/>
      <c r="D161" s="151" t="s">
        <v>130</v>
      </c>
      <c r="E161" s="183">
        <f>AVERAGE(62.4,62.6,62.9)</f>
        <v>62.633333333333333</v>
      </c>
      <c r="F161" s="184"/>
      <c r="G161" s="185">
        <v>62.433333333333337</v>
      </c>
      <c r="H161" s="186"/>
      <c r="I161" s="183">
        <v>62.433333333333337</v>
      </c>
      <c r="J161" s="184"/>
      <c r="K161" s="185">
        <v>62.433333333333337</v>
      </c>
      <c r="L161" s="99"/>
    </row>
    <row r="162" spans="3:32" ht="12.75" thickBot="1">
      <c r="C162" s="704"/>
      <c r="D162" s="242" t="s">
        <v>129</v>
      </c>
      <c r="E162" s="295">
        <f>AVERAGE(72.1,71.8,71.8)</f>
        <v>71.899999999999991</v>
      </c>
      <c r="F162" s="296">
        <f>E162-E161</f>
        <v>9.2666666666666586</v>
      </c>
      <c r="G162" s="292">
        <v>125.43685989648185</v>
      </c>
      <c r="H162" s="293">
        <f>G162-G161</f>
        <v>63.003526563148512</v>
      </c>
      <c r="I162" s="243">
        <v>62.584902892305116</v>
      </c>
      <c r="J162" s="244">
        <f>I162-I161</f>
        <v>0.15156955897177937</v>
      </c>
      <c r="K162" s="292">
        <v>105.56636510163864</v>
      </c>
      <c r="L162" s="294">
        <f>K162-K161</f>
        <v>43.133031768305301</v>
      </c>
    </row>
    <row r="163" spans="3:32">
      <c r="C163" s="706" t="s">
        <v>272</v>
      </c>
      <c r="D163" s="154" t="s">
        <v>131</v>
      </c>
      <c r="E163" s="246">
        <f>AVERAGE(32.9,33,33.2)</f>
        <v>33.033333333333339</v>
      </c>
      <c r="F163" s="247">
        <f>E163-E164</f>
        <v>-1.93333333333333</v>
      </c>
      <c r="G163" s="276">
        <v>41.158106640279904</v>
      </c>
      <c r="H163" s="277">
        <f>G163-G164</f>
        <v>6.809068043322732</v>
      </c>
      <c r="I163" s="283">
        <v>38.189398371428716</v>
      </c>
      <c r="J163" s="284">
        <f>I163-I164</f>
        <v>4.3628314471551377</v>
      </c>
      <c r="K163" s="285">
        <v>35.063020834977117</v>
      </c>
      <c r="L163" s="286">
        <f>K163-K164</f>
        <v>3.6750536354863534</v>
      </c>
    </row>
    <row r="164" spans="3:32">
      <c r="C164" s="661"/>
      <c r="D164" s="151" t="s">
        <v>130</v>
      </c>
      <c r="E164" s="183">
        <f>AVERAGE(34.8,35.2,34.9)</f>
        <v>34.966666666666669</v>
      </c>
      <c r="F164" s="184"/>
      <c r="G164" s="185">
        <v>34.349038596957172</v>
      </c>
      <c r="H164" s="186"/>
      <c r="I164" s="183">
        <v>33.826566924273578</v>
      </c>
      <c r="J164" s="184"/>
      <c r="K164" s="185">
        <v>31.387967199490763</v>
      </c>
      <c r="L164" s="99"/>
    </row>
    <row r="165" spans="3:32" ht="12.75" thickBot="1">
      <c r="C165" s="715"/>
      <c r="D165" s="155" t="s">
        <v>129</v>
      </c>
      <c r="E165" s="297">
        <f>AVERAGE(37.6,37.6,38.1)</f>
        <v>37.766666666666673</v>
      </c>
      <c r="F165" s="298">
        <f>E165-E164</f>
        <v>2.8000000000000043</v>
      </c>
      <c r="G165" s="278">
        <v>46.601398603562195</v>
      </c>
      <c r="H165" s="279">
        <f>G165-G164</f>
        <v>12.252360006605024</v>
      </c>
      <c r="I165" s="280">
        <v>19.026416567110648</v>
      </c>
      <c r="J165" s="281">
        <f>I165-I164</f>
        <v>-14.800150357162931</v>
      </c>
      <c r="K165" s="278">
        <v>39.795485719134859</v>
      </c>
      <c r="L165" s="282">
        <f>K165-K164</f>
        <v>8.4075185196440962</v>
      </c>
    </row>
    <row r="166" spans="3:32">
      <c r="C166" s="716" t="s">
        <v>273</v>
      </c>
      <c r="D166" s="245" t="s">
        <v>131</v>
      </c>
      <c r="E166" s="179">
        <f>AVERAGE(9.1,9.2,9.1)</f>
        <v>9.1333333333333329</v>
      </c>
      <c r="F166" s="180">
        <f>E166-E167</f>
        <v>-0.20000000000000107</v>
      </c>
      <c r="G166" s="181">
        <v>10.811327285998585</v>
      </c>
      <c r="H166" s="182">
        <f>G166-G167</f>
        <v>0.40252234465709158</v>
      </c>
      <c r="I166" s="179">
        <v>10.452163938337504</v>
      </c>
      <c r="J166" s="180">
        <f>I166-I167</f>
        <v>0.30525780816731896</v>
      </c>
      <c r="K166" s="181">
        <v>9.4561323733878897</v>
      </c>
      <c r="L166" s="96">
        <f>K166-K167</f>
        <v>0.11687556468693927</v>
      </c>
    </row>
    <row r="167" spans="3:32">
      <c r="C167" s="661"/>
      <c r="D167" s="151" t="s">
        <v>130</v>
      </c>
      <c r="E167" s="183">
        <f>AVERAGE(9.3,9.4,9.3)</f>
        <v>9.3333333333333339</v>
      </c>
      <c r="F167" s="184"/>
      <c r="G167" s="185">
        <v>10.408804941341494</v>
      </c>
      <c r="H167" s="186"/>
      <c r="I167" s="183">
        <v>10.146906130170185</v>
      </c>
      <c r="J167" s="184"/>
      <c r="K167" s="185">
        <v>9.3392568087009504</v>
      </c>
      <c r="L167" s="99"/>
    </row>
    <row r="168" spans="3:32">
      <c r="C168" s="661"/>
      <c r="D168" s="151" t="s">
        <v>129</v>
      </c>
      <c r="E168" s="183">
        <f>AVERAGE(9.8,9.8,9.7)</f>
        <v>9.7666666666666675</v>
      </c>
      <c r="F168" s="187">
        <f>E168-E167</f>
        <v>0.43333333333333357</v>
      </c>
      <c r="G168" s="185">
        <v>11.182972916726289</v>
      </c>
      <c r="H168" s="188">
        <f>G168-G167</f>
        <v>0.77416797538479543</v>
      </c>
      <c r="I168" s="183">
        <v>10.392692602605608</v>
      </c>
      <c r="J168" s="187">
        <f>I168-I167</f>
        <v>0.24578647243542306</v>
      </c>
      <c r="K168" s="185">
        <v>9.7662600904424774</v>
      </c>
      <c r="L168" s="97">
        <f>K168-K167</f>
        <v>0.42700328174152702</v>
      </c>
    </row>
    <row r="170" spans="3:32">
      <c r="C170" s="20" t="s">
        <v>133</v>
      </c>
      <c r="E170" s="45" t="s">
        <v>362</v>
      </c>
      <c r="T170" s="45" t="s">
        <v>361</v>
      </c>
    </row>
    <row r="171" spans="3:32">
      <c r="D171" s="37"/>
      <c r="E171" s="711" t="s">
        <v>237</v>
      </c>
      <c r="F171" s="667"/>
      <c r="G171" s="667"/>
      <c r="H171" s="667"/>
      <c r="I171" s="667"/>
      <c r="J171" s="667"/>
      <c r="K171" s="667"/>
      <c r="L171" s="667"/>
      <c r="M171" s="667"/>
      <c r="N171" s="667"/>
      <c r="O171" s="667"/>
      <c r="P171" s="667"/>
      <c r="Q171" s="667"/>
      <c r="R171" s="667"/>
      <c r="S171" s="668"/>
      <c r="Y171" s="387"/>
      <c r="Z171" s="388"/>
      <c r="AA171" s="387"/>
      <c r="AB171" s="387"/>
      <c r="AC171" s="387"/>
      <c r="AD171" s="387"/>
      <c r="AE171" s="387"/>
      <c r="AF171" s="387"/>
    </row>
    <row r="172" spans="3:32" ht="12.75" thickBot="1">
      <c r="D172" s="143" t="s">
        <v>132</v>
      </c>
      <c r="E172" s="419" t="s">
        <v>252</v>
      </c>
      <c r="F172" s="420" t="s">
        <v>253</v>
      </c>
      <c r="G172" s="421" t="s">
        <v>99</v>
      </c>
      <c r="H172" s="422" t="s">
        <v>96</v>
      </c>
      <c r="I172" s="412" t="s">
        <v>363</v>
      </c>
      <c r="J172" s="419" t="s">
        <v>252</v>
      </c>
      <c r="K172" s="420" t="s">
        <v>253</v>
      </c>
      <c r="L172" s="421" t="s">
        <v>98</v>
      </c>
      <c r="M172" s="422" t="s">
        <v>96</v>
      </c>
      <c r="N172" s="412" t="s">
        <v>363</v>
      </c>
      <c r="O172" s="419" t="s">
        <v>252</v>
      </c>
      <c r="P172" s="420" t="s">
        <v>253</v>
      </c>
      <c r="Q172" s="421" t="s">
        <v>97</v>
      </c>
      <c r="R172" s="422" t="s">
        <v>96</v>
      </c>
      <c r="S172" s="413" t="s">
        <v>363</v>
      </c>
      <c r="Y172" s="388"/>
      <c r="Z172" s="388"/>
      <c r="AA172" s="388"/>
      <c r="AB172" s="388"/>
      <c r="AC172" s="388"/>
      <c r="AD172" s="388"/>
      <c r="AE172" s="388"/>
      <c r="AF172" s="388"/>
    </row>
    <row r="173" spans="3:32">
      <c r="C173" s="705" t="s">
        <v>117</v>
      </c>
      <c r="D173" s="154" t="s">
        <v>131</v>
      </c>
      <c r="E173" s="399">
        <v>0</v>
      </c>
      <c r="F173" s="391">
        <v>0</v>
      </c>
      <c r="G173" s="395">
        <v>-1.839180164034571E-2</v>
      </c>
      <c r="H173" s="408">
        <v>-1.839180164034571E-2</v>
      </c>
      <c r="I173" s="403">
        <f>H173-H174</f>
        <v>-1.839180164034571E-2</v>
      </c>
      <c r="J173" s="399">
        <v>0</v>
      </c>
      <c r="K173" s="391">
        <v>0</v>
      </c>
      <c r="L173" s="395">
        <v>-5.9250501969639262E-2</v>
      </c>
      <c r="M173" s="408">
        <v>-5.9250501969639262E-2</v>
      </c>
      <c r="N173" s="403">
        <f>M173-M174</f>
        <v>-5.9250501969639262E-2</v>
      </c>
      <c r="O173" s="399">
        <v>0</v>
      </c>
      <c r="P173" s="391">
        <v>0</v>
      </c>
      <c r="Q173" s="395">
        <v>-2.0502829256748099E-2</v>
      </c>
      <c r="R173" s="408">
        <v>-2.0502829256748099E-2</v>
      </c>
      <c r="S173" s="414">
        <f>R173-R174</f>
        <v>-2.0502829256748099E-2</v>
      </c>
      <c r="Y173" s="38"/>
      <c r="Z173" s="114"/>
      <c r="AA173" s="389"/>
      <c r="AB173" s="389"/>
      <c r="AC173" s="114"/>
      <c r="AD173" s="114"/>
      <c r="AE173" s="114"/>
      <c r="AF173" s="114"/>
    </row>
    <row r="174" spans="3:32">
      <c r="C174" s="661"/>
      <c r="D174" s="151" t="s">
        <v>130</v>
      </c>
      <c r="E174" s="400">
        <v>0</v>
      </c>
      <c r="F174" s="392">
        <v>0</v>
      </c>
      <c r="G174" s="396">
        <v>0</v>
      </c>
      <c r="H174" s="409">
        <v>0</v>
      </c>
      <c r="I174" s="404"/>
      <c r="J174" s="400">
        <v>0</v>
      </c>
      <c r="K174" s="392">
        <v>0</v>
      </c>
      <c r="L174" s="396">
        <v>0</v>
      </c>
      <c r="M174" s="409">
        <v>0</v>
      </c>
      <c r="N174" s="404"/>
      <c r="O174" s="400">
        <v>0</v>
      </c>
      <c r="P174" s="392">
        <v>0</v>
      </c>
      <c r="Q174" s="396">
        <v>0</v>
      </c>
      <c r="R174" s="409">
        <v>0</v>
      </c>
      <c r="S174" s="415"/>
      <c r="Y174" s="38"/>
      <c r="Z174" s="114"/>
      <c r="AA174" s="114"/>
      <c r="AB174" s="114"/>
      <c r="AC174" s="114"/>
      <c r="AD174" s="114"/>
      <c r="AE174" s="114"/>
      <c r="AF174" s="114"/>
    </row>
    <row r="175" spans="3:32" ht="12.75" thickBot="1">
      <c r="C175" s="715"/>
      <c r="D175" s="155" t="s">
        <v>129</v>
      </c>
      <c r="E175" s="401">
        <v>0</v>
      </c>
      <c r="F175" s="393">
        <v>0</v>
      </c>
      <c r="G175" s="397">
        <v>5.1001457963528079E-3</v>
      </c>
      <c r="H175" s="410">
        <v>5.1001457963528079E-3</v>
      </c>
      <c r="I175" s="405">
        <f>H175-H174</f>
        <v>5.1001457963528079E-3</v>
      </c>
      <c r="J175" s="401">
        <v>0</v>
      </c>
      <c r="K175" s="393">
        <v>0</v>
      </c>
      <c r="L175" s="397">
        <v>-1.7471107223841882E-2</v>
      </c>
      <c r="M175" s="410">
        <v>-1.7471107223841882E-2</v>
      </c>
      <c r="N175" s="405">
        <f>M175-M174</f>
        <v>-1.7471107223841882E-2</v>
      </c>
      <c r="O175" s="401">
        <v>0</v>
      </c>
      <c r="P175" s="393">
        <v>0</v>
      </c>
      <c r="Q175" s="397">
        <v>3.096492346345766E-3</v>
      </c>
      <c r="R175" s="410">
        <v>3.096492346345766E-3</v>
      </c>
      <c r="S175" s="416">
        <f>R175-R174</f>
        <v>3.096492346345766E-3</v>
      </c>
      <c r="Y175" s="38"/>
      <c r="Z175" s="114"/>
      <c r="AA175" s="114"/>
      <c r="AB175" s="114"/>
      <c r="AC175" s="114"/>
      <c r="AD175" s="114"/>
      <c r="AE175" s="114"/>
      <c r="AF175" s="114"/>
    </row>
    <row r="176" spans="3:32">
      <c r="C176" s="713" t="s">
        <v>116</v>
      </c>
      <c r="D176" s="245" t="s">
        <v>131</v>
      </c>
      <c r="E176" s="402">
        <v>60.4</v>
      </c>
      <c r="F176" s="394">
        <v>6.05</v>
      </c>
      <c r="G176" s="398">
        <v>6.026133837590125</v>
      </c>
      <c r="H176" s="411">
        <v>-2.3866162409874825E-2</v>
      </c>
      <c r="I176" s="406">
        <f>H176-H177</f>
        <v>-2.1359251881069241E-2</v>
      </c>
      <c r="J176" s="402">
        <v>60.3</v>
      </c>
      <c r="K176" s="394">
        <v>6.07</v>
      </c>
      <c r="L176" s="398">
        <v>6.027432766950068</v>
      </c>
      <c r="M176" s="411">
        <v>-4.2567233049932263E-2</v>
      </c>
      <c r="N176" s="406">
        <f>M176-M177</f>
        <v>-4.576962730459222E-2</v>
      </c>
      <c r="O176" s="402">
        <v>60.7</v>
      </c>
      <c r="P176" s="394">
        <v>6.0200000000000005</v>
      </c>
      <c r="Q176" s="398">
        <v>6.0123705882006719</v>
      </c>
      <c r="R176" s="411">
        <v>-7.6294117993285226E-3</v>
      </c>
      <c r="S176" s="417">
        <f>R176-R177</f>
        <v>-6.4618175049950821E-3</v>
      </c>
      <c r="X176" s="390"/>
      <c r="Y176" s="38"/>
      <c r="Z176" s="114"/>
      <c r="AA176" s="389"/>
      <c r="AB176" s="389"/>
      <c r="AC176" s="114"/>
      <c r="AD176" s="114"/>
      <c r="AE176" s="114"/>
      <c r="AF176" s="114"/>
    </row>
    <row r="177" spans="2:32">
      <c r="C177" s="714"/>
      <c r="D177" s="151" t="s">
        <v>130</v>
      </c>
      <c r="E177" s="400">
        <v>60.5</v>
      </c>
      <c r="F177" s="392">
        <v>6.04</v>
      </c>
      <c r="G177" s="396">
        <v>6.0374930894711945</v>
      </c>
      <c r="H177" s="409">
        <v>-2.5069105288055837E-3</v>
      </c>
      <c r="I177" s="404"/>
      <c r="J177" s="400">
        <v>60.7</v>
      </c>
      <c r="K177" s="392">
        <v>6.0299999999999994</v>
      </c>
      <c r="L177" s="396">
        <v>6.0332023942546593</v>
      </c>
      <c r="M177" s="409">
        <v>3.2023942546599571E-3</v>
      </c>
      <c r="N177" s="404"/>
      <c r="O177" s="400">
        <v>60.2</v>
      </c>
      <c r="P177" s="392">
        <v>6.07</v>
      </c>
      <c r="Q177" s="396">
        <v>6.0688324057056668</v>
      </c>
      <c r="R177" s="409">
        <v>-1.1675942943334405E-3</v>
      </c>
      <c r="S177" s="415"/>
      <c r="X177" s="390"/>
      <c r="Y177" s="38"/>
      <c r="Z177" s="114"/>
      <c r="AA177" s="114"/>
      <c r="AB177" s="114"/>
      <c r="AC177" s="114"/>
      <c r="AD177" s="114"/>
      <c r="AE177" s="114"/>
      <c r="AF177" s="114"/>
    </row>
    <row r="178" spans="2:32">
      <c r="C178" s="714"/>
      <c r="D178" s="151" t="s">
        <v>129</v>
      </c>
      <c r="E178" s="400">
        <v>60.2</v>
      </c>
      <c r="F178" s="392">
        <v>6.0200000000000005</v>
      </c>
      <c r="G178" s="396">
        <v>6.0214588269644178</v>
      </c>
      <c r="H178" s="409">
        <v>1.4588269644173479E-3</v>
      </c>
      <c r="I178" s="407">
        <f>H178-H177</f>
        <v>3.9657374932229317E-3</v>
      </c>
      <c r="J178" s="400">
        <v>60.4</v>
      </c>
      <c r="K178" s="392">
        <v>6.04</v>
      </c>
      <c r="L178" s="396">
        <v>6.0268590754480407</v>
      </c>
      <c r="M178" s="409">
        <v>-1.3140924551959365E-2</v>
      </c>
      <c r="N178" s="407">
        <f>M178-M177</f>
        <v>-1.6343318806619322E-2</v>
      </c>
      <c r="O178" s="400">
        <v>60.6</v>
      </c>
      <c r="P178" s="392">
        <v>6.0600000000000005</v>
      </c>
      <c r="Q178" s="396">
        <v>6.0622539420812096</v>
      </c>
      <c r="R178" s="409">
        <v>2.2539420812091038E-3</v>
      </c>
      <c r="S178" s="418">
        <f>R178-R177</f>
        <v>3.4215363755425443E-3</v>
      </c>
      <c r="X178" s="390"/>
      <c r="Y178" s="38"/>
      <c r="Z178" s="114"/>
      <c r="AA178" s="114"/>
      <c r="AB178" s="114"/>
      <c r="AC178" s="114"/>
      <c r="AD178" s="114"/>
      <c r="AE178" s="114"/>
      <c r="AF178" s="114"/>
    </row>
    <row r="181" spans="2:32">
      <c r="B181" s="20" t="s">
        <v>128</v>
      </c>
    </row>
    <row r="182" spans="2:32">
      <c r="C182" s="45" t="s">
        <v>234</v>
      </c>
    </row>
    <row r="183" spans="2:32" ht="12" customHeight="1">
      <c r="D183" s="33"/>
      <c r="E183" s="689" t="s">
        <v>124</v>
      </c>
      <c r="F183" s="690"/>
      <c r="G183" s="666" t="s">
        <v>101</v>
      </c>
      <c r="H183" s="667"/>
      <c r="I183" s="668"/>
    </row>
    <row r="184" spans="2:32" ht="12" customHeight="1" thickBot="1">
      <c r="D184" s="30" t="s">
        <v>118</v>
      </c>
      <c r="E184" s="30" t="s">
        <v>109</v>
      </c>
      <c r="F184" s="92" t="s">
        <v>220</v>
      </c>
      <c r="G184" s="30" t="s">
        <v>99</v>
      </c>
      <c r="H184" s="30" t="s">
        <v>98</v>
      </c>
      <c r="I184" s="30" t="s">
        <v>97</v>
      </c>
    </row>
    <row r="185" spans="2:32" ht="12" customHeight="1">
      <c r="C185" s="661" t="s">
        <v>123</v>
      </c>
      <c r="D185" s="24">
        <v>5</v>
      </c>
      <c r="E185" s="107">
        <v>0</v>
      </c>
      <c r="F185" s="107">
        <v>0</v>
      </c>
      <c r="G185" s="107">
        <v>2.371794409356534</v>
      </c>
      <c r="H185" s="107">
        <v>-1.7664098999219826</v>
      </c>
      <c r="I185" s="107">
        <v>-1.5729545281785193</v>
      </c>
    </row>
    <row r="186" spans="2:32" ht="12" customHeight="1" thickBot="1">
      <c r="C186" s="661"/>
      <c r="D186" s="129">
        <v>30</v>
      </c>
      <c r="E186" s="110">
        <v>0</v>
      </c>
      <c r="F186" s="110">
        <v>0</v>
      </c>
      <c r="G186" s="110">
        <v>3.0581045962237976</v>
      </c>
      <c r="H186" s="110">
        <v>-1.6093402418662559</v>
      </c>
      <c r="I186" s="110">
        <v>-1.8334451737913575</v>
      </c>
    </row>
    <row r="187" spans="2:32" ht="12" customHeight="1" thickTop="1" thickBot="1">
      <c r="C187" s="704"/>
      <c r="D187" s="131" t="s">
        <v>115</v>
      </c>
      <c r="E187" s="132">
        <f>E186-E185</f>
        <v>0</v>
      </c>
      <c r="F187" s="132">
        <f t="shared" ref="F187:I187" si="67">F186-F185</f>
        <v>0</v>
      </c>
      <c r="G187" s="132">
        <f t="shared" si="67"/>
        <v>0.68631018686726364</v>
      </c>
      <c r="H187" s="132">
        <f t="shared" si="67"/>
        <v>0.1570696580557267</v>
      </c>
      <c r="I187" s="132">
        <f t="shared" si="67"/>
        <v>-0.26049064561283819</v>
      </c>
    </row>
    <row r="188" spans="2:32" ht="12" customHeight="1">
      <c r="C188" s="705" t="s">
        <v>126</v>
      </c>
      <c r="D188" s="128">
        <v>5</v>
      </c>
      <c r="E188" s="111">
        <v>7870</v>
      </c>
      <c r="F188" s="111">
        <v>7810</v>
      </c>
      <c r="G188" s="111">
        <v>7893.6380098001291</v>
      </c>
      <c r="H188" s="111">
        <v>7872.6837956510662</v>
      </c>
      <c r="I188" s="111">
        <v>7897.8297958358471</v>
      </c>
    </row>
    <row r="189" spans="2:32" ht="12" customHeight="1" thickBot="1">
      <c r="C189" s="661"/>
      <c r="D189" s="129">
        <v>30</v>
      </c>
      <c r="E189" s="110">
        <v>7870</v>
      </c>
      <c r="F189" s="110">
        <v>7810</v>
      </c>
      <c r="G189" s="110">
        <v>7895.601758754884</v>
      </c>
      <c r="H189" s="110">
        <v>7868.2530710618394</v>
      </c>
      <c r="I189" s="110">
        <v>7899.8505327699322</v>
      </c>
    </row>
    <row r="190" spans="2:32" ht="12" customHeight="1" thickTop="1">
      <c r="C190" s="661"/>
      <c r="D190" s="133" t="s">
        <v>115</v>
      </c>
      <c r="E190" s="134">
        <f>E189-E188</f>
        <v>0</v>
      </c>
      <c r="F190" s="134">
        <f t="shared" ref="F190:I190" si="68">F189-F188</f>
        <v>0</v>
      </c>
      <c r="G190" s="134">
        <f t="shared" si="68"/>
        <v>1.9637489547549194</v>
      </c>
      <c r="H190" s="134">
        <f t="shared" si="68"/>
        <v>-4.4307245892268838</v>
      </c>
      <c r="I190" s="134">
        <f t="shared" si="68"/>
        <v>2.0207369340851074</v>
      </c>
    </row>
    <row r="191" spans="2:32" ht="12" customHeight="1">
      <c r="C191" s="38"/>
      <c r="D191" s="38"/>
    </row>
    <row r="192" spans="2:32" ht="12" customHeight="1">
      <c r="C192" s="45" t="s">
        <v>248</v>
      </c>
    </row>
    <row r="193" spans="3:9" ht="12" customHeight="1">
      <c r="D193" s="33"/>
      <c r="E193" s="689" t="s">
        <v>124</v>
      </c>
      <c r="F193" s="690"/>
      <c r="G193" s="666" t="s">
        <v>101</v>
      </c>
      <c r="H193" s="667"/>
      <c r="I193" s="668"/>
    </row>
    <row r="194" spans="3:9" ht="12" customHeight="1" thickBot="1">
      <c r="D194" s="30" t="s">
        <v>118</v>
      </c>
      <c r="E194" s="30" t="s">
        <v>109</v>
      </c>
      <c r="F194" s="92" t="s">
        <v>220</v>
      </c>
      <c r="G194" s="30" t="s">
        <v>99</v>
      </c>
      <c r="H194" s="30" t="s">
        <v>98</v>
      </c>
      <c r="I194" s="30" t="s">
        <v>97</v>
      </c>
    </row>
    <row r="195" spans="3:9" ht="12" customHeight="1">
      <c r="C195" s="661" t="s">
        <v>123</v>
      </c>
      <c r="D195" s="24">
        <v>5</v>
      </c>
      <c r="E195" s="107">
        <v>0</v>
      </c>
      <c r="F195" s="107">
        <v>0</v>
      </c>
      <c r="G195" s="107">
        <v>1.9178401943395886</v>
      </c>
      <c r="H195" s="107">
        <v>5.2444539956084277</v>
      </c>
      <c r="I195" s="107">
        <v>2.7385106974859252</v>
      </c>
    </row>
    <row r="196" spans="3:9" ht="12" customHeight="1" thickBot="1">
      <c r="C196" s="661"/>
      <c r="D196" s="129">
        <v>30</v>
      </c>
      <c r="E196" s="110">
        <v>0</v>
      </c>
      <c r="F196" s="110">
        <v>0</v>
      </c>
      <c r="G196" s="110">
        <v>2.5083363070213069</v>
      </c>
      <c r="H196" s="110">
        <v>4.8984818779826576</v>
      </c>
      <c r="I196" s="110">
        <v>2.0606758568376864</v>
      </c>
    </row>
    <row r="197" spans="3:9" ht="12" customHeight="1" thickTop="1" thickBot="1">
      <c r="C197" s="704"/>
      <c r="D197" s="131" t="s">
        <v>115</v>
      </c>
      <c r="E197" s="132">
        <f>E196-E195</f>
        <v>0</v>
      </c>
      <c r="F197" s="132">
        <f t="shared" ref="F197:I197" si="69">F196-F195</f>
        <v>0</v>
      </c>
      <c r="G197" s="132">
        <f t="shared" si="69"/>
        <v>0.59049611268171831</v>
      </c>
      <c r="H197" s="132">
        <f t="shared" si="69"/>
        <v>-0.34597211762577018</v>
      </c>
      <c r="I197" s="132">
        <f t="shared" si="69"/>
        <v>-0.67783484064823885</v>
      </c>
    </row>
    <row r="198" spans="3:9" ht="12" customHeight="1">
      <c r="C198" s="705" t="s">
        <v>122</v>
      </c>
      <c r="D198" s="128">
        <v>5</v>
      </c>
      <c r="E198" s="111">
        <v>870</v>
      </c>
      <c r="F198" s="111">
        <v>890</v>
      </c>
      <c r="G198" s="111">
        <v>862.08593732488646</v>
      </c>
      <c r="H198" s="111">
        <v>866.89188956306202</v>
      </c>
      <c r="I198" s="111">
        <v>865.28999749339619</v>
      </c>
    </row>
    <row r="199" spans="3:9" ht="12" customHeight="1" thickBot="1">
      <c r="C199" s="661"/>
      <c r="D199" s="129">
        <v>30</v>
      </c>
      <c r="E199" s="110">
        <v>870</v>
      </c>
      <c r="F199" s="110">
        <v>890</v>
      </c>
      <c r="G199" s="110">
        <v>860.53745557886634</v>
      </c>
      <c r="H199" s="110">
        <v>866.92187105533151</v>
      </c>
      <c r="I199" s="110">
        <v>864.9371123900836</v>
      </c>
    </row>
    <row r="200" spans="3:9" ht="12" customHeight="1" thickTop="1">
      <c r="C200" s="661"/>
      <c r="D200" s="133" t="s">
        <v>115</v>
      </c>
      <c r="E200" s="134">
        <f>E199-E198</f>
        <v>0</v>
      </c>
      <c r="F200" s="134">
        <f t="shared" ref="F200:I200" si="70">F199-F198</f>
        <v>0</v>
      </c>
      <c r="G200" s="134">
        <f t="shared" si="70"/>
        <v>-1.5484817460201157</v>
      </c>
      <c r="H200" s="134">
        <f t="shared" si="70"/>
        <v>2.9981492269484988E-2</v>
      </c>
      <c r="I200" s="134">
        <f t="shared" si="70"/>
        <v>-0.35288510331258749</v>
      </c>
    </row>
    <row r="201" spans="3:9" ht="12" customHeight="1"/>
    <row r="202" spans="3:9" ht="12" customHeight="1">
      <c r="C202" s="45" t="s">
        <v>235</v>
      </c>
    </row>
    <row r="203" spans="3:9" ht="12" customHeight="1">
      <c r="D203" s="33"/>
      <c r="E203" s="239" t="s">
        <v>231</v>
      </c>
      <c r="F203" s="135" t="s">
        <v>232</v>
      </c>
      <c r="G203" s="666" t="s">
        <v>101</v>
      </c>
      <c r="H203" s="667"/>
      <c r="I203" s="668"/>
    </row>
    <row r="204" spans="3:9" ht="12" customHeight="1" thickBot="1">
      <c r="D204" s="30" t="s">
        <v>118</v>
      </c>
      <c r="E204" s="236" t="s">
        <v>120</v>
      </c>
      <c r="F204" s="31" t="s">
        <v>233</v>
      </c>
      <c r="G204" s="30" t="s">
        <v>99</v>
      </c>
      <c r="H204" s="30" t="s">
        <v>98</v>
      </c>
      <c r="I204" s="30" t="s">
        <v>97</v>
      </c>
    </row>
    <row r="205" spans="3:9" ht="12" customHeight="1">
      <c r="C205" s="712" t="s">
        <v>268</v>
      </c>
      <c r="D205" s="24">
        <v>5</v>
      </c>
      <c r="E205" s="707"/>
      <c r="F205" s="709">
        <v>62.4</v>
      </c>
      <c r="G205" s="136">
        <v>58.265688351380852</v>
      </c>
      <c r="H205" s="136">
        <v>56.538840708675707</v>
      </c>
      <c r="I205" s="136">
        <v>62.602975713991746</v>
      </c>
    </row>
    <row r="206" spans="3:9" ht="12" customHeight="1" thickBot="1">
      <c r="C206" s="661"/>
      <c r="D206" s="129">
        <v>30</v>
      </c>
      <c r="E206" s="708"/>
      <c r="F206" s="710">
        <f t="shared" ref="F206" si="71">AVERAGE(59.8,59.9,60.2)</f>
        <v>59.966666666666661</v>
      </c>
      <c r="G206" s="137">
        <v>58.976619241466985</v>
      </c>
      <c r="H206" s="137">
        <v>57.853160658245677</v>
      </c>
      <c r="I206" s="137">
        <v>63.256361605381876</v>
      </c>
    </row>
    <row r="207" spans="3:9" ht="12" customHeight="1" thickTop="1" thickBot="1">
      <c r="C207" s="704"/>
      <c r="D207" s="131" t="s">
        <v>115</v>
      </c>
      <c r="E207" s="237"/>
      <c r="F207" s="138"/>
      <c r="G207" s="139">
        <f t="shared" ref="G207:I207" si="72">G206-G205</f>
        <v>0.71093089008613219</v>
      </c>
      <c r="H207" s="139">
        <f t="shared" si="72"/>
        <v>1.3143199495699704</v>
      </c>
      <c r="I207" s="139">
        <f t="shared" si="72"/>
        <v>0.65338589139012981</v>
      </c>
    </row>
    <row r="208" spans="3:9" ht="12" customHeight="1">
      <c r="C208" s="706" t="s">
        <v>269</v>
      </c>
      <c r="D208" s="128">
        <v>5</v>
      </c>
      <c r="E208" s="707"/>
      <c r="F208" s="709">
        <v>35.700000000000003</v>
      </c>
      <c r="G208" s="140">
        <v>30.315122168142686</v>
      </c>
      <c r="H208" s="140">
        <v>30.276226793799466</v>
      </c>
      <c r="I208" s="140">
        <v>30.981204361482217</v>
      </c>
    </row>
    <row r="209" spans="3:24" ht="12" customHeight="1" thickBot="1">
      <c r="C209" s="661"/>
      <c r="D209" s="129">
        <v>30</v>
      </c>
      <c r="E209" s="708"/>
      <c r="F209" s="710">
        <f t="shared" ref="F209:F212" si="73">AVERAGE(6.5,6.4,6.4)</f>
        <v>6.4333333333333336</v>
      </c>
      <c r="G209" s="137">
        <v>30.551427115462648</v>
      </c>
      <c r="H209" s="137">
        <v>30.518498875965719</v>
      </c>
      <c r="I209" s="137">
        <v>30.88961055730185</v>
      </c>
    </row>
    <row r="210" spans="3:24" ht="12" customHeight="1" thickTop="1" thickBot="1">
      <c r="C210" s="661"/>
      <c r="D210" s="133" t="s">
        <v>115</v>
      </c>
      <c r="E210" s="238"/>
      <c r="F210" s="141"/>
      <c r="G210" s="142">
        <f t="shared" ref="G210:I210" si="74">G209-G208</f>
        <v>0.23630494731996166</v>
      </c>
      <c r="H210" s="142">
        <f t="shared" si="74"/>
        <v>0.24227208216625229</v>
      </c>
      <c r="I210" s="142">
        <f t="shared" si="74"/>
        <v>-9.1593804180366334E-2</v>
      </c>
    </row>
    <row r="211" spans="3:24" ht="12" customHeight="1">
      <c r="C211" s="706" t="s">
        <v>270</v>
      </c>
      <c r="D211" s="128">
        <v>5</v>
      </c>
      <c r="E211" s="707"/>
      <c r="F211" s="709">
        <v>9.4</v>
      </c>
      <c r="G211" s="140">
        <v>8.4984044433576411</v>
      </c>
      <c r="H211" s="140">
        <v>8.5396443792440131</v>
      </c>
      <c r="I211" s="140">
        <v>8.4684500148546302</v>
      </c>
    </row>
    <row r="212" spans="3:24" ht="12" customHeight="1" thickBot="1">
      <c r="C212" s="661"/>
      <c r="D212" s="129">
        <v>30</v>
      </c>
      <c r="E212" s="708"/>
      <c r="F212" s="710">
        <f t="shared" si="73"/>
        <v>6.4333333333333336</v>
      </c>
      <c r="G212" s="137">
        <v>8.5466233822588737</v>
      </c>
      <c r="H212" s="137">
        <v>8.5873381173073113</v>
      </c>
      <c r="I212" s="137">
        <v>8.455168623996741</v>
      </c>
    </row>
    <row r="213" spans="3:24" ht="12" customHeight="1" thickTop="1">
      <c r="C213" s="661"/>
      <c r="D213" s="133" t="s">
        <v>115</v>
      </c>
      <c r="E213" s="238"/>
      <c r="F213" s="141"/>
      <c r="G213" s="142">
        <f t="shared" ref="G213:I213" si="75">G212-G211</f>
        <v>4.8218938901232633E-2</v>
      </c>
      <c r="H213" s="142">
        <f t="shared" si="75"/>
        <v>4.7693738063298241E-2</v>
      </c>
      <c r="I213" s="142">
        <f t="shared" si="75"/>
        <v>-1.3281390857889264E-2</v>
      </c>
    </row>
    <row r="214" spans="3:24" ht="12" customHeight="1"/>
    <row r="215" spans="3:24" ht="12" customHeight="1">
      <c r="C215" s="45" t="s">
        <v>236</v>
      </c>
      <c r="E215" s="20" t="s">
        <v>362</v>
      </c>
      <c r="Q215" s="45" t="s">
        <v>361</v>
      </c>
      <c r="S215" s="45" t="s">
        <v>254</v>
      </c>
    </row>
    <row r="216" spans="3:24" ht="12" customHeight="1">
      <c r="D216" s="702" t="s">
        <v>118</v>
      </c>
      <c r="E216" s="711" t="s">
        <v>253</v>
      </c>
      <c r="F216" s="667"/>
      <c r="G216" s="667"/>
      <c r="H216" s="667"/>
      <c r="I216" s="667"/>
      <c r="J216" s="667"/>
      <c r="K216" s="667"/>
      <c r="L216" s="667"/>
      <c r="M216" s="667"/>
      <c r="N216" s="667"/>
      <c r="O216" s="667"/>
      <c r="P216" s="668"/>
      <c r="T216" s="33"/>
      <c r="U216" s="36" t="s">
        <v>102</v>
      </c>
      <c r="V216" s="666" t="s">
        <v>101</v>
      </c>
      <c r="W216" s="667"/>
      <c r="X216" s="668"/>
    </row>
    <row r="217" spans="3:24" ht="12" customHeight="1" thickBot="1">
      <c r="D217" s="703"/>
      <c r="E217" s="419" t="s">
        <v>252</v>
      </c>
      <c r="F217" s="420" t="s">
        <v>253</v>
      </c>
      <c r="G217" s="421" t="s">
        <v>99</v>
      </c>
      <c r="H217" s="423" t="s">
        <v>96</v>
      </c>
      <c r="I217" s="419" t="s">
        <v>252</v>
      </c>
      <c r="J217" s="420" t="s">
        <v>253</v>
      </c>
      <c r="K217" s="421" t="s">
        <v>99</v>
      </c>
      <c r="L217" s="423" t="s">
        <v>96</v>
      </c>
      <c r="M217" s="419" t="s">
        <v>252</v>
      </c>
      <c r="N217" s="420" t="s">
        <v>253</v>
      </c>
      <c r="O217" s="421" t="s">
        <v>99</v>
      </c>
      <c r="P217" s="429" t="s">
        <v>96</v>
      </c>
      <c r="T217" s="30" t="s">
        <v>118</v>
      </c>
      <c r="U217" s="31"/>
      <c r="V217" s="30" t="s">
        <v>99</v>
      </c>
      <c r="W217" s="30" t="s">
        <v>98</v>
      </c>
      <c r="X217" s="30" t="s">
        <v>97</v>
      </c>
    </row>
    <row r="218" spans="3:24" ht="12" customHeight="1">
      <c r="C218" s="661" t="s">
        <v>117</v>
      </c>
      <c r="D218" s="219" t="s">
        <v>255</v>
      </c>
      <c r="E218" s="371">
        <v>0</v>
      </c>
      <c r="F218" s="360">
        <v>0</v>
      </c>
      <c r="G218" s="345">
        <v>0</v>
      </c>
      <c r="H218" s="354">
        <f>G218-F218</f>
        <v>0</v>
      </c>
      <c r="I218" s="371">
        <v>0</v>
      </c>
      <c r="J218" s="360">
        <v>0</v>
      </c>
      <c r="K218" s="345">
        <v>0</v>
      </c>
      <c r="L218" s="354">
        <f>K218-J218</f>
        <v>0</v>
      </c>
      <c r="M218" s="371">
        <v>0</v>
      </c>
      <c r="N218" s="360">
        <v>0</v>
      </c>
      <c r="O218" s="345">
        <v>0</v>
      </c>
      <c r="P218" s="360">
        <f>O218-N218</f>
        <v>0</v>
      </c>
      <c r="S218" s="661" t="s">
        <v>117</v>
      </c>
      <c r="T218" s="24">
        <v>5</v>
      </c>
      <c r="U218" s="145">
        <v>0</v>
      </c>
      <c r="V218" s="145"/>
      <c r="W218" s="145"/>
      <c r="X218" s="145"/>
    </row>
    <row r="219" spans="3:24" ht="12" customHeight="1" thickBot="1">
      <c r="C219" s="661"/>
      <c r="D219" s="220" t="s">
        <v>256</v>
      </c>
      <c r="E219" s="381">
        <v>0</v>
      </c>
      <c r="F219" s="362">
        <v>0</v>
      </c>
      <c r="G219" s="356">
        <v>3.7189583707496034E-3</v>
      </c>
      <c r="H219" s="357">
        <f>G219-F219</f>
        <v>3.7189583707496034E-3</v>
      </c>
      <c r="I219" s="381">
        <v>0</v>
      </c>
      <c r="J219" s="362">
        <v>0</v>
      </c>
      <c r="K219" s="356">
        <v>-5.8854081671162635E-3</v>
      </c>
      <c r="L219" s="357">
        <f>K219-J219</f>
        <v>-5.8854081671162635E-3</v>
      </c>
      <c r="M219" s="381">
        <v>0</v>
      </c>
      <c r="N219" s="362">
        <v>0</v>
      </c>
      <c r="O219" s="356">
        <v>-2.5934346023954178E-4</v>
      </c>
      <c r="P219" s="362">
        <f>O219-N219</f>
        <v>-2.5934346023954178E-4</v>
      </c>
      <c r="S219" s="661"/>
      <c r="T219" s="24">
        <v>30</v>
      </c>
      <c r="U219" s="146">
        <v>0</v>
      </c>
      <c r="V219" s="146"/>
      <c r="W219" s="146"/>
      <c r="X219" s="146"/>
    </row>
    <row r="220" spans="3:24" ht="12" customHeight="1" thickTop="1" thickBot="1">
      <c r="C220" s="704"/>
      <c r="D220" s="431" t="s">
        <v>364</v>
      </c>
      <c r="E220" s="433"/>
      <c r="F220" s="434"/>
      <c r="G220" s="435"/>
      <c r="H220" s="427">
        <f t="shared" ref="H220" si="76">H219-H218</f>
        <v>3.7189583707496034E-3</v>
      </c>
      <c r="I220" s="433"/>
      <c r="J220" s="434"/>
      <c r="K220" s="435"/>
      <c r="L220" s="427">
        <f t="shared" ref="L220" si="77">L219-L218</f>
        <v>-5.8854081671162635E-3</v>
      </c>
      <c r="M220" s="433"/>
      <c r="N220" s="434"/>
      <c r="O220" s="435"/>
      <c r="P220" s="425">
        <f t="shared" ref="P220" si="78">P219-P218</f>
        <v>-2.5934346023954178E-4</v>
      </c>
      <c r="S220" s="704"/>
      <c r="T220" s="129" t="s">
        <v>115</v>
      </c>
      <c r="U220" s="147">
        <f t="shared" ref="U220:X220" si="79">U219-U218</f>
        <v>0</v>
      </c>
      <c r="V220" s="150">
        <f t="shared" si="79"/>
        <v>0</v>
      </c>
      <c r="W220" s="147">
        <f t="shared" si="79"/>
        <v>0</v>
      </c>
      <c r="X220" s="147">
        <f t="shared" si="79"/>
        <v>0</v>
      </c>
    </row>
    <row r="221" spans="3:24" ht="12" customHeight="1">
      <c r="C221" s="705" t="s">
        <v>116</v>
      </c>
      <c r="D221" s="424" t="s">
        <v>255</v>
      </c>
      <c r="E221" s="430">
        <v>60.5</v>
      </c>
      <c r="F221" s="363">
        <v>6.05</v>
      </c>
      <c r="G221" s="349">
        <v>6.0504960556527552</v>
      </c>
      <c r="H221" s="358">
        <f>G221-F221</f>
        <v>4.9605565275534502E-4</v>
      </c>
      <c r="I221" s="430">
        <v>60.3</v>
      </c>
      <c r="J221" s="363">
        <v>6.0299999999999994</v>
      </c>
      <c r="K221" s="349">
        <v>6.0282683203637015</v>
      </c>
      <c r="L221" s="358">
        <f>K221-J221</f>
        <v>-1.7316796362978337E-3</v>
      </c>
      <c r="M221" s="430">
        <v>60.1</v>
      </c>
      <c r="N221" s="363">
        <v>6.01</v>
      </c>
      <c r="O221" s="349">
        <v>6.0121148353212206</v>
      </c>
      <c r="P221" s="363">
        <f>O221-N221</f>
        <v>2.1148353212208093E-3</v>
      </c>
      <c r="S221" s="705" t="s">
        <v>116</v>
      </c>
      <c r="T221" s="128">
        <v>5</v>
      </c>
      <c r="U221" s="148">
        <v>6</v>
      </c>
      <c r="V221" s="148"/>
      <c r="W221" s="148"/>
      <c r="X221" s="148"/>
    </row>
    <row r="222" spans="3:24" ht="12" customHeight="1" thickBot="1">
      <c r="C222" s="661"/>
      <c r="D222" s="220" t="s">
        <v>256</v>
      </c>
      <c r="E222" s="381">
        <v>60.3</v>
      </c>
      <c r="F222" s="362">
        <v>6.0299999999999994</v>
      </c>
      <c r="G222" s="356">
        <v>6.0283921486225056</v>
      </c>
      <c r="H222" s="357">
        <f>G222-F222</f>
        <v>-1.607851377493752E-3</v>
      </c>
      <c r="I222" s="381">
        <v>60.2</v>
      </c>
      <c r="J222" s="362">
        <v>6.0200000000000005</v>
      </c>
      <c r="K222" s="356">
        <v>6.0056809936149476</v>
      </c>
      <c r="L222" s="357">
        <f>K222-J222</f>
        <v>-1.4319006385052901E-2</v>
      </c>
      <c r="M222" s="381">
        <v>60</v>
      </c>
      <c r="N222" s="362">
        <v>6</v>
      </c>
      <c r="O222" s="356">
        <v>5.995435884890556</v>
      </c>
      <c r="P222" s="362">
        <f>O222-N222</f>
        <v>-4.5641151094439891E-3</v>
      </c>
      <c r="S222" s="661"/>
      <c r="T222" s="24">
        <v>30</v>
      </c>
      <c r="U222" s="146">
        <v>6</v>
      </c>
      <c r="V222" s="146"/>
      <c r="W222" s="146"/>
      <c r="X222" s="146"/>
    </row>
    <row r="223" spans="3:24" ht="12" customHeight="1" thickTop="1">
      <c r="C223" s="661"/>
      <c r="D223" s="432" t="s">
        <v>364</v>
      </c>
      <c r="E223" s="436"/>
      <c r="F223" s="437"/>
      <c r="G223" s="438"/>
      <c r="H223" s="428">
        <f t="shared" ref="H223" si="80">H222-H221</f>
        <v>-2.103907030249097E-3</v>
      </c>
      <c r="I223" s="436"/>
      <c r="J223" s="437"/>
      <c r="K223" s="438"/>
      <c r="L223" s="428">
        <f t="shared" ref="L223" si="81">L222-L221</f>
        <v>-1.2587326748755068E-2</v>
      </c>
      <c r="M223" s="436"/>
      <c r="N223" s="437"/>
      <c r="O223" s="438"/>
      <c r="P223" s="426">
        <f t="shared" ref="P223" si="82">P222-P221</f>
        <v>-6.6789504306647984E-3</v>
      </c>
      <c r="S223" s="661"/>
      <c r="T223" s="24" t="s">
        <v>115</v>
      </c>
      <c r="U223" s="146">
        <f t="shared" ref="U223:X223" si="83">U222-U221</f>
        <v>0</v>
      </c>
      <c r="V223" s="149">
        <f t="shared" si="83"/>
        <v>0</v>
      </c>
      <c r="W223" s="149">
        <f t="shared" si="83"/>
        <v>0</v>
      </c>
      <c r="X223" s="149">
        <f t="shared" si="83"/>
        <v>0</v>
      </c>
    </row>
    <row r="224" spans="3:24" ht="12" customHeight="1"/>
    <row r="225" spans="3:25" ht="12" customHeight="1"/>
    <row r="226" spans="3:25" ht="12" customHeight="1">
      <c r="C226" s="299" t="s">
        <v>283</v>
      </c>
    </row>
    <row r="227" spans="3:25" ht="12" customHeight="1">
      <c r="C227" s="45" t="s">
        <v>243</v>
      </c>
      <c r="N227" s="45" t="s">
        <v>303</v>
      </c>
      <c r="O227" s="45"/>
      <c r="Y227" s="303" t="s">
        <v>296</v>
      </c>
    </row>
    <row r="228" spans="3:25" ht="12" customHeight="1">
      <c r="C228" s="700" t="s">
        <v>150</v>
      </c>
      <c r="D228" s="689" t="s">
        <v>124</v>
      </c>
      <c r="E228" s="690"/>
      <c r="F228" s="664" t="s">
        <v>101</v>
      </c>
      <c r="G228" s="664"/>
      <c r="H228" s="664"/>
      <c r="N228" s="696" t="s">
        <v>150</v>
      </c>
      <c r="O228" s="697"/>
      <c r="P228" s="689" t="s">
        <v>124</v>
      </c>
      <c r="Q228" s="690"/>
      <c r="R228" s="689" t="s">
        <v>276</v>
      </c>
      <c r="S228" s="690"/>
      <c r="T228" s="666" t="s">
        <v>101</v>
      </c>
      <c r="U228" s="667"/>
      <c r="V228" s="667"/>
      <c r="W228" s="667"/>
      <c r="X228" s="667"/>
      <c r="Y228" s="668"/>
    </row>
    <row r="229" spans="3:25" ht="12" customHeight="1" thickBot="1">
      <c r="C229" s="701"/>
      <c r="D229" s="30" t="s">
        <v>109</v>
      </c>
      <c r="E229" s="92" t="s">
        <v>220</v>
      </c>
      <c r="F229" s="30" t="s">
        <v>99</v>
      </c>
      <c r="G229" s="30" t="s">
        <v>98</v>
      </c>
      <c r="H229" s="30" t="s">
        <v>97</v>
      </c>
      <c r="N229" s="698"/>
      <c r="O229" s="699"/>
      <c r="P229" s="115" t="s">
        <v>109</v>
      </c>
      <c r="Q229" s="123" t="s">
        <v>96</v>
      </c>
      <c r="R229" s="195" t="s">
        <v>277</v>
      </c>
      <c r="S229" s="116" t="s">
        <v>96</v>
      </c>
      <c r="T229" s="115" t="s">
        <v>99</v>
      </c>
      <c r="U229" s="116" t="s">
        <v>96</v>
      </c>
      <c r="V229" s="115" t="s">
        <v>98</v>
      </c>
      <c r="W229" s="116" t="s">
        <v>96</v>
      </c>
      <c r="X229" s="115" t="s">
        <v>97</v>
      </c>
      <c r="Y229" s="116" t="s">
        <v>96</v>
      </c>
    </row>
    <row r="230" spans="3:25" ht="12" customHeight="1">
      <c r="C230" s="91" t="s">
        <v>214</v>
      </c>
      <c r="D230" s="91">
        <v>0</v>
      </c>
      <c r="E230" s="27">
        <v>30</v>
      </c>
      <c r="F230" s="27">
        <v>336.11732107402747</v>
      </c>
      <c r="G230" s="27">
        <v>178.2653126604848</v>
      </c>
      <c r="H230" s="27">
        <v>175.63721171708156</v>
      </c>
      <c r="N230" s="670" t="s">
        <v>279</v>
      </c>
      <c r="O230" s="671"/>
      <c r="P230" s="304">
        <v>0</v>
      </c>
      <c r="Q230" s="305">
        <f>P230-P$230</f>
        <v>0</v>
      </c>
      <c r="R230" s="304">
        <v>0</v>
      </c>
      <c r="S230" s="305">
        <f>R230-R$230</f>
        <v>0</v>
      </c>
      <c r="T230" s="304">
        <v>0</v>
      </c>
      <c r="U230" s="305">
        <f>T230-T$230</f>
        <v>0</v>
      </c>
      <c r="V230" s="304">
        <v>0</v>
      </c>
      <c r="W230" s="305">
        <f>V230-V$230</f>
        <v>0</v>
      </c>
      <c r="X230" s="304">
        <v>0</v>
      </c>
      <c r="Y230" s="305">
        <f>X230-X$230</f>
        <v>0</v>
      </c>
    </row>
    <row r="231" spans="3:25" ht="12" customHeight="1">
      <c r="C231" s="91" t="s">
        <v>215</v>
      </c>
      <c r="D231" s="91">
        <v>1090</v>
      </c>
      <c r="E231" s="27">
        <v>940</v>
      </c>
      <c r="F231" s="23">
        <v>549.16283043749979</v>
      </c>
      <c r="G231" s="23">
        <v>234.72070366892675</v>
      </c>
      <c r="H231" s="23">
        <v>229.4931170356451</v>
      </c>
      <c r="N231" s="672" t="s">
        <v>280</v>
      </c>
      <c r="O231" s="673"/>
      <c r="P231" s="306">
        <v>0</v>
      </c>
      <c r="Q231" s="307">
        <f t="shared" ref="Q231:S233" si="84">P231-P$230</f>
        <v>0</v>
      </c>
      <c r="R231" s="306">
        <v>0</v>
      </c>
      <c r="S231" s="307">
        <f t="shared" si="84"/>
        <v>0</v>
      </c>
      <c r="T231" s="306">
        <v>1.2073476602461199</v>
      </c>
      <c r="U231" s="307">
        <f t="shared" ref="U231:U234" si="85">T231-T$230</f>
        <v>1.2073476602461199</v>
      </c>
      <c r="V231" s="306">
        <v>0.95298465639223928</v>
      </c>
      <c r="W231" s="307">
        <f t="shared" ref="W231:W234" si="86">V231-V$230</f>
        <v>0.95298465639223928</v>
      </c>
      <c r="X231" s="306">
        <v>-3.144558515095591</v>
      </c>
      <c r="Y231" s="307">
        <f t="shared" ref="Y231:Y234" si="87">X231-X$230</f>
        <v>-3.144558515095591</v>
      </c>
    </row>
    <row r="232" spans="3:25" ht="12" customHeight="1">
      <c r="C232" s="23" t="s">
        <v>96</v>
      </c>
      <c r="D232" s="127">
        <f t="shared" ref="D232:H232" si="88">D231-D230</f>
        <v>1090</v>
      </c>
      <c r="E232" s="127">
        <f t="shared" si="88"/>
        <v>910</v>
      </c>
      <c r="F232" s="127">
        <f t="shared" si="88"/>
        <v>213.04550936347232</v>
      </c>
      <c r="G232" s="127">
        <f t="shared" si="88"/>
        <v>56.45539100844195</v>
      </c>
      <c r="H232" s="127">
        <f t="shared" si="88"/>
        <v>53.855905318563543</v>
      </c>
      <c r="N232" s="674" t="s">
        <v>282</v>
      </c>
      <c r="O232" s="302" t="s">
        <v>275</v>
      </c>
      <c r="P232" s="306">
        <v>440</v>
      </c>
      <c r="Q232" s="307">
        <f t="shared" si="84"/>
        <v>440</v>
      </c>
      <c r="R232" s="306">
        <v>0</v>
      </c>
      <c r="S232" s="307">
        <f t="shared" si="84"/>
        <v>0</v>
      </c>
      <c r="T232" s="306">
        <v>21.710645938666044</v>
      </c>
      <c r="U232" s="307">
        <f t="shared" si="85"/>
        <v>21.710645938666044</v>
      </c>
      <c r="V232" s="306">
        <v>24.16819520852582</v>
      </c>
      <c r="W232" s="307">
        <f t="shared" si="86"/>
        <v>24.16819520852582</v>
      </c>
      <c r="X232" s="325">
        <v>58.893201446404149</v>
      </c>
      <c r="Y232" s="326">
        <f t="shared" si="87"/>
        <v>58.893201446404149</v>
      </c>
    </row>
    <row r="233" spans="3:25" ht="12" customHeight="1">
      <c r="N233" s="675"/>
      <c r="O233" s="302" t="s">
        <v>294</v>
      </c>
      <c r="P233" s="306">
        <v>280</v>
      </c>
      <c r="Q233" s="307">
        <f t="shared" si="84"/>
        <v>280</v>
      </c>
      <c r="R233" s="306">
        <v>0</v>
      </c>
      <c r="S233" s="307">
        <f t="shared" si="84"/>
        <v>0</v>
      </c>
      <c r="T233" s="306">
        <v>3.5672387319604506</v>
      </c>
      <c r="U233" s="307">
        <f t="shared" si="85"/>
        <v>3.5672387319604506</v>
      </c>
      <c r="V233" s="306">
        <v>6.8394315572022295</v>
      </c>
      <c r="W233" s="307">
        <f t="shared" si="86"/>
        <v>6.8394315572022295</v>
      </c>
      <c r="X233" s="306">
        <v>0.6725792107821591</v>
      </c>
      <c r="Y233" s="307">
        <f t="shared" si="87"/>
        <v>0.6725792107821591</v>
      </c>
    </row>
    <row r="234" spans="3:25" ht="12" customHeight="1">
      <c r="C234" s="45" t="s">
        <v>244</v>
      </c>
      <c r="N234" s="676"/>
      <c r="O234" s="302" t="s">
        <v>295</v>
      </c>
      <c r="P234" s="317"/>
      <c r="Q234" s="318"/>
      <c r="R234" s="317"/>
      <c r="S234" s="318"/>
      <c r="T234" s="306">
        <v>6.3057756516154662</v>
      </c>
      <c r="U234" s="307">
        <f t="shared" si="85"/>
        <v>6.3057756516154662</v>
      </c>
      <c r="V234" s="306">
        <v>6.6584698776539701</v>
      </c>
      <c r="W234" s="307">
        <f t="shared" si="86"/>
        <v>6.6584698776539701</v>
      </c>
      <c r="X234" s="306">
        <v>1.3657742621139448</v>
      </c>
      <c r="Y234" s="307">
        <f t="shared" si="87"/>
        <v>1.3657742621139448</v>
      </c>
    </row>
    <row r="235" spans="3:25" ht="12" customHeight="1">
      <c r="C235" s="700" t="s">
        <v>150</v>
      </c>
      <c r="D235" s="689" t="s">
        <v>124</v>
      </c>
      <c r="E235" s="690"/>
      <c r="F235" s="664" t="s">
        <v>101</v>
      </c>
      <c r="G235" s="664"/>
      <c r="H235" s="664"/>
      <c r="O235" s="45" t="s">
        <v>298</v>
      </c>
      <c r="P235" s="38"/>
      <c r="Q235" s="38"/>
      <c r="R235" s="38"/>
      <c r="S235" s="38"/>
      <c r="T235" s="38"/>
      <c r="U235" s="38"/>
      <c r="V235" s="38"/>
      <c r="W235" s="38"/>
      <c r="X235" s="38"/>
      <c r="Y235" s="38"/>
    </row>
    <row r="236" spans="3:25" ht="12" customHeight="1" thickBot="1">
      <c r="C236" s="701"/>
      <c r="D236" s="30" t="s">
        <v>109</v>
      </c>
      <c r="E236" s="92" t="s">
        <v>220</v>
      </c>
      <c r="F236" s="30" t="s">
        <v>99</v>
      </c>
      <c r="G236" s="30" t="s">
        <v>98</v>
      </c>
      <c r="H236" s="30" t="s">
        <v>97</v>
      </c>
      <c r="N236" s="45" t="s">
        <v>304</v>
      </c>
      <c r="O236" s="45"/>
      <c r="P236" s="38"/>
      <c r="Q236" s="38"/>
      <c r="R236" s="38"/>
      <c r="S236" s="38"/>
      <c r="T236" s="38"/>
      <c r="U236" s="38"/>
      <c r="V236" s="38"/>
      <c r="W236" s="38"/>
      <c r="X236" s="38"/>
      <c r="Y236" s="303" t="s">
        <v>296</v>
      </c>
    </row>
    <row r="237" spans="3:25" ht="12" customHeight="1">
      <c r="C237" s="91" t="s">
        <v>214</v>
      </c>
      <c r="D237" s="91">
        <v>0</v>
      </c>
      <c r="E237" s="27">
        <v>30</v>
      </c>
      <c r="F237" s="27">
        <v>39.651377742908309</v>
      </c>
      <c r="G237" s="27">
        <v>17.956114554920727</v>
      </c>
      <c r="H237" s="27">
        <v>28.672797612627733</v>
      </c>
      <c r="N237" s="696" t="s">
        <v>150</v>
      </c>
      <c r="O237" s="697"/>
      <c r="P237" s="689" t="s">
        <v>124</v>
      </c>
      <c r="Q237" s="690"/>
      <c r="R237" s="689" t="s">
        <v>276</v>
      </c>
      <c r="S237" s="690"/>
      <c r="T237" s="666" t="s">
        <v>101</v>
      </c>
      <c r="U237" s="667"/>
      <c r="V237" s="667"/>
      <c r="W237" s="667"/>
      <c r="X237" s="667"/>
      <c r="Y237" s="668"/>
    </row>
    <row r="238" spans="3:25" ht="12" customHeight="1" thickBot="1">
      <c r="C238" s="91" t="s">
        <v>215</v>
      </c>
      <c r="D238" s="91">
        <v>1090</v>
      </c>
      <c r="E238" s="27">
        <v>940</v>
      </c>
      <c r="F238" s="23">
        <v>103.47889865825887</v>
      </c>
      <c r="G238" s="23">
        <v>61.793802115246976</v>
      </c>
      <c r="H238" s="23">
        <v>83.182361754750758</v>
      </c>
      <c r="N238" s="698"/>
      <c r="O238" s="699"/>
      <c r="P238" s="115" t="s">
        <v>109</v>
      </c>
      <c r="Q238" s="123" t="s">
        <v>96</v>
      </c>
      <c r="R238" s="195" t="s">
        <v>277</v>
      </c>
      <c r="S238" s="116" t="s">
        <v>96</v>
      </c>
      <c r="T238" s="115" t="s">
        <v>99</v>
      </c>
      <c r="U238" s="116" t="s">
        <v>96</v>
      </c>
      <c r="V238" s="115" t="s">
        <v>98</v>
      </c>
      <c r="W238" s="116" t="s">
        <v>96</v>
      </c>
      <c r="X238" s="115" t="s">
        <v>97</v>
      </c>
      <c r="Y238" s="116" t="s">
        <v>96</v>
      </c>
    </row>
    <row r="239" spans="3:25" ht="12" customHeight="1">
      <c r="C239" s="23" t="s">
        <v>96</v>
      </c>
      <c r="D239" s="127">
        <f t="shared" ref="D239:H239" si="89">D238-D237</f>
        <v>1090</v>
      </c>
      <c r="E239" s="127">
        <f t="shared" si="89"/>
        <v>910</v>
      </c>
      <c r="F239" s="127">
        <f t="shared" si="89"/>
        <v>63.827520915350561</v>
      </c>
      <c r="G239" s="127">
        <f t="shared" si="89"/>
        <v>43.837687560326245</v>
      </c>
      <c r="H239" s="127">
        <f t="shared" si="89"/>
        <v>54.509564142123025</v>
      </c>
      <c r="N239" s="670" t="s">
        <v>279</v>
      </c>
      <c r="O239" s="671"/>
      <c r="P239" s="304">
        <v>0</v>
      </c>
      <c r="Q239" s="305">
        <f>P239-P$239</f>
        <v>0</v>
      </c>
      <c r="R239" s="304">
        <v>0</v>
      </c>
      <c r="S239" s="305">
        <f>R239-R$239</f>
        <v>0</v>
      </c>
      <c r="T239" s="304">
        <v>0</v>
      </c>
      <c r="U239" s="305">
        <f>T239-T$239</f>
        <v>0</v>
      </c>
      <c r="V239" s="304">
        <v>0</v>
      </c>
      <c r="W239" s="305">
        <f>V239-V$239</f>
        <v>0</v>
      </c>
      <c r="X239" s="304">
        <v>0</v>
      </c>
      <c r="Y239" s="305">
        <f>X239-X$239</f>
        <v>0</v>
      </c>
    </row>
    <row r="240" spans="3:25" ht="12" customHeight="1">
      <c r="N240" s="672" t="s">
        <v>280</v>
      </c>
      <c r="O240" s="673"/>
      <c r="P240" s="306">
        <v>0</v>
      </c>
      <c r="Q240" s="307">
        <f t="shared" ref="Q240:S242" si="90">P240-P$239</f>
        <v>0</v>
      </c>
      <c r="R240" s="306">
        <v>0</v>
      </c>
      <c r="S240" s="307">
        <f t="shared" si="90"/>
        <v>0</v>
      </c>
      <c r="T240" s="306">
        <v>1.708672007012729</v>
      </c>
      <c r="U240" s="307">
        <f t="shared" ref="U240:U243" si="91">T240-T$239</f>
        <v>1.708672007012729</v>
      </c>
      <c r="V240" s="306">
        <v>1.5790472562912585</v>
      </c>
      <c r="W240" s="307">
        <f t="shared" ref="W240:W243" si="92">V240-V$239</f>
        <v>1.5790472562912585</v>
      </c>
      <c r="X240" s="306">
        <v>1.6148690882634615</v>
      </c>
      <c r="Y240" s="307">
        <f t="shared" ref="Y240:Y243" si="93">X240-X$239</f>
        <v>1.6148690882634615</v>
      </c>
    </row>
    <row r="241" spans="2:25" ht="12" customHeight="1">
      <c r="C241" s="45" t="s">
        <v>274</v>
      </c>
      <c r="N241" s="674" t="s">
        <v>282</v>
      </c>
      <c r="O241" s="302" t="s">
        <v>275</v>
      </c>
      <c r="P241" s="306">
        <v>440</v>
      </c>
      <c r="Q241" s="307">
        <f t="shared" si="90"/>
        <v>440</v>
      </c>
      <c r="R241" s="306">
        <v>0</v>
      </c>
      <c r="S241" s="307">
        <f t="shared" si="90"/>
        <v>0</v>
      </c>
      <c r="T241" s="325">
        <v>11.256292361578421</v>
      </c>
      <c r="U241" s="326">
        <f t="shared" si="91"/>
        <v>11.256292361578421</v>
      </c>
      <c r="V241" s="327">
        <v>22.931411021747053</v>
      </c>
      <c r="W241" s="328">
        <f t="shared" si="92"/>
        <v>22.931411021747053</v>
      </c>
      <c r="X241" s="325">
        <v>13.353041366687423</v>
      </c>
      <c r="Y241" s="326">
        <f t="shared" si="93"/>
        <v>13.353041366687423</v>
      </c>
    </row>
    <row r="242" spans="2:25" ht="12" customHeight="1">
      <c r="C242" s="695" t="s">
        <v>144</v>
      </c>
      <c r="D242" s="695" t="s">
        <v>143</v>
      </c>
      <c r="E242" s="33" t="s">
        <v>232</v>
      </c>
      <c r="F242" s="664" t="s">
        <v>101</v>
      </c>
      <c r="G242" s="664"/>
      <c r="H242" s="664"/>
      <c r="N242" s="675"/>
      <c r="O242" s="302" t="s">
        <v>294</v>
      </c>
      <c r="P242" s="306">
        <v>280</v>
      </c>
      <c r="Q242" s="307">
        <f t="shared" si="90"/>
        <v>280</v>
      </c>
      <c r="R242" s="306">
        <v>0</v>
      </c>
      <c r="S242" s="307">
        <f t="shared" si="90"/>
        <v>0</v>
      </c>
      <c r="T242" s="325">
        <v>13.15501146285664</v>
      </c>
      <c r="U242" s="326">
        <f t="shared" si="91"/>
        <v>13.15501146285664</v>
      </c>
      <c r="V242" s="306">
        <v>10.397062298689107</v>
      </c>
      <c r="W242" s="307">
        <f t="shared" si="92"/>
        <v>10.397062298689107</v>
      </c>
      <c r="X242" s="306">
        <v>7.9699331289625412</v>
      </c>
      <c r="Y242" s="307">
        <f t="shared" si="93"/>
        <v>7.9699331289625412</v>
      </c>
    </row>
    <row r="243" spans="2:25" ht="12" customHeight="1" thickBot="1">
      <c r="C243" s="663"/>
      <c r="D243" s="663"/>
      <c r="E243" s="39" t="s">
        <v>142</v>
      </c>
      <c r="F243" s="30" t="s">
        <v>99</v>
      </c>
      <c r="G243" s="30" t="s">
        <v>98</v>
      </c>
      <c r="H243" s="30" t="s">
        <v>97</v>
      </c>
      <c r="N243" s="676"/>
      <c r="O243" s="302" t="s">
        <v>295</v>
      </c>
      <c r="P243" s="317"/>
      <c r="Q243" s="318"/>
      <c r="R243" s="317"/>
      <c r="S243" s="318"/>
      <c r="T243" s="306">
        <v>7.42236872458174</v>
      </c>
      <c r="U243" s="307">
        <f t="shared" si="91"/>
        <v>7.42236872458174</v>
      </c>
      <c r="V243" s="306">
        <v>7.4823503400536291</v>
      </c>
      <c r="W243" s="307">
        <f t="shared" si="92"/>
        <v>7.4823503400536291</v>
      </c>
      <c r="X243" s="306">
        <v>6.5982734784645372</v>
      </c>
      <c r="Y243" s="307">
        <f t="shared" si="93"/>
        <v>6.5982734784645372</v>
      </c>
    </row>
    <row r="244" spans="2:25" ht="12" customHeight="1">
      <c r="C244" s="91" t="s">
        <v>214</v>
      </c>
      <c r="D244" s="27"/>
      <c r="E244" s="25"/>
      <c r="F244" s="25"/>
      <c r="G244" s="25"/>
      <c r="H244" s="25"/>
      <c r="O244" s="45" t="s">
        <v>298</v>
      </c>
      <c r="P244" s="38"/>
      <c r="Q244" s="38"/>
      <c r="R244" s="38"/>
      <c r="S244" s="38"/>
      <c r="T244" s="38"/>
      <c r="U244" s="38"/>
      <c r="V244" s="38"/>
      <c r="W244" s="38"/>
      <c r="X244" s="38"/>
      <c r="Y244" s="38"/>
    </row>
    <row r="245" spans="2:25" ht="12" customHeight="1">
      <c r="C245" s="91" t="s">
        <v>215</v>
      </c>
      <c r="D245" s="27"/>
      <c r="E245" s="21"/>
      <c r="F245" s="21"/>
      <c r="G245" s="21"/>
      <c r="H245" s="21"/>
    </row>
    <row r="246" spans="2:25" ht="12" customHeight="1">
      <c r="C246" s="23" t="s">
        <v>96</v>
      </c>
      <c r="D246" s="23"/>
      <c r="E246" s="21"/>
      <c r="F246" s="21"/>
      <c r="G246" s="21"/>
      <c r="H246" s="21"/>
      <c r="N246" s="45" t="s">
        <v>306</v>
      </c>
      <c r="O246" s="45"/>
      <c r="P246" s="38"/>
      <c r="Q246" s="38"/>
      <c r="R246" s="38"/>
      <c r="S246" s="38"/>
      <c r="T246" s="38"/>
      <c r="U246" s="38"/>
      <c r="V246" s="38"/>
      <c r="W246" s="38"/>
      <c r="X246" s="38"/>
      <c r="Y246" s="303" t="s">
        <v>305</v>
      </c>
    </row>
    <row r="247" spans="2:25" ht="12" customHeight="1">
      <c r="N247" s="691" t="s">
        <v>302</v>
      </c>
      <c r="O247" s="692"/>
      <c r="P247" s="681" t="s">
        <v>143</v>
      </c>
      <c r="Q247" s="682"/>
      <c r="R247" s="685" t="s">
        <v>232</v>
      </c>
      <c r="S247" s="686"/>
      <c r="T247" s="666" t="s">
        <v>101</v>
      </c>
      <c r="U247" s="667"/>
      <c r="V247" s="667"/>
      <c r="W247" s="667"/>
      <c r="X247" s="667"/>
      <c r="Y247" s="668"/>
    </row>
    <row r="248" spans="2:25" ht="12" customHeight="1" thickBot="1">
      <c r="J248" s="45"/>
      <c r="N248" s="693"/>
      <c r="O248" s="694"/>
      <c r="P248" s="683"/>
      <c r="Q248" s="684"/>
      <c r="R248" s="319" t="s">
        <v>142</v>
      </c>
      <c r="S248" s="320" t="s">
        <v>96</v>
      </c>
      <c r="T248" s="115" t="s">
        <v>99</v>
      </c>
      <c r="U248" s="116" t="s">
        <v>96</v>
      </c>
      <c r="V248" s="115" t="s">
        <v>98</v>
      </c>
      <c r="W248" s="116" t="s">
        <v>96</v>
      </c>
      <c r="X248" s="115" t="s">
        <v>97</v>
      </c>
      <c r="Y248" s="116" t="s">
        <v>96</v>
      </c>
    </row>
    <row r="249" spans="2:25" ht="12" customHeight="1">
      <c r="N249" s="670" t="s">
        <v>279</v>
      </c>
      <c r="O249" s="671"/>
      <c r="P249" s="308"/>
      <c r="Q249" s="309"/>
      <c r="R249" s="308"/>
      <c r="S249" s="309"/>
      <c r="T249" s="304">
        <v>1745.5110208500002</v>
      </c>
      <c r="U249" s="305">
        <f>T249-T$249</f>
        <v>0</v>
      </c>
      <c r="V249" s="304">
        <v>1754.4318826666661</v>
      </c>
      <c r="W249" s="305">
        <f>V249-V$249</f>
        <v>0</v>
      </c>
      <c r="X249" s="304">
        <v>1790.8240600666663</v>
      </c>
      <c r="Y249" s="305">
        <f>X249-X$249</f>
        <v>0</v>
      </c>
    </row>
    <row r="250" spans="2:25" ht="12" customHeight="1">
      <c r="N250" s="672" t="s">
        <v>280</v>
      </c>
      <c r="O250" s="673"/>
      <c r="P250" s="312"/>
      <c r="Q250" s="313"/>
      <c r="R250" s="312"/>
      <c r="S250" s="313"/>
      <c r="T250" s="306">
        <v>1742.4539022166662</v>
      </c>
      <c r="U250" s="307">
        <f>T250-T$249</f>
        <v>-3.0571186333340847</v>
      </c>
      <c r="V250" s="306">
        <v>1751.120135516667</v>
      </c>
      <c r="W250" s="307">
        <f>V250-V$249</f>
        <v>-3.3117471499990643</v>
      </c>
      <c r="X250" s="306">
        <v>1789.8917500500006</v>
      </c>
      <c r="Y250" s="307">
        <f>X250-X$249</f>
        <v>-0.93231001666572411</v>
      </c>
    </row>
    <row r="251" spans="2:25" ht="12" customHeight="1">
      <c r="N251" s="674" t="s">
        <v>282</v>
      </c>
      <c r="O251" s="302" t="s">
        <v>275</v>
      </c>
      <c r="P251" s="312"/>
      <c r="Q251" s="313"/>
      <c r="R251" s="312"/>
      <c r="S251" s="313"/>
      <c r="T251" s="306">
        <v>1729.1626464666665</v>
      </c>
      <c r="U251" s="307">
        <f>T251-T$249</f>
        <v>-16.348374383333748</v>
      </c>
      <c r="V251" s="306">
        <v>1738.4340596666661</v>
      </c>
      <c r="W251" s="307">
        <f>V251-V$249</f>
        <v>-15.997822999999926</v>
      </c>
      <c r="X251" s="306">
        <v>1774.4828795999999</v>
      </c>
      <c r="Y251" s="307">
        <f>X251-X$249</f>
        <v>-16.341180466666401</v>
      </c>
    </row>
    <row r="252" spans="2:25" ht="12" customHeight="1">
      <c r="N252" s="675"/>
      <c r="O252" s="314" t="s">
        <v>294</v>
      </c>
      <c r="P252" s="312"/>
      <c r="Q252" s="313"/>
      <c r="R252" s="312"/>
      <c r="S252" s="313"/>
      <c r="T252" s="306">
        <v>1725.9057557000006</v>
      </c>
      <c r="U252" s="307">
        <f>T252-T$249</f>
        <v>-19.605265149999695</v>
      </c>
      <c r="V252" s="306">
        <v>1730.5988403000001</v>
      </c>
      <c r="W252" s="307">
        <f>V252-V$249</f>
        <v>-23.83304236666595</v>
      </c>
      <c r="X252" s="306">
        <v>1769.48685505</v>
      </c>
      <c r="Y252" s="307">
        <f>X252-X$249</f>
        <v>-21.337205016666303</v>
      </c>
    </row>
    <row r="253" spans="2:25" ht="12" customHeight="1">
      <c r="N253" s="676"/>
      <c r="O253" s="314" t="s">
        <v>295</v>
      </c>
      <c r="P253" s="312"/>
      <c r="Q253" s="313"/>
      <c r="R253" s="317"/>
      <c r="S253" s="318"/>
      <c r="T253" s="306">
        <v>1725.247017366667</v>
      </c>
      <c r="U253" s="307">
        <f>T253-T$249</f>
        <v>-20.264003483333227</v>
      </c>
      <c r="V253" s="306">
        <v>1732.157637583334</v>
      </c>
      <c r="W253" s="307">
        <f>V253-V$249</f>
        <v>-22.274245083332062</v>
      </c>
      <c r="X253" s="306">
        <v>1774.4115662500008</v>
      </c>
      <c r="Y253" s="307">
        <f>X253-X$249</f>
        <v>-16.412493816665574</v>
      </c>
    </row>
    <row r="254" spans="2:25" ht="12" customHeight="1">
      <c r="B254" s="45" t="s">
        <v>216</v>
      </c>
      <c r="O254" s="45" t="s">
        <v>297</v>
      </c>
    </row>
    <row r="255" spans="2:25">
      <c r="O255" s="45"/>
      <c r="P255" s="45"/>
      <c r="T255" s="40">
        <f>MAX(T249:T253)-MIN(T249:T253)</f>
        <v>20.264003483333227</v>
      </c>
      <c r="V255" s="40">
        <f>MAX(V249:V253)-MIN(V249:V253)</f>
        <v>23.83304236666595</v>
      </c>
      <c r="X255" s="40">
        <f>MAX(X249:X253)-MIN(X249:X253)</f>
        <v>21.337205016666303</v>
      </c>
    </row>
    <row r="256" spans="2:25" ht="12" customHeight="1">
      <c r="C256" s="45" t="s">
        <v>284</v>
      </c>
      <c r="N256" s="45" t="s">
        <v>299</v>
      </c>
      <c r="O256" s="45"/>
      <c r="P256" s="38"/>
      <c r="Q256" s="38"/>
      <c r="R256" s="38"/>
      <c r="S256" s="38"/>
      <c r="T256" s="38"/>
      <c r="U256" s="38"/>
      <c r="V256" s="38"/>
      <c r="W256" s="38"/>
      <c r="X256" s="38"/>
      <c r="Y256" s="303" t="s">
        <v>301</v>
      </c>
    </row>
    <row r="257" spans="3:25">
      <c r="C257" s="662" t="s">
        <v>223</v>
      </c>
      <c r="D257" s="689" t="s">
        <v>124</v>
      </c>
      <c r="E257" s="690"/>
      <c r="F257" s="664" t="s">
        <v>101</v>
      </c>
      <c r="G257" s="664"/>
      <c r="H257" s="664"/>
      <c r="N257" s="691" t="s">
        <v>302</v>
      </c>
      <c r="O257" s="692"/>
      <c r="P257" s="681" t="s">
        <v>143</v>
      </c>
      <c r="Q257" s="682"/>
      <c r="R257" s="685" t="s">
        <v>232</v>
      </c>
      <c r="S257" s="686"/>
      <c r="T257" s="666" t="s">
        <v>101</v>
      </c>
      <c r="U257" s="667"/>
      <c r="V257" s="667"/>
      <c r="W257" s="667"/>
      <c r="X257" s="667"/>
      <c r="Y257" s="668"/>
    </row>
    <row r="258" spans="3:25" ht="12" customHeight="1" thickBot="1">
      <c r="C258" s="663"/>
      <c r="D258" s="30" t="s">
        <v>109</v>
      </c>
      <c r="E258" s="92" t="s">
        <v>220</v>
      </c>
      <c r="F258" s="30" t="s">
        <v>99</v>
      </c>
      <c r="G258" s="30" t="s">
        <v>98</v>
      </c>
      <c r="H258" s="30" t="s">
        <v>97</v>
      </c>
      <c r="N258" s="693"/>
      <c r="O258" s="694"/>
      <c r="P258" s="683"/>
      <c r="Q258" s="684"/>
      <c r="R258" s="319" t="s">
        <v>142</v>
      </c>
      <c r="S258" s="320" t="s">
        <v>96</v>
      </c>
      <c r="T258" s="115" t="s">
        <v>99</v>
      </c>
      <c r="U258" s="116" t="s">
        <v>96</v>
      </c>
      <c r="V258" s="115" t="s">
        <v>98</v>
      </c>
      <c r="W258" s="116" t="s">
        <v>96</v>
      </c>
      <c r="X258" s="115" t="s">
        <v>97</v>
      </c>
      <c r="Y258" s="116" t="s">
        <v>96</v>
      </c>
    </row>
    <row r="259" spans="3:25">
      <c r="C259" s="93" t="s">
        <v>212</v>
      </c>
      <c r="D259" s="91"/>
      <c r="E259" s="27"/>
      <c r="F259" s="25"/>
      <c r="G259" s="25"/>
      <c r="H259" s="25"/>
      <c r="N259" s="670" t="s">
        <v>279</v>
      </c>
      <c r="O259" s="671"/>
      <c r="P259" s="308"/>
      <c r="Q259" s="309"/>
      <c r="R259" s="308"/>
      <c r="S259" s="309"/>
      <c r="T259" s="321">
        <v>0</v>
      </c>
      <c r="U259" s="323">
        <f>T259-T$259</f>
        <v>0</v>
      </c>
      <c r="V259" s="321">
        <v>0</v>
      </c>
      <c r="W259" s="323">
        <f>V259-V$259</f>
        <v>0</v>
      </c>
      <c r="X259" s="321">
        <v>0</v>
      </c>
      <c r="Y259" s="323">
        <f>X259-X$259</f>
        <v>0</v>
      </c>
    </row>
    <row r="260" spans="3:25" ht="12" customHeight="1" thickBot="1">
      <c r="C260" s="300" t="s">
        <v>224</v>
      </c>
      <c r="D260" s="269"/>
      <c r="E260" s="108"/>
      <c r="F260" s="270"/>
      <c r="G260" s="270"/>
      <c r="H260" s="270"/>
      <c r="N260" s="672" t="s">
        <v>280</v>
      </c>
      <c r="O260" s="673"/>
      <c r="P260" s="312"/>
      <c r="Q260" s="313"/>
      <c r="R260" s="312"/>
      <c r="S260" s="313"/>
      <c r="T260" s="329">
        <v>3.9878293704562456E-4</v>
      </c>
      <c r="U260" s="324">
        <f t="shared" ref="U260:W263" si="94">T260-T$259</f>
        <v>3.9878293704562456E-4</v>
      </c>
      <c r="V260" s="329">
        <v>5.258696490176108E-4</v>
      </c>
      <c r="W260" s="324">
        <f t="shared" si="94"/>
        <v>5.258696490176108E-4</v>
      </c>
      <c r="X260" s="329">
        <v>5.1505713749887315E-4</v>
      </c>
      <c r="Y260" s="324">
        <f t="shared" ref="Y260:Y263" si="95">X260-X$259</f>
        <v>5.1505713749887315E-4</v>
      </c>
    </row>
    <row r="261" spans="3:25" ht="12" customHeight="1" thickTop="1">
      <c r="C261" s="301" t="s">
        <v>293</v>
      </c>
      <c r="D261" s="271"/>
      <c r="E261" s="271"/>
      <c r="F261" s="272"/>
      <c r="G261" s="272"/>
      <c r="H261" s="272"/>
      <c r="N261" s="674" t="s">
        <v>282</v>
      </c>
      <c r="O261" s="302" t="s">
        <v>275</v>
      </c>
      <c r="P261" s="312"/>
      <c r="Q261" s="313"/>
      <c r="R261" s="312"/>
      <c r="S261" s="313"/>
      <c r="T261" s="322">
        <v>3.48444823521449E-3</v>
      </c>
      <c r="U261" s="324">
        <f t="shared" si="94"/>
        <v>3.48444823521449E-3</v>
      </c>
      <c r="V261" s="322">
        <v>2.8410600217480568E-3</v>
      </c>
      <c r="W261" s="324">
        <f t="shared" si="94"/>
        <v>2.8410600217480568E-3</v>
      </c>
      <c r="X261" s="322">
        <v>3.2648064395472813E-3</v>
      </c>
      <c r="Y261" s="324">
        <f t="shared" si="95"/>
        <v>3.2648064395472813E-3</v>
      </c>
    </row>
    <row r="262" spans="3:25">
      <c r="N262" s="675"/>
      <c r="O262" s="314" t="s">
        <v>294</v>
      </c>
      <c r="P262" s="312"/>
      <c r="Q262" s="313"/>
      <c r="R262" s="312"/>
      <c r="S262" s="313"/>
      <c r="T262" s="322">
        <v>3.2194563929403971E-3</v>
      </c>
      <c r="U262" s="324">
        <f t="shared" si="94"/>
        <v>3.2194563929403971E-3</v>
      </c>
      <c r="V262" s="322">
        <v>3.0767656338270685E-3</v>
      </c>
      <c r="W262" s="324">
        <f t="shared" si="94"/>
        <v>3.0767656338270685E-3</v>
      </c>
      <c r="X262" s="322">
        <v>3.642832669462517E-3</v>
      </c>
      <c r="Y262" s="324">
        <f t="shared" si="95"/>
        <v>3.642832669462517E-3</v>
      </c>
    </row>
    <row r="263" spans="3:25">
      <c r="C263" s="45" t="s">
        <v>285</v>
      </c>
      <c r="N263" s="676"/>
      <c r="O263" s="314" t="s">
        <v>295</v>
      </c>
      <c r="P263" s="312"/>
      <c r="Q263" s="313"/>
      <c r="R263" s="317"/>
      <c r="S263" s="318"/>
      <c r="T263" s="322">
        <v>2.1178535773200675E-3</v>
      </c>
      <c r="U263" s="324">
        <f t="shared" si="94"/>
        <v>2.1178535773200675E-3</v>
      </c>
      <c r="V263" s="322">
        <v>2.2395570617863916E-3</v>
      </c>
      <c r="W263" s="324">
        <f t="shared" si="94"/>
        <v>2.2395570617863916E-3</v>
      </c>
      <c r="X263" s="322">
        <v>1.8285262904249816E-3</v>
      </c>
      <c r="Y263" s="324">
        <f t="shared" si="95"/>
        <v>1.8285262904249816E-3</v>
      </c>
    </row>
    <row r="264" spans="3:25">
      <c r="C264" s="662" t="s">
        <v>223</v>
      </c>
      <c r="D264" s="689" t="s">
        <v>124</v>
      </c>
      <c r="E264" s="690"/>
      <c r="F264" s="664" t="s">
        <v>101</v>
      </c>
      <c r="G264" s="664"/>
      <c r="H264" s="664"/>
      <c r="O264" s="45" t="s">
        <v>297</v>
      </c>
    </row>
    <row r="265" spans="3:25" ht="12" customHeight="1" thickBot="1">
      <c r="C265" s="663"/>
      <c r="D265" s="30" t="s">
        <v>109</v>
      </c>
      <c r="E265" s="92" t="s">
        <v>220</v>
      </c>
      <c r="F265" s="30" t="s">
        <v>99</v>
      </c>
      <c r="G265" s="30" t="s">
        <v>98</v>
      </c>
      <c r="H265" s="30" t="s">
        <v>97</v>
      </c>
      <c r="O265" s="45" t="s">
        <v>300</v>
      </c>
    </row>
    <row r="266" spans="3:25">
      <c r="C266" s="93" t="s">
        <v>212</v>
      </c>
      <c r="D266" s="91"/>
      <c r="E266" s="27"/>
      <c r="F266" s="25"/>
      <c r="G266" s="25"/>
      <c r="H266" s="25"/>
    </row>
    <row r="267" spans="3:25" ht="12" customHeight="1" thickBot="1">
      <c r="C267" s="300" t="s">
        <v>224</v>
      </c>
      <c r="D267" s="269"/>
      <c r="E267" s="108"/>
      <c r="F267" s="270"/>
      <c r="G267" s="270"/>
      <c r="H267" s="270"/>
    </row>
    <row r="268" spans="3:25" ht="12" customHeight="1" thickTop="1">
      <c r="C268" s="301" t="s">
        <v>293</v>
      </c>
      <c r="D268" s="271"/>
      <c r="E268" s="271"/>
      <c r="F268" s="272"/>
      <c r="G268" s="272"/>
      <c r="H268" s="272"/>
      <c r="N268" s="45" t="s">
        <v>306</v>
      </c>
      <c r="O268" s="45"/>
      <c r="P268" s="38"/>
      <c r="Q268" s="38"/>
      <c r="R268" s="38"/>
      <c r="S268" s="38"/>
      <c r="T268" s="38"/>
      <c r="U268" s="38"/>
      <c r="V268" s="38"/>
      <c r="W268" s="38"/>
      <c r="X268" s="38"/>
      <c r="Y268" s="303" t="s">
        <v>305</v>
      </c>
    </row>
    <row r="269" spans="3:25" ht="12" customHeight="1">
      <c r="N269" s="677" t="s">
        <v>310</v>
      </c>
      <c r="O269" s="678"/>
      <c r="P269" s="681" t="s">
        <v>143</v>
      </c>
      <c r="Q269" s="682"/>
      <c r="R269" s="685" t="s">
        <v>232</v>
      </c>
      <c r="S269" s="686"/>
      <c r="T269" s="666" t="s">
        <v>101</v>
      </c>
      <c r="U269" s="667"/>
      <c r="V269" s="667"/>
      <c r="W269" s="667"/>
      <c r="X269" s="667"/>
      <c r="Y269" s="668"/>
    </row>
    <row r="270" spans="3:25" ht="12" customHeight="1" thickBot="1">
      <c r="C270" s="45" t="s">
        <v>286</v>
      </c>
      <c r="N270" s="679"/>
      <c r="O270" s="680"/>
      <c r="P270" s="683"/>
      <c r="Q270" s="684"/>
      <c r="R270" s="319" t="s">
        <v>142</v>
      </c>
      <c r="S270" s="320" t="s">
        <v>96</v>
      </c>
      <c r="T270" s="115" t="s">
        <v>99</v>
      </c>
      <c r="U270" s="116" t="s">
        <v>96</v>
      </c>
      <c r="V270" s="115" t="s">
        <v>98</v>
      </c>
      <c r="W270" s="116" t="s">
        <v>96</v>
      </c>
      <c r="X270" s="115" t="s">
        <v>97</v>
      </c>
      <c r="Y270" s="116" t="s">
        <v>96</v>
      </c>
    </row>
    <row r="271" spans="3:25" ht="12" customHeight="1">
      <c r="C271" s="662" t="s">
        <v>223</v>
      </c>
      <c r="D271" s="687" t="s">
        <v>143</v>
      </c>
      <c r="E271" s="33" t="s">
        <v>232</v>
      </c>
      <c r="F271" s="664" t="s">
        <v>101</v>
      </c>
      <c r="G271" s="664"/>
      <c r="H271" s="664"/>
      <c r="N271" s="670" t="s">
        <v>279</v>
      </c>
      <c r="O271" s="671"/>
      <c r="P271" s="308"/>
      <c r="Q271" s="309"/>
      <c r="R271" s="308"/>
      <c r="S271" s="309"/>
      <c r="T271" s="304">
        <v>1741.2523213999993</v>
      </c>
      <c r="U271" s="305">
        <f>T271-T$271</f>
        <v>0</v>
      </c>
      <c r="V271" s="304">
        <v>1748.6013162666663</v>
      </c>
      <c r="W271" s="305">
        <f>V271-V$271</f>
        <v>0</v>
      </c>
      <c r="X271" s="304">
        <v>1787.6756632500005</v>
      </c>
      <c r="Y271" s="305">
        <f>X271-X$271</f>
        <v>0</v>
      </c>
    </row>
    <row r="272" spans="3:25" ht="12" customHeight="1" thickBot="1">
      <c r="C272" s="663"/>
      <c r="D272" s="688"/>
      <c r="E272" s="39" t="s">
        <v>142</v>
      </c>
      <c r="F272" s="30" t="s">
        <v>99</v>
      </c>
      <c r="G272" s="30" t="s">
        <v>98</v>
      </c>
      <c r="H272" s="30" t="s">
        <v>97</v>
      </c>
      <c r="N272" s="672" t="s">
        <v>280</v>
      </c>
      <c r="O272" s="673"/>
      <c r="P272" s="312"/>
      <c r="Q272" s="313"/>
      <c r="R272" s="312"/>
      <c r="S272" s="313"/>
      <c r="T272" s="306">
        <v>1740.0007812500005</v>
      </c>
      <c r="U272" s="307">
        <f t="shared" ref="U272:W275" si="96">T272-T$271</f>
        <v>-1.2515401499988457</v>
      </c>
      <c r="V272" s="306">
        <v>1746.9840901333332</v>
      </c>
      <c r="W272" s="307">
        <f t="shared" si="96"/>
        <v>-1.6172261333331335</v>
      </c>
      <c r="X272" s="306">
        <v>1786.097935033333</v>
      </c>
      <c r="Y272" s="307">
        <f t="shared" ref="Y272:Y275" si="97">X272-X$271</f>
        <v>-1.5777282166675377</v>
      </c>
    </row>
    <row r="273" spans="3:31" ht="12" customHeight="1">
      <c r="C273" s="93" t="s">
        <v>212</v>
      </c>
      <c r="D273" s="273"/>
      <c r="E273" s="25"/>
      <c r="F273" s="25"/>
      <c r="G273" s="25"/>
      <c r="H273" s="25"/>
      <c r="N273" s="674" t="s">
        <v>282</v>
      </c>
      <c r="O273" s="302" t="s">
        <v>275</v>
      </c>
      <c r="P273" s="312"/>
      <c r="Q273" s="313"/>
      <c r="R273" s="312"/>
      <c r="S273" s="313"/>
      <c r="T273" s="306">
        <v>1706.5695312666671</v>
      </c>
      <c r="U273" s="307">
        <f t="shared" si="96"/>
        <v>-34.682790133332219</v>
      </c>
      <c r="V273" s="306">
        <v>1702.4050333666664</v>
      </c>
      <c r="W273" s="307">
        <f t="shared" si="96"/>
        <v>-46.196282899999915</v>
      </c>
      <c r="X273" s="306">
        <v>1748.8748779333332</v>
      </c>
      <c r="Y273" s="307">
        <f t="shared" si="97"/>
        <v>-38.800785316667316</v>
      </c>
    </row>
    <row r="274" spans="3:31" ht="12" customHeight="1" thickBot="1">
      <c r="C274" s="300" t="s">
        <v>224</v>
      </c>
      <c r="D274" s="274"/>
      <c r="E274" s="270"/>
      <c r="F274" s="270"/>
      <c r="G274" s="270"/>
      <c r="H274" s="270"/>
      <c r="N274" s="675"/>
      <c r="O274" s="314" t="s">
        <v>294</v>
      </c>
      <c r="P274" s="312"/>
      <c r="Q274" s="313"/>
      <c r="R274" s="312"/>
      <c r="S274" s="313"/>
      <c r="T274" s="306">
        <v>1694.0371846666665</v>
      </c>
      <c r="U274" s="307">
        <f t="shared" si="96"/>
        <v>-47.215136733332884</v>
      </c>
      <c r="V274" s="306">
        <v>1680.3214986166668</v>
      </c>
      <c r="W274" s="307">
        <f t="shared" si="96"/>
        <v>-68.279817649999586</v>
      </c>
      <c r="X274" s="306">
        <v>1746.9609171833335</v>
      </c>
      <c r="Y274" s="307">
        <f t="shared" si="97"/>
        <v>-40.714746066666976</v>
      </c>
    </row>
    <row r="275" spans="3:31" ht="12" customHeight="1" thickTop="1">
      <c r="C275" s="301" t="s">
        <v>293</v>
      </c>
      <c r="D275" s="275"/>
      <c r="E275" s="272"/>
      <c r="F275" s="272"/>
      <c r="G275" s="272"/>
      <c r="H275" s="272"/>
      <c r="N275" s="676"/>
      <c r="O275" s="314" t="s">
        <v>295</v>
      </c>
      <c r="P275" s="312"/>
      <c r="Q275" s="313"/>
      <c r="R275" s="317"/>
      <c r="S275" s="318"/>
      <c r="T275" s="306">
        <v>1700.9392883333337</v>
      </c>
      <c r="U275" s="307">
        <f t="shared" si="96"/>
        <v>-40.313033066665639</v>
      </c>
      <c r="V275" s="306">
        <v>1702.1330688500004</v>
      </c>
      <c r="W275" s="307">
        <f t="shared" si="96"/>
        <v>-46.468247416665918</v>
      </c>
      <c r="X275" s="306">
        <v>1754.8787658499998</v>
      </c>
      <c r="Y275" s="307">
        <f t="shared" si="97"/>
        <v>-32.796897400000717</v>
      </c>
    </row>
    <row r="276" spans="3:31" ht="12" customHeight="1">
      <c r="O276" s="45" t="s">
        <v>297</v>
      </c>
      <c r="AA276" s="45" t="s">
        <v>308</v>
      </c>
      <c r="AE276" s="45" t="s">
        <v>309</v>
      </c>
    </row>
    <row r="277" spans="3:31" ht="12" customHeight="1">
      <c r="T277" s="40">
        <f>MAX(T271:T275)-MIN(T271:T275)</f>
        <v>47.215136733332884</v>
      </c>
      <c r="V277" s="40">
        <f>MAX(V271:V275)-MIN(V271:V275)</f>
        <v>68.279817649999586</v>
      </c>
      <c r="X277" s="40">
        <f>MAX(X271:X275)-MIN(X271:X275)</f>
        <v>40.714746066666976</v>
      </c>
    </row>
    <row r="278" spans="3:31" ht="12" customHeight="1">
      <c r="N278" s="45" t="s">
        <v>299</v>
      </c>
      <c r="O278" s="45"/>
      <c r="P278" s="38"/>
      <c r="Q278" s="38"/>
      <c r="R278" s="38"/>
      <c r="S278" s="38"/>
      <c r="T278" s="38"/>
      <c r="U278" s="38"/>
      <c r="V278" s="38"/>
      <c r="W278" s="38"/>
      <c r="X278" s="38"/>
      <c r="Y278" s="303" t="s">
        <v>301</v>
      </c>
    </row>
    <row r="279" spans="3:31" ht="12" customHeight="1">
      <c r="N279" s="677" t="s">
        <v>310</v>
      </c>
      <c r="O279" s="678"/>
      <c r="P279" s="681" t="s">
        <v>143</v>
      </c>
      <c r="Q279" s="682"/>
      <c r="R279" s="685" t="s">
        <v>232</v>
      </c>
      <c r="S279" s="686"/>
      <c r="T279" s="666" t="s">
        <v>101</v>
      </c>
      <c r="U279" s="667"/>
      <c r="V279" s="667"/>
      <c r="W279" s="667"/>
      <c r="X279" s="667"/>
      <c r="Y279" s="668"/>
    </row>
    <row r="280" spans="3:31" ht="12" customHeight="1" thickBot="1">
      <c r="N280" s="679"/>
      <c r="O280" s="680"/>
      <c r="P280" s="683"/>
      <c r="Q280" s="684"/>
      <c r="R280" s="319" t="s">
        <v>142</v>
      </c>
      <c r="S280" s="320" t="s">
        <v>96</v>
      </c>
      <c r="T280" s="115" t="s">
        <v>99</v>
      </c>
      <c r="U280" s="116" t="s">
        <v>96</v>
      </c>
      <c r="V280" s="115" t="s">
        <v>98</v>
      </c>
      <c r="W280" s="116" t="s">
        <v>96</v>
      </c>
      <c r="X280" s="115" t="s">
        <v>97</v>
      </c>
      <c r="Y280" s="116" t="s">
        <v>96</v>
      </c>
    </row>
    <row r="281" spans="3:31" ht="12" customHeight="1">
      <c r="N281" s="670" t="s">
        <v>279</v>
      </c>
      <c r="O281" s="671"/>
      <c r="P281" s="308"/>
      <c r="Q281" s="309"/>
      <c r="R281" s="308"/>
      <c r="S281" s="309"/>
      <c r="T281" s="321">
        <v>1.0992451077539683E-3</v>
      </c>
      <c r="U281" s="323">
        <f>T281-T$281</f>
        <v>0</v>
      </c>
      <c r="V281" s="321">
        <v>1.160817535433701E-3</v>
      </c>
      <c r="W281" s="323">
        <f>V281-V$281</f>
        <v>0</v>
      </c>
      <c r="X281" s="321">
        <v>1.2524426484450278E-3</v>
      </c>
      <c r="Y281" s="323">
        <f>X281-X$281</f>
        <v>0</v>
      </c>
    </row>
    <row r="282" spans="3:31" ht="12" customHeight="1">
      <c r="N282" s="672" t="s">
        <v>280</v>
      </c>
      <c r="O282" s="673"/>
      <c r="P282" s="312"/>
      <c r="Q282" s="313"/>
      <c r="R282" s="312"/>
      <c r="S282" s="313"/>
      <c r="T282" s="322">
        <v>1.3394268723856872E-3</v>
      </c>
      <c r="U282" s="324">
        <f>T282-T$281</f>
        <v>2.4018176463171895E-4</v>
      </c>
      <c r="V282" s="322">
        <v>1.498428371808662E-3</v>
      </c>
      <c r="W282" s="324">
        <f>V282-V$281</f>
        <v>3.3761083637496095E-4</v>
      </c>
      <c r="X282" s="322">
        <v>1.6004806541540934E-3</v>
      </c>
      <c r="Y282" s="324">
        <f>X282-X$281</f>
        <v>3.4803800570906555E-4</v>
      </c>
    </row>
    <row r="283" spans="3:31" ht="12" customHeight="1">
      <c r="N283" s="674" t="s">
        <v>282</v>
      </c>
      <c r="O283" s="302" t="s">
        <v>275</v>
      </c>
      <c r="P283" s="312"/>
      <c r="Q283" s="313"/>
      <c r="R283" s="312"/>
      <c r="S283" s="313"/>
      <c r="T283" s="322">
        <v>7.568743592757385E-3</v>
      </c>
      <c r="U283" s="324">
        <f>T283-T$281</f>
        <v>6.4694984850034165E-3</v>
      </c>
      <c r="V283" s="322">
        <v>9.3423832311304994E-3</v>
      </c>
      <c r="W283" s="324">
        <f>V283-V$281</f>
        <v>8.1815656956967988E-3</v>
      </c>
      <c r="X283" s="322">
        <v>7.7035834809971258E-3</v>
      </c>
      <c r="Y283" s="324">
        <f>X283-X$281</f>
        <v>6.4511408325520977E-3</v>
      </c>
    </row>
    <row r="284" spans="3:31" ht="12" customHeight="1">
      <c r="N284" s="675"/>
      <c r="O284" s="314" t="s">
        <v>294</v>
      </c>
      <c r="P284" s="312"/>
      <c r="Q284" s="313"/>
      <c r="R284" s="312"/>
      <c r="S284" s="313"/>
      <c r="T284" s="322">
        <v>9.6652540658743284E-3</v>
      </c>
      <c r="U284" s="324">
        <f>T284-T$281</f>
        <v>8.5660089581203608E-3</v>
      </c>
      <c r="V284" s="322">
        <v>1.3287110387442531E-2</v>
      </c>
      <c r="W284" s="324">
        <f>V284-V$281</f>
        <v>1.212629285200883E-2</v>
      </c>
      <c r="X284" s="322">
        <v>7.369399833635327E-3</v>
      </c>
      <c r="Y284" s="324">
        <f>X284-X$281</f>
        <v>6.116957185190299E-3</v>
      </c>
    </row>
    <row r="285" spans="3:31" ht="12" customHeight="1">
      <c r="N285" s="676"/>
      <c r="O285" s="314" t="s">
        <v>295</v>
      </c>
      <c r="P285" s="312"/>
      <c r="Q285" s="313"/>
      <c r="R285" s="317"/>
      <c r="S285" s="318"/>
      <c r="T285" s="322">
        <v>7.2864200621502217E-3</v>
      </c>
      <c r="U285" s="324">
        <f>T285-T$281</f>
        <v>6.1871749543962531E-3</v>
      </c>
      <c r="V285" s="322">
        <v>7.0075268062824107E-3</v>
      </c>
      <c r="W285" s="324">
        <f>V285-V$281</f>
        <v>5.8467092708487101E-3</v>
      </c>
      <c r="X285" s="322">
        <v>5.0486537259246235E-3</v>
      </c>
      <c r="Y285" s="324">
        <f>X285-X$281</f>
        <v>3.7962110774795955E-3</v>
      </c>
    </row>
    <row r="286" spans="3:31" ht="12" customHeight="1">
      <c r="O286" s="45" t="s">
        <v>297</v>
      </c>
    </row>
    <row r="287" spans="3:31" ht="12" customHeight="1">
      <c r="O287" s="45" t="s">
        <v>307</v>
      </c>
    </row>
    <row r="288" spans="3:31" ht="12" customHeight="1">
      <c r="N288" s="45" t="s">
        <v>311</v>
      </c>
      <c r="O288" s="45"/>
      <c r="P288" s="38"/>
      <c r="Q288" s="38"/>
      <c r="R288" s="38"/>
      <c r="S288" s="38"/>
      <c r="T288" s="38"/>
      <c r="U288" s="38"/>
      <c r="V288" s="38"/>
      <c r="W288" s="38"/>
      <c r="X288" s="38"/>
      <c r="Y288" s="303" t="s">
        <v>107</v>
      </c>
    </row>
    <row r="289" spans="2:27" ht="12" customHeight="1">
      <c r="N289" s="677" t="s">
        <v>310</v>
      </c>
      <c r="O289" s="678"/>
      <c r="P289" s="681" t="s">
        <v>143</v>
      </c>
      <c r="Q289" s="682"/>
      <c r="R289" s="666" t="s">
        <v>232</v>
      </c>
      <c r="S289" s="668"/>
      <c r="T289" s="666" t="s">
        <v>101</v>
      </c>
      <c r="U289" s="667"/>
      <c r="V289" s="667"/>
      <c r="W289" s="667"/>
      <c r="X289" s="667"/>
      <c r="Y289" s="668"/>
      <c r="AA289" s="45" t="s">
        <v>312</v>
      </c>
    </row>
    <row r="290" spans="2:27" ht="12" customHeight="1" thickBot="1">
      <c r="N290" s="679"/>
      <c r="O290" s="680"/>
      <c r="P290" s="683"/>
      <c r="Q290" s="684"/>
      <c r="R290" s="115" t="s">
        <v>142</v>
      </c>
      <c r="S290" s="116" t="s">
        <v>96</v>
      </c>
      <c r="T290" s="115" t="s">
        <v>99</v>
      </c>
      <c r="U290" s="116" t="s">
        <v>96</v>
      </c>
      <c r="V290" s="115" t="s">
        <v>98</v>
      </c>
      <c r="W290" s="116" t="s">
        <v>96</v>
      </c>
      <c r="X290" s="115" t="s">
        <v>97</v>
      </c>
      <c r="Y290" s="116" t="s">
        <v>96</v>
      </c>
    </row>
    <row r="291" spans="2:27" ht="12" customHeight="1">
      <c r="N291" s="670" t="s">
        <v>279</v>
      </c>
      <c r="O291" s="671"/>
      <c r="P291" s="308"/>
      <c r="Q291" s="309"/>
      <c r="R291" s="310">
        <f>AVERAGE(88.4,87.9,87.9)</f>
        <v>88.066666666666677</v>
      </c>
      <c r="S291" s="311">
        <f>R291-R$291</f>
        <v>0</v>
      </c>
      <c r="T291" s="310">
        <v>87.199999999999989</v>
      </c>
      <c r="U291" s="311">
        <f>T291-T$291</f>
        <v>0</v>
      </c>
      <c r="V291" s="310">
        <v>87.199999999999989</v>
      </c>
      <c r="W291" s="311">
        <f>V291-V$291</f>
        <v>0</v>
      </c>
      <c r="X291" s="310">
        <v>87.2</v>
      </c>
      <c r="Y291" s="311">
        <f>X291-X$291</f>
        <v>0</v>
      </c>
    </row>
    <row r="292" spans="2:27" ht="12" customHeight="1">
      <c r="N292" s="672" t="s">
        <v>280</v>
      </c>
      <c r="O292" s="673"/>
      <c r="P292" s="312"/>
      <c r="Q292" s="313"/>
      <c r="R292" s="265">
        <f>AVERAGE(86.8,87.4,87.1)</f>
        <v>87.09999999999998</v>
      </c>
      <c r="S292" s="261">
        <f>R292-R$291</f>
        <v>-0.96666666666669698</v>
      </c>
      <c r="T292" s="265">
        <v>73.530452464903021</v>
      </c>
      <c r="U292" s="261">
        <f>T292-T$291</f>
        <v>-13.669547535096967</v>
      </c>
      <c r="V292" s="265">
        <v>69.961036097551855</v>
      </c>
      <c r="W292" s="261">
        <f>V292-V$291</f>
        <v>-17.238963902448134</v>
      </c>
      <c r="X292" s="265">
        <v>70.572388097760751</v>
      </c>
      <c r="Y292" s="261">
        <f>X292-X$291</f>
        <v>-16.627611902239252</v>
      </c>
    </row>
    <row r="293" spans="2:27" ht="12" customHeight="1">
      <c r="N293" s="674" t="s">
        <v>282</v>
      </c>
      <c r="O293" s="302" t="s">
        <v>275</v>
      </c>
      <c r="P293" s="312"/>
      <c r="Q293" s="313"/>
      <c r="R293" s="265">
        <f>AVERAGE(85.3,84.2,85.3)</f>
        <v>84.933333333333337</v>
      </c>
      <c r="S293" s="261">
        <f>R293-R$291</f>
        <v>-3.13333333333334</v>
      </c>
      <c r="T293" s="265">
        <v>16.502590851483202</v>
      </c>
      <c r="U293" s="261">
        <f>T293-T$291</f>
        <v>-70.697409148516783</v>
      </c>
      <c r="V293" s="265">
        <v>14.423977342842853</v>
      </c>
      <c r="W293" s="261">
        <f>V293-V$291</f>
        <v>-72.776022657157142</v>
      </c>
      <c r="X293" s="265">
        <v>18.189650764011269</v>
      </c>
      <c r="Y293" s="261">
        <f>X293-X$291</f>
        <v>-69.010349235988741</v>
      </c>
    </row>
    <row r="294" spans="2:27" ht="12" customHeight="1">
      <c r="N294" s="675"/>
      <c r="O294" s="314" t="s">
        <v>294</v>
      </c>
      <c r="P294" s="312"/>
      <c r="Q294" s="313"/>
      <c r="R294" s="265">
        <f>AVERAGE(85.3,85,85.8)</f>
        <v>85.366666666666674</v>
      </c>
      <c r="S294" s="261">
        <f>R294-R$291</f>
        <v>-2.7000000000000028</v>
      </c>
      <c r="T294" s="265">
        <v>13.363861772191285</v>
      </c>
      <c r="U294" s="261">
        <f>T294-T$291</f>
        <v>-73.836138227808704</v>
      </c>
      <c r="V294" s="265">
        <v>10.64388631828969</v>
      </c>
      <c r="W294" s="261">
        <f>V294-V$291</f>
        <v>-76.556113681710301</v>
      </c>
      <c r="X294" s="265">
        <v>18.899157589610883</v>
      </c>
      <c r="Y294" s="261">
        <f>X294-X$291</f>
        <v>-68.300842410389123</v>
      </c>
    </row>
    <row r="295" spans="2:27" ht="12" customHeight="1">
      <c r="N295" s="676"/>
      <c r="O295" s="314" t="s">
        <v>295</v>
      </c>
      <c r="P295" s="312"/>
      <c r="Q295" s="313"/>
      <c r="R295" s="315"/>
      <c r="S295" s="316"/>
      <c r="T295" s="265">
        <v>17.052834813420542</v>
      </c>
      <c r="U295" s="261">
        <f>T295-T$291</f>
        <v>-70.147165186579443</v>
      </c>
      <c r="V295" s="265">
        <v>18.485980259504679</v>
      </c>
      <c r="W295" s="261">
        <f>V295-V$291</f>
        <v>-68.714019740495303</v>
      </c>
      <c r="X295" s="265">
        <v>26.19164575410462</v>
      </c>
      <c r="Y295" s="261">
        <f>X295-X$291</f>
        <v>-61.008354245895383</v>
      </c>
    </row>
    <row r="296" spans="2:27" ht="12" customHeight="1">
      <c r="O296" s="45" t="s">
        <v>297</v>
      </c>
    </row>
    <row r="297" spans="2:27" ht="12" customHeight="1">
      <c r="O297" s="45" t="s">
        <v>307</v>
      </c>
      <c r="P297" s="45"/>
    </row>
    <row r="298" spans="2:27" ht="12" customHeight="1"/>
    <row r="299" spans="2:27" ht="12" customHeight="1"/>
    <row r="300" spans="2:27" ht="12" customHeight="1"/>
    <row r="301" spans="2:27" ht="12" customHeight="1"/>
    <row r="302" spans="2:27" ht="12" customHeight="1">
      <c r="B302" s="20" t="s">
        <v>114</v>
      </c>
      <c r="M302" s="20" t="s">
        <v>113</v>
      </c>
    </row>
    <row r="303" spans="2:27" ht="12" customHeight="1"/>
    <row r="304" spans="2:27" ht="12" customHeight="1">
      <c r="C304" s="35" t="s">
        <v>112</v>
      </c>
      <c r="K304" s="34" t="s">
        <v>110</v>
      </c>
      <c r="N304" s="35" t="s">
        <v>112</v>
      </c>
      <c r="V304" s="34" t="s">
        <v>110</v>
      </c>
    </row>
    <row r="305" spans="3:22" ht="12" customHeight="1">
      <c r="D305" s="33"/>
      <c r="E305" s="41" t="s">
        <v>124</v>
      </c>
      <c r="F305" s="664" t="s">
        <v>101</v>
      </c>
      <c r="G305" s="664"/>
      <c r="H305" s="664"/>
      <c r="I305" s="664"/>
      <c r="J305" s="664"/>
      <c r="K305" s="664"/>
      <c r="O305" s="33"/>
      <c r="P305" s="41" t="s">
        <v>124</v>
      </c>
      <c r="Q305" s="666" t="s">
        <v>101</v>
      </c>
      <c r="R305" s="667"/>
      <c r="S305" s="667"/>
      <c r="T305" s="667"/>
      <c r="U305" s="667"/>
      <c r="V305" s="668"/>
    </row>
    <row r="306" spans="3:22" ht="12" customHeight="1" thickBot="1">
      <c r="D306" s="30" t="s">
        <v>100</v>
      </c>
      <c r="E306" s="30" t="s">
        <v>109</v>
      </c>
      <c r="F306" s="30" t="s">
        <v>99</v>
      </c>
      <c r="G306" s="30" t="s">
        <v>96</v>
      </c>
      <c r="H306" s="30" t="s">
        <v>98</v>
      </c>
      <c r="I306" s="30" t="s">
        <v>96</v>
      </c>
      <c r="J306" s="30" t="s">
        <v>97</v>
      </c>
      <c r="K306" s="30" t="s">
        <v>96</v>
      </c>
      <c r="O306" s="30" t="s">
        <v>100</v>
      </c>
      <c r="P306" s="30" t="s">
        <v>109</v>
      </c>
      <c r="Q306" s="30" t="s">
        <v>99</v>
      </c>
      <c r="R306" s="30" t="s">
        <v>96</v>
      </c>
      <c r="S306" s="30" t="s">
        <v>98</v>
      </c>
      <c r="T306" s="30" t="s">
        <v>96</v>
      </c>
      <c r="U306" s="30" t="s">
        <v>97</v>
      </c>
      <c r="V306" s="30" t="s">
        <v>96</v>
      </c>
    </row>
    <row r="307" spans="3:22" ht="12" customHeight="1">
      <c r="C307" s="665" t="s">
        <v>212</v>
      </c>
      <c r="D307" s="23">
        <v>8000</v>
      </c>
      <c r="E307" s="21"/>
      <c r="F307" s="21"/>
      <c r="G307" s="21"/>
      <c r="H307" s="21"/>
      <c r="I307" s="21"/>
      <c r="J307" s="21"/>
      <c r="K307" s="21"/>
      <c r="N307" s="665" t="s">
        <v>212</v>
      </c>
      <c r="O307" s="23">
        <v>8000</v>
      </c>
      <c r="P307" s="21"/>
      <c r="Q307" s="21"/>
      <c r="R307" s="21"/>
      <c r="S307" s="21"/>
      <c r="T307" s="21"/>
      <c r="U307" s="21"/>
      <c r="V307" s="21"/>
    </row>
    <row r="308" spans="3:22" ht="12" customHeight="1">
      <c r="C308" s="661"/>
      <c r="D308" s="23">
        <v>2000</v>
      </c>
      <c r="E308" s="21"/>
      <c r="F308" s="21"/>
      <c r="G308" s="21"/>
      <c r="H308" s="21"/>
      <c r="I308" s="21"/>
      <c r="J308" s="21"/>
      <c r="K308" s="21"/>
      <c r="N308" s="661"/>
      <c r="O308" s="23">
        <v>2000</v>
      </c>
      <c r="P308" s="21"/>
      <c r="Q308" s="21"/>
      <c r="R308" s="21"/>
      <c r="S308" s="21"/>
      <c r="T308" s="21"/>
      <c r="U308" s="21"/>
      <c r="V308" s="21"/>
    </row>
    <row r="309" spans="3:22" ht="12" customHeight="1">
      <c r="C309" s="661"/>
      <c r="D309" s="23">
        <v>0</v>
      </c>
      <c r="E309" s="21"/>
      <c r="F309" s="21"/>
      <c r="G309" s="21"/>
      <c r="H309" s="21"/>
      <c r="I309" s="21"/>
      <c r="J309" s="21"/>
      <c r="K309" s="21"/>
      <c r="N309" s="661"/>
      <c r="O309" s="23">
        <v>0</v>
      </c>
      <c r="P309" s="21"/>
      <c r="Q309" s="21"/>
      <c r="R309" s="21"/>
      <c r="S309" s="21"/>
      <c r="T309" s="21"/>
      <c r="U309" s="21"/>
      <c r="V309" s="21"/>
    </row>
    <row r="310" spans="3:22" ht="12" customHeight="1">
      <c r="C310" s="665" t="s">
        <v>213</v>
      </c>
      <c r="D310" s="23">
        <v>8000</v>
      </c>
      <c r="E310" s="21"/>
      <c r="F310" s="21"/>
      <c r="G310" s="21"/>
      <c r="H310" s="21"/>
      <c r="I310" s="21"/>
      <c r="J310" s="21"/>
      <c r="K310" s="21"/>
      <c r="N310" s="665" t="s">
        <v>213</v>
      </c>
      <c r="O310" s="23">
        <v>8000</v>
      </c>
      <c r="P310" s="21"/>
      <c r="Q310" s="21"/>
      <c r="R310" s="21"/>
      <c r="S310" s="21"/>
      <c r="T310" s="21"/>
      <c r="U310" s="21"/>
      <c r="V310" s="21"/>
    </row>
    <row r="311" spans="3:22" ht="12" customHeight="1">
      <c r="C311" s="661"/>
      <c r="D311" s="23">
        <v>2000</v>
      </c>
      <c r="E311" s="21"/>
      <c r="F311" s="21"/>
      <c r="G311" s="21"/>
      <c r="H311" s="21"/>
      <c r="I311" s="21"/>
      <c r="J311" s="21"/>
      <c r="K311" s="21"/>
      <c r="N311" s="661"/>
      <c r="O311" s="23">
        <v>2000</v>
      </c>
      <c r="P311" s="21"/>
      <c r="Q311" s="21"/>
      <c r="R311" s="21"/>
      <c r="S311" s="21"/>
      <c r="T311" s="21"/>
      <c r="U311" s="21"/>
      <c r="V311" s="21"/>
    </row>
    <row r="312" spans="3:22" ht="12" customHeight="1" thickBot="1">
      <c r="C312" s="669"/>
      <c r="D312" s="29">
        <v>0</v>
      </c>
      <c r="E312" s="28"/>
      <c r="F312" s="28"/>
      <c r="G312" s="28"/>
      <c r="H312" s="28"/>
      <c r="I312" s="28"/>
      <c r="J312" s="28"/>
      <c r="K312" s="28"/>
      <c r="N312" s="669"/>
      <c r="O312" s="29">
        <v>0</v>
      </c>
      <c r="P312" s="28"/>
      <c r="Q312" s="28"/>
      <c r="R312" s="28"/>
      <c r="S312" s="28"/>
      <c r="T312" s="28"/>
      <c r="U312" s="28"/>
      <c r="V312" s="28"/>
    </row>
    <row r="313" spans="3:22" ht="12" customHeight="1" thickTop="1">
      <c r="C313" s="660" t="s">
        <v>111</v>
      </c>
      <c r="D313" s="27">
        <v>8000</v>
      </c>
      <c r="E313" s="25"/>
      <c r="F313" s="26"/>
      <c r="G313" s="25"/>
      <c r="H313" s="26"/>
      <c r="I313" s="25"/>
      <c r="J313" s="26"/>
      <c r="K313" s="25"/>
      <c r="N313" s="660" t="s">
        <v>111</v>
      </c>
      <c r="O313" s="27">
        <v>8000</v>
      </c>
      <c r="P313" s="25"/>
      <c r="Q313" s="26"/>
      <c r="R313" s="25"/>
      <c r="S313" s="26"/>
      <c r="T313" s="25"/>
      <c r="U313" s="26"/>
      <c r="V313" s="25"/>
    </row>
    <row r="314" spans="3:22" ht="12" customHeight="1">
      <c r="C314" s="661"/>
      <c r="D314" s="23">
        <v>2000</v>
      </c>
      <c r="E314" s="21"/>
      <c r="F314" s="22"/>
      <c r="G314" s="21"/>
      <c r="H314" s="22"/>
      <c r="I314" s="21"/>
      <c r="J314" s="22"/>
      <c r="K314" s="21"/>
      <c r="N314" s="661"/>
      <c r="O314" s="23">
        <v>2000</v>
      </c>
      <c r="P314" s="21"/>
      <c r="Q314" s="22"/>
      <c r="R314" s="21"/>
      <c r="S314" s="22"/>
      <c r="T314" s="21"/>
      <c r="U314" s="22"/>
      <c r="V314" s="21"/>
    </row>
    <row r="315" spans="3:22" ht="12" customHeight="1">
      <c r="C315" s="661"/>
      <c r="D315" s="23">
        <v>0</v>
      </c>
      <c r="E315" s="21"/>
      <c r="F315" s="22"/>
      <c r="G315" s="21"/>
      <c r="H315" s="22"/>
      <c r="I315" s="21"/>
      <c r="J315" s="22"/>
      <c r="K315" s="21"/>
      <c r="N315" s="661"/>
      <c r="O315" s="23">
        <v>0</v>
      </c>
      <c r="P315" s="21"/>
      <c r="Q315" s="22"/>
      <c r="R315" s="21"/>
      <c r="S315" s="22"/>
      <c r="T315" s="21"/>
      <c r="U315" s="22"/>
      <c r="V315" s="21"/>
    </row>
    <row r="316" spans="3:22" ht="12" customHeight="1"/>
    <row r="317" spans="3:22" ht="12" customHeight="1">
      <c r="C317" s="35" t="s">
        <v>108</v>
      </c>
      <c r="K317" s="34" t="s">
        <v>110</v>
      </c>
      <c r="N317" s="35" t="s">
        <v>108</v>
      </c>
      <c r="V317" s="34" t="s">
        <v>110</v>
      </c>
    </row>
    <row r="318" spans="3:22" ht="12" customHeight="1">
      <c r="D318" s="33"/>
      <c r="E318" s="41" t="s">
        <v>124</v>
      </c>
      <c r="F318" s="664" t="s">
        <v>101</v>
      </c>
      <c r="G318" s="664"/>
      <c r="H318" s="664"/>
      <c r="I318" s="664"/>
      <c r="J318" s="664"/>
      <c r="K318" s="664"/>
      <c r="O318" s="33"/>
      <c r="P318" s="41" t="s">
        <v>124</v>
      </c>
      <c r="Q318" s="666" t="s">
        <v>101</v>
      </c>
      <c r="R318" s="667"/>
      <c r="S318" s="667"/>
      <c r="T318" s="667"/>
      <c r="U318" s="667"/>
      <c r="V318" s="668"/>
    </row>
    <row r="319" spans="3:22" ht="12" customHeight="1" thickBot="1">
      <c r="D319" s="30" t="s">
        <v>100</v>
      </c>
      <c r="E319" s="30" t="s">
        <v>109</v>
      </c>
      <c r="F319" s="30" t="s">
        <v>99</v>
      </c>
      <c r="G319" s="30" t="s">
        <v>96</v>
      </c>
      <c r="H319" s="30" t="s">
        <v>98</v>
      </c>
      <c r="I319" s="30" t="s">
        <v>96</v>
      </c>
      <c r="J319" s="30" t="s">
        <v>97</v>
      </c>
      <c r="K319" s="30" t="s">
        <v>96</v>
      </c>
      <c r="O319" s="30" t="s">
        <v>100</v>
      </c>
      <c r="P319" s="30" t="s">
        <v>109</v>
      </c>
      <c r="Q319" s="30" t="s">
        <v>99</v>
      </c>
      <c r="R319" s="30" t="s">
        <v>96</v>
      </c>
      <c r="S319" s="30" t="s">
        <v>98</v>
      </c>
      <c r="T319" s="30" t="s">
        <v>96</v>
      </c>
      <c r="U319" s="30" t="s">
        <v>97</v>
      </c>
      <c r="V319" s="30" t="s">
        <v>96</v>
      </c>
    </row>
    <row r="320" spans="3:22" ht="12" customHeight="1">
      <c r="C320" s="665" t="s">
        <v>212</v>
      </c>
      <c r="D320" s="23">
        <v>1000</v>
      </c>
      <c r="E320" s="21"/>
      <c r="F320" s="21"/>
      <c r="G320" s="21"/>
      <c r="H320" s="21"/>
      <c r="I320" s="21"/>
      <c r="J320" s="21"/>
      <c r="K320" s="21"/>
      <c r="N320" s="665" t="s">
        <v>212</v>
      </c>
      <c r="O320" s="23">
        <v>1000</v>
      </c>
      <c r="P320" s="21"/>
      <c r="Q320" s="21"/>
      <c r="R320" s="21"/>
      <c r="S320" s="21"/>
      <c r="T320" s="21"/>
      <c r="U320" s="21"/>
      <c r="V320" s="21"/>
    </row>
    <row r="321" spans="3:22" ht="12" customHeight="1">
      <c r="C321" s="661"/>
      <c r="D321" s="23">
        <v>0</v>
      </c>
      <c r="E321" s="21"/>
      <c r="F321" s="21"/>
      <c r="G321" s="21"/>
      <c r="H321" s="21"/>
      <c r="I321" s="21"/>
      <c r="J321" s="21"/>
      <c r="K321" s="21"/>
      <c r="N321" s="661"/>
      <c r="O321" s="23">
        <v>0</v>
      </c>
      <c r="P321" s="21"/>
      <c r="Q321" s="21"/>
      <c r="R321" s="21"/>
      <c r="S321" s="21"/>
      <c r="T321" s="21"/>
      <c r="U321" s="21"/>
      <c r="V321" s="21"/>
    </row>
    <row r="322" spans="3:22" ht="12" customHeight="1">
      <c r="C322" s="665" t="s">
        <v>213</v>
      </c>
      <c r="D322" s="23">
        <v>1000</v>
      </c>
      <c r="E322" s="21"/>
      <c r="F322" s="21"/>
      <c r="G322" s="21"/>
      <c r="H322" s="21"/>
      <c r="I322" s="21"/>
      <c r="J322" s="21"/>
      <c r="K322" s="21"/>
      <c r="N322" s="665" t="s">
        <v>213</v>
      </c>
      <c r="O322" s="23">
        <v>1000</v>
      </c>
      <c r="P322" s="21"/>
      <c r="Q322" s="21"/>
      <c r="R322" s="21"/>
      <c r="S322" s="21"/>
      <c r="T322" s="21"/>
      <c r="U322" s="21"/>
      <c r="V322" s="21"/>
    </row>
    <row r="323" spans="3:22" ht="12" customHeight="1" thickBot="1">
      <c r="C323" s="669"/>
      <c r="D323" s="29">
        <v>0</v>
      </c>
      <c r="E323" s="28"/>
      <c r="F323" s="28"/>
      <c r="G323" s="28"/>
      <c r="H323" s="28"/>
      <c r="I323" s="28"/>
      <c r="J323" s="28"/>
      <c r="K323" s="28"/>
      <c r="N323" s="669"/>
      <c r="O323" s="29">
        <v>0</v>
      </c>
      <c r="P323" s="28"/>
      <c r="Q323" s="28"/>
      <c r="R323" s="28"/>
      <c r="S323" s="28"/>
      <c r="T323" s="28"/>
      <c r="U323" s="28"/>
      <c r="V323" s="28"/>
    </row>
    <row r="324" spans="3:22" ht="12" customHeight="1" thickTop="1">
      <c r="C324" s="660" t="s">
        <v>95</v>
      </c>
      <c r="D324" s="27">
        <v>1000</v>
      </c>
      <c r="E324" s="25"/>
      <c r="F324" s="26"/>
      <c r="G324" s="25"/>
      <c r="H324" s="26"/>
      <c r="I324" s="25"/>
      <c r="J324" s="26"/>
      <c r="K324" s="25"/>
      <c r="N324" s="660" t="s">
        <v>95</v>
      </c>
      <c r="O324" s="27">
        <v>1000</v>
      </c>
      <c r="P324" s="25"/>
      <c r="Q324" s="26"/>
      <c r="R324" s="25"/>
      <c r="S324" s="26"/>
      <c r="T324" s="25"/>
      <c r="U324" s="26"/>
      <c r="V324" s="25"/>
    </row>
    <row r="325" spans="3:22" ht="12" customHeight="1">
      <c r="C325" s="661"/>
      <c r="D325" s="23">
        <v>0</v>
      </c>
      <c r="E325" s="21"/>
      <c r="F325" s="22"/>
      <c r="G325" s="21"/>
      <c r="H325" s="22"/>
      <c r="I325" s="21"/>
      <c r="J325" s="22"/>
      <c r="K325" s="21"/>
      <c r="N325" s="661"/>
      <c r="O325" s="23">
        <v>0</v>
      </c>
      <c r="P325" s="21"/>
      <c r="Q325" s="22"/>
      <c r="R325" s="21"/>
      <c r="S325" s="22"/>
      <c r="T325" s="21"/>
      <c r="U325" s="22"/>
      <c r="V325" s="21"/>
    </row>
    <row r="326" spans="3:22" ht="12" customHeight="1"/>
    <row r="327" spans="3:22" ht="12" customHeight="1">
      <c r="C327" s="46" t="s">
        <v>158</v>
      </c>
      <c r="K327" s="34" t="s">
        <v>107</v>
      </c>
      <c r="N327" s="46" t="s">
        <v>158</v>
      </c>
      <c r="V327" s="34" t="s">
        <v>107</v>
      </c>
    </row>
    <row r="328" spans="3:22" ht="12" customHeight="1">
      <c r="D328" s="33"/>
      <c r="E328" s="32" t="s">
        <v>106</v>
      </c>
      <c r="F328" s="664" t="s">
        <v>101</v>
      </c>
      <c r="G328" s="664"/>
      <c r="H328" s="664"/>
      <c r="I328" s="664"/>
      <c r="J328" s="664"/>
      <c r="K328" s="664"/>
      <c r="O328" s="33"/>
      <c r="P328" s="32" t="s">
        <v>281</v>
      </c>
      <c r="Q328" s="666" t="s">
        <v>101</v>
      </c>
      <c r="R328" s="667"/>
      <c r="S328" s="667"/>
      <c r="T328" s="667"/>
      <c r="U328" s="667"/>
      <c r="V328" s="668"/>
    </row>
    <row r="329" spans="3:22" ht="12" customHeight="1" thickBot="1">
      <c r="D329" s="30" t="s">
        <v>100</v>
      </c>
      <c r="E329" s="31" t="s">
        <v>105</v>
      </c>
      <c r="F329" s="30" t="s">
        <v>99</v>
      </c>
      <c r="G329" s="30" t="s">
        <v>96</v>
      </c>
      <c r="H329" s="30" t="s">
        <v>98</v>
      </c>
      <c r="I329" s="30" t="s">
        <v>96</v>
      </c>
      <c r="J329" s="30" t="s">
        <v>97</v>
      </c>
      <c r="K329" s="30" t="s">
        <v>96</v>
      </c>
      <c r="O329" s="30" t="s">
        <v>100</v>
      </c>
      <c r="P329" s="31" t="s">
        <v>105</v>
      </c>
      <c r="Q329" s="30" t="s">
        <v>99</v>
      </c>
      <c r="R329" s="30" t="s">
        <v>96</v>
      </c>
      <c r="S329" s="30" t="s">
        <v>98</v>
      </c>
      <c r="T329" s="30" t="s">
        <v>96</v>
      </c>
      <c r="U329" s="30" t="s">
        <v>97</v>
      </c>
      <c r="V329" s="30" t="s">
        <v>96</v>
      </c>
    </row>
    <row r="330" spans="3:22" ht="12" customHeight="1">
      <c r="C330" s="665" t="s">
        <v>212</v>
      </c>
      <c r="D330" s="23">
        <v>100</v>
      </c>
      <c r="E330" s="21"/>
      <c r="F330" s="21"/>
      <c r="G330" s="21"/>
      <c r="H330" s="21"/>
      <c r="I330" s="21"/>
      <c r="J330" s="21"/>
      <c r="K330" s="21"/>
      <c r="N330" s="665" t="s">
        <v>212</v>
      </c>
      <c r="O330" s="23">
        <v>100</v>
      </c>
      <c r="P330" s="21"/>
      <c r="Q330" s="21"/>
      <c r="R330" s="21"/>
      <c r="S330" s="21"/>
      <c r="T330" s="21"/>
      <c r="U330" s="21"/>
      <c r="V330" s="21"/>
    </row>
    <row r="331" spans="3:22" ht="12" customHeight="1">
      <c r="C331" s="661"/>
      <c r="D331" s="23">
        <v>2</v>
      </c>
      <c r="E331" s="21"/>
      <c r="F331" s="21"/>
      <c r="G331" s="21"/>
      <c r="H331" s="21"/>
      <c r="I331" s="21"/>
      <c r="J331" s="21"/>
      <c r="K331" s="21"/>
      <c r="N331" s="661"/>
      <c r="O331" s="23">
        <v>2</v>
      </c>
      <c r="P331" s="21"/>
      <c r="Q331" s="21"/>
      <c r="R331" s="21"/>
      <c r="S331" s="21"/>
      <c r="T331" s="21"/>
      <c r="U331" s="21"/>
      <c r="V331" s="21"/>
    </row>
    <row r="332" spans="3:22" ht="12" customHeight="1">
      <c r="C332" s="665" t="s">
        <v>213</v>
      </c>
      <c r="D332" s="23">
        <v>100</v>
      </c>
      <c r="E332" s="21"/>
      <c r="F332" s="21"/>
      <c r="G332" s="21"/>
      <c r="H332" s="21"/>
      <c r="I332" s="21"/>
      <c r="J332" s="21"/>
      <c r="K332" s="21"/>
      <c r="N332" s="665" t="s">
        <v>213</v>
      </c>
      <c r="O332" s="23">
        <v>100</v>
      </c>
      <c r="P332" s="21"/>
      <c r="Q332" s="21"/>
      <c r="R332" s="21"/>
      <c r="S332" s="21"/>
      <c r="T332" s="21"/>
      <c r="U332" s="21"/>
      <c r="V332" s="21"/>
    </row>
    <row r="333" spans="3:22" ht="12" customHeight="1" thickBot="1">
      <c r="C333" s="669"/>
      <c r="D333" s="29">
        <v>2</v>
      </c>
      <c r="E333" s="28"/>
      <c r="F333" s="28"/>
      <c r="G333" s="28"/>
      <c r="H333" s="28"/>
      <c r="I333" s="28"/>
      <c r="J333" s="28"/>
      <c r="K333" s="28"/>
      <c r="N333" s="669"/>
      <c r="O333" s="29">
        <v>2</v>
      </c>
      <c r="P333" s="28"/>
      <c r="Q333" s="28"/>
      <c r="R333" s="28"/>
      <c r="S333" s="28"/>
      <c r="T333" s="28"/>
      <c r="U333" s="28"/>
      <c r="V333" s="28"/>
    </row>
    <row r="334" spans="3:22" ht="12" customHeight="1" thickTop="1">
      <c r="C334" s="660" t="s">
        <v>95</v>
      </c>
      <c r="D334" s="27">
        <v>100</v>
      </c>
      <c r="E334" s="25"/>
      <c r="F334" s="26"/>
      <c r="G334" s="25"/>
      <c r="H334" s="26"/>
      <c r="I334" s="25"/>
      <c r="J334" s="26"/>
      <c r="K334" s="25"/>
      <c r="N334" s="660" t="s">
        <v>95</v>
      </c>
      <c r="O334" s="27">
        <v>100</v>
      </c>
      <c r="P334" s="25"/>
      <c r="Q334" s="26"/>
      <c r="R334" s="25"/>
      <c r="S334" s="26"/>
      <c r="T334" s="25"/>
      <c r="U334" s="26"/>
      <c r="V334" s="25"/>
    </row>
    <row r="335" spans="3:22" ht="12" customHeight="1">
      <c r="C335" s="661"/>
      <c r="D335" s="23">
        <v>2</v>
      </c>
      <c r="E335" s="21"/>
      <c r="F335" s="22"/>
      <c r="G335" s="21"/>
      <c r="H335" s="22"/>
      <c r="I335" s="21"/>
      <c r="J335" s="22"/>
      <c r="K335" s="21"/>
      <c r="N335" s="661"/>
      <c r="O335" s="23">
        <v>2</v>
      </c>
      <c r="P335" s="21"/>
      <c r="Q335" s="22"/>
      <c r="R335" s="21"/>
      <c r="S335" s="22"/>
      <c r="T335" s="21"/>
      <c r="U335" s="22"/>
      <c r="V335" s="21"/>
    </row>
    <row r="336" spans="3:22" ht="12" customHeight="1"/>
    <row r="337" spans="2:22" ht="12" customHeight="1">
      <c r="C337" s="35" t="s">
        <v>104</v>
      </c>
      <c r="K337" s="34" t="s">
        <v>103</v>
      </c>
      <c r="N337" s="35" t="s">
        <v>104</v>
      </c>
      <c r="V337" s="34" t="s">
        <v>103</v>
      </c>
    </row>
    <row r="338" spans="2:22" ht="12" customHeight="1">
      <c r="D338" s="33"/>
      <c r="E338" s="662" t="s">
        <v>102</v>
      </c>
      <c r="F338" s="664" t="s">
        <v>101</v>
      </c>
      <c r="G338" s="664"/>
      <c r="H338" s="664"/>
      <c r="I338" s="664"/>
      <c r="J338" s="664"/>
      <c r="K338" s="664"/>
      <c r="O338" s="33"/>
      <c r="P338" s="662" t="s">
        <v>102</v>
      </c>
      <c r="Q338" s="248" t="s">
        <v>101</v>
      </c>
      <c r="R338" s="248"/>
      <c r="S338" s="248"/>
      <c r="T338" s="248"/>
      <c r="U338" s="248"/>
      <c r="V338" s="248"/>
    </row>
    <row r="339" spans="2:22" ht="12" customHeight="1" thickBot="1">
      <c r="D339" s="30" t="s">
        <v>100</v>
      </c>
      <c r="E339" s="663"/>
      <c r="F339" s="30" t="s">
        <v>99</v>
      </c>
      <c r="G339" s="30" t="s">
        <v>96</v>
      </c>
      <c r="H339" s="30" t="s">
        <v>98</v>
      </c>
      <c r="I339" s="30" t="s">
        <v>96</v>
      </c>
      <c r="J339" s="30" t="s">
        <v>97</v>
      </c>
      <c r="K339" s="30" t="s">
        <v>96</v>
      </c>
      <c r="O339" s="30" t="s">
        <v>100</v>
      </c>
      <c r="P339" s="663"/>
      <c r="Q339" s="30" t="s">
        <v>99</v>
      </c>
      <c r="R339" s="30" t="s">
        <v>96</v>
      </c>
      <c r="S339" s="30" t="s">
        <v>98</v>
      </c>
      <c r="T339" s="30" t="s">
        <v>96</v>
      </c>
      <c r="U339" s="30" t="s">
        <v>97</v>
      </c>
      <c r="V339" s="30" t="s">
        <v>96</v>
      </c>
    </row>
    <row r="340" spans="2:22" ht="12" customHeight="1">
      <c r="C340" s="665" t="s">
        <v>212</v>
      </c>
      <c r="D340" s="23">
        <v>0</v>
      </c>
      <c r="E340" s="21"/>
      <c r="F340" s="21"/>
      <c r="G340" s="21"/>
      <c r="H340" s="21"/>
      <c r="I340" s="21"/>
      <c r="J340" s="21"/>
      <c r="K340" s="21"/>
      <c r="N340" s="665" t="s">
        <v>212</v>
      </c>
      <c r="O340" s="23">
        <v>0</v>
      </c>
      <c r="P340" s="21"/>
      <c r="Q340" s="21"/>
      <c r="R340" s="21"/>
      <c r="S340" s="21"/>
      <c r="T340" s="21"/>
      <c r="U340" s="21"/>
      <c r="V340" s="21"/>
    </row>
    <row r="341" spans="2:22" ht="12" customHeight="1">
      <c r="C341" s="661"/>
      <c r="D341" s="23">
        <v>6</v>
      </c>
      <c r="E341" s="21"/>
      <c r="F341" s="21"/>
      <c r="G341" s="21"/>
      <c r="H341" s="21"/>
      <c r="I341" s="21"/>
      <c r="J341" s="21"/>
      <c r="K341" s="21"/>
      <c r="N341" s="661"/>
      <c r="O341" s="23">
        <v>6</v>
      </c>
      <c r="P341" s="21"/>
      <c r="Q341" s="21"/>
      <c r="R341" s="21"/>
      <c r="S341" s="21"/>
      <c r="T341" s="21"/>
      <c r="U341" s="21"/>
      <c r="V341" s="21"/>
    </row>
    <row r="342" spans="2:22" ht="12" customHeight="1">
      <c r="C342" s="665" t="s">
        <v>213</v>
      </c>
      <c r="D342" s="23">
        <v>0</v>
      </c>
      <c r="E342" s="21"/>
      <c r="F342" s="21"/>
      <c r="G342" s="21"/>
      <c r="H342" s="21"/>
      <c r="I342" s="21"/>
      <c r="J342" s="21"/>
      <c r="K342" s="21"/>
      <c r="N342" s="665" t="s">
        <v>213</v>
      </c>
      <c r="O342" s="23">
        <v>0</v>
      </c>
      <c r="P342" s="21"/>
      <c r="Q342" s="21"/>
      <c r="R342" s="21"/>
      <c r="S342" s="21"/>
      <c r="T342" s="21"/>
      <c r="U342" s="21"/>
      <c r="V342" s="21"/>
    </row>
    <row r="343" spans="2:22" ht="12" customHeight="1" thickBot="1">
      <c r="C343" s="669"/>
      <c r="D343" s="29">
        <v>6</v>
      </c>
      <c r="E343" s="28"/>
      <c r="F343" s="28"/>
      <c r="G343" s="28"/>
      <c r="H343" s="28"/>
      <c r="I343" s="28"/>
      <c r="J343" s="28"/>
      <c r="K343" s="28"/>
      <c r="N343" s="669"/>
      <c r="O343" s="29">
        <v>6</v>
      </c>
      <c r="P343" s="28"/>
      <c r="Q343" s="28"/>
      <c r="R343" s="28"/>
      <c r="S343" s="28"/>
      <c r="T343" s="28"/>
      <c r="U343" s="28"/>
      <c r="V343" s="28"/>
    </row>
    <row r="344" spans="2:22" ht="12" customHeight="1" thickTop="1">
      <c r="C344" s="660" t="s">
        <v>95</v>
      </c>
      <c r="D344" s="27">
        <v>0</v>
      </c>
      <c r="E344" s="25"/>
      <c r="F344" s="26"/>
      <c r="G344" s="25"/>
      <c r="H344" s="26"/>
      <c r="I344" s="25"/>
      <c r="J344" s="26"/>
      <c r="K344" s="25"/>
      <c r="N344" s="660" t="s">
        <v>95</v>
      </c>
      <c r="O344" s="27">
        <v>0</v>
      </c>
      <c r="P344" s="25"/>
      <c r="Q344" s="26"/>
      <c r="R344" s="25"/>
      <c r="S344" s="26"/>
      <c r="T344" s="25"/>
      <c r="U344" s="26"/>
      <c r="V344" s="25"/>
    </row>
    <row r="345" spans="2:22" ht="12" customHeight="1">
      <c r="C345" s="661"/>
      <c r="D345" s="23">
        <v>6</v>
      </c>
      <c r="E345" s="21"/>
      <c r="F345" s="22"/>
      <c r="G345" s="21"/>
      <c r="H345" s="22"/>
      <c r="I345" s="21"/>
      <c r="J345" s="22"/>
      <c r="K345" s="21"/>
      <c r="N345" s="661"/>
      <c r="O345" s="23">
        <v>6</v>
      </c>
      <c r="P345" s="21"/>
      <c r="Q345" s="22"/>
      <c r="R345" s="21"/>
      <c r="S345" s="22"/>
      <c r="T345" s="21"/>
      <c r="U345" s="22"/>
      <c r="V345" s="21"/>
    </row>
    <row r="346" spans="2:22" ht="12" customHeight="1"/>
    <row r="347" spans="2:22" ht="12" customHeight="1"/>
    <row r="348" spans="2:22" ht="12" customHeight="1"/>
    <row r="349" spans="2:22" ht="12" customHeight="1">
      <c r="B349" s="45" t="s">
        <v>287</v>
      </c>
    </row>
    <row r="350" spans="2:22" ht="12" customHeight="1">
      <c r="C350" s="45" t="s">
        <v>288</v>
      </c>
    </row>
    <row r="351" spans="2:22" ht="12" customHeight="1">
      <c r="C351" s="662" t="s">
        <v>223</v>
      </c>
      <c r="D351" s="333" t="s">
        <v>124</v>
      </c>
      <c r="E351" s="666" t="s">
        <v>101</v>
      </c>
      <c r="F351" s="667"/>
      <c r="G351" s="668"/>
    </row>
    <row r="352" spans="2:22" ht="12" customHeight="1" thickBot="1">
      <c r="C352" s="663"/>
      <c r="D352" s="92" t="s">
        <v>220</v>
      </c>
      <c r="E352" s="30" t="s">
        <v>99</v>
      </c>
      <c r="F352" s="30" t="s">
        <v>98</v>
      </c>
      <c r="G352" s="30" t="s">
        <v>97</v>
      </c>
    </row>
    <row r="353" spans="3:7" ht="12" customHeight="1">
      <c r="C353" s="93" t="s">
        <v>212</v>
      </c>
      <c r="D353" s="107">
        <v>0</v>
      </c>
      <c r="E353" s="107">
        <v>0</v>
      </c>
      <c r="F353" s="107">
        <v>0</v>
      </c>
      <c r="G353" s="107">
        <v>0</v>
      </c>
    </row>
    <row r="354" spans="3:7" ht="12" customHeight="1" thickBot="1">
      <c r="C354" s="300" t="s">
        <v>224</v>
      </c>
      <c r="D354" s="110">
        <v>0</v>
      </c>
      <c r="E354" s="110">
        <v>-0.17372930038905343</v>
      </c>
      <c r="F354" s="110">
        <v>1.4626669835511092</v>
      </c>
      <c r="G354" s="110">
        <v>-0.46357225423481052</v>
      </c>
    </row>
    <row r="355" spans="3:7" ht="12" customHeight="1" thickTop="1">
      <c r="C355" s="301" t="s">
        <v>293</v>
      </c>
      <c r="D355" s="134">
        <f>D354-D353</f>
        <v>0</v>
      </c>
      <c r="E355" s="134">
        <f t="shared" ref="E355:G355" si="98">E354-E353</f>
        <v>-0.17372930038905343</v>
      </c>
      <c r="F355" s="134">
        <f t="shared" si="98"/>
        <v>1.4626669835511092</v>
      </c>
      <c r="G355" s="134">
        <f t="shared" si="98"/>
        <v>-0.46357225423481052</v>
      </c>
    </row>
    <row r="356" spans="3:7" ht="12" customHeight="1">
      <c r="C356" s="38"/>
    </row>
    <row r="357" spans="3:7" ht="12" customHeight="1">
      <c r="C357" s="45" t="s">
        <v>291</v>
      </c>
    </row>
    <row r="358" spans="3:7" ht="12" customHeight="1">
      <c r="C358" s="662" t="s">
        <v>223</v>
      </c>
      <c r="D358" s="333" t="s">
        <v>124</v>
      </c>
      <c r="E358" s="666" t="s">
        <v>101</v>
      </c>
      <c r="F358" s="667"/>
      <c r="G358" s="668"/>
    </row>
    <row r="359" spans="3:7" ht="12" customHeight="1" thickBot="1">
      <c r="C359" s="663"/>
      <c r="D359" s="92" t="s">
        <v>220</v>
      </c>
      <c r="E359" s="30" t="s">
        <v>99</v>
      </c>
      <c r="F359" s="30" t="s">
        <v>98</v>
      </c>
      <c r="G359" s="30" t="s">
        <v>97</v>
      </c>
    </row>
    <row r="360" spans="3:7" ht="12" customHeight="1">
      <c r="C360" s="93" t="s">
        <v>212</v>
      </c>
      <c r="D360" s="107">
        <v>0</v>
      </c>
      <c r="E360" s="107">
        <v>0</v>
      </c>
      <c r="F360" s="107">
        <v>0</v>
      </c>
      <c r="G360" s="107">
        <v>0</v>
      </c>
    </row>
    <row r="361" spans="3:7" ht="12" customHeight="1" thickBot="1">
      <c r="C361" s="300" t="s">
        <v>224</v>
      </c>
      <c r="D361" s="110">
        <v>0</v>
      </c>
      <c r="E361" s="110">
        <v>0.43645588113016076</v>
      </c>
      <c r="F361" s="110">
        <v>-0.13207730342639779</v>
      </c>
      <c r="G361" s="110">
        <v>6.6146475467405486E-2</v>
      </c>
    </row>
    <row r="362" spans="3:7" ht="12" customHeight="1" thickTop="1">
      <c r="C362" s="301" t="s">
        <v>293</v>
      </c>
      <c r="D362" s="134">
        <f t="shared" ref="D362:G362" si="99">D361-D360</f>
        <v>0</v>
      </c>
      <c r="E362" s="134">
        <f t="shared" si="99"/>
        <v>0.43645588113016076</v>
      </c>
      <c r="F362" s="134">
        <f t="shared" si="99"/>
        <v>-0.13207730342639779</v>
      </c>
      <c r="G362" s="134">
        <f t="shared" si="99"/>
        <v>6.6146475467405486E-2</v>
      </c>
    </row>
    <row r="363" spans="3:7" ht="12" customHeight="1"/>
    <row r="364" spans="3:7" ht="12" customHeight="1">
      <c r="C364" s="45" t="s">
        <v>290</v>
      </c>
    </row>
    <row r="365" spans="3:7" ht="12" customHeight="1">
      <c r="C365" s="662" t="s">
        <v>223</v>
      </c>
      <c r="D365" s="36" t="s">
        <v>281</v>
      </c>
      <c r="E365" s="666" t="s">
        <v>101</v>
      </c>
      <c r="F365" s="667"/>
      <c r="G365" s="668"/>
    </row>
    <row r="366" spans="3:7" ht="12" customHeight="1" thickBot="1">
      <c r="C366" s="663"/>
      <c r="D366" s="31" t="s">
        <v>120</v>
      </c>
      <c r="E366" s="30" t="s">
        <v>99</v>
      </c>
      <c r="F366" s="30" t="s">
        <v>98</v>
      </c>
      <c r="G366" s="30" t="s">
        <v>97</v>
      </c>
    </row>
    <row r="367" spans="3:7" ht="12" customHeight="1">
      <c r="C367" s="93" t="s">
        <v>212</v>
      </c>
      <c r="D367" s="145"/>
      <c r="E367" s="145"/>
      <c r="F367" s="145"/>
      <c r="G367" s="145"/>
    </row>
    <row r="368" spans="3:7" ht="12" customHeight="1" thickBot="1">
      <c r="C368" s="300" t="s">
        <v>224</v>
      </c>
      <c r="D368" s="147"/>
      <c r="E368" s="147"/>
      <c r="F368" s="147"/>
      <c r="G368" s="147"/>
    </row>
    <row r="369" spans="3:7" ht="12" customHeight="1" thickTop="1">
      <c r="C369" s="301" t="s">
        <v>293</v>
      </c>
      <c r="D369" s="221">
        <f t="shared" ref="D369:G369" si="100">D368-D367</f>
        <v>0</v>
      </c>
      <c r="E369" s="221">
        <f t="shared" si="100"/>
        <v>0</v>
      </c>
      <c r="F369" s="221">
        <f t="shared" si="100"/>
        <v>0</v>
      </c>
      <c r="G369" s="221">
        <f t="shared" si="100"/>
        <v>0</v>
      </c>
    </row>
    <row r="370" spans="3:7" ht="12" customHeight="1"/>
    <row r="371" spans="3:7" ht="12" customHeight="1">
      <c r="C371" s="45" t="s">
        <v>289</v>
      </c>
      <c r="D371" s="45"/>
    </row>
    <row r="372" spans="3:7" ht="12" customHeight="1">
      <c r="C372" s="662" t="s">
        <v>223</v>
      </c>
      <c r="D372" s="143" t="s">
        <v>292</v>
      </c>
      <c r="E372" s="666" t="s">
        <v>101</v>
      </c>
      <c r="F372" s="667"/>
      <c r="G372" s="668"/>
    </row>
    <row r="373" spans="3:7" ht="12" customHeight="1" thickBot="1">
      <c r="C373" s="663"/>
      <c r="D373" s="130" t="s">
        <v>253</v>
      </c>
      <c r="E373" s="30" t="s">
        <v>99</v>
      </c>
      <c r="F373" s="30" t="s">
        <v>98</v>
      </c>
      <c r="G373" s="30" t="s">
        <v>97</v>
      </c>
    </row>
    <row r="374" spans="3:7" ht="12" customHeight="1">
      <c r="C374" s="93" t="s">
        <v>212</v>
      </c>
      <c r="D374" s="330">
        <v>0</v>
      </c>
      <c r="E374" s="145">
        <v>0</v>
      </c>
      <c r="F374" s="145">
        <v>0</v>
      </c>
      <c r="G374" s="145">
        <v>0</v>
      </c>
    </row>
    <row r="375" spans="3:7" ht="12" customHeight="1" thickBot="1">
      <c r="C375" s="300" t="s">
        <v>224</v>
      </c>
      <c r="D375" s="331">
        <v>0</v>
      </c>
      <c r="E375" s="147">
        <v>0</v>
      </c>
      <c r="F375" s="147">
        <v>0</v>
      </c>
      <c r="G375" s="147">
        <v>0</v>
      </c>
    </row>
    <row r="376" spans="3:7" ht="12" customHeight="1" thickTop="1">
      <c r="C376" s="301" t="s">
        <v>293</v>
      </c>
      <c r="D376" s="332">
        <f t="shared" ref="D376:G376" si="101">D375-D374</f>
        <v>0</v>
      </c>
      <c r="E376" s="221">
        <f t="shared" si="101"/>
        <v>0</v>
      </c>
      <c r="F376" s="221">
        <f t="shared" si="101"/>
        <v>0</v>
      </c>
      <c r="G376" s="221">
        <f t="shared" si="101"/>
        <v>0</v>
      </c>
    </row>
    <row r="377" spans="3:7" ht="12" customHeight="1"/>
    <row r="378" spans="3:7" ht="12" customHeight="1"/>
    <row r="379" spans="3:7" ht="12" customHeight="1"/>
    <row r="380" spans="3:7" ht="12" customHeight="1"/>
    <row r="381" spans="3:7" ht="12" customHeight="1"/>
    <row r="382" spans="3:7" ht="12" customHeight="1"/>
    <row r="383" spans="3:7" ht="12" customHeight="1"/>
    <row r="384" spans="3:7" ht="12" customHeight="1"/>
    <row r="385" ht="12" customHeight="1"/>
    <row r="386" ht="12" customHeight="1"/>
    <row r="387" ht="12" customHeight="1"/>
    <row r="388" ht="12" customHeight="1"/>
    <row r="389" ht="12" customHeight="1"/>
    <row r="390" ht="12" customHeight="1"/>
    <row r="391" ht="12" customHeight="1"/>
    <row r="392" ht="12" customHeight="1"/>
    <row r="393" ht="12" customHeight="1"/>
  </sheetData>
  <mergeCells count="207">
    <mergeCell ref="D11:D17"/>
    <mergeCell ref="Z17:Z18"/>
    <mergeCell ref="AA17:AB17"/>
    <mergeCell ref="AC17:AE17"/>
    <mergeCell ref="C21:D21"/>
    <mergeCell ref="E21:H21"/>
    <mergeCell ref="I21:N21"/>
    <mergeCell ref="C8:D8"/>
    <mergeCell ref="E8:H8"/>
    <mergeCell ref="I8:N8"/>
    <mergeCell ref="Z8:Z9"/>
    <mergeCell ref="AA8:AB8"/>
    <mergeCell ref="AC8:AE8"/>
    <mergeCell ref="Z45:Z46"/>
    <mergeCell ref="AA45:AB45"/>
    <mergeCell ref="AC45:AE45"/>
    <mergeCell ref="C47:D47"/>
    <mergeCell ref="E47:H47"/>
    <mergeCell ref="I47:N47"/>
    <mergeCell ref="D24:D30"/>
    <mergeCell ref="Z26:Z27"/>
    <mergeCell ref="AA26:AB26"/>
    <mergeCell ref="AC26:AE26"/>
    <mergeCell ref="C36:D36"/>
    <mergeCell ref="E36:H36"/>
    <mergeCell ref="I36:N36"/>
    <mergeCell ref="Z36:Z37"/>
    <mergeCell ref="AA36:AB36"/>
    <mergeCell ref="AC36:AE36"/>
    <mergeCell ref="AC66:AE66"/>
    <mergeCell ref="AF66:AG66"/>
    <mergeCell ref="AH66:AM66"/>
    <mergeCell ref="C78:C79"/>
    <mergeCell ref="D78:D79"/>
    <mergeCell ref="F78:H78"/>
    <mergeCell ref="Z54:Z55"/>
    <mergeCell ref="AA54:AB54"/>
    <mergeCell ref="AC54:AE54"/>
    <mergeCell ref="C66:E66"/>
    <mergeCell ref="F66:G66"/>
    <mergeCell ref="H66:M66"/>
    <mergeCell ref="Q66:S66"/>
    <mergeCell ref="T66:U66"/>
    <mergeCell ref="V66:AA66"/>
    <mergeCell ref="C127:C128"/>
    <mergeCell ref="F138:I138"/>
    <mergeCell ref="J138:O138"/>
    <mergeCell ref="C140:C142"/>
    <mergeCell ref="C118:C119"/>
    <mergeCell ref="C87:C88"/>
    <mergeCell ref="D87:D88"/>
    <mergeCell ref="F87:H87"/>
    <mergeCell ref="C96:C97"/>
    <mergeCell ref="D96:D97"/>
    <mergeCell ref="F96:H96"/>
    <mergeCell ref="G107:R107"/>
    <mergeCell ref="C107:F107"/>
    <mergeCell ref="D118:G118"/>
    <mergeCell ref="H118:S118"/>
    <mergeCell ref="D127:G127"/>
    <mergeCell ref="H127:S127"/>
    <mergeCell ref="C160:C162"/>
    <mergeCell ref="C163:C165"/>
    <mergeCell ref="C166:C168"/>
    <mergeCell ref="C173:C175"/>
    <mergeCell ref="C143:C145"/>
    <mergeCell ref="F148:I148"/>
    <mergeCell ref="J148:O148"/>
    <mergeCell ref="C150:C152"/>
    <mergeCell ref="C153:C155"/>
    <mergeCell ref="E158:F158"/>
    <mergeCell ref="G158:L158"/>
    <mergeCell ref="E171:S171"/>
    <mergeCell ref="E193:F193"/>
    <mergeCell ref="G193:I193"/>
    <mergeCell ref="C195:C197"/>
    <mergeCell ref="C198:C200"/>
    <mergeCell ref="G203:I203"/>
    <mergeCell ref="C205:C207"/>
    <mergeCell ref="E205:E206"/>
    <mergeCell ref="F205:F206"/>
    <mergeCell ref="C176:C178"/>
    <mergeCell ref="E183:F183"/>
    <mergeCell ref="G183:I183"/>
    <mergeCell ref="C185:C187"/>
    <mergeCell ref="C188:C190"/>
    <mergeCell ref="D216:D217"/>
    <mergeCell ref="V216:X216"/>
    <mergeCell ref="C218:C220"/>
    <mergeCell ref="S218:S220"/>
    <mergeCell ref="C221:C223"/>
    <mergeCell ref="S221:S223"/>
    <mergeCell ref="C208:C210"/>
    <mergeCell ref="E208:E209"/>
    <mergeCell ref="F208:F209"/>
    <mergeCell ref="C211:C213"/>
    <mergeCell ref="E211:E212"/>
    <mergeCell ref="F211:F212"/>
    <mergeCell ref="E216:P216"/>
    <mergeCell ref="T237:Y237"/>
    <mergeCell ref="N239:O239"/>
    <mergeCell ref="N240:O240"/>
    <mergeCell ref="T228:Y228"/>
    <mergeCell ref="N230:O230"/>
    <mergeCell ref="N231:O231"/>
    <mergeCell ref="N232:N234"/>
    <mergeCell ref="C235:C236"/>
    <mergeCell ref="D235:E235"/>
    <mergeCell ref="F235:H235"/>
    <mergeCell ref="C228:C229"/>
    <mergeCell ref="D228:E228"/>
    <mergeCell ref="F228:H228"/>
    <mergeCell ref="N228:O229"/>
    <mergeCell ref="P228:Q228"/>
    <mergeCell ref="R228:S228"/>
    <mergeCell ref="N241:N243"/>
    <mergeCell ref="C242:C243"/>
    <mergeCell ref="D242:D243"/>
    <mergeCell ref="F242:H242"/>
    <mergeCell ref="N247:O248"/>
    <mergeCell ref="P247:Q248"/>
    <mergeCell ref="N237:O238"/>
    <mergeCell ref="P237:Q237"/>
    <mergeCell ref="R237:S237"/>
    <mergeCell ref="R247:S247"/>
    <mergeCell ref="T247:Y247"/>
    <mergeCell ref="N249:O249"/>
    <mergeCell ref="N250:O250"/>
    <mergeCell ref="N251:N253"/>
    <mergeCell ref="C257:C258"/>
    <mergeCell ref="D257:E257"/>
    <mergeCell ref="F257:H257"/>
    <mergeCell ref="N257:O258"/>
    <mergeCell ref="P257:Q258"/>
    <mergeCell ref="C271:C272"/>
    <mergeCell ref="D271:D272"/>
    <mergeCell ref="F271:H271"/>
    <mergeCell ref="N271:O271"/>
    <mergeCell ref="N272:O272"/>
    <mergeCell ref="R257:S257"/>
    <mergeCell ref="T257:Y257"/>
    <mergeCell ref="N259:O259"/>
    <mergeCell ref="N260:O260"/>
    <mergeCell ref="N261:N263"/>
    <mergeCell ref="C264:C265"/>
    <mergeCell ref="D264:E264"/>
    <mergeCell ref="F264:H264"/>
    <mergeCell ref="N273:N275"/>
    <mergeCell ref="N279:O280"/>
    <mergeCell ref="P279:Q280"/>
    <mergeCell ref="R279:S279"/>
    <mergeCell ref="T279:Y279"/>
    <mergeCell ref="N281:O281"/>
    <mergeCell ref="N269:O270"/>
    <mergeCell ref="P269:Q270"/>
    <mergeCell ref="R269:S269"/>
    <mergeCell ref="T269:Y269"/>
    <mergeCell ref="Q318:V318"/>
    <mergeCell ref="N291:O291"/>
    <mergeCell ref="N292:O292"/>
    <mergeCell ref="N293:N295"/>
    <mergeCell ref="F305:K305"/>
    <mergeCell ref="Q305:V305"/>
    <mergeCell ref="C307:C309"/>
    <mergeCell ref="N307:N309"/>
    <mergeCell ref="N282:O282"/>
    <mergeCell ref="N283:N285"/>
    <mergeCell ref="N289:O290"/>
    <mergeCell ref="P289:Q290"/>
    <mergeCell ref="R289:S289"/>
    <mergeCell ref="T289:Y289"/>
    <mergeCell ref="C322:C323"/>
    <mergeCell ref="N322:N323"/>
    <mergeCell ref="C324:C325"/>
    <mergeCell ref="N324:N325"/>
    <mergeCell ref="C310:C312"/>
    <mergeCell ref="N310:N312"/>
    <mergeCell ref="C313:C315"/>
    <mergeCell ref="N313:N315"/>
    <mergeCell ref="F318:K318"/>
    <mergeCell ref="C320:C321"/>
    <mergeCell ref="N320:N321"/>
    <mergeCell ref="C365:C366"/>
    <mergeCell ref="E365:G365"/>
    <mergeCell ref="C372:C373"/>
    <mergeCell ref="E372:G372"/>
    <mergeCell ref="C342:C343"/>
    <mergeCell ref="N342:N343"/>
    <mergeCell ref="C344:C345"/>
    <mergeCell ref="N344:N345"/>
    <mergeCell ref="C351:C352"/>
    <mergeCell ref="E351:G351"/>
    <mergeCell ref="C358:C359"/>
    <mergeCell ref="E358:G358"/>
    <mergeCell ref="C334:C335"/>
    <mergeCell ref="N334:N335"/>
    <mergeCell ref="E338:E339"/>
    <mergeCell ref="F338:K338"/>
    <mergeCell ref="P338:P339"/>
    <mergeCell ref="C340:C341"/>
    <mergeCell ref="N340:N341"/>
    <mergeCell ref="F328:K328"/>
    <mergeCell ref="Q328:V328"/>
    <mergeCell ref="C330:C331"/>
    <mergeCell ref="N330:N331"/>
    <mergeCell ref="C332:C333"/>
    <mergeCell ref="N332:N333"/>
  </mergeCells>
  <phoneticPr fontId="1"/>
  <pageMargins left="0.19685039370078741" right="0.19685039370078741" top="0.19685039370078741" bottom="0.19685039370078741" header="0" footer="0"/>
  <pageSetup paperSize="8" scale="89"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4A033-42D0-4564-BBFF-576B2B004319}">
  <sheetPr>
    <pageSetUpPr fitToPage="1"/>
  </sheetPr>
  <dimension ref="A6:AR58"/>
  <sheetViews>
    <sheetView view="pageBreakPreview" zoomScale="85" zoomScaleNormal="100" zoomScaleSheetLayoutView="85" workbookViewId="0">
      <pane xSplit="10" ySplit="8" topLeftCell="K9" activePane="bottomRight" state="frozen"/>
      <selection pane="topRight" activeCell="K1" sqref="K1"/>
      <selection pane="bottomLeft" activeCell="A9" sqref="A9"/>
      <selection pane="bottomRight" activeCell="Y35" sqref="Y35:Y37"/>
    </sheetView>
  </sheetViews>
  <sheetFormatPr defaultRowHeight="12"/>
  <cols>
    <col min="4" max="4" width="3.5703125" bestFit="1" customWidth="1"/>
    <col min="6" max="6" width="3.5703125" bestFit="1" customWidth="1"/>
    <col min="8" max="8" width="6" bestFit="1" customWidth="1"/>
    <col min="10" max="10" width="6" bestFit="1" customWidth="1"/>
    <col min="11" max="11" width="20.85546875" bestFit="1" customWidth="1"/>
    <col min="12" max="12" width="20.7109375" customWidth="1"/>
    <col min="15" max="15" width="9.140625" customWidth="1"/>
    <col min="18" max="18" width="9.140625" customWidth="1"/>
    <col min="21" max="21" width="9.140625" customWidth="1"/>
    <col min="24" max="25" width="21.7109375" customWidth="1"/>
    <col min="26" max="26" width="9.140625" customWidth="1"/>
    <col min="27" max="27" width="16.5703125" customWidth="1"/>
    <col min="28" max="28" width="18.42578125" customWidth="1"/>
  </cols>
  <sheetData>
    <row r="6" spans="1:44">
      <c r="V6" t="s">
        <v>185</v>
      </c>
    </row>
    <row r="7" spans="1:44">
      <c r="C7" s="6" t="s">
        <v>28</v>
      </c>
      <c r="D7" s="735" t="s">
        <v>33</v>
      </c>
      <c r="E7" s="735"/>
      <c r="F7" s="735"/>
      <c r="G7" s="735"/>
      <c r="H7" s="6"/>
      <c r="I7" s="6" t="s">
        <v>39</v>
      </c>
      <c r="J7" s="6"/>
      <c r="K7" s="735" t="s">
        <v>50</v>
      </c>
      <c r="L7" s="735"/>
      <c r="M7" s="741" t="s">
        <v>69</v>
      </c>
      <c r="N7" s="741"/>
      <c r="O7" s="741"/>
      <c r="P7" s="741" t="s">
        <v>70</v>
      </c>
      <c r="Q7" s="741"/>
      <c r="R7" s="741"/>
      <c r="S7" s="741" t="s">
        <v>68</v>
      </c>
      <c r="T7" s="741"/>
      <c r="U7" s="741"/>
      <c r="V7" s="775" t="s">
        <v>168</v>
      </c>
      <c r="W7" s="776"/>
      <c r="X7" s="735" t="s">
        <v>54</v>
      </c>
      <c r="Y7" s="735"/>
      <c r="Z7" s="735"/>
      <c r="AA7" s="734" t="s">
        <v>161</v>
      </c>
      <c r="AB7" s="734"/>
      <c r="AC7" s="734"/>
      <c r="AD7" s="734" t="s">
        <v>184</v>
      </c>
      <c r="AE7" s="734"/>
      <c r="AF7" s="734"/>
      <c r="AG7" s="734" t="s">
        <v>183</v>
      </c>
      <c r="AH7" s="734"/>
      <c r="AI7" s="734"/>
      <c r="AJ7" s="734" t="s">
        <v>186</v>
      </c>
      <c r="AK7" s="734"/>
      <c r="AL7" s="734"/>
      <c r="AM7" s="734" t="s">
        <v>71</v>
      </c>
      <c r="AN7" s="734"/>
      <c r="AO7" s="734"/>
      <c r="AP7" s="734" t="s">
        <v>72</v>
      </c>
      <c r="AQ7" s="734"/>
      <c r="AR7" s="734"/>
    </row>
    <row r="8" spans="1:44" ht="12.75" thickBot="1">
      <c r="C8" s="14"/>
      <c r="D8" s="14"/>
      <c r="E8" s="14" t="s">
        <v>35</v>
      </c>
      <c r="F8" s="14"/>
      <c r="G8" s="14" t="s">
        <v>34</v>
      </c>
      <c r="H8" s="14" t="s">
        <v>38</v>
      </c>
      <c r="I8" s="14"/>
      <c r="J8" s="14" t="s">
        <v>38</v>
      </c>
      <c r="K8" s="14" t="s">
        <v>20</v>
      </c>
      <c r="L8" s="14" t="s">
        <v>21</v>
      </c>
      <c r="M8" s="49" t="s">
        <v>20</v>
      </c>
      <c r="N8" s="49" t="s">
        <v>21</v>
      </c>
      <c r="O8" s="49"/>
      <c r="P8" s="49" t="s">
        <v>20</v>
      </c>
      <c r="Q8" s="49" t="s">
        <v>21</v>
      </c>
      <c r="R8" s="49"/>
      <c r="S8" s="49" t="s">
        <v>20</v>
      </c>
      <c r="T8" s="49" t="s">
        <v>21</v>
      </c>
      <c r="U8" s="49"/>
      <c r="V8" s="49" t="s">
        <v>20</v>
      </c>
      <c r="W8" s="49" t="s">
        <v>21</v>
      </c>
      <c r="X8" s="14" t="s">
        <v>20</v>
      </c>
      <c r="Y8" s="14" t="s">
        <v>21</v>
      </c>
      <c r="Z8" s="14"/>
      <c r="AA8" s="51"/>
      <c r="AB8" s="51"/>
      <c r="AC8" s="51"/>
      <c r="AD8" s="51"/>
      <c r="AE8" s="51"/>
      <c r="AF8" s="51"/>
      <c r="AG8" s="51"/>
      <c r="AH8" s="51"/>
      <c r="AI8" s="51"/>
      <c r="AJ8" s="51"/>
      <c r="AK8" s="51"/>
      <c r="AL8" s="51"/>
      <c r="AM8" s="51"/>
      <c r="AN8" s="51"/>
      <c r="AO8" s="51"/>
      <c r="AP8" s="51"/>
      <c r="AQ8" s="51"/>
      <c r="AR8" s="51"/>
    </row>
    <row r="9" spans="1:44">
      <c r="A9" s="777" t="s">
        <v>124</v>
      </c>
      <c r="B9" s="748" t="s">
        <v>162</v>
      </c>
      <c r="C9" s="750" t="s">
        <v>29</v>
      </c>
      <c r="D9" s="52"/>
      <c r="E9" s="52">
        <v>0</v>
      </c>
      <c r="F9" s="52" t="s">
        <v>37</v>
      </c>
      <c r="G9" s="53">
        <v>20000</v>
      </c>
      <c r="H9" s="750" t="s">
        <v>27</v>
      </c>
      <c r="I9" s="54"/>
      <c r="J9" s="54"/>
      <c r="K9" s="748" t="s">
        <v>163</v>
      </c>
      <c r="L9" s="748" t="s">
        <v>164</v>
      </c>
      <c r="M9" s="737" t="s">
        <v>80</v>
      </c>
      <c r="N9" s="737" t="s">
        <v>81</v>
      </c>
      <c r="O9" s="55"/>
      <c r="P9" s="740" t="s">
        <v>165</v>
      </c>
      <c r="Q9" s="740" t="s">
        <v>166</v>
      </c>
      <c r="R9" s="55"/>
      <c r="S9" s="766" t="s">
        <v>167</v>
      </c>
      <c r="T9" s="767"/>
      <c r="U9" s="56"/>
      <c r="V9" s="737" t="s">
        <v>169</v>
      </c>
      <c r="W9" s="737" t="s">
        <v>170</v>
      </c>
      <c r="X9" s="772" t="s">
        <v>22</v>
      </c>
      <c r="Y9" s="772" t="s">
        <v>23</v>
      </c>
      <c r="Z9" s="54"/>
      <c r="AA9" s="57"/>
      <c r="AB9" s="57"/>
      <c r="AC9" s="57"/>
      <c r="AD9" s="57"/>
      <c r="AE9" s="57"/>
      <c r="AF9" s="57"/>
      <c r="AG9" s="57"/>
      <c r="AH9" s="57"/>
      <c r="AI9" s="57"/>
      <c r="AJ9" s="57"/>
      <c r="AK9" s="57"/>
      <c r="AL9" s="57"/>
      <c r="AM9" s="57"/>
      <c r="AN9" s="57"/>
      <c r="AO9" s="57"/>
      <c r="AP9" s="57"/>
      <c r="AQ9" s="57"/>
      <c r="AR9" s="58"/>
    </row>
    <row r="10" spans="1:44">
      <c r="A10" s="778"/>
      <c r="B10" s="735"/>
      <c r="C10" s="735"/>
      <c r="D10" s="6" t="s">
        <v>36</v>
      </c>
      <c r="E10" s="6">
        <v>0</v>
      </c>
      <c r="F10" s="6" t="s">
        <v>37</v>
      </c>
      <c r="G10" s="8">
        <v>9990</v>
      </c>
      <c r="H10" s="735"/>
      <c r="I10" s="6">
        <v>10</v>
      </c>
      <c r="J10" s="6" t="s">
        <v>27</v>
      </c>
      <c r="K10" s="735"/>
      <c r="L10" s="735"/>
      <c r="M10" s="738"/>
      <c r="N10" s="738"/>
      <c r="O10" s="18"/>
      <c r="P10" s="738"/>
      <c r="Q10" s="738"/>
      <c r="R10" s="18"/>
      <c r="S10" s="768"/>
      <c r="T10" s="769"/>
      <c r="U10" s="19"/>
      <c r="V10" s="738"/>
      <c r="W10" s="738"/>
      <c r="X10" s="773"/>
      <c r="Y10" s="773"/>
      <c r="Z10" s="6"/>
      <c r="AA10" s="17"/>
      <c r="AB10" s="17"/>
      <c r="AC10" s="17"/>
      <c r="AD10" s="17"/>
      <c r="AE10" s="17"/>
      <c r="AF10" s="17"/>
      <c r="AG10" s="17"/>
      <c r="AH10" s="17"/>
      <c r="AI10" s="17"/>
      <c r="AJ10" s="17"/>
      <c r="AK10" s="17"/>
      <c r="AL10" s="17"/>
      <c r="AM10" s="17"/>
      <c r="AN10" s="17"/>
      <c r="AO10" s="17"/>
      <c r="AP10" s="17"/>
      <c r="AQ10" s="17"/>
      <c r="AR10" s="59"/>
    </row>
    <row r="11" spans="1:44">
      <c r="A11" s="778"/>
      <c r="B11" s="735"/>
      <c r="C11" s="735"/>
      <c r="D11" s="6" t="s">
        <v>40</v>
      </c>
      <c r="E11" s="8">
        <v>10000</v>
      </c>
      <c r="F11" s="6" t="s">
        <v>37</v>
      </c>
      <c r="G11" s="8">
        <v>20000</v>
      </c>
      <c r="H11" s="735"/>
      <c r="I11" s="6">
        <v>100</v>
      </c>
      <c r="J11" s="6" t="s">
        <v>27</v>
      </c>
      <c r="K11" s="735"/>
      <c r="L11" s="735"/>
      <c r="M11" s="739"/>
      <c r="N11" s="739"/>
      <c r="O11" s="18"/>
      <c r="P11" s="739"/>
      <c r="Q11" s="739"/>
      <c r="R11" s="18"/>
      <c r="S11" s="770"/>
      <c r="T11" s="771"/>
      <c r="U11" s="19"/>
      <c r="V11" s="739"/>
      <c r="W11" s="739"/>
      <c r="X11" s="774"/>
      <c r="Y11" s="774"/>
      <c r="Z11" s="6"/>
      <c r="AA11" s="17"/>
      <c r="AB11" s="17"/>
      <c r="AC11" s="17"/>
      <c r="AD11" s="17"/>
      <c r="AE11" s="17"/>
      <c r="AF11" s="17"/>
      <c r="AG11" s="17"/>
      <c r="AH11" s="17"/>
      <c r="AI11" s="17"/>
      <c r="AJ11" s="17"/>
      <c r="AK11" s="17"/>
      <c r="AL11" s="17"/>
      <c r="AM11" s="17"/>
      <c r="AN11" s="17"/>
      <c r="AO11" s="17"/>
      <c r="AP11" s="17"/>
      <c r="AQ11" s="17"/>
      <c r="AR11" s="59"/>
    </row>
    <row r="12" spans="1:44" ht="12.75" thickBot="1">
      <c r="A12" s="778"/>
      <c r="B12" s="735"/>
      <c r="C12" s="735" t="s">
        <v>32</v>
      </c>
      <c r="D12" s="6"/>
      <c r="E12" s="10">
        <v>0</v>
      </c>
      <c r="F12" s="6" t="s">
        <v>37</v>
      </c>
      <c r="G12" s="10">
        <v>6</v>
      </c>
      <c r="H12" s="6" t="s">
        <v>42</v>
      </c>
      <c r="I12" s="6">
        <v>0.01</v>
      </c>
      <c r="J12" s="6" t="s">
        <v>41</v>
      </c>
      <c r="K12" s="7" t="s">
        <v>62</v>
      </c>
      <c r="L12" s="7" t="s">
        <v>61</v>
      </c>
      <c r="M12" s="7" t="s">
        <v>62</v>
      </c>
      <c r="N12" s="7" t="s">
        <v>61</v>
      </c>
      <c r="O12" s="18"/>
      <c r="P12" s="7" t="s">
        <v>62</v>
      </c>
      <c r="Q12" s="7" t="s">
        <v>61</v>
      </c>
      <c r="R12" s="18"/>
      <c r="S12" s="18" t="s">
        <v>82</v>
      </c>
      <c r="T12" s="18" t="s">
        <v>83</v>
      </c>
      <c r="U12" s="18"/>
      <c r="V12" s="18" t="s">
        <v>61</v>
      </c>
      <c r="W12" s="18" t="s">
        <v>171</v>
      </c>
      <c r="X12" s="7" t="s">
        <v>62</v>
      </c>
      <c r="Y12" s="7" t="s">
        <v>61</v>
      </c>
      <c r="Z12" s="6"/>
      <c r="AA12" s="17"/>
      <c r="AB12" s="17"/>
      <c r="AC12" s="17"/>
      <c r="AD12" s="17"/>
      <c r="AE12" s="17"/>
      <c r="AF12" s="17"/>
      <c r="AG12" s="17"/>
      <c r="AH12" s="17"/>
      <c r="AI12" s="17"/>
      <c r="AJ12" s="17"/>
      <c r="AK12" s="17"/>
      <c r="AL12" s="17"/>
      <c r="AM12" s="17"/>
      <c r="AN12" s="17"/>
      <c r="AO12" s="17"/>
      <c r="AP12" s="17"/>
      <c r="AQ12" s="17"/>
      <c r="AR12" s="59"/>
    </row>
    <row r="13" spans="1:44" ht="12.75" hidden="1" customHeight="1" thickBot="1">
      <c r="A13" s="778"/>
      <c r="B13" s="735"/>
      <c r="C13" s="735"/>
      <c r="D13" s="6"/>
      <c r="E13" s="6"/>
      <c r="F13" s="6"/>
      <c r="G13" s="6"/>
      <c r="H13" s="6"/>
      <c r="I13" s="6"/>
      <c r="J13" s="6"/>
      <c r="K13" s="43"/>
      <c r="L13" s="44"/>
      <c r="M13" s="18"/>
      <c r="N13" s="18"/>
      <c r="O13" s="18"/>
      <c r="P13" s="18"/>
      <c r="Q13" s="18"/>
      <c r="R13" s="18"/>
      <c r="S13" s="18"/>
      <c r="T13" s="18"/>
      <c r="U13" s="18"/>
      <c r="V13" s="18"/>
      <c r="W13" s="18"/>
      <c r="X13" s="6"/>
      <c r="Y13" s="6"/>
      <c r="Z13" s="6"/>
      <c r="AA13" s="17"/>
      <c r="AB13" s="17"/>
      <c r="AC13" s="17"/>
      <c r="AD13" s="17"/>
      <c r="AE13" s="17"/>
      <c r="AF13" s="17"/>
      <c r="AG13" s="17"/>
      <c r="AH13" s="17"/>
      <c r="AI13" s="17"/>
      <c r="AJ13" s="17"/>
      <c r="AK13" s="17"/>
      <c r="AL13" s="17"/>
      <c r="AM13" s="17"/>
      <c r="AN13" s="17"/>
      <c r="AO13" s="17"/>
      <c r="AP13" s="17"/>
      <c r="AQ13" s="17"/>
      <c r="AR13" s="59"/>
    </row>
    <row r="14" spans="1:44" ht="12.75" hidden="1" customHeight="1" thickBot="1">
      <c r="A14" s="778"/>
      <c r="B14" s="749"/>
      <c r="C14" s="749"/>
      <c r="D14" s="60"/>
      <c r="E14" s="60"/>
      <c r="F14" s="60"/>
      <c r="G14" s="60"/>
      <c r="H14" s="60"/>
      <c r="I14" s="60"/>
      <c r="J14" s="60"/>
      <c r="K14" s="61"/>
      <c r="L14" s="62"/>
      <c r="M14" s="63"/>
      <c r="N14" s="63"/>
      <c r="O14" s="63"/>
      <c r="P14" s="63"/>
      <c r="Q14" s="63"/>
      <c r="R14" s="63"/>
      <c r="S14" s="63"/>
      <c r="T14" s="63"/>
      <c r="U14" s="63"/>
      <c r="V14" s="63"/>
      <c r="W14" s="63"/>
      <c r="X14" s="60"/>
      <c r="Y14" s="60"/>
      <c r="Z14" s="60"/>
      <c r="AA14" s="64"/>
      <c r="AB14" s="64"/>
      <c r="AC14" s="64"/>
      <c r="AD14" s="64"/>
      <c r="AE14" s="64"/>
      <c r="AF14" s="64"/>
      <c r="AG14" s="64"/>
      <c r="AH14" s="64"/>
      <c r="AI14" s="64"/>
      <c r="AJ14" s="64"/>
      <c r="AK14" s="64"/>
      <c r="AL14" s="64"/>
      <c r="AM14" s="64"/>
      <c r="AN14" s="64"/>
      <c r="AO14" s="64"/>
      <c r="AP14" s="64"/>
      <c r="AQ14" s="64"/>
      <c r="AR14" s="65"/>
    </row>
    <row r="15" spans="1:44">
      <c r="A15" s="778"/>
      <c r="B15" s="787" t="s">
        <v>173</v>
      </c>
      <c r="C15" s="750" t="s">
        <v>29</v>
      </c>
      <c r="D15" s="52"/>
      <c r="E15" s="82">
        <v>0</v>
      </c>
      <c r="F15" s="82" t="s">
        <v>37</v>
      </c>
      <c r="G15" s="83">
        <v>20000</v>
      </c>
      <c r="H15" s="760" t="s">
        <v>27</v>
      </c>
      <c r="I15" s="84"/>
      <c r="J15" s="84"/>
      <c r="K15" s="791" t="s">
        <v>174</v>
      </c>
      <c r="L15" s="792"/>
      <c r="M15" s="56"/>
      <c r="N15" s="56"/>
      <c r="O15" s="56"/>
      <c r="P15" s="56"/>
      <c r="Q15" s="56"/>
      <c r="R15" s="56"/>
      <c r="S15" s="56"/>
      <c r="T15" s="56"/>
      <c r="U15" s="56"/>
      <c r="V15" s="56"/>
      <c r="W15" s="56"/>
      <c r="X15" s="85"/>
      <c r="Y15" s="85"/>
      <c r="Z15" s="54"/>
      <c r="AA15" s="57"/>
      <c r="AB15" s="57"/>
      <c r="AC15" s="57"/>
      <c r="AD15" s="57"/>
      <c r="AE15" s="57"/>
      <c r="AF15" s="57"/>
      <c r="AG15" s="57"/>
      <c r="AH15" s="57"/>
      <c r="AI15" s="57"/>
      <c r="AJ15" s="57"/>
      <c r="AK15" s="57"/>
      <c r="AL15" s="57"/>
      <c r="AM15" s="57"/>
      <c r="AN15" s="57"/>
      <c r="AO15" s="57"/>
      <c r="AP15" s="57"/>
      <c r="AQ15" s="57"/>
      <c r="AR15" s="57"/>
    </row>
    <row r="16" spans="1:44">
      <c r="A16" s="778"/>
      <c r="B16" s="788"/>
      <c r="C16" s="735"/>
      <c r="D16" s="6" t="s">
        <v>36</v>
      </c>
      <c r="E16" s="70">
        <v>0</v>
      </c>
      <c r="F16" s="70" t="s">
        <v>37</v>
      </c>
      <c r="G16" s="71">
        <v>9990</v>
      </c>
      <c r="H16" s="761"/>
      <c r="I16" s="70">
        <v>10</v>
      </c>
      <c r="J16" s="70" t="s">
        <v>27</v>
      </c>
      <c r="K16" s="761"/>
      <c r="L16" s="764"/>
      <c r="M16" s="19"/>
      <c r="N16" s="19"/>
      <c r="O16" s="19"/>
      <c r="P16" s="19"/>
      <c r="Q16" s="19"/>
      <c r="R16" s="19"/>
      <c r="S16" s="19"/>
      <c r="T16" s="19"/>
      <c r="U16" s="19"/>
      <c r="V16" s="19"/>
      <c r="W16" s="19"/>
      <c r="X16" s="16" t="s">
        <v>22</v>
      </c>
      <c r="Y16" s="16" t="s">
        <v>23</v>
      </c>
      <c r="Z16" s="6"/>
      <c r="AA16" s="17"/>
      <c r="AB16" s="17"/>
      <c r="AC16" s="17"/>
      <c r="AD16" s="17"/>
      <c r="AE16" s="17"/>
      <c r="AF16" s="17"/>
      <c r="AG16" s="17"/>
      <c r="AH16" s="17"/>
      <c r="AI16" s="17"/>
      <c r="AJ16" s="17"/>
      <c r="AK16" s="17"/>
      <c r="AL16" s="17"/>
      <c r="AM16" s="17"/>
      <c r="AN16" s="17"/>
      <c r="AO16" s="17"/>
      <c r="AP16" s="17"/>
      <c r="AQ16" s="17"/>
      <c r="AR16" s="17"/>
    </row>
    <row r="17" spans="1:44" ht="12" customHeight="1">
      <c r="A17" s="778"/>
      <c r="B17" s="788"/>
      <c r="C17" s="735"/>
      <c r="D17" s="6" t="s">
        <v>40</v>
      </c>
      <c r="E17" s="71">
        <v>10000</v>
      </c>
      <c r="F17" s="70" t="s">
        <v>37</v>
      </c>
      <c r="G17" s="71">
        <v>20000</v>
      </c>
      <c r="H17" s="761"/>
      <c r="I17" s="70">
        <v>100</v>
      </c>
      <c r="J17" s="70" t="s">
        <v>27</v>
      </c>
      <c r="K17" s="761"/>
      <c r="L17" s="765"/>
      <c r="M17" s="19"/>
      <c r="N17" s="19"/>
      <c r="O17" s="19"/>
      <c r="P17" s="19"/>
      <c r="Q17" s="19"/>
      <c r="R17" s="19"/>
      <c r="S17" s="19"/>
      <c r="T17" s="19"/>
      <c r="U17" s="19"/>
      <c r="V17" s="19"/>
      <c r="W17" s="19"/>
      <c r="X17" s="16" t="s">
        <v>178</v>
      </c>
      <c r="Y17" s="16" t="s">
        <v>179</v>
      </c>
      <c r="Z17" s="6"/>
      <c r="AA17" s="17"/>
      <c r="AB17" s="17"/>
      <c r="AC17" s="17"/>
      <c r="AD17" s="17"/>
      <c r="AE17" s="17"/>
      <c r="AF17" s="17"/>
      <c r="AG17" s="17"/>
      <c r="AH17" s="17"/>
      <c r="AI17" s="17"/>
      <c r="AJ17" s="17"/>
      <c r="AK17" s="17"/>
      <c r="AL17" s="17"/>
      <c r="AM17" s="17"/>
      <c r="AN17" s="17"/>
      <c r="AO17" s="17"/>
      <c r="AP17" s="17"/>
      <c r="AQ17" s="17"/>
      <c r="AR17" s="17"/>
    </row>
    <row r="18" spans="1:44">
      <c r="A18" s="778"/>
      <c r="B18" s="788"/>
      <c r="C18" s="735" t="s">
        <v>30</v>
      </c>
      <c r="D18" s="6"/>
      <c r="E18" s="66">
        <v>0</v>
      </c>
      <c r="F18" s="66" t="s">
        <v>37</v>
      </c>
      <c r="G18" s="67">
        <v>999</v>
      </c>
      <c r="H18" s="70" t="s">
        <v>27</v>
      </c>
      <c r="I18" s="70">
        <v>1</v>
      </c>
      <c r="J18" s="70" t="s">
        <v>27</v>
      </c>
      <c r="K18" s="790" t="s">
        <v>172</v>
      </c>
      <c r="L18" s="763"/>
      <c r="M18" s="19"/>
      <c r="N18" s="19"/>
      <c r="O18" s="19"/>
      <c r="P18" s="19"/>
      <c r="Q18" s="19"/>
      <c r="R18" s="19"/>
      <c r="S18" s="19"/>
      <c r="T18" s="19"/>
      <c r="U18" s="19"/>
      <c r="V18" s="19"/>
      <c r="W18" s="19"/>
      <c r="X18" s="736" t="s">
        <v>59</v>
      </c>
      <c r="Y18" s="736" t="s">
        <v>60</v>
      </c>
      <c r="Z18" s="6"/>
      <c r="AA18" s="17"/>
      <c r="AB18" s="17"/>
      <c r="AC18" s="17"/>
      <c r="AD18" s="17"/>
      <c r="AE18" s="17"/>
      <c r="AF18" s="17"/>
      <c r="AG18" s="17"/>
      <c r="AH18" s="17"/>
      <c r="AI18" s="17"/>
      <c r="AJ18" s="17"/>
      <c r="AK18" s="17"/>
      <c r="AL18" s="17"/>
      <c r="AM18" s="17"/>
      <c r="AN18" s="17"/>
      <c r="AO18" s="17"/>
      <c r="AP18" s="17"/>
      <c r="AQ18" s="17"/>
      <c r="AR18" s="17"/>
    </row>
    <row r="19" spans="1:44">
      <c r="A19" s="778"/>
      <c r="B19" s="788"/>
      <c r="C19" s="735"/>
      <c r="D19" s="6"/>
      <c r="E19" s="71"/>
      <c r="F19" s="70"/>
      <c r="G19" s="71"/>
      <c r="H19" s="68"/>
      <c r="I19" s="70"/>
      <c r="J19" s="70"/>
      <c r="K19" s="758"/>
      <c r="L19" s="764"/>
      <c r="M19" s="19"/>
      <c r="N19" s="19"/>
      <c r="O19" s="19"/>
      <c r="P19" s="19"/>
      <c r="Q19" s="19"/>
      <c r="R19" s="19"/>
      <c r="S19" s="19"/>
      <c r="T19" s="19"/>
      <c r="U19" s="19"/>
      <c r="V19" s="19"/>
      <c r="W19" s="19"/>
      <c r="X19" s="735"/>
      <c r="Y19" s="735"/>
      <c r="Z19" s="6"/>
      <c r="AA19" s="17"/>
      <c r="AB19" s="17"/>
      <c r="AC19" s="17"/>
      <c r="AD19" s="17"/>
      <c r="AE19" s="17"/>
      <c r="AF19" s="17"/>
      <c r="AG19" s="17"/>
      <c r="AH19" s="17"/>
      <c r="AI19" s="17"/>
      <c r="AJ19" s="17"/>
      <c r="AK19" s="17"/>
      <c r="AL19" s="17"/>
      <c r="AM19" s="17"/>
      <c r="AN19" s="17"/>
      <c r="AO19" s="17"/>
      <c r="AP19" s="17"/>
      <c r="AQ19" s="17"/>
      <c r="AR19" s="17"/>
    </row>
    <row r="20" spans="1:44">
      <c r="A20" s="778"/>
      <c r="B20" s="788"/>
      <c r="C20" s="735"/>
      <c r="D20" s="6"/>
      <c r="E20" s="71"/>
      <c r="F20" s="70"/>
      <c r="G20" s="71"/>
      <c r="H20" s="68"/>
      <c r="I20" s="70"/>
      <c r="J20" s="70"/>
      <c r="K20" s="759"/>
      <c r="L20" s="765"/>
      <c r="M20" s="19"/>
      <c r="N20" s="19"/>
      <c r="O20" s="19"/>
      <c r="P20" s="19"/>
      <c r="Q20" s="19"/>
      <c r="R20" s="19"/>
      <c r="S20" s="19"/>
      <c r="T20" s="19"/>
      <c r="U20" s="19"/>
      <c r="V20" s="19"/>
      <c r="W20" s="19"/>
      <c r="X20" s="735"/>
      <c r="Y20" s="735"/>
      <c r="Z20" s="6"/>
      <c r="AA20" s="17"/>
      <c r="AB20" s="17"/>
      <c r="AC20" s="17"/>
      <c r="AD20" s="17"/>
      <c r="AE20" s="17"/>
      <c r="AF20" s="17"/>
      <c r="AG20" s="17"/>
      <c r="AH20" s="17"/>
      <c r="AI20" s="17"/>
      <c r="AJ20" s="17"/>
      <c r="AK20" s="17"/>
      <c r="AL20" s="17"/>
      <c r="AM20" s="17"/>
      <c r="AN20" s="17"/>
      <c r="AO20" s="17"/>
      <c r="AP20" s="17"/>
      <c r="AQ20" s="17"/>
      <c r="AR20" s="17"/>
    </row>
    <row r="21" spans="1:44">
      <c r="A21" s="778"/>
      <c r="B21" s="788"/>
      <c r="C21" s="735" t="s">
        <v>31</v>
      </c>
      <c r="D21" s="11"/>
      <c r="E21" s="66">
        <v>2</v>
      </c>
      <c r="F21" s="66" t="s">
        <v>37</v>
      </c>
      <c r="G21" s="66">
        <v>100</v>
      </c>
      <c r="H21" s="761" t="s">
        <v>41</v>
      </c>
      <c r="I21" s="69"/>
      <c r="J21" s="69"/>
      <c r="K21" s="757" t="s">
        <v>51</v>
      </c>
      <c r="L21" s="763"/>
      <c r="M21" s="19"/>
      <c r="N21" s="19"/>
      <c r="O21" s="19"/>
      <c r="P21" s="19"/>
      <c r="Q21" s="19"/>
      <c r="R21" s="19"/>
      <c r="S21" s="19"/>
      <c r="T21" s="19"/>
      <c r="U21" s="19"/>
      <c r="V21" s="19"/>
      <c r="W21" s="19"/>
      <c r="X21" s="6"/>
      <c r="Y21" s="6"/>
      <c r="Z21" s="6"/>
      <c r="AA21" s="17"/>
      <c r="AB21" s="17"/>
      <c r="AC21" s="17"/>
      <c r="AD21" s="17"/>
      <c r="AE21" s="17"/>
      <c r="AF21" s="17"/>
      <c r="AG21" s="17"/>
      <c r="AH21" s="17"/>
      <c r="AI21" s="17"/>
      <c r="AJ21" s="17"/>
      <c r="AK21" s="17"/>
      <c r="AL21" s="17"/>
      <c r="AM21" s="17"/>
      <c r="AN21" s="17"/>
      <c r="AO21" s="17"/>
      <c r="AP21" s="17"/>
      <c r="AQ21" s="17"/>
      <c r="AR21" s="17"/>
    </row>
    <row r="22" spans="1:44">
      <c r="A22" s="778"/>
      <c r="B22" s="788"/>
      <c r="C22" s="735"/>
      <c r="D22" s="6" t="s">
        <v>36</v>
      </c>
      <c r="E22" s="72">
        <v>2</v>
      </c>
      <c r="F22" s="70" t="s">
        <v>37</v>
      </c>
      <c r="G22" s="72">
        <v>49.9</v>
      </c>
      <c r="H22" s="761"/>
      <c r="I22" s="70">
        <v>0.1</v>
      </c>
      <c r="J22" s="70" t="s">
        <v>41</v>
      </c>
      <c r="K22" s="758"/>
      <c r="L22" s="764"/>
      <c r="M22" s="19"/>
      <c r="N22" s="19"/>
      <c r="O22" s="19"/>
      <c r="P22" s="19"/>
      <c r="Q22" s="19"/>
      <c r="R22" s="19"/>
      <c r="S22" s="19"/>
      <c r="T22" s="19"/>
      <c r="U22" s="19"/>
      <c r="V22" s="19"/>
      <c r="W22" s="19"/>
      <c r="X22" s="6" t="s">
        <v>55</v>
      </c>
      <c r="Y22" s="6" t="s">
        <v>56</v>
      </c>
      <c r="Z22" s="6"/>
      <c r="AA22" s="17"/>
      <c r="AB22" s="17"/>
      <c r="AC22" s="17"/>
      <c r="AD22" s="17"/>
      <c r="AE22" s="17"/>
      <c r="AF22" s="17"/>
      <c r="AG22" s="17"/>
      <c r="AH22" s="17"/>
      <c r="AI22" s="17"/>
      <c r="AJ22" s="17"/>
      <c r="AK22" s="17"/>
      <c r="AL22" s="17"/>
      <c r="AM22" s="17"/>
      <c r="AN22" s="17"/>
      <c r="AO22" s="17"/>
      <c r="AP22" s="17"/>
      <c r="AQ22" s="17"/>
      <c r="AR22" s="17"/>
    </row>
    <row r="23" spans="1:44">
      <c r="A23" s="778"/>
      <c r="B23" s="788"/>
      <c r="C23" s="735"/>
      <c r="D23" s="6" t="s">
        <v>40</v>
      </c>
      <c r="E23" s="70">
        <v>50</v>
      </c>
      <c r="F23" s="70"/>
      <c r="G23" s="70">
        <v>100</v>
      </c>
      <c r="H23" s="761"/>
      <c r="I23" s="70">
        <v>1</v>
      </c>
      <c r="J23" s="70" t="s">
        <v>41</v>
      </c>
      <c r="K23" s="759"/>
      <c r="L23" s="765"/>
      <c r="M23" s="19"/>
      <c r="N23" s="19"/>
      <c r="O23" s="19"/>
      <c r="P23" s="19"/>
      <c r="Q23" s="19"/>
      <c r="R23" s="19"/>
      <c r="S23" s="19"/>
      <c r="T23" s="19"/>
      <c r="U23" s="19"/>
      <c r="V23" s="19"/>
      <c r="W23" s="19"/>
      <c r="X23" s="6" t="s">
        <v>57</v>
      </c>
      <c r="Y23" s="6" t="s">
        <v>58</v>
      </c>
      <c r="Z23" s="6"/>
      <c r="AA23" s="17"/>
      <c r="AB23" s="17"/>
      <c r="AC23" s="17"/>
      <c r="AD23" s="17"/>
      <c r="AE23" s="17"/>
      <c r="AF23" s="17"/>
      <c r="AG23" s="17"/>
      <c r="AH23" s="17"/>
      <c r="AI23" s="17"/>
      <c r="AJ23" s="17"/>
      <c r="AK23" s="17"/>
      <c r="AL23" s="17"/>
      <c r="AM23" s="17"/>
      <c r="AN23" s="17"/>
      <c r="AO23" s="17"/>
      <c r="AP23" s="17"/>
      <c r="AQ23" s="17"/>
      <c r="AR23" s="17"/>
    </row>
    <row r="24" spans="1:44">
      <c r="A24" s="778"/>
      <c r="B24" s="788"/>
      <c r="C24" s="735" t="s">
        <v>32</v>
      </c>
      <c r="D24" s="6"/>
      <c r="E24" s="73">
        <v>0</v>
      </c>
      <c r="F24" s="66" t="s">
        <v>37</v>
      </c>
      <c r="G24" s="73">
        <v>6</v>
      </c>
      <c r="H24" s="68" t="s">
        <v>42</v>
      </c>
      <c r="I24" s="70">
        <v>0.01</v>
      </c>
      <c r="J24" s="70" t="s">
        <v>42</v>
      </c>
      <c r="K24" s="757" t="s">
        <v>182</v>
      </c>
      <c r="L24" s="763"/>
      <c r="M24" s="19"/>
      <c r="N24" s="19"/>
      <c r="O24" s="19"/>
      <c r="P24" s="19"/>
      <c r="Q24" s="19"/>
      <c r="R24" s="19"/>
      <c r="S24" s="19"/>
      <c r="T24" s="19"/>
      <c r="U24" s="19"/>
      <c r="V24" s="19"/>
      <c r="W24" s="19"/>
      <c r="X24" s="6" t="s">
        <v>62</v>
      </c>
      <c r="Y24" s="6" t="s">
        <v>61</v>
      </c>
      <c r="Z24" s="6"/>
      <c r="AA24" s="17"/>
      <c r="AB24" s="17"/>
      <c r="AC24" s="17"/>
      <c r="AD24" s="17"/>
      <c r="AE24" s="17"/>
      <c r="AF24" s="17"/>
      <c r="AG24" s="17"/>
      <c r="AH24" s="17"/>
      <c r="AI24" s="17"/>
      <c r="AJ24" s="17"/>
      <c r="AK24" s="17"/>
      <c r="AL24" s="17"/>
      <c r="AM24" s="17"/>
      <c r="AN24" s="17"/>
      <c r="AO24" s="17"/>
      <c r="AP24" s="17"/>
      <c r="AQ24" s="17"/>
      <c r="AR24" s="17"/>
    </row>
    <row r="25" spans="1:44">
      <c r="A25" s="778"/>
      <c r="B25" s="788"/>
      <c r="C25" s="735"/>
      <c r="D25" s="6"/>
      <c r="E25" s="6"/>
      <c r="F25" s="6"/>
      <c r="G25" s="6"/>
      <c r="H25" s="6"/>
      <c r="I25" s="6"/>
      <c r="J25" s="6"/>
      <c r="K25" s="758"/>
      <c r="L25" s="764"/>
      <c r="M25" s="19"/>
      <c r="N25" s="19"/>
      <c r="O25" s="19"/>
      <c r="P25" s="19"/>
      <c r="Q25" s="19"/>
      <c r="R25" s="19"/>
      <c r="S25" s="19"/>
      <c r="T25" s="19"/>
      <c r="U25" s="19"/>
      <c r="V25" s="19"/>
      <c r="W25" s="19"/>
      <c r="X25" s="6"/>
      <c r="Y25" s="6"/>
      <c r="Z25" s="6"/>
      <c r="AA25" s="17"/>
      <c r="AB25" s="17"/>
      <c r="AC25" s="17"/>
      <c r="AD25" s="17"/>
      <c r="AE25" s="17"/>
      <c r="AF25" s="17"/>
      <c r="AG25" s="17"/>
      <c r="AH25" s="17"/>
      <c r="AI25" s="17"/>
      <c r="AJ25" s="17"/>
      <c r="AK25" s="17"/>
      <c r="AL25" s="17"/>
      <c r="AM25" s="17"/>
      <c r="AN25" s="17"/>
      <c r="AO25" s="17"/>
      <c r="AP25" s="17"/>
      <c r="AQ25" s="17"/>
      <c r="AR25" s="17"/>
    </row>
    <row r="26" spans="1:44">
      <c r="A26" s="779"/>
      <c r="B26" s="789"/>
      <c r="C26" s="735"/>
      <c r="D26" s="6"/>
      <c r="E26" s="6"/>
      <c r="F26" s="6"/>
      <c r="G26" s="6"/>
      <c r="H26" s="6"/>
      <c r="I26" s="6"/>
      <c r="J26" s="6"/>
      <c r="K26" s="759"/>
      <c r="L26" s="765"/>
      <c r="M26" s="19"/>
      <c r="N26" s="19"/>
      <c r="O26" s="19"/>
      <c r="P26" s="19"/>
      <c r="Q26" s="19"/>
      <c r="R26" s="19"/>
      <c r="S26" s="19"/>
      <c r="T26" s="19"/>
      <c r="U26" s="19"/>
      <c r="V26" s="19"/>
      <c r="W26" s="19"/>
      <c r="X26" s="6"/>
      <c r="Y26" s="6"/>
      <c r="Z26" s="6"/>
      <c r="AA26" s="17"/>
      <c r="AB26" s="17"/>
      <c r="AC26" s="17"/>
      <c r="AD26" s="17"/>
      <c r="AE26" s="17"/>
      <c r="AF26" s="17"/>
      <c r="AG26" s="17"/>
      <c r="AH26" s="17"/>
      <c r="AI26" s="17"/>
      <c r="AJ26" s="17"/>
      <c r="AK26" s="17"/>
      <c r="AL26" s="17"/>
      <c r="AM26" s="17"/>
      <c r="AN26" s="17"/>
      <c r="AO26" s="17"/>
      <c r="AP26" s="17"/>
      <c r="AQ26" s="17"/>
      <c r="AR26" s="17"/>
    </row>
    <row r="27" spans="1:44">
      <c r="A27" s="50"/>
      <c r="B27" s="42"/>
      <c r="C27" s="7"/>
      <c r="D27" s="6"/>
      <c r="E27" s="6"/>
      <c r="F27" s="6"/>
      <c r="G27" s="6"/>
      <c r="H27" s="6"/>
      <c r="I27" s="6"/>
      <c r="J27" s="6"/>
      <c r="K27" s="43"/>
      <c r="L27" s="44"/>
      <c r="M27" s="18"/>
      <c r="N27" s="18"/>
      <c r="O27" s="18"/>
      <c r="P27" s="18"/>
      <c r="Q27" s="18"/>
      <c r="R27" s="18"/>
      <c r="S27" s="18"/>
      <c r="T27" s="18"/>
      <c r="U27" s="18"/>
      <c r="V27" s="18"/>
      <c r="W27" s="18"/>
      <c r="X27" s="6"/>
      <c r="Y27" s="6"/>
      <c r="Z27" s="6"/>
      <c r="AA27" s="17"/>
      <c r="AB27" s="17"/>
      <c r="AC27" s="17"/>
      <c r="AD27" s="17"/>
      <c r="AE27" s="17"/>
      <c r="AF27" s="17"/>
      <c r="AG27" s="17"/>
      <c r="AH27" s="17"/>
      <c r="AI27" s="17"/>
      <c r="AJ27" s="17"/>
      <c r="AK27" s="17"/>
      <c r="AL27" s="17"/>
      <c r="AM27" s="17"/>
      <c r="AN27" s="17"/>
      <c r="AO27" s="17"/>
      <c r="AP27" s="17"/>
      <c r="AQ27" s="17"/>
      <c r="AR27" s="17"/>
    </row>
    <row r="28" spans="1:44">
      <c r="A28" s="50"/>
      <c r="B28" s="42"/>
      <c r="C28" s="7"/>
      <c r="D28" s="6"/>
      <c r="E28" s="6"/>
      <c r="F28" s="6"/>
      <c r="G28" s="6"/>
      <c r="H28" s="6"/>
      <c r="I28" s="6"/>
      <c r="J28" s="6"/>
      <c r="K28" s="43"/>
      <c r="L28" s="44"/>
      <c r="M28" s="18"/>
      <c r="N28" s="18"/>
      <c r="O28" s="18"/>
      <c r="P28" s="18"/>
      <c r="Q28" s="18"/>
      <c r="R28" s="18"/>
      <c r="S28" s="18"/>
      <c r="T28" s="18"/>
      <c r="U28" s="18"/>
      <c r="V28" s="18"/>
      <c r="W28" s="18"/>
      <c r="X28" s="6"/>
      <c r="Y28" s="6"/>
      <c r="Z28" s="6"/>
      <c r="AA28" s="17"/>
      <c r="AB28" s="17"/>
      <c r="AC28" s="17"/>
      <c r="AD28" s="17"/>
      <c r="AE28" s="17"/>
      <c r="AF28" s="17"/>
      <c r="AG28" s="17"/>
      <c r="AH28" s="17"/>
      <c r="AI28" s="17"/>
      <c r="AJ28" s="17"/>
      <c r="AK28" s="17"/>
      <c r="AL28" s="17"/>
      <c r="AM28" s="17"/>
      <c r="AN28" s="17"/>
      <c r="AO28" s="17"/>
      <c r="AP28" s="17"/>
      <c r="AQ28" s="17"/>
      <c r="AR28" s="17"/>
    </row>
    <row r="29" spans="1:44">
      <c r="A29" s="47"/>
      <c r="B29" s="48"/>
      <c r="C29" s="6"/>
      <c r="D29" s="6"/>
      <c r="E29" s="6"/>
      <c r="F29" s="6"/>
      <c r="G29" s="6"/>
      <c r="H29" s="6"/>
      <c r="I29" s="6"/>
      <c r="J29" s="6"/>
      <c r="K29" s="43"/>
      <c r="L29" s="44"/>
      <c r="M29" s="18"/>
      <c r="N29" s="18"/>
      <c r="O29" s="18"/>
      <c r="P29" s="18"/>
      <c r="Q29" s="18"/>
      <c r="R29" s="18"/>
      <c r="S29" s="18"/>
      <c r="T29" s="18"/>
      <c r="U29" s="18"/>
      <c r="V29" s="18"/>
      <c r="W29" s="18"/>
      <c r="X29" s="6"/>
      <c r="Y29" s="6"/>
      <c r="Z29" s="6"/>
      <c r="AA29" s="17"/>
      <c r="AB29" s="17"/>
      <c r="AC29" s="17"/>
      <c r="AD29" s="17"/>
      <c r="AE29" s="17"/>
      <c r="AF29" s="17"/>
      <c r="AG29" s="17"/>
      <c r="AH29" s="17"/>
      <c r="AI29" s="17"/>
      <c r="AJ29" s="17"/>
      <c r="AK29" s="17"/>
      <c r="AL29" s="17"/>
      <c r="AM29" s="17"/>
      <c r="AN29" s="17"/>
      <c r="AO29" s="17"/>
      <c r="AP29" s="17"/>
      <c r="AQ29" s="17"/>
      <c r="AR29" s="17"/>
    </row>
    <row r="30" spans="1:44">
      <c r="C30" s="6"/>
      <c r="D30" s="6"/>
      <c r="E30" s="6"/>
      <c r="F30" s="6"/>
      <c r="G30" s="6"/>
      <c r="H30" s="6"/>
      <c r="I30" s="6"/>
      <c r="J30" s="6"/>
      <c r="K30" s="43"/>
      <c r="L30" s="44"/>
      <c r="M30" s="18"/>
      <c r="N30" s="18"/>
      <c r="O30" s="18"/>
      <c r="P30" s="18"/>
      <c r="Q30" s="18"/>
      <c r="R30" s="18"/>
      <c r="S30" s="18"/>
      <c r="T30" s="18"/>
      <c r="U30" s="18"/>
      <c r="V30" s="18"/>
      <c r="W30" s="18"/>
      <c r="X30" s="6"/>
      <c r="Y30" s="6"/>
      <c r="Z30" s="6"/>
      <c r="AA30" s="17"/>
      <c r="AB30" s="17"/>
      <c r="AC30" s="17"/>
      <c r="AD30" s="17"/>
      <c r="AE30" s="17"/>
      <c r="AF30" s="17"/>
      <c r="AG30" s="17"/>
      <c r="AH30" s="17"/>
      <c r="AI30" s="17"/>
      <c r="AJ30" s="17"/>
      <c r="AK30" s="17"/>
      <c r="AL30" s="17"/>
      <c r="AM30" s="17"/>
      <c r="AN30" s="17"/>
      <c r="AO30" s="17"/>
      <c r="AP30" s="17"/>
      <c r="AQ30" s="17"/>
      <c r="AR30" s="17"/>
    </row>
    <row r="31" spans="1:44">
      <c r="C31" s="6"/>
      <c r="D31" s="6"/>
      <c r="E31" s="6"/>
      <c r="F31" s="6"/>
      <c r="G31" s="6"/>
      <c r="H31" s="6"/>
      <c r="I31" s="6"/>
      <c r="J31" s="6"/>
      <c r="K31" s="43"/>
      <c r="L31" s="44"/>
      <c r="M31" s="18"/>
      <c r="N31" s="18"/>
      <c r="O31" s="18"/>
      <c r="P31" s="18"/>
      <c r="Q31" s="18"/>
      <c r="R31" s="18"/>
      <c r="S31" s="18"/>
      <c r="T31" s="18"/>
      <c r="U31" s="18"/>
      <c r="V31" s="18"/>
      <c r="W31" s="18"/>
      <c r="X31" s="6"/>
      <c r="Y31" s="6"/>
      <c r="Z31" s="6"/>
      <c r="AA31" s="17"/>
      <c r="AB31" s="17"/>
      <c r="AC31" s="17"/>
      <c r="AD31" s="17"/>
      <c r="AE31" s="17"/>
      <c r="AF31" s="17"/>
      <c r="AG31" s="17"/>
      <c r="AH31" s="17"/>
      <c r="AI31" s="17"/>
      <c r="AJ31" s="17"/>
      <c r="AK31" s="17"/>
      <c r="AL31" s="17"/>
      <c r="AM31" s="17"/>
      <c r="AN31" s="17"/>
      <c r="AO31" s="17"/>
      <c r="AP31" s="17"/>
      <c r="AQ31" s="17"/>
      <c r="AR31" s="17"/>
    </row>
    <row r="32" spans="1:44" ht="12" customHeight="1">
      <c r="B32" s="736" t="s">
        <v>196</v>
      </c>
      <c r="C32" s="735" t="s">
        <v>29</v>
      </c>
      <c r="D32" s="11"/>
      <c r="E32" s="11">
        <v>0</v>
      </c>
      <c r="F32" s="11" t="s">
        <v>37</v>
      </c>
      <c r="G32" s="12">
        <v>20000</v>
      </c>
      <c r="H32" s="735" t="s">
        <v>27</v>
      </c>
      <c r="I32" s="9"/>
      <c r="J32" s="9"/>
      <c r="K32" s="736" t="s">
        <v>53</v>
      </c>
      <c r="L32" s="742" t="s">
        <v>177</v>
      </c>
      <c r="M32" s="747" t="s">
        <v>80</v>
      </c>
      <c r="N32" s="747" t="s">
        <v>81</v>
      </c>
      <c r="O32" s="18"/>
      <c r="P32" s="736" t="s">
        <v>191</v>
      </c>
      <c r="Q32" s="736" t="s">
        <v>53</v>
      </c>
      <c r="R32" s="18"/>
      <c r="S32" s="742" t="s">
        <v>194</v>
      </c>
      <c r="T32" s="742" t="s">
        <v>195</v>
      </c>
      <c r="U32" s="18"/>
      <c r="V32" s="743" t="s">
        <v>200</v>
      </c>
      <c r="W32" s="743" t="s">
        <v>201</v>
      </c>
      <c r="X32" s="6"/>
      <c r="Y32" s="6"/>
      <c r="Z32" s="6"/>
      <c r="AA32" s="736" t="s">
        <v>53</v>
      </c>
      <c r="AB32" s="742" t="s">
        <v>177</v>
      </c>
      <c r="AC32" s="17"/>
      <c r="AD32" s="17"/>
      <c r="AE32" s="17"/>
      <c r="AF32" s="17"/>
      <c r="AG32" s="17"/>
      <c r="AH32" s="17"/>
      <c r="AI32" s="17"/>
      <c r="AJ32" s="736" t="s">
        <v>53</v>
      </c>
      <c r="AK32" s="742" t="s">
        <v>177</v>
      </c>
      <c r="AL32" s="17"/>
      <c r="AM32" s="6"/>
      <c r="AN32" s="6"/>
      <c r="AO32" s="17"/>
      <c r="AP32" s="6"/>
      <c r="AQ32" s="6"/>
      <c r="AR32" s="17"/>
    </row>
    <row r="33" spans="2:44">
      <c r="B33" s="735"/>
      <c r="C33" s="735"/>
      <c r="D33" s="6" t="s">
        <v>36</v>
      </c>
      <c r="E33" s="6">
        <v>0</v>
      </c>
      <c r="F33" s="6" t="s">
        <v>37</v>
      </c>
      <c r="G33" s="8">
        <v>9990</v>
      </c>
      <c r="H33" s="735"/>
      <c r="I33" s="6">
        <v>10</v>
      </c>
      <c r="J33" s="6" t="s">
        <v>27</v>
      </c>
      <c r="K33" s="735"/>
      <c r="L33" s="762"/>
      <c r="M33" s="738"/>
      <c r="N33" s="738"/>
      <c r="O33" s="18"/>
      <c r="P33" s="736"/>
      <c r="Q33" s="736"/>
      <c r="R33" s="18"/>
      <c r="S33" s="742"/>
      <c r="T33" s="742"/>
      <c r="U33" s="18"/>
      <c r="V33" s="738"/>
      <c r="W33" s="738"/>
      <c r="X33" s="6" t="s">
        <v>22</v>
      </c>
      <c r="Y33" s="6" t="s">
        <v>23</v>
      </c>
      <c r="Z33" s="6"/>
      <c r="AA33" s="735"/>
      <c r="AB33" s="762"/>
      <c r="AC33" s="17"/>
      <c r="AD33" s="17"/>
      <c r="AE33" s="17"/>
      <c r="AF33" s="17"/>
      <c r="AG33" s="17"/>
      <c r="AH33" s="17"/>
      <c r="AI33" s="17"/>
      <c r="AJ33" s="735"/>
      <c r="AK33" s="762"/>
      <c r="AL33" s="17"/>
      <c r="AM33" s="6" t="s">
        <v>22</v>
      </c>
      <c r="AN33" s="6" t="s">
        <v>23</v>
      </c>
      <c r="AO33" s="17"/>
      <c r="AP33" s="6" t="s">
        <v>22</v>
      </c>
      <c r="AQ33" s="6" t="s">
        <v>23</v>
      </c>
      <c r="AR33" s="17"/>
    </row>
    <row r="34" spans="2:44">
      <c r="B34" s="735"/>
      <c r="C34" s="735"/>
      <c r="D34" s="6" t="s">
        <v>40</v>
      </c>
      <c r="E34" s="8">
        <v>10000</v>
      </c>
      <c r="F34" s="6" t="s">
        <v>37</v>
      </c>
      <c r="G34" s="8">
        <v>20000</v>
      </c>
      <c r="H34" s="735"/>
      <c r="I34" s="6">
        <v>100</v>
      </c>
      <c r="J34" s="6" t="s">
        <v>27</v>
      </c>
      <c r="K34" s="735"/>
      <c r="L34" s="762"/>
      <c r="M34" s="739"/>
      <c r="N34" s="739"/>
      <c r="O34" s="18"/>
      <c r="P34" s="736"/>
      <c r="Q34" s="736"/>
      <c r="R34" s="18"/>
      <c r="S34" s="742"/>
      <c r="T34" s="742"/>
      <c r="U34" s="18"/>
      <c r="V34" s="739"/>
      <c r="W34" s="739"/>
      <c r="X34" s="16" t="s">
        <v>180</v>
      </c>
      <c r="Y34" s="16" t="s">
        <v>181</v>
      </c>
      <c r="Z34" s="6"/>
      <c r="AA34" s="735"/>
      <c r="AB34" s="762"/>
      <c r="AC34" s="17"/>
      <c r="AD34" s="17"/>
      <c r="AE34" s="17"/>
      <c r="AF34" s="17"/>
      <c r="AG34" s="17"/>
      <c r="AH34" s="17"/>
      <c r="AI34" s="17"/>
      <c r="AJ34" s="735"/>
      <c r="AK34" s="762"/>
      <c r="AL34" s="17"/>
      <c r="AM34" s="16" t="s">
        <v>180</v>
      </c>
      <c r="AN34" s="16" t="s">
        <v>181</v>
      </c>
      <c r="AO34" s="17"/>
      <c r="AP34" s="16" t="s">
        <v>180</v>
      </c>
      <c r="AQ34" s="16" t="s">
        <v>181</v>
      </c>
      <c r="AR34" s="17"/>
    </row>
    <row r="35" spans="2:44" ht="12" customHeight="1">
      <c r="B35" s="735"/>
      <c r="C35" s="735" t="s">
        <v>30</v>
      </c>
      <c r="D35" s="11"/>
      <c r="E35" s="780">
        <v>0</v>
      </c>
      <c r="F35" s="780" t="s">
        <v>37</v>
      </c>
      <c r="G35" s="783">
        <v>999</v>
      </c>
      <c r="H35" s="786" t="s">
        <v>27</v>
      </c>
      <c r="I35" s="786">
        <v>1</v>
      </c>
      <c r="J35" s="786" t="s">
        <v>27</v>
      </c>
      <c r="K35" s="754" t="s">
        <v>52</v>
      </c>
      <c r="L35" s="754" t="s">
        <v>175</v>
      </c>
      <c r="M35" s="744" t="s">
        <v>187</v>
      </c>
      <c r="N35" s="744" t="s">
        <v>188</v>
      </c>
      <c r="O35" s="18"/>
      <c r="P35" s="742" t="s">
        <v>192</v>
      </c>
      <c r="Q35" s="742" t="s">
        <v>52</v>
      </c>
      <c r="R35" s="18"/>
      <c r="S35" s="742" t="s">
        <v>192</v>
      </c>
      <c r="T35" s="742" t="s">
        <v>52</v>
      </c>
      <c r="U35" s="18"/>
      <c r="V35" s="744" t="s">
        <v>202</v>
      </c>
      <c r="W35" s="744" t="s">
        <v>203</v>
      </c>
      <c r="X35" s="736" t="s">
        <v>59</v>
      </c>
      <c r="Y35" s="736" t="s">
        <v>60</v>
      </c>
      <c r="Z35" s="6"/>
      <c r="AA35" s="754" t="s">
        <v>52</v>
      </c>
      <c r="AB35" s="754" t="s">
        <v>175</v>
      </c>
      <c r="AC35" s="17"/>
      <c r="AD35" s="17"/>
      <c r="AE35" s="17"/>
      <c r="AF35" s="17"/>
      <c r="AG35" s="17"/>
      <c r="AH35" s="17"/>
      <c r="AI35" s="17"/>
      <c r="AJ35" s="754" t="s">
        <v>52</v>
      </c>
      <c r="AK35" s="754" t="s">
        <v>175</v>
      </c>
      <c r="AL35" s="17"/>
      <c r="AM35" s="736" t="s">
        <v>59</v>
      </c>
      <c r="AN35" s="736" t="s">
        <v>60</v>
      </c>
      <c r="AO35" s="17"/>
      <c r="AP35" s="736" t="s">
        <v>59</v>
      </c>
      <c r="AQ35" s="736" t="s">
        <v>60</v>
      </c>
      <c r="AR35" s="17"/>
    </row>
    <row r="36" spans="2:44">
      <c r="B36" s="735"/>
      <c r="C36" s="735"/>
      <c r="D36" s="6"/>
      <c r="E36" s="781"/>
      <c r="F36" s="781"/>
      <c r="G36" s="784"/>
      <c r="H36" s="773"/>
      <c r="I36" s="773"/>
      <c r="J36" s="773"/>
      <c r="K36" s="755"/>
      <c r="L36" s="755"/>
      <c r="M36" s="745"/>
      <c r="N36" s="745"/>
      <c r="O36" s="18"/>
      <c r="P36" s="742"/>
      <c r="Q36" s="742"/>
      <c r="R36" s="18"/>
      <c r="S36" s="742"/>
      <c r="T36" s="742"/>
      <c r="U36" s="18"/>
      <c r="V36" s="745"/>
      <c r="W36" s="745"/>
      <c r="X36" s="735"/>
      <c r="Y36" s="735"/>
      <c r="Z36" s="6"/>
      <c r="AA36" s="755"/>
      <c r="AB36" s="755"/>
      <c r="AC36" s="17"/>
      <c r="AD36" s="17"/>
      <c r="AE36" s="17"/>
      <c r="AF36" s="17"/>
      <c r="AG36" s="17"/>
      <c r="AH36" s="17"/>
      <c r="AI36" s="17"/>
      <c r="AJ36" s="755"/>
      <c r="AK36" s="755"/>
      <c r="AL36" s="17"/>
      <c r="AM36" s="735"/>
      <c r="AN36" s="735"/>
      <c r="AO36" s="17"/>
      <c r="AP36" s="735"/>
      <c r="AQ36" s="735"/>
      <c r="AR36" s="17"/>
    </row>
    <row r="37" spans="2:44">
      <c r="B37" s="735"/>
      <c r="C37" s="735"/>
      <c r="D37" s="6"/>
      <c r="E37" s="782"/>
      <c r="F37" s="782"/>
      <c r="G37" s="785"/>
      <c r="H37" s="774"/>
      <c r="I37" s="774"/>
      <c r="J37" s="774"/>
      <c r="K37" s="756"/>
      <c r="L37" s="756"/>
      <c r="M37" s="746"/>
      <c r="N37" s="746"/>
      <c r="O37" s="18"/>
      <c r="P37" s="742"/>
      <c r="Q37" s="742"/>
      <c r="R37" s="18"/>
      <c r="S37" s="742"/>
      <c r="T37" s="742"/>
      <c r="U37" s="18"/>
      <c r="V37" s="746"/>
      <c r="W37" s="746"/>
      <c r="X37" s="735"/>
      <c r="Y37" s="735"/>
      <c r="Z37" s="6"/>
      <c r="AA37" s="756"/>
      <c r="AB37" s="756"/>
      <c r="AC37" s="17"/>
      <c r="AD37" s="17"/>
      <c r="AE37" s="17"/>
      <c r="AF37" s="17"/>
      <c r="AG37" s="17"/>
      <c r="AH37" s="17"/>
      <c r="AI37" s="17"/>
      <c r="AJ37" s="756"/>
      <c r="AK37" s="756"/>
      <c r="AL37" s="17"/>
      <c r="AM37" s="735"/>
      <c r="AN37" s="735"/>
      <c r="AO37" s="17"/>
      <c r="AP37" s="735"/>
      <c r="AQ37" s="735"/>
      <c r="AR37" s="17"/>
    </row>
    <row r="38" spans="2:44" ht="12" customHeight="1">
      <c r="B38" s="735"/>
      <c r="C38" s="735" t="s">
        <v>31</v>
      </c>
      <c r="D38" s="11"/>
      <c r="E38" s="11">
        <v>2</v>
      </c>
      <c r="F38" s="11" t="s">
        <v>37</v>
      </c>
      <c r="G38" s="11">
        <v>100</v>
      </c>
      <c r="H38" s="735" t="s">
        <v>41</v>
      </c>
      <c r="I38" s="9"/>
      <c r="J38" s="9"/>
      <c r="K38" s="757" t="s">
        <v>51</v>
      </c>
      <c r="L38" s="754" t="s">
        <v>176</v>
      </c>
      <c r="M38" s="76" t="s">
        <v>189</v>
      </c>
      <c r="N38" s="77" t="s">
        <v>190</v>
      </c>
      <c r="O38" s="88"/>
      <c r="P38" s="733" t="s">
        <v>193</v>
      </c>
      <c r="Q38" s="733" t="s">
        <v>51</v>
      </c>
      <c r="R38" s="18"/>
      <c r="S38" s="742" t="s">
        <v>193</v>
      </c>
      <c r="T38" s="742" t="s">
        <v>51</v>
      </c>
      <c r="U38" s="18"/>
      <c r="V38" s="87" t="s">
        <v>197</v>
      </c>
      <c r="W38" s="87" t="s">
        <v>208</v>
      </c>
      <c r="X38" s="6"/>
      <c r="Y38" s="6"/>
      <c r="Z38" s="6"/>
      <c r="AA38" s="757" t="s">
        <v>51</v>
      </c>
      <c r="AB38" s="754" t="s">
        <v>176</v>
      </c>
      <c r="AC38" s="17"/>
      <c r="AD38" s="17"/>
      <c r="AE38" s="17"/>
      <c r="AF38" s="17"/>
      <c r="AG38" s="17"/>
      <c r="AH38" s="17"/>
      <c r="AI38" s="17"/>
      <c r="AJ38" s="757" t="s">
        <v>51</v>
      </c>
      <c r="AK38" s="754" t="s">
        <v>176</v>
      </c>
      <c r="AL38" s="17"/>
      <c r="AM38" s="6"/>
      <c r="AN38" s="6"/>
      <c r="AO38" s="17"/>
      <c r="AP38" s="6"/>
      <c r="AQ38" s="6"/>
      <c r="AR38" s="17"/>
    </row>
    <row r="39" spans="2:44">
      <c r="B39" s="735"/>
      <c r="C39" s="735"/>
      <c r="D39" s="6" t="s">
        <v>36</v>
      </c>
      <c r="E39" s="10">
        <v>2</v>
      </c>
      <c r="F39" s="6" t="s">
        <v>37</v>
      </c>
      <c r="G39" s="10">
        <v>49.9</v>
      </c>
      <c r="H39" s="735"/>
      <c r="I39" s="6">
        <v>0.1</v>
      </c>
      <c r="J39" s="6" t="s">
        <v>41</v>
      </c>
      <c r="K39" s="758"/>
      <c r="L39" s="755"/>
      <c r="M39" s="78"/>
      <c r="N39" s="79"/>
      <c r="O39" s="88"/>
      <c r="P39" s="733"/>
      <c r="Q39" s="733"/>
      <c r="R39" s="18"/>
      <c r="S39" s="742"/>
      <c r="T39" s="742"/>
      <c r="U39" s="18"/>
      <c r="V39" s="87" t="s">
        <v>204</v>
      </c>
      <c r="W39" s="87" t="s">
        <v>205</v>
      </c>
      <c r="X39" s="6" t="s">
        <v>55</v>
      </c>
      <c r="Y39" s="6" t="s">
        <v>56</v>
      </c>
      <c r="Z39" s="6"/>
      <c r="AA39" s="758"/>
      <c r="AB39" s="755"/>
      <c r="AC39" s="17"/>
      <c r="AD39" s="17"/>
      <c r="AE39" s="17"/>
      <c r="AF39" s="17"/>
      <c r="AG39" s="17"/>
      <c r="AH39" s="17"/>
      <c r="AI39" s="17"/>
      <c r="AJ39" s="758"/>
      <c r="AK39" s="755"/>
      <c r="AL39" s="17"/>
      <c r="AM39" s="6" t="s">
        <v>55</v>
      </c>
      <c r="AN39" s="6" t="s">
        <v>56</v>
      </c>
      <c r="AO39" s="17"/>
      <c r="AP39" s="6" t="s">
        <v>55</v>
      </c>
      <c r="AQ39" s="6" t="s">
        <v>56</v>
      </c>
      <c r="AR39" s="17"/>
    </row>
    <row r="40" spans="2:44">
      <c r="B40" s="735"/>
      <c r="C40" s="735"/>
      <c r="D40" s="6" t="s">
        <v>40</v>
      </c>
      <c r="E40" s="6">
        <v>50</v>
      </c>
      <c r="F40" s="6"/>
      <c r="G40" s="6">
        <v>100</v>
      </c>
      <c r="H40" s="735"/>
      <c r="I40" s="6">
        <v>1</v>
      </c>
      <c r="J40" s="6" t="s">
        <v>41</v>
      </c>
      <c r="K40" s="759"/>
      <c r="L40" s="756"/>
      <c r="M40" s="80"/>
      <c r="N40" s="81"/>
      <c r="O40" s="88"/>
      <c r="P40" s="733"/>
      <c r="Q40" s="733"/>
      <c r="R40" s="18"/>
      <c r="S40" s="742"/>
      <c r="T40" s="742"/>
      <c r="U40" s="18"/>
      <c r="V40" s="87" t="s">
        <v>206</v>
      </c>
      <c r="W40" s="87" t="s">
        <v>207</v>
      </c>
      <c r="X40" s="6" t="s">
        <v>57</v>
      </c>
      <c r="Y40" s="6" t="s">
        <v>58</v>
      </c>
      <c r="Z40" s="6"/>
      <c r="AA40" s="759"/>
      <c r="AB40" s="756"/>
      <c r="AC40" s="17"/>
      <c r="AD40" s="17"/>
      <c r="AE40" s="17"/>
      <c r="AF40" s="17"/>
      <c r="AG40" s="17"/>
      <c r="AH40" s="17"/>
      <c r="AI40" s="17"/>
      <c r="AJ40" s="759"/>
      <c r="AK40" s="756"/>
      <c r="AL40" s="17"/>
      <c r="AM40" s="6" t="s">
        <v>57</v>
      </c>
      <c r="AN40" s="6" t="s">
        <v>58</v>
      </c>
      <c r="AO40" s="17"/>
      <c r="AP40" s="6" t="s">
        <v>57</v>
      </c>
      <c r="AQ40" s="6" t="s">
        <v>58</v>
      </c>
      <c r="AR40" s="17"/>
    </row>
    <row r="41" spans="2:44" ht="37.5" customHeight="1">
      <c r="B41" s="735"/>
      <c r="C41" s="735" t="s">
        <v>32</v>
      </c>
      <c r="D41" s="6"/>
      <c r="E41" s="13">
        <v>0</v>
      </c>
      <c r="F41" s="11" t="s">
        <v>37</v>
      </c>
      <c r="G41" s="13">
        <v>6</v>
      </c>
      <c r="H41" s="7" t="s">
        <v>42</v>
      </c>
      <c r="I41" s="6">
        <v>0.01</v>
      </c>
      <c r="J41" s="6" t="s">
        <v>42</v>
      </c>
      <c r="K41" s="75" t="s">
        <v>62</v>
      </c>
      <c r="L41" s="74" t="s">
        <v>61</v>
      </c>
      <c r="M41" s="18" t="s">
        <v>62</v>
      </c>
      <c r="N41" s="18" t="s">
        <v>61</v>
      </c>
      <c r="O41" s="18"/>
      <c r="P41" s="18" t="s">
        <v>62</v>
      </c>
      <c r="Q41" s="18" t="s">
        <v>61</v>
      </c>
      <c r="R41" s="18"/>
      <c r="S41" s="18" t="s">
        <v>82</v>
      </c>
      <c r="T41" s="18" t="s">
        <v>83</v>
      </c>
      <c r="U41" s="18"/>
      <c r="V41" s="86" t="s">
        <v>198</v>
      </c>
      <c r="W41" s="86" t="s">
        <v>199</v>
      </c>
      <c r="X41" s="6" t="s">
        <v>62</v>
      </c>
      <c r="Y41" s="6" t="s">
        <v>61</v>
      </c>
      <c r="Z41" s="6"/>
      <c r="AA41" s="89"/>
      <c r="AB41" s="90"/>
      <c r="AC41" s="17"/>
      <c r="AD41" s="17"/>
      <c r="AE41" s="17"/>
      <c r="AF41" s="17"/>
      <c r="AG41" s="17"/>
      <c r="AH41" s="17"/>
      <c r="AI41" s="17"/>
      <c r="AJ41" s="89"/>
      <c r="AK41" s="90"/>
      <c r="AL41" s="17"/>
      <c r="AM41" s="6" t="s">
        <v>62</v>
      </c>
      <c r="AN41" s="6" t="s">
        <v>61</v>
      </c>
      <c r="AO41" s="17"/>
      <c r="AP41" s="6" t="s">
        <v>62</v>
      </c>
      <c r="AQ41" s="6" t="s">
        <v>61</v>
      </c>
      <c r="AR41" s="17"/>
    </row>
    <row r="42" spans="2:44">
      <c r="C42" s="735"/>
      <c r="D42" s="6"/>
      <c r="E42" s="6"/>
      <c r="F42" s="6"/>
      <c r="G42" s="6"/>
      <c r="H42" s="6"/>
      <c r="I42" s="6"/>
      <c r="J42" s="6"/>
      <c r="K42" s="6"/>
      <c r="L42" s="6"/>
      <c r="M42" s="6"/>
      <c r="N42" s="6"/>
      <c r="O42" s="6"/>
      <c r="P42" s="6"/>
      <c r="Q42" s="6"/>
      <c r="R42" s="6"/>
      <c r="S42" s="6"/>
      <c r="T42" s="6"/>
      <c r="U42" s="6"/>
      <c r="V42" s="6"/>
      <c r="W42" s="6"/>
      <c r="X42" s="6"/>
      <c r="Y42" s="6"/>
      <c r="Z42" s="6"/>
      <c r="AA42" s="17"/>
      <c r="AB42" s="17"/>
      <c r="AC42" s="17"/>
      <c r="AD42" s="17"/>
      <c r="AE42" s="17"/>
      <c r="AF42" s="17"/>
      <c r="AG42" s="17"/>
      <c r="AH42" s="17"/>
      <c r="AI42" s="17"/>
      <c r="AJ42" s="17"/>
      <c r="AK42" s="17"/>
      <c r="AL42" s="17"/>
      <c r="AM42" s="17"/>
      <c r="AN42" s="17"/>
      <c r="AO42" s="17"/>
      <c r="AP42" s="17"/>
      <c r="AQ42" s="17"/>
      <c r="AR42" s="17"/>
    </row>
    <row r="43" spans="2:44">
      <c r="C43" s="735"/>
      <c r="D43" s="6"/>
      <c r="E43" s="6"/>
      <c r="F43" s="6"/>
      <c r="G43" s="6"/>
      <c r="H43" s="6"/>
      <c r="I43" s="6"/>
      <c r="J43" s="6"/>
      <c r="K43" s="6"/>
      <c r="L43" s="6"/>
      <c r="M43" s="6"/>
      <c r="N43" s="6"/>
      <c r="O43" s="6"/>
      <c r="P43" s="6"/>
      <c r="Q43" s="6"/>
      <c r="R43" s="6"/>
      <c r="S43" s="6"/>
      <c r="T43" s="6"/>
      <c r="U43" s="6"/>
      <c r="V43" s="6"/>
      <c r="W43" s="6"/>
      <c r="X43" s="6"/>
      <c r="Y43" s="6"/>
      <c r="Z43" s="6"/>
      <c r="AA43" s="17"/>
      <c r="AB43" s="17"/>
      <c r="AC43" s="17"/>
      <c r="AD43" s="17"/>
      <c r="AE43" s="17"/>
      <c r="AF43" s="17"/>
      <c r="AG43" s="17"/>
      <c r="AH43" s="17"/>
      <c r="AI43" s="17"/>
      <c r="AJ43" s="17"/>
      <c r="AK43" s="17"/>
      <c r="AL43" s="17"/>
      <c r="AM43" s="17"/>
      <c r="AN43" s="17"/>
      <c r="AO43" s="17"/>
      <c r="AP43" s="17"/>
      <c r="AQ43" s="17"/>
      <c r="AR43" s="17"/>
    </row>
    <row r="44" spans="2:44">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row>
    <row r="53" spans="1:9">
      <c r="B53" s="14"/>
      <c r="C53" s="14" t="s">
        <v>35</v>
      </c>
      <c r="D53" s="14"/>
      <c r="E53" s="14" t="s">
        <v>34</v>
      </c>
      <c r="F53" s="14" t="s">
        <v>38</v>
      </c>
      <c r="G53" s="14"/>
      <c r="H53" s="14" t="s">
        <v>38</v>
      </c>
    </row>
    <row r="54" spans="1:9">
      <c r="A54" s="6" t="s">
        <v>46</v>
      </c>
      <c r="B54" s="6"/>
      <c r="C54" s="751" t="s">
        <v>48</v>
      </c>
      <c r="D54" s="752"/>
      <c r="E54" s="753"/>
      <c r="F54" s="6"/>
      <c r="G54" s="6"/>
      <c r="H54" s="6"/>
      <c r="I54" s="15" t="s">
        <v>47</v>
      </c>
    </row>
    <row r="55" spans="1:9">
      <c r="A55" s="6" t="s">
        <v>43</v>
      </c>
      <c r="B55" s="6"/>
      <c r="C55" s="751" t="s">
        <v>49</v>
      </c>
      <c r="D55" s="752"/>
      <c r="E55" s="753"/>
      <c r="F55" s="6" t="s">
        <v>44</v>
      </c>
      <c r="G55" s="6"/>
      <c r="H55" s="6"/>
      <c r="I55" t="s">
        <v>45</v>
      </c>
    </row>
    <row r="56" spans="1:9">
      <c r="A56" s="6" t="s">
        <v>63</v>
      </c>
      <c r="B56" s="6"/>
      <c r="C56" s="6">
        <v>0</v>
      </c>
      <c r="D56" s="6" t="s">
        <v>37</v>
      </c>
      <c r="E56" s="6">
        <v>40</v>
      </c>
      <c r="F56" s="6" t="s">
        <v>64</v>
      </c>
      <c r="G56" s="6"/>
      <c r="H56" s="6"/>
    </row>
    <row r="57" spans="1:9">
      <c r="A57" s="6" t="s">
        <v>65</v>
      </c>
      <c r="B57" s="6"/>
      <c r="C57" s="6">
        <v>0</v>
      </c>
      <c r="D57" s="6" t="s">
        <v>37</v>
      </c>
      <c r="E57" s="6">
        <v>60</v>
      </c>
      <c r="F57" s="6" t="s">
        <v>64</v>
      </c>
      <c r="G57" s="6"/>
      <c r="H57" s="6"/>
    </row>
    <row r="58" spans="1:9">
      <c r="A58" s="6" t="s">
        <v>66</v>
      </c>
      <c r="B58" s="6"/>
      <c r="C58" s="735" t="s">
        <v>67</v>
      </c>
      <c r="D58" s="735"/>
      <c r="E58" s="735"/>
      <c r="F58" s="6"/>
      <c r="G58" s="6"/>
      <c r="H58" s="6"/>
    </row>
  </sheetData>
  <mergeCells count="106">
    <mergeCell ref="AA38:AA40"/>
    <mergeCell ref="AB38:AB40"/>
    <mergeCell ref="AJ32:AJ34"/>
    <mergeCell ref="AK32:AK34"/>
    <mergeCell ref="AJ35:AJ37"/>
    <mergeCell ref="AK35:AK37"/>
    <mergeCell ref="AJ38:AJ40"/>
    <mergeCell ref="AK38:AK40"/>
    <mergeCell ref="AM35:AM37"/>
    <mergeCell ref="AN35:AN37"/>
    <mergeCell ref="AP35:AP37"/>
    <mergeCell ref="AQ35:AQ37"/>
    <mergeCell ref="AA32:AA34"/>
    <mergeCell ref="AB32:AB34"/>
    <mergeCell ref="AA35:AA37"/>
    <mergeCell ref="AB35:AB37"/>
    <mergeCell ref="S32:S34"/>
    <mergeCell ref="T32:T34"/>
    <mergeCell ref="S35:S37"/>
    <mergeCell ref="T35:T37"/>
    <mergeCell ref="S38:S40"/>
    <mergeCell ref="T38:T40"/>
    <mergeCell ref="P38:P40"/>
    <mergeCell ref="B32:B41"/>
    <mergeCell ref="A9:A26"/>
    <mergeCell ref="E35:E37"/>
    <mergeCell ref="G35:G37"/>
    <mergeCell ref="F35:F37"/>
    <mergeCell ref="H35:H37"/>
    <mergeCell ref="I35:I37"/>
    <mergeCell ref="J35:J37"/>
    <mergeCell ref="B15:B26"/>
    <mergeCell ref="K18:K20"/>
    <mergeCell ref="L18:L20"/>
    <mergeCell ref="L35:L37"/>
    <mergeCell ref="L38:L40"/>
    <mergeCell ref="C18:C20"/>
    <mergeCell ref="C21:C23"/>
    <mergeCell ref="C24:C26"/>
    <mergeCell ref="H21:H23"/>
    <mergeCell ref="K15:K17"/>
    <mergeCell ref="L15:L17"/>
    <mergeCell ref="K21:K23"/>
    <mergeCell ref="L21:L23"/>
    <mergeCell ref="N35:N37"/>
    <mergeCell ref="Q32:Q34"/>
    <mergeCell ref="P32:P34"/>
    <mergeCell ref="Q35:Q37"/>
    <mergeCell ref="X18:X20"/>
    <mergeCell ref="Y18:Y20"/>
    <mergeCell ref="AG7:AI7"/>
    <mergeCell ref="AD7:AF7"/>
    <mergeCell ref="Q9:Q11"/>
    <mergeCell ref="S9:T11"/>
    <mergeCell ref="X9:X11"/>
    <mergeCell ref="Y9:Y11"/>
    <mergeCell ref="V7:W7"/>
    <mergeCell ref="V9:V11"/>
    <mergeCell ref="W9:W11"/>
    <mergeCell ref="X35:X37"/>
    <mergeCell ref="Y35:Y37"/>
    <mergeCell ref="B9:B14"/>
    <mergeCell ref="H9:H11"/>
    <mergeCell ref="K9:K11"/>
    <mergeCell ref="K7:L7"/>
    <mergeCell ref="L9:L11"/>
    <mergeCell ref="C41:C43"/>
    <mergeCell ref="C54:E54"/>
    <mergeCell ref="C55:E55"/>
    <mergeCell ref="C58:E58"/>
    <mergeCell ref="C9:C11"/>
    <mergeCell ref="C12:C14"/>
    <mergeCell ref="C35:C37"/>
    <mergeCell ref="K35:K37"/>
    <mergeCell ref="C38:C40"/>
    <mergeCell ref="H38:H40"/>
    <mergeCell ref="K38:K40"/>
    <mergeCell ref="C15:C17"/>
    <mergeCell ref="H15:H17"/>
    <mergeCell ref="L32:L34"/>
    <mergeCell ref="K24:K26"/>
    <mergeCell ref="L24:L26"/>
    <mergeCell ref="Q38:Q40"/>
    <mergeCell ref="AA7:AC7"/>
    <mergeCell ref="AM7:AO7"/>
    <mergeCell ref="AP7:AR7"/>
    <mergeCell ref="C32:C34"/>
    <mergeCell ref="H32:H34"/>
    <mergeCell ref="K32:K34"/>
    <mergeCell ref="M9:M11"/>
    <mergeCell ref="N9:N11"/>
    <mergeCell ref="P9:P11"/>
    <mergeCell ref="D7:G7"/>
    <mergeCell ref="X7:Z7"/>
    <mergeCell ref="S7:U7"/>
    <mergeCell ref="M7:O7"/>
    <mergeCell ref="P7:R7"/>
    <mergeCell ref="P35:P37"/>
    <mergeCell ref="V32:V34"/>
    <mergeCell ref="W32:W34"/>
    <mergeCell ref="V35:V37"/>
    <mergeCell ref="W35:W37"/>
    <mergeCell ref="AJ7:AL7"/>
    <mergeCell ref="M32:M34"/>
    <mergeCell ref="N32:N34"/>
    <mergeCell ref="M35:M37"/>
  </mergeCells>
  <phoneticPr fontId="1"/>
  <pageMargins left="0.7" right="0.7" top="0.75" bottom="0.75" header="0.3" footer="0.3"/>
  <pageSetup paperSize="8" scale="48" fitToHeight="0"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IM-110Pプローブ評価 (T6)</vt:lpstr>
      <vt:lpstr>記録用紙 (基準器ベース) (2)</vt:lpstr>
      <vt:lpstr>プローブ製品仕様整理 (修正中)</vt:lpstr>
      <vt:lpstr>'記録用紙 (基準器ベース) (2)'!Print_Area</vt:lpstr>
      <vt:lpstr>'IM-110Pプローブ評価 (T6)'!Print_Titles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hidemi</dc:creator>
  <cp:lastModifiedBy>kamiya</cp:lastModifiedBy>
  <cp:lastPrinted>2026-07-02T09:32:28Z</cp:lastPrinted>
  <dcterms:created xsi:type="dcterms:W3CDTF">2018-08-21T06:24:55Z</dcterms:created>
  <dcterms:modified xsi:type="dcterms:W3CDTF">2026-07-09T04:25:12Z</dcterms:modified>
</cp:coreProperties>
</file>