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users.csv" sheetId="1" r:id="rId4"/>
    <sheet state="visible" name="Sheet1" sheetId="2" r:id="rId5"/>
    <sheet state="visible" name="Pivot Table 3" sheetId="3" r:id="rId6"/>
  </sheets>
  <definedNames>
    <definedName hidden="1" localSheetId="0" name="_xlnm._FilterDatabase">users.csv!$A$1:$Y$1001</definedName>
  </definedNames>
  <calcPr/>
  <pivotCaches>
    <pivotCache cacheId="0" r:id="rId7"/>
  </pivotCaches>
</workbook>
</file>

<file path=xl/sharedStrings.xml><?xml version="1.0" encoding="utf-8"?>
<sst xmlns="http://schemas.openxmlformats.org/spreadsheetml/2006/main" count="2327" uniqueCount="1565">
  <si>
    <t>login</t>
  </si>
  <si>
    <t>name</t>
  </si>
  <si>
    <t xml:space="preserve"> </t>
  </si>
  <si>
    <t>company</t>
  </si>
  <si>
    <t>location</t>
  </si>
  <si>
    <t>email</t>
  </si>
  <si>
    <t>hireable</t>
  </si>
  <si>
    <t>bio</t>
  </si>
  <si>
    <t>public_repos</t>
  </si>
  <si>
    <t>followers</t>
  </si>
  <si>
    <t>following</t>
  </si>
  <si>
    <t>leaderstrength</t>
  </si>
  <si>
    <t>no of words in bio</t>
  </si>
  <si>
    <t>created_at</t>
  </si>
  <si>
    <t>dpryan79</t>
  </si>
  <si>
    <t>Devon Ryan</t>
  </si>
  <si>
    <t>GENEDATA AG</t>
  </si>
  <si>
    <t>Basel, Switzerland / Freiburg, Germany</t>
  </si>
  <si>
    <t>False</t>
  </si>
  <si>
    <t>Neuroscientist/ion channel biophysicist turned bioinformatician.</t>
  </si>
  <si>
    <t>2014-01-14T12:05:29Z</t>
  </si>
  <si>
    <t>wasserth</t>
  </si>
  <si>
    <t>Jakob Wasserthal</t>
  </si>
  <si>
    <t>UNIVERSITY HOSPITAL BASEL, RESEARCH DEPARTMENT</t>
  </si>
  <si>
    <t>Basel</t>
  </si>
  <si>
    <t>2017-03-06T15:04:43Z</t>
  </si>
  <si>
    <t>ravage84</t>
  </si>
  <si>
    <t>Marc Würth</t>
  </si>
  <si>
    <t>Basel, Switzerland</t>
  </si>
  <si>
    <t>ravage@bluewin.ch</t>
  </si>
  <si>
    <t>True</t>
  </si>
  <si>
    <t>Open Source enthusiast, CakePHP Core member &amp; PHPMD/PDepend maintainer</t>
  </si>
  <si>
    <t>2011-02-18T18:51:38Z</t>
  </si>
  <si>
    <t>elanmart</t>
  </si>
  <si>
    <t>Marcin Elantkowski</t>
  </si>
  <si>
    <t>marcin.elantkowski@gmail.com</t>
  </si>
  <si>
    <t>2015-01-30T12:37:52Z</t>
  </si>
  <si>
    <t>quadbiolab</t>
  </si>
  <si>
    <t>QuaDBio Lab (archived)</t>
  </si>
  <si>
    <t>QUADBIO LAB, D-BSSE, ETH ZURICH</t>
  </si>
  <si>
    <t>2019-05-08T09:19:33Z</t>
  </si>
  <si>
    <t>regression slope</t>
  </si>
  <si>
    <t>rneher</t>
  </si>
  <si>
    <t>Richard Neher</t>
  </si>
  <si>
    <t>BIOZENTRUM, UNIVERSITY OF BASEL</t>
  </si>
  <si>
    <t>2014-08-06T22:59:28Z</t>
  </si>
  <si>
    <t>danvet</t>
  </si>
  <si>
    <t>Simona Vetter</t>
  </si>
  <si>
    <t>INTEL</t>
  </si>
  <si>
    <t>daniel.vetter@ffwll.ch</t>
  </si>
  <si>
    <t>2013-07-25T09:18:16Z</t>
  </si>
  <si>
    <t>neherlab</t>
  </si>
  <si>
    <t>Computational biology at the Biozentrum, Basel</t>
  </si>
  <si>
    <t>2014-10-02T12:48:52Z</t>
  </si>
  <si>
    <t>cbg-ethz</t>
  </si>
  <si>
    <t>Computational Biology Group</t>
  </si>
  <si>
    <t>(CBG)</t>
  </si>
  <si>
    <t>Beerenwinkel Lab at ETH Zurich</t>
  </si>
  <si>
    <t>2015-04-22T12:49:10Z</t>
  </si>
  <si>
    <t>marcelluethi</t>
  </si>
  <si>
    <t>Marcel Luethi</t>
  </si>
  <si>
    <t>UNIVERSITY OF BASEL</t>
  </si>
  <si>
    <t>marcel.luethi@unibas.ch</t>
  </si>
  <si>
    <t>Lecturer, researcher (statistical shape modelling), developer, Scala enthusiast</t>
  </si>
  <si>
    <t>2012-01-15T19:58:32Z</t>
  </si>
  <si>
    <t>hackermd</t>
  </si>
  <si>
    <t>Markus D. Herrmann</t>
  </si>
  <si>
    <t>2014-03-04T21:28:51Z</t>
  </si>
  <si>
    <t>esteban-aliverti</t>
  </si>
  <si>
    <t>Esteban</t>
  </si>
  <si>
    <t>2010-06-28T19:58:58Z</t>
  </si>
  <si>
    <t>quantumjim</t>
  </si>
  <si>
    <t>James Wootton</t>
  </si>
  <si>
    <t>Mostly quantum things. Some of them are exclusively here, but most are @decodoku or @QISKit</t>
  </si>
  <si>
    <t>2016-03-24T13:26:35Z</t>
  </si>
  <si>
    <t>adobe-rnd</t>
  </si>
  <si>
    <t>Adobe RnD</t>
  </si>
  <si>
    <t>2013-12-16T14:09:59Z</t>
  </si>
  <si>
    <t>laduplessis</t>
  </si>
  <si>
    <t>Louis</t>
  </si>
  <si>
    <t>2014-09-23T07:27:46Z</t>
  </si>
  <si>
    <t>almilo</t>
  </si>
  <si>
    <t>Alberto Mijares</t>
  </si>
  <si>
    <t>SWISSMEDIC</t>
  </si>
  <si>
    <t>2011-05-17T21:37:01Z</t>
  </si>
  <si>
    <t>neocorp</t>
  </si>
  <si>
    <t>Niyazi Erdoğan</t>
  </si>
  <si>
    <t>niyazierdogan@windowslive.com</t>
  </si>
  <si>
    <t>Software Engineer working on AWS, Cloud, Kubernetes and more</t>
  </si>
  <si>
    <t>2014-01-11T19:33:50Z</t>
  </si>
  <si>
    <t>SwissTPH</t>
  </si>
  <si>
    <t>Swiss TPH</t>
  </si>
  <si>
    <t>research-IT@swisstph.ch</t>
  </si>
  <si>
    <t>Swiss Tropical and Public Health Institute</t>
  </si>
  <si>
    <t>2013-11-06T12:01:42Z</t>
  </si>
  <si>
    <t>fmi-basel</t>
  </si>
  <si>
    <t>Friedrich Miescher Institute for Biomedical Research</t>
  </si>
  <si>
    <t>2017-07-19T11:16:31Z</t>
  </si>
  <si>
    <t>extrapixel</t>
  </si>
  <si>
    <t>Patrick Meister</t>
  </si>
  <si>
    <t>WHITEBOX-LABS</t>
  </si>
  <si>
    <t>2012-06-18T13:49:44Z</t>
  </si>
  <si>
    <t>tarsius</t>
  </si>
  <si>
    <t>Jonas Bernoulli</t>
  </si>
  <si>
    <t>jonas@bernoul.li</t>
  </si>
  <si>
    <t>2008-09-17T19:18:37Z</t>
  </si>
  <si>
    <t>ofajardo</t>
  </si>
  <si>
    <t>Otto Fajardo</t>
  </si>
  <si>
    <t>ROCHE</t>
  </si>
  <si>
    <t>Basel - Switzerland</t>
  </si>
  <si>
    <t>Data Science / R&amp;D informatics,
ex-neuroscientist,
ex-dentist</t>
  </si>
  <si>
    <t>2016-02-26T15:46:06Z</t>
  </si>
  <si>
    <t>BaselHack</t>
  </si>
  <si>
    <t>BaselHack (baselhack.ch)</t>
  </si>
  <si>
    <t>info@baselhack.ch</t>
  </si>
  <si>
    <t>BaselHack 2024 - 01. - 03. November 2024 - Hackathon for the Basel region</t>
  </si>
  <si>
    <t>2017-04-26T10:00:54Z</t>
  </si>
  <si>
    <t>mmlr</t>
  </si>
  <si>
    <t>Michael Lotz</t>
  </si>
  <si>
    <t>IART AG</t>
  </si>
  <si>
    <t>2011-11-06T16:05:54Z</t>
  </si>
  <si>
    <t>baloise</t>
  </si>
  <si>
    <t>Baloise Group</t>
  </si>
  <si>
    <t>Aeschengraben 21, 4002 Basel, Switzerland</t>
  </si>
  <si>
    <t>Group.CH_Open-Source@baloise.ch</t>
  </si>
  <si>
    <t>Open Source @ Baloise Group</t>
  </si>
  <si>
    <t>2013-05-28T12:10:50Z</t>
  </si>
  <si>
    <t>vladen</t>
  </si>
  <si>
    <t>Denis Vlassenko</t>
  </si>
  <si>
    <t>ADOBE</t>
  </si>
  <si>
    <t>vlassenko@adobe.com</t>
  </si>
  <si>
    <t>2014-05-01T18:03:21Z</t>
  </si>
  <si>
    <t>juergba</t>
  </si>
  <si>
    <t>Juerg B.</t>
  </si>
  <si>
    <t>2018-10-29T12:09:56Z</t>
  </si>
  <si>
    <t>marcantondahmen</t>
  </si>
  <si>
    <t>Marc Anton Dahmen</t>
  </si>
  <si>
    <t>ZPFING</t>
  </si>
  <si>
    <t>Senior Software Engineer. Creator of Automad and Revitron.</t>
  </si>
  <si>
    <t>2014-08-13T15:48:36Z</t>
  </si>
  <si>
    <t>yperbasis</t>
  </si>
  <si>
    <t>Andrew Ashikhmin</t>
  </si>
  <si>
    <t>ERIGON</t>
  </si>
  <si>
    <t>2017-12-06T21:25:59Z</t>
  </si>
  <si>
    <t>netzwerg</t>
  </si>
  <si>
    <t>Rahel Lüthy</t>
  </si>
  <si>
    <t>FHNW &amp; PEERVIEW GMBH</t>
  </si>
  <si>
    <t>Basel Area</t>
  </si>
  <si>
    <t>2010-10-14T13:48:06Z</t>
  </si>
  <si>
    <t>guenterh</t>
  </si>
  <si>
    <t>Günter Hipler</t>
  </si>
  <si>
    <t>IWERK</t>
  </si>
  <si>
    <t>2012-06-07T07:45:36Z</t>
  </si>
  <si>
    <t>revitron</t>
  </si>
  <si>
    <t>Revitron</t>
  </si>
  <si>
    <t>A Python wrapper for the Revit API based on the pyRevit framework</t>
  </si>
  <si>
    <t>2020-05-16T15:22:18Z</t>
  </si>
  <si>
    <t>fmeschbe</t>
  </si>
  <si>
    <t>Felix Meschberger</t>
  </si>
  <si>
    <t>2012-04-20T14:54:53Z</t>
  </si>
  <si>
    <t>raducotescu</t>
  </si>
  <si>
    <t>Radu Cotescu</t>
  </si>
  <si>
    <t>ADOBE, @APACHE</t>
  </si>
  <si>
    <t>cotescu@adobe.com</t>
  </si>
  <si>
    <t>Senior Computer Scientist @Adobe
Member @Apache</t>
  </si>
  <si>
    <t>2009-12-22T11:13:07Z</t>
  </si>
  <si>
    <t>ingmars</t>
  </si>
  <si>
    <t>Ingmar Schlecht</t>
  </si>
  <si>
    <t>2011-08-08T14:30:57Z</t>
  </si>
  <si>
    <t>delalamo</t>
  </si>
  <si>
    <t>Diego del Alamo</t>
  </si>
  <si>
    <t>GSK</t>
  </si>
  <si>
    <t>Basel, CH</t>
  </si>
  <si>
    <t>Computational biologist</t>
  </si>
  <si>
    <t>2016-05-11T21:39:28Z</t>
  </si>
  <si>
    <t>v7b1</t>
  </si>
  <si>
    <t>vboehm</t>
  </si>
  <si>
    <t>ELEKTRONISCHES STUDIO BASEL</t>
  </si>
  <si>
    <t>electronic musician, who enjoys coding audio software and DSP</t>
  </si>
  <si>
    <t>2015-07-14T11:52:45Z</t>
  </si>
  <si>
    <t>cwoffenden</t>
  </si>
  <si>
    <t>Carl Woffenden</t>
  </si>
  <si>
    <t>NUMFUM GMBH</t>
  </si>
  <si>
    <t>Wrote software you may have seen. Writes software your kids will have seen. Does stuff, fixes things. Contains metal parts.</t>
  </si>
  <si>
    <t>2014-08-13T09:51:27Z</t>
  </si>
  <si>
    <t>magnolia-cms</t>
  </si>
  <si>
    <t>Magnolia CMS</t>
  </si>
  <si>
    <t>Deliver great digital experiences with Magnolia!</t>
  </si>
  <si>
    <t>2017-02-10T12:13:37Z</t>
  </si>
  <si>
    <t>kordamp</t>
  </si>
  <si>
    <t>Kordamp</t>
  </si>
  <si>
    <t>2019-12-21T12:27:45Z</t>
  </si>
  <si>
    <t>brain-tec</t>
  </si>
  <si>
    <t>braintec</t>
  </si>
  <si>
    <t>Brig, Zürich, Basel, Madrid, Böblingen, Castellón de la Plana</t>
  </si>
  <si>
    <t>info@braintec.com</t>
  </si>
  <si>
    <t>Odoo Gold Partner in Germany, Switzerland, Austria and Spain</t>
  </si>
  <si>
    <t>2014-11-27T12:34:59Z</t>
  </si>
  <si>
    <t>tikiatua</t>
  </si>
  <si>
    <t>Ramon Saccilotto</t>
  </si>
  <si>
    <t>SACCILOTTO CONSULTING / DEPARTEMENT KLINISCHE FORSCHUNG</t>
  </si>
  <si>
    <t>2012-01-25T14:11:34Z</t>
  </si>
  <si>
    <t>netzarbeiter</t>
  </si>
  <si>
    <t>NETZARBEITER GMBH</t>
  </si>
  <si>
    <t>2012-07-09T12:20:33Z</t>
  </si>
  <si>
    <t>SoapZA</t>
  </si>
  <si>
    <t>David Seifert</t>
  </si>
  <si>
    <t>2013-01-25T11:16:47Z</t>
  </si>
  <si>
    <t>cjelger</t>
  </si>
  <si>
    <t>Christophe Jelger</t>
  </si>
  <si>
    <t>Senior Java Developer for the Adobe Developer Console</t>
  </si>
  <si>
    <t>2016-12-13T15:36:03Z</t>
  </si>
  <si>
    <t>delcroip</t>
  </si>
  <si>
    <t>Patrick Delcroix</t>
  </si>
  <si>
    <t>SWISS TPH</t>
  </si>
  <si>
    <t>patrick.delcroix@swisstph.ch</t>
  </si>
  <si>
    <t>Electronic engineer pushed to programming by life.</t>
  </si>
  <si>
    <t>2013-04-03T19:59:36Z</t>
  </si>
  <si>
    <t>eggerdo</t>
  </si>
  <si>
    <t>Dominik Egger</t>
  </si>
  <si>
    <t>2012-08-16T07:35:55Z</t>
  </si>
  <si>
    <t>janexner</t>
  </si>
  <si>
    <t>Jan Exner</t>
  </si>
  <si>
    <t>jan.exner@gmx.net</t>
  </si>
  <si>
    <t>2014-10-03T08:38:32Z</t>
  </si>
  <si>
    <t>aibasel</t>
  </si>
  <si>
    <t>Artificial Intelligence Group - University of Basel</t>
  </si>
  <si>
    <t>2018-01-04T11:06:12Z</t>
  </si>
  <si>
    <t>decodoku</t>
  </si>
  <si>
    <t>Decodoku</t>
  </si>
  <si>
    <t>james.wootton@decodoku.com</t>
  </si>
  <si>
    <t>Software for and about quantum computers. Supported by the Condensed Matter Group at the University of Basel.</t>
  </si>
  <si>
    <t>2018-05-14T09:24:12Z</t>
  </si>
  <si>
    <t>baloise-incubator</t>
  </si>
  <si>
    <t>Baloise Group - Incubator</t>
  </si>
  <si>
    <t>Evaluation and incubation of new technologies for the Baloise Group</t>
  </si>
  <si>
    <t>2019-10-24T22:46:43Z</t>
  </si>
  <si>
    <t>duynguyen</t>
  </si>
  <si>
    <t>Duy Nguyen</t>
  </si>
  <si>
    <t>2011-02-05T09:36:50Z</t>
  </si>
  <si>
    <t>fzenke</t>
  </si>
  <si>
    <t>Friedemann Zenke</t>
  </si>
  <si>
    <t>friedemann.zenke@fmi.ch</t>
  </si>
  <si>
    <t>2013-10-12T17:17:01Z</t>
  </si>
  <si>
    <t>JanSchlender</t>
  </si>
  <si>
    <t>Jan Schlender</t>
  </si>
  <si>
    <t>NOVARTIS</t>
  </si>
  <si>
    <t>2017-02-27T08:33:17Z</t>
  </si>
  <si>
    <t>kptdobe</t>
  </si>
  <si>
    <t>Alexandre Capt</t>
  </si>
  <si>
    <t>Principal scientist @adobe</t>
  </si>
  <si>
    <t>2010-11-09T14:54:37Z</t>
  </si>
  <si>
    <t>ivanek</t>
  </si>
  <si>
    <t>Robert Ivánek</t>
  </si>
  <si>
    <t>2011-03-02T09:15:44Z</t>
  </si>
  <si>
    <t>cyon</t>
  </si>
  <si>
    <t>cyon GmbH</t>
  </si>
  <si>
    <t>2011-08-03T10:09:35Z</t>
  </si>
  <si>
    <t>Dufry</t>
  </si>
  <si>
    <t>Avolta</t>
  </si>
  <si>
    <t>2014-11-04T14:00:42Z</t>
  </si>
  <si>
    <t>hodcroftlab</t>
  </si>
  <si>
    <t>Hodcroft Lab (EVE)</t>
  </si>
  <si>
    <t>The Epidemiology &amp; Virus Evolution (EVE) Group at Swiss TPH!</t>
  </si>
  <si>
    <t>2021-01-04T15:30:15Z</t>
  </si>
  <si>
    <t>galderz</t>
  </si>
  <si>
    <t>Galder Zamarreño</t>
  </si>
  <si>
    <t>RED HAT</t>
  </si>
  <si>
    <t>@RedHatOfficial Engineer, @jboss Alumni. Java developer, Haskell enthusiast. Co-founder of @infinispan. Talo iberiko bilbotarra. Long suffering wife. 🐶 🏂 🎾 ⚽</t>
  </si>
  <si>
    <t>2009-01-29T12:55:54Z</t>
  </si>
  <si>
    <t>nilseling</t>
  </si>
  <si>
    <t>Nils Eling</t>
  </si>
  <si>
    <t>Senior data scientist @Novartis</t>
  </si>
  <si>
    <t>2015-03-04T13:16:46Z</t>
  </si>
  <si>
    <t>rivella50</t>
  </si>
  <si>
    <t>Valentin Treu</t>
  </si>
  <si>
    <t>2009-02-13T16:04:25Z</t>
  </si>
  <si>
    <t>occelebi</t>
  </si>
  <si>
    <t>Cem Celebi</t>
  </si>
  <si>
    <t>ccelebi@protonmail.com</t>
  </si>
  <si>
    <t xml:space="preserve">I am an Open Source Enthusiast who is particularly interested in Cloud &amp; DevOps related things. 
</t>
  </si>
  <si>
    <t>2015-04-02T07:42:18Z</t>
  </si>
  <si>
    <t>ptmerz</t>
  </si>
  <si>
    <t>Pascal Merz</t>
  </si>
  <si>
    <t>pascal.merz@me.com</t>
  </si>
  <si>
    <t>Research Software | Molecular Simulations</t>
  </si>
  <si>
    <t>2016-07-05T09:56:28Z</t>
  </si>
  <si>
    <t>bundfussr</t>
  </si>
  <si>
    <t>Stefan Bundfuss</t>
  </si>
  <si>
    <t>2021-03-19T09:56:46Z</t>
  </si>
  <si>
    <t>aalmiray</t>
  </si>
  <si>
    <t>Andres Almiray</t>
  </si>
  <si>
    <t>aalmiray@gmail.com</t>
  </si>
  <si>
    <t>I code for fun and help others in the process. Java Champion Alumni. Co-founder of Hackergarten &amp; Hack.Commit.Push. Creator of @jreleaser 🚀</t>
  </si>
  <si>
    <t>2008-06-17T00:30:56Z</t>
  </si>
  <si>
    <t>Andreas-Forster</t>
  </si>
  <si>
    <t>Andreas Morel-Forster</t>
  </si>
  <si>
    <t>SHAPEMEANS GMBH</t>
  </si>
  <si>
    <t>2013-07-10T09:41:04Z</t>
  </si>
  <si>
    <t>nimwegenLab</t>
  </si>
  <si>
    <t>van Nimwegen Lab</t>
  </si>
  <si>
    <t>van Nimwegen's laboratory @ Biozentrum Basel</t>
  </si>
  <si>
    <t>2015-01-07T11:07:32Z</t>
  </si>
  <si>
    <t>gabrielwalt</t>
  </si>
  <si>
    <t>Gabriel Walt</t>
  </si>
  <si>
    <t>ADOBE SYSTEMS</t>
  </si>
  <si>
    <t>Product Manager</t>
  </si>
  <si>
    <t>2009-09-22T19:39:24Z</t>
  </si>
  <si>
    <t>maltehelmert</t>
  </si>
  <si>
    <t>Malte Helmert</t>
  </si>
  <si>
    <t>2014-07-26T11:49:12Z</t>
  </si>
  <si>
    <t>IntiQuan</t>
  </si>
  <si>
    <t>Henning Schmidt</t>
  </si>
  <si>
    <t>INTIQUAN GMBH</t>
  </si>
  <si>
    <t>2015-12-03T12:24:31Z</t>
  </si>
  <si>
    <t>numbersman77</t>
  </si>
  <si>
    <t>Kaspar Rufibach</t>
  </si>
  <si>
    <t>F. HOFFMANN-LA ROCHE</t>
  </si>
  <si>
    <t>Trained as a mathematical statistician, working in biostatistical roles for &gt;20 years.</t>
  </si>
  <si>
    <t>2018-11-10T16:20:49Z</t>
  </si>
  <si>
    <t>MrNeRF</t>
  </si>
  <si>
    <t>janusch</t>
  </si>
  <si>
    <t>Professional C++ Software Engineer. Skills: CUDA, Optimization, Golang, Python, Cloud Computing. Available for contracting. Please drop me a DM on twitter.</t>
  </si>
  <si>
    <t>2017-11-21T18:17:58Z</t>
  </si>
  <si>
    <t>frieder</t>
  </si>
  <si>
    <t>Frieder Heugel</t>
  </si>
  <si>
    <t>2011-01-31T10:19:09Z</t>
  </si>
  <si>
    <t>kailashnathkutti</t>
  </si>
  <si>
    <t>Kailash</t>
  </si>
  <si>
    <t>ROCHE DIAGNOSTICS</t>
  </si>
  <si>
    <t>kailashnath.kutti@gmail.com</t>
  </si>
  <si>
    <t>I live and love technology. This is my humble attempt to give back to the community who helped me immensely in many ways. Thanks looking into my bio.
Cheers</t>
  </si>
  <si>
    <t>2012-01-23T07:00:15Z</t>
  </si>
  <si>
    <t>lrosenth</t>
  </si>
  <si>
    <t>Lukas Rosenthaler</t>
  </si>
  <si>
    <t>UNIVERSITY OF BASEL / DIGITAL HUMANITIES LAB (@DHLAB-BASEL)</t>
  </si>
  <si>
    <t>Basel / Switzerland</t>
  </si>
  <si>
    <t>lukas.rosenthaler@unibas.ch</t>
  </si>
  <si>
    <t xml:space="preserve">Professor for Digital Humanities (@dhlab-basel)
PhD in Physics
image processing, image analysis, databases, long term preservation
</t>
  </si>
  <si>
    <t>2013-09-16T17:17:56Z</t>
  </si>
  <si>
    <t>andreasfink</t>
  </si>
  <si>
    <t>Andreas Fink</t>
  </si>
  <si>
    <t xml:space="preserve">Serial Entrepreneur and Engineer (Internet/GSM/Telecoms).
ISP in Sierra Leone, Guinea an Guinea Bissau. Admin of mastodon.sl.
</t>
  </si>
  <si>
    <t>2015-02-11T12:28:08Z</t>
  </si>
  <si>
    <t>waleedelsayed</t>
  </si>
  <si>
    <t>Waleed El Sayed</t>
  </si>
  <si>
    <t>SONONO GMBH</t>
  </si>
  <si>
    <t>2015-08-03T08:02:46Z</t>
  </si>
  <si>
    <t>MeuwlyGroup</t>
  </si>
  <si>
    <t>Meuwly Group</t>
  </si>
  <si>
    <t>2016-11-29T10:17:00Z</t>
  </si>
  <si>
    <t>sechidis</t>
  </si>
  <si>
    <t>Konstantinos Sechidis</t>
  </si>
  <si>
    <t>Machine learning researcher with experience in developing, enhancing and delivering statistical and machine learning methods tailored to healthcare analytics.</t>
  </si>
  <si>
    <t>2017-03-06T19:50:09Z</t>
  </si>
  <si>
    <t>xrobin</t>
  </si>
  <si>
    <t>Xavier Robin</t>
  </si>
  <si>
    <t>SWISS INSTITUTE OF BIOINFORMATICS / UNIVERSITY OF BASEL</t>
  </si>
  <si>
    <t>2011-09-13T11:56:34Z</t>
  </si>
  <si>
    <t>amaunz</t>
  </si>
  <si>
    <t>Andreas Maunz</t>
  </si>
  <si>
    <t>F. HOFFMANN-LA ROCHE AG</t>
  </si>
  <si>
    <t>andreas@maunz.de</t>
  </si>
  <si>
    <t>2008-09-25T11:30:47Z</t>
  </si>
  <si>
    <t>rolandschaub</t>
  </si>
  <si>
    <t>Roland Schaub</t>
  </si>
  <si>
    <t>ZEPHIR SOFTWARE DESIGN AG</t>
  </si>
  <si>
    <t>Münchenstein/Basel, Switzerland</t>
  </si>
  <si>
    <t>2013-03-06T10:59:09Z</t>
  </si>
  <si>
    <t>pvillega</t>
  </si>
  <si>
    <t>Pere Villega</t>
  </si>
  <si>
    <t>ARACONWISS GMBH</t>
  </si>
  <si>
    <t>I'm a freelancer, living in Basel.</t>
  </si>
  <si>
    <t>2008-07-20T12:59:23Z</t>
  </si>
  <si>
    <t>guma44</t>
  </si>
  <si>
    <t>Rafal Gumienny</t>
  </si>
  <si>
    <t>Scientific Software Engineer at Novartis Institutes for BioMedical Research (NIBR)</t>
  </si>
  <si>
    <t>2014-05-19T19:14:20Z</t>
  </si>
  <si>
    <t>byeungchun</t>
  </si>
  <si>
    <t>Kwon, Byeungchun</t>
  </si>
  <si>
    <t>2013-05-18T13:03:36Z</t>
  </si>
  <si>
    <t>charnley</t>
  </si>
  <si>
    <t>Jimmy C. Kromann</t>
  </si>
  <si>
    <t>PHARMA</t>
  </si>
  <si>
    <t>jimmy@charnley.dk</t>
  </si>
  <si>
    <t>Quantum chemistry, cheminformatics and machine learning. Working as a data scientist in the pharmaceutical industry.</t>
  </si>
  <si>
    <t>2012-07-20T11:27:04Z</t>
  </si>
  <si>
    <t>areyesq89</t>
  </si>
  <si>
    <t>Alejandro Reyes</t>
  </si>
  <si>
    <t>NIBR</t>
  </si>
  <si>
    <t>2015-05-27T19:54:16Z</t>
  </si>
  <si>
    <t>svene</t>
  </si>
  <si>
    <t>Sven Ehrke</t>
  </si>
  <si>
    <t>BALOISE</t>
  </si>
  <si>
    <t>sven.ehrke@sven-ehrke.de</t>
  </si>
  <si>
    <t>2009-02-04T13:52:57Z</t>
  </si>
  <si>
    <t>SyarifZapata</t>
  </si>
  <si>
    <t>syarif.hidayatullah@stud.unibas.ch</t>
  </si>
  <si>
    <t>2016-12-20T12:40:33Z</t>
  </si>
  <si>
    <t>jkarni</t>
  </si>
  <si>
    <t>Julian Arni</t>
  </si>
  <si>
    <t>GARNIX</t>
  </si>
  <si>
    <t>Berlin, Germany and Basel, Switzerland</t>
  </si>
  <si>
    <t>2012-04-19T00:51:52Z</t>
  </si>
  <si>
    <t>Sparclex</t>
  </si>
  <si>
    <t>Silvan Krähenbühl</t>
  </si>
  <si>
    <t>BLINK AG</t>
  </si>
  <si>
    <t>Full-Stack Developer</t>
  </si>
  <si>
    <t>2012-11-15T14:07:33Z</t>
  </si>
  <si>
    <t>eleanor-em</t>
  </si>
  <si>
    <t>Eleanor McMurtry</t>
  </si>
  <si>
    <t>elem0@protonmail.com</t>
  </si>
  <si>
    <t>2016-05-08T00:38:10Z</t>
  </si>
  <si>
    <t>JuergenGutsch</t>
  </si>
  <si>
    <t>Juergen Gutsch</t>
  </si>
  <si>
    <t>YOO AG</t>
  </si>
  <si>
    <t>Basel CH</t>
  </si>
  <si>
    <t>.NET junkie, addicted to web and software development, clean coder, MVP for Visual Studio and Development Technologies</t>
  </si>
  <si>
    <t>2010-08-16T08:41:39Z</t>
  </si>
  <si>
    <t>ddresch</t>
  </si>
  <si>
    <t>Dirk Dresch</t>
  </si>
  <si>
    <t>2011-08-17T14:31:51Z</t>
  </si>
  <si>
    <t>m-l-1</t>
  </si>
  <si>
    <t>Mustapha Larbaoui</t>
  </si>
  <si>
    <t>larbaoui@gmail.com</t>
  </si>
  <si>
    <t>mustapha.larbaoui@novartis.com</t>
  </si>
  <si>
    <t>2016-01-20T12:34:18Z</t>
  </si>
  <si>
    <t>epijim</t>
  </si>
  <si>
    <t>James Black</t>
  </si>
  <si>
    <t>Studied at @cambridgeuniversity, working at @Roche, living in @swiss</t>
  </si>
  <si>
    <t>2012-11-09T16:01:07Z</t>
  </si>
  <si>
    <t>Ghazi-Bouabene</t>
  </si>
  <si>
    <t>Ghazi Bouabene</t>
  </si>
  <si>
    <t>SHAPEMEANS</t>
  </si>
  <si>
    <t>Basel Switzerland</t>
  </si>
  <si>
    <t>ghazi.bouabene@shapemeans.com</t>
  </si>
  <si>
    <t>2015-02-10T16:36:52Z</t>
  </si>
  <si>
    <t>mhueser</t>
  </si>
  <si>
    <t>Matthias Hüser</t>
  </si>
  <si>
    <t>CLINERION</t>
  </si>
  <si>
    <t>matthias.hueser@clinerion.com</t>
  </si>
  <si>
    <t>Data Scientist Healthcare &amp; Real World Data</t>
  </si>
  <si>
    <t>2015-02-24T09:00:45Z</t>
  </si>
  <si>
    <t>flavens</t>
  </si>
  <si>
    <t>Flavie L.</t>
  </si>
  <si>
    <t>DASCH</t>
  </si>
  <si>
    <t>flavie.laurens@dasch.swiss</t>
  </si>
  <si>
    <t>2017-06-19T06:22:51Z</t>
  </si>
  <si>
    <t>basecode</t>
  </si>
  <si>
    <t>Tobi Reiss</t>
  </si>
  <si>
    <t>Proud Dad. TDD, Agile, EngineeringManager@Adobe. WebKit committer.</t>
  </si>
  <si>
    <t>2009-10-23T06:52:34Z</t>
  </si>
  <si>
    <t>topherzee</t>
  </si>
  <si>
    <t>Topher Zimmermann</t>
  </si>
  <si>
    <t>Love the mountains, video editing, photography, electronic music, family. Obsessed with digital content and experiences. Product manager at Magnolia CMS.</t>
  </si>
  <si>
    <t>2012-01-26T16:45:56Z</t>
  </si>
  <si>
    <t>paolomoz</t>
  </si>
  <si>
    <t>Paolo Mottadelli</t>
  </si>
  <si>
    <t>paolo.moz@gmail.com</t>
  </si>
  <si>
    <t>2009-08-03T11:34:59Z</t>
  </si>
  <si>
    <t>coatpont</t>
  </si>
  <si>
    <t>Bertrand de Coatpont</t>
  </si>
  <si>
    <t>Sr. Director, Adobe</t>
  </si>
  <si>
    <t>2015-02-13T16:16:11Z</t>
  </si>
  <si>
    <t>a-r-j</t>
  </si>
  <si>
    <t>Arian Jamasb</t>
  </si>
  <si>
    <t>UNIVERSITY OF CAMBRIDGE</t>
  </si>
  <si>
    <t>arian@jamasb.io</t>
  </si>
  <si>
    <t>ML Scientist @PrescientDesign / Tensor Jockey / PhD @ University of Cambridge
Prev: MILA,  X - The Moonshot Factory (FKA Google X), Relation Therapeutics</t>
  </si>
  <si>
    <t>2016-11-23T23:40:36Z</t>
  </si>
  <si>
    <t>ParthS007</t>
  </si>
  <si>
    <t>Parth Shandilya</t>
  </si>
  <si>
    <t>KADOA</t>
  </si>
  <si>
    <t>AI/ML @kadoa-org | MS in Distributed Systems and Machine Intelligence</t>
  </si>
  <si>
    <t>2016-12-03T17:39:57Z</t>
  </si>
  <si>
    <t>TheMaaarc</t>
  </si>
  <si>
    <t>Marc</t>
  </si>
  <si>
    <t>ZEPHIR</t>
  </si>
  <si>
    <t>2013-02-01T16:35:42Z</t>
  </si>
  <si>
    <t>Phlya</t>
  </si>
  <si>
    <t>Ilya Flyamer</t>
  </si>
  <si>
    <t>FMI</t>
  </si>
  <si>
    <t>flyamer@gmail.com</t>
  </si>
  <si>
    <t>Molecular and computational biologist
3D genomics</t>
  </si>
  <si>
    <t>2012-11-26T19:41:33Z</t>
  </si>
  <si>
    <t>odan</t>
  </si>
  <si>
    <t>Daniel Opitz</t>
  </si>
  <si>
    <t>2011-05-11T09:00:21Z</t>
  </si>
  <si>
    <t>caoimhechaos</t>
  </si>
  <si>
    <t>Caoimhe Chaos</t>
  </si>
  <si>
    <t>2008-11-22T18:59:45Z</t>
  </si>
  <si>
    <t>laurafontanesi</t>
  </si>
  <si>
    <t>Laura Fontanesi</t>
  </si>
  <si>
    <t>laura.fontanesi@unibas.ch</t>
  </si>
  <si>
    <t>2016-05-28T11:11:55Z</t>
  </si>
  <si>
    <t>fabwu</t>
  </si>
  <si>
    <t>Fabian Wüthrich</t>
  </si>
  <si>
    <t>2013-11-27T14:06:07Z</t>
  </si>
  <si>
    <t>BBQuercus</t>
  </si>
  <si>
    <t>Bastian Eichenberger</t>
  </si>
  <si>
    <t>ARTIFACT SA</t>
  </si>
  <si>
    <t>Building digital experiences with deep learning.</t>
  </si>
  <si>
    <t>2018-11-19T16:56:25Z</t>
  </si>
  <si>
    <t>jordanlepera</t>
  </si>
  <si>
    <t>Jordan Le Pera</t>
  </si>
  <si>
    <t>BANK J. SAFRA SARASIN</t>
  </si>
  <si>
    <t>Let's build ! 🛠️</t>
  </si>
  <si>
    <t>2017-11-03T15:15:35Z</t>
  </si>
  <si>
    <t>mstritt</t>
  </si>
  <si>
    <t>Manuel</t>
  </si>
  <si>
    <t>IDORSIA</t>
  </si>
  <si>
    <t>Machine Learning &amp; Image Analysis</t>
  </si>
  <si>
    <t>2013-09-11T13:26:06Z</t>
  </si>
  <si>
    <t>Billy-Nie</t>
  </si>
  <si>
    <t>Chenxi Nie</t>
  </si>
  <si>
    <t>ETH ZURICH</t>
  </si>
  <si>
    <t>On the way of becoming a bioinformatician (=´∀｀)人(´∀｀=)</t>
  </si>
  <si>
    <t>2017-10-05T14:09:25Z</t>
  </si>
  <si>
    <t>stefan-guggisberg</t>
  </si>
  <si>
    <t>Stefan Guggisberg</t>
  </si>
  <si>
    <t>Senior Principal Scientist at Adobe, Emeritus Member of the Apache Software Foundation</t>
  </si>
  <si>
    <t>2012-03-16T10:36:58Z</t>
  </si>
  <si>
    <t>klmr</t>
  </si>
  <si>
    <t>Konrad Rudolph</t>
  </si>
  <si>
    <t>konrad.rudolph@gmail.com</t>
  </si>
  <si>
    <t>Geneticist 🧬, computer scientist 𝝺 and software engineer 👨‍💻.</t>
  </si>
  <si>
    <t>2008-12-07T20:55:40Z</t>
  </si>
  <si>
    <t>appcell</t>
  </si>
  <si>
    <t>Appcell</t>
  </si>
  <si>
    <t>LILYSTUDIO</t>
  </si>
  <si>
    <t>eilischu527@gmail.com</t>
  </si>
  <si>
    <t>2011-11-17T04:42:10Z</t>
  </si>
  <si>
    <t>jsurkont</t>
  </si>
  <si>
    <t>Jarosław Surkont</t>
  </si>
  <si>
    <t>SCICORE | UNIVERSITY OF BASEL | SWISS INSTITUTE OF BIOINFORMATICS</t>
  </si>
  <si>
    <t>2014-04-07T23:00:48Z</t>
  </si>
  <si>
    <t>undeadpixel</t>
  </si>
  <si>
    <t>Josep Arús-Pous</t>
  </si>
  <si>
    <t>josep@joseparus.com</t>
  </si>
  <si>
    <t xml:space="preserve">I'm a computer scientist and a doctor in deep learning applied to drug discovery that loves science, music &amp; nerdiness in general! </t>
  </si>
  <si>
    <t>2011-01-17T10:48:42Z</t>
  </si>
  <si>
    <t>danon6868</t>
  </si>
  <si>
    <t>Daniil Litvinov</t>
  </si>
  <si>
    <t>BIOZENTRUM. UNIVERSITY OF BASEL</t>
  </si>
  <si>
    <t>daniillitvinov997@gmail.com</t>
  </si>
  <si>
    <t>2019-03-08T15:15:18Z</t>
  </si>
  <si>
    <t>dev7ch</t>
  </si>
  <si>
    <t>Silvan</t>
  </si>
  <si>
    <t>2015-10-18T17:14:41Z</t>
  </si>
  <si>
    <t>GlitchedPolygons</t>
  </si>
  <si>
    <t>Glitched Polygons GmbH</t>
  </si>
  <si>
    <t>GLITCHED POLYGONS GMBH</t>
  </si>
  <si>
    <t>Glitched Polygons is a Swiss video game development studio that started out as a one-man army with extreme love and passion for good old school games.</t>
  </si>
  <si>
    <t>2018-03-30T21:28:43Z</t>
  </si>
  <si>
    <t>ftiff</t>
  </si>
  <si>
    <t>François</t>
  </si>
  <si>
    <t>fti@me.com</t>
  </si>
  <si>
    <t>2012-03-02T06:58:34Z</t>
  </si>
  <si>
    <t>mfalland</t>
  </si>
  <si>
    <t>Matthias Falland</t>
  </si>
  <si>
    <t>CORPORATESOFTWARE</t>
  </si>
  <si>
    <t>matthias.gessenay@corporatesoftware.ch</t>
  </si>
  <si>
    <t>Matthias Falland is an Azure Architect, working at Corporate Software. He is a Microsoft MVP for Azure and a Microsoft Certified Trainer.</t>
  </si>
  <si>
    <t>2015-05-03T22:21:47Z</t>
  </si>
  <si>
    <t>felixmichel</t>
  </si>
  <si>
    <t>Felix Michel</t>
  </si>
  <si>
    <t>JOURNALIST &amp; CODER</t>
  </si>
  <si>
    <t>felix_michel@gmx.ch</t>
  </si>
  <si>
    <t>Doing journalism with words, data and code</t>
  </si>
  <si>
    <t>2015-04-13T09:01:55Z</t>
  </si>
  <si>
    <t>andersx</t>
  </si>
  <si>
    <t>Anders Steen Christensen</t>
  </si>
  <si>
    <t>QUANTUM CONSULTING BY CHRISTENSEN</t>
  </si>
  <si>
    <t>2012-08-31T06:53:59Z</t>
  </si>
  <si>
    <t>andreas-aeschlimann</t>
  </si>
  <si>
    <t>Andreas Aeschlimann</t>
  </si>
  <si>
    <t>APPVISION-GMBH</t>
  </si>
  <si>
    <t xml:space="preserve">
    Founder and CEO of AppVision GmbH. Software developer with interests in Angular, Ionic, PHP, Java, C# and more.</t>
  </si>
  <si>
    <t>2012-08-18T13:11:49Z</t>
  </si>
  <si>
    <t>musicEnfanthen</t>
  </si>
  <si>
    <t>Stefan Münnich</t>
  </si>
  <si>
    <t>WEBERN-UNIBAS-CH | @DHLAB-BASEL</t>
  </si>
  <si>
    <t>stefan.muennich@unibas.ch</t>
  </si>
  <si>
    <t>2016-08-16T12:32:47Z</t>
  </si>
  <si>
    <t>jaulz</t>
  </si>
  <si>
    <t>Julian Hundeloh</t>
  </si>
  <si>
    <t>HUNDELOH-CONSULTING</t>
  </si>
  <si>
    <t>2013-09-01T14:47:55Z</t>
  </si>
  <si>
    <t>tomaszdurka</t>
  </si>
  <si>
    <t>Tomasz Durka</t>
  </si>
  <si>
    <t>Basel/Zurich</t>
  </si>
  <si>
    <t>tomasz@durka.pl</t>
  </si>
  <si>
    <t>2009-08-08T20:52:11Z</t>
  </si>
  <si>
    <t>raffaelschneider</t>
  </si>
  <si>
    <t>Raffael Schneider</t>
  </si>
  <si>
    <t>Platform Engineer at Helvetia (currently) – interested in automation, geopolitics, open-source, the web and cyber security.</t>
  </si>
  <si>
    <t>2021-01-20T06:55:32Z</t>
  </si>
  <si>
    <t>underdoeg</t>
  </si>
  <si>
    <t>Philip Whitfield</t>
  </si>
  <si>
    <t>UNDEF</t>
  </si>
  <si>
    <t>2010-04-14T13:57:33Z</t>
  </si>
  <si>
    <t>yannickholzenkamp</t>
  </si>
  <si>
    <t>Yannick Holzenkamp</t>
  </si>
  <si>
    <t>2014-10-22T12:04:16Z</t>
  </si>
  <si>
    <t>MikeJSeo</t>
  </si>
  <si>
    <t>Michael Seo</t>
  </si>
  <si>
    <t>2014-10-14T22:47:18Z</t>
  </si>
  <si>
    <t>dengemann</t>
  </si>
  <si>
    <t>Denis A. Engemann</t>
  </si>
  <si>
    <t>I am working at the intersection of Psychology, Neuroscience, Statistics &amp; Computer Science. Sometimes more in one than the other camp.</t>
  </si>
  <si>
    <t>2012-06-30T10:49:25Z</t>
  </si>
  <si>
    <t>JanaJarecki</t>
  </si>
  <si>
    <t>Jana Jarecki (PhD)</t>
  </si>
  <si>
    <t>Data Scientist, Human Choice Modeling, Predictive and Inferential Statistics</t>
  </si>
  <si>
    <t>2014-11-17T21:25:15Z</t>
  </si>
  <si>
    <t>alexkarargyris</t>
  </si>
  <si>
    <t>Alexandros Karargyris</t>
  </si>
  <si>
    <t>MLCOMMONS</t>
  </si>
  <si>
    <t>2015-10-23T01:35:37Z</t>
  </si>
  <si>
    <t>adelabriere</t>
  </si>
  <si>
    <t>Alexis Delabriere</t>
  </si>
  <si>
    <t>MATTERHORN BIOSCIENCES</t>
  </si>
  <si>
    <t>alexis.delabriere@hotmail.fr</t>
  </si>
  <si>
    <t>Data scientist/Bioinformatician focused metabolomics at Matterhorn biosciences.</t>
  </si>
  <si>
    <t>2016-03-01T06:59:07Z</t>
  </si>
  <si>
    <t>Ariwor</t>
  </si>
  <si>
    <t>Asterios Arampatzis</t>
  </si>
  <si>
    <t>PHD STUDENT - ETH ZURICH | SCIENCE LEAD @ACUBESAT</t>
  </si>
  <si>
    <t>2020-04-13T09:07:43Z</t>
  </si>
  <si>
    <t>culmat</t>
  </si>
  <si>
    <t>Matthias Cullmann</t>
  </si>
  <si>
    <t>The P in MVP does not stand for PowerPoint.</t>
  </si>
  <si>
    <t>2011-02-25T19:21:54Z</t>
  </si>
  <si>
    <t>guylabs</t>
  </si>
  <si>
    <t>Guy Brand</t>
  </si>
  <si>
    <t>GRADLE</t>
  </si>
  <si>
    <t>lead software engineer @gradle, blogger at https://guylabs.com , dj and producer at https://guybrule.com</t>
  </si>
  <si>
    <t>2012-06-26T06:38:49Z</t>
  </si>
  <si>
    <t>dsolsona</t>
  </si>
  <si>
    <t>Daniel Solsona</t>
  </si>
  <si>
    <t>BEEKEEPER</t>
  </si>
  <si>
    <t>2011-06-26T16:07:22Z</t>
  </si>
  <si>
    <t>alazzaro</t>
  </si>
  <si>
    <t>Alfio Lazzaro</t>
  </si>
  <si>
    <t>HPE SWITZERLAND</t>
  </si>
  <si>
    <t>Basel / Lugano</t>
  </si>
  <si>
    <t>alfio.lazzaro@gmail.com</t>
  </si>
  <si>
    <t>2013-07-10T12:31:39Z</t>
  </si>
  <si>
    <t>mkgl</t>
  </si>
  <si>
    <t>Mikaël Geljić</t>
  </si>
  <si>
    <t>MAGNOLIA-CMS</t>
  </si>
  <si>
    <t>2014-02-12T23:40:17Z</t>
  </si>
  <si>
    <t>OmarMAshour</t>
  </si>
  <si>
    <t>Omar Ashour</t>
  </si>
  <si>
    <t>2016-07-25T15:54:10Z</t>
  </si>
  <si>
    <t>brunosaboia</t>
  </si>
  <si>
    <t>Bruno Saboia de Albuquerque</t>
  </si>
  <si>
    <t>CREACTIVEBR</t>
  </si>
  <si>
    <t>Passionate coder and economist</t>
  </si>
  <si>
    <t>2012-05-16T14:56:13Z</t>
  </si>
  <si>
    <t>AlbertPorres</t>
  </si>
  <si>
    <t>Albert Porres</t>
  </si>
  <si>
    <t>Blockchain passionate</t>
  </si>
  <si>
    <t>2018-11-02T18:14:08Z</t>
  </si>
  <si>
    <t>nbara</t>
  </si>
  <si>
    <t>Nicolas Barascud</t>
  </si>
  <si>
    <t>SNAP INC.</t>
  </si>
  <si>
    <t>Paris/Basel</t>
  </si>
  <si>
    <t>Brain-computer Interfaces and M/EEG Analysis</t>
  </si>
  <si>
    <t>2014-12-28T22:23:26Z</t>
  </si>
  <si>
    <t>volteanu</t>
  </si>
  <si>
    <t>Valentin Olteanu</t>
  </si>
  <si>
    <t>2013-02-17T16:45:22Z</t>
  </si>
  <si>
    <t>zhisonghe</t>
  </si>
  <si>
    <t>Zhisong He</t>
  </si>
  <si>
    <t>D-BSSE ETH ZURICH</t>
  </si>
  <si>
    <t>zhisong.he@bsse.ethz.ch</t>
  </si>
  <si>
    <t>Computational biologist, senior assistant and lecturer at QuaDBio lab @quadbiolab in D-BSSE, ETH Zurich in Basel, Switzerland</t>
  </si>
  <si>
    <t>2014-04-01T04:02:02Z</t>
  </si>
  <si>
    <t>dergraf</t>
  </si>
  <si>
    <t>Andre Graf</t>
  </si>
  <si>
    <t>2009-11-19T12:55:10Z</t>
  </si>
  <si>
    <t>doemsche</t>
  </si>
  <si>
    <t>doemsche@gmx.ch</t>
  </si>
  <si>
    <t>2010-04-12T15:09:35Z</t>
  </si>
  <si>
    <t>sarahhcarl</t>
  </si>
  <si>
    <t>Sarah Carl</t>
  </si>
  <si>
    <t>FRIEDRICH MIESCHER INSTITUTE</t>
  </si>
  <si>
    <t>sarahhcarl@gmail.com</t>
  </si>
  <si>
    <t>2013-02-24T18:40:14Z</t>
  </si>
  <si>
    <t>aurdipas</t>
  </si>
  <si>
    <t>Aurelio</t>
  </si>
  <si>
    <t>aurelio.dipasquale@swisstph.ch</t>
  </si>
  <si>
    <t>2013-10-10T13:29:32Z</t>
  </si>
  <si>
    <t>idris-maps</t>
  </si>
  <si>
    <t>Anders</t>
  </si>
  <si>
    <t>2015-04-28T14:24:37Z</t>
  </si>
  <si>
    <t>j-keck</t>
  </si>
  <si>
    <t>Jürgen Keck</t>
  </si>
  <si>
    <t>ARTIDIS</t>
  </si>
  <si>
    <t>code@j-keck.net</t>
  </si>
  <si>
    <t>2012-12-19T13:29:14Z</t>
  </si>
  <si>
    <t>niiku</t>
  </si>
  <si>
    <t>Nikolas Philips</t>
  </si>
  <si>
    <t>nikolas.philips@gmail.com</t>
  </si>
  <si>
    <t>DevOps/Kubernetes Engineer at Baloise</t>
  </si>
  <si>
    <t>2012-02-07T14:09:40Z</t>
  </si>
  <si>
    <t>pascscha</t>
  </si>
  <si>
    <t>Pascal Schärli</t>
  </si>
  <si>
    <t>ELCASECURITY</t>
  </si>
  <si>
    <t>Cryptography Engineer at ELCASecurity</t>
  </si>
  <si>
    <t>2016-11-20T18:24:10Z</t>
  </si>
  <si>
    <t>Marius1311</t>
  </si>
  <si>
    <t>Marius Lange</t>
  </si>
  <si>
    <t>QUADBIO</t>
  </si>
  <si>
    <t>marius.lange@bsse.ethz.ch</t>
  </si>
  <si>
    <t>Postdoc at ETH Zürich, Department of Biosystems Science and Engineering</t>
  </si>
  <si>
    <t>2016-12-10T15:06:32Z</t>
  </si>
  <si>
    <t>vtoure</t>
  </si>
  <si>
    <t>Vasundra Touré</t>
  </si>
  <si>
    <t>SIB</t>
  </si>
  <si>
    <t>vasundra.toure@gmail.com</t>
  </si>
  <si>
    <t>2014-11-15T16:19:48Z</t>
  </si>
  <si>
    <t>pfriedri</t>
  </si>
  <si>
    <t>Paul Friedrich</t>
  </si>
  <si>
    <t>PhD Student @cian-unibas Center for Medical Image Analysis and Navigation</t>
  </si>
  <si>
    <t>2022-03-10T19:01:48Z</t>
  </si>
  <si>
    <t>eva-j</t>
  </si>
  <si>
    <t>Eva Jelinkova</t>
  </si>
  <si>
    <t>2014-08-05T21:18:33Z</t>
  </si>
  <si>
    <t>daniel-fink-de</t>
  </si>
  <si>
    <t>Daniel Fink</t>
  </si>
  <si>
    <t>SIEMENS | LEAFS</t>
  </si>
  <si>
    <t>Stuttgart, Germany | Basel, CH (hybrid)</t>
  </si>
  <si>
    <t>Solution Architect @ Siemens | CTO &amp; Co-Founder at Leafs</t>
  </si>
  <si>
    <t>2015-12-23T23:35:56Z</t>
  </si>
  <si>
    <t>hirsch88</t>
  </si>
  <si>
    <t>Gery Hirschfeld</t>
  </si>
  <si>
    <t>gerhard.hirschfeld@baloise.ch</t>
  </si>
  <si>
    <t>passionate web developer</t>
  </si>
  <si>
    <t>2014-01-12T21:04:09Z</t>
  </si>
  <si>
    <t>fiscafusca</t>
  </si>
  <si>
    <t>Giorgia Fiscaletti</t>
  </si>
  <si>
    <t>Computer engineer, art passionate, metalhead, wine lover, nerd just enough. 
Head in the cloud(s).</t>
  </si>
  <si>
    <t>2018-03-28T10:46:26Z</t>
  </si>
  <si>
    <t>martinfuchs</t>
  </si>
  <si>
    <t>martin fuchs</t>
  </si>
  <si>
    <t>basel /switzerland</t>
  </si>
  <si>
    <t>2010-04-16T16:49:48Z</t>
  </si>
  <si>
    <t>wheresvic</t>
  </si>
  <si>
    <t>Victor Parmar</t>
  </si>
  <si>
    <t>vic@smalldata.tech</t>
  </si>
  <si>
    <t>2011-10-17T14:57:13Z</t>
  </si>
  <si>
    <t>csmuller</t>
  </si>
  <si>
    <t>Claude Muller</t>
  </si>
  <si>
    <t>AXLABS</t>
  </si>
  <si>
    <t>claude.muller@protonmail.com</t>
  </si>
  <si>
    <t>2018-03-07T08:36:26Z</t>
  </si>
  <si>
    <t>fabriziofortino</t>
  </si>
  <si>
    <t>Fabrizio Fortino</t>
  </si>
  <si>
    <t xml:space="preserve">Fluent in Java, Scala, Kotlin, Groovy, Javascript and with a good knowledge of Python and Go
</t>
  </si>
  <si>
    <t>2012-02-24T14:59:15Z</t>
  </si>
  <si>
    <t>aroller</t>
  </si>
  <si>
    <t>Aaron Roller</t>
  </si>
  <si>
    <t>Sausalito, California, USA &amp; Basel, Switzerland</t>
  </si>
  <si>
    <t>aaron.roller@aawhere.com</t>
  </si>
  <si>
    <t>2010-06-23T18:00:50Z</t>
  </si>
  <si>
    <t>gysel</t>
  </si>
  <si>
    <t>Michi Gysel</t>
  </si>
  <si>
    <t>mail@mgysel.ch</t>
  </si>
  <si>
    <t>2011-09-20T19:06:37Z</t>
  </si>
  <si>
    <t>greenore</t>
  </si>
  <si>
    <t>Tim Hagmann</t>
  </si>
  <si>
    <t>Hi, my name is Tim and I love to analyse, model and visualize data from all sorts of live.</t>
  </si>
  <si>
    <t>2014-01-28T11:55:33Z</t>
  </si>
  <si>
    <t>subotic</t>
  </si>
  <si>
    <t>Ivan Subotic</t>
  </si>
  <si>
    <t>DASCH-SWISS</t>
  </si>
  <si>
    <t>13eYgKKXYYbLYQNF9sGWaJPQ72yqFPu26UPsPDFPuPPNswK8</t>
  </si>
  <si>
    <t>2010-09-15T19:27:19Z</t>
  </si>
  <si>
    <t>chrede88</t>
  </si>
  <si>
    <t>Christian Olsen</t>
  </si>
  <si>
    <t>PHYSICS DEPARTMENT, UNIVERSITY OF BASEL</t>
  </si>
  <si>
    <t>Postdoctoral researcher at the University of Basel. Working on Hole Spin Qubits and Superconducting Qubits in planar Germanium.</t>
  </si>
  <si>
    <t>2014-10-10T15:14:02Z</t>
  </si>
  <si>
    <t>codingluke</t>
  </si>
  <si>
    <t>Lukas Hodel</t>
  </si>
  <si>
    <t>2011-02-28T21:05:02Z</t>
  </si>
  <si>
    <t>ge11232002</t>
  </si>
  <si>
    <t>Ge Tan</t>
  </si>
  <si>
    <t>NOVARTIS INSTITUTE OF BIOMEDICAL RESEARCH</t>
  </si>
  <si>
    <t>gtan@me.com</t>
  </si>
  <si>
    <t>2011-08-12T16:31:53Z</t>
  </si>
  <si>
    <t>bailliem</t>
  </si>
  <si>
    <t>Mark Baillie</t>
  </si>
  <si>
    <t>2016-05-28T09:46:19Z</t>
  </si>
  <si>
    <t>michaelmarth</t>
  </si>
  <si>
    <t>Michael Marth</t>
  </si>
  <si>
    <t>michael.marth@gmail.com</t>
  </si>
  <si>
    <t>2009-01-09T14:11:49Z</t>
  </si>
  <si>
    <t>etiiiR</t>
  </si>
  <si>
    <t>Etienne Roulet</t>
  </si>
  <si>
    <t>COOP</t>
  </si>
  <si>
    <t>etienne.roulet@outlook.com</t>
  </si>
  <si>
    <t>Fullstack ABAP / Golang / Python developer, Frontend Vue.js, UI5,  JS, HTML, CSS3, Stylus, less, 
Studying Data Science @FHNW</t>
  </si>
  <si>
    <t>2017-09-22T10:38:48Z</t>
  </si>
  <si>
    <t>francescomari</t>
  </si>
  <si>
    <t>Francesco Mari</t>
  </si>
  <si>
    <t>2010-09-17T08:57:24Z</t>
  </si>
  <si>
    <t>TobiasRoth</t>
  </si>
  <si>
    <t>Tobias Roth</t>
  </si>
  <si>
    <t>HINTERMANN &amp; WEBER AG; UNIVERSITY OF BASEL</t>
  </si>
  <si>
    <t>Basel, Switzerland.</t>
  </si>
  <si>
    <t>t.roth@unibas.ch</t>
  </si>
  <si>
    <t>Data scientist at Hintermannweber.ch; PostDoc at University of Basel</t>
  </si>
  <si>
    <t>2015-02-20T22:18:44Z</t>
  </si>
  <si>
    <t>iamdamla</t>
  </si>
  <si>
    <t>Damla</t>
  </si>
  <si>
    <t>Ecole42 Mulhouse student</t>
  </si>
  <si>
    <t>2018-04-26T20:01:35Z</t>
  </si>
  <si>
    <t>AlexRRR</t>
  </si>
  <si>
    <t>2012-02-29T13:52:15Z</t>
  </si>
  <si>
    <t>yschindel</t>
  </si>
  <si>
    <t>Yskert Schindel</t>
  </si>
  <si>
    <t>Basel / Hamburg</t>
  </si>
  <si>
    <t>2019-09-19T08:28:47Z</t>
  </si>
  <si>
    <t>gatoniel</t>
  </si>
  <si>
    <t>niklas breitenbach-netter</t>
  </si>
  <si>
    <t>niknett@gmail.com</t>
  </si>
  <si>
    <t>I studied physics at Philipps University Marburg. Currently I am working at Drescher Lab in the field of image analysis and biophysics in the Biozentrum, Basel.</t>
  </si>
  <si>
    <t>2018-06-19T08:26:17Z</t>
  </si>
  <si>
    <t>StanBarrows</t>
  </si>
  <si>
    <t>Sebastian Bürgin-Fix</t>
  </si>
  <si>
    <t>CODEBAR SOLUTIONS AG</t>
  </si>
  <si>
    <t>sebastian.fix@codebar.ch</t>
  </si>
  <si>
    <t>2014-12-22T10:38:05Z</t>
  </si>
  <si>
    <t>joshy</t>
  </si>
  <si>
    <t>Joshy Cyriac</t>
  </si>
  <si>
    <t>UNIVERSITÄTSSPITAL BASEL</t>
  </si>
  <si>
    <t>2009-12-20T19:13:18Z</t>
  </si>
  <si>
    <t>BalduinLandolt</t>
  </si>
  <si>
    <t>Balduin Landolt</t>
  </si>
  <si>
    <t>2017-10-24T08:24:58Z</t>
  </si>
  <si>
    <t>PaulRitsche</t>
  </si>
  <si>
    <t>Paul Ritsche</t>
  </si>
  <si>
    <t>UNIVERSITY OF BASEL - DEPARTMENT OF SPORT, EXERCISE AND HEALTH</t>
  </si>
  <si>
    <t>2020-09-16T11:06:53Z</t>
  </si>
  <si>
    <t>larshesel</t>
  </si>
  <si>
    <t>Lars Hesel Christensen</t>
  </si>
  <si>
    <t>Programs stuff.</t>
  </si>
  <si>
    <t>2011-03-19T21:26:24Z</t>
  </si>
  <si>
    <t>gmickel</t>
  </si>
  <si>
    <t>Gordon Mickel</t>
  </si>
  <si>
    <t>MICKEL TECH</t>
  </si>
  <si>
    <t>Building AI things at Cistec AG. Owner of Mickel Tech. Crafting cutting-edge solutions with Vue/Nuxt/NextJS and Generative AI. Dad to a scarily smart 3-year-old</t>
  </si>
  <si>
    <t>2009-10-14T22:24:41Z</t>
  </si>
  <si>
    <t>deepakunni3</t>
  </si>
  <si>
    <t>Deepak</t>
  </si>
  <si>
    <t>SIB SWISS INSTITUTE OF BIOINFORMATICS</t>
  </si>
  <si>
    <t>Scientific Coordinator at the Personalized Health Informatics group</t>
  </si>
  <si>
    <t>2013-05-26T02:08:39Z</t>
  </si>
  <si>
    <t>schoentoon</t>
  </si>
  <si>
    <t>Toon Schoenmakers</t>
  </si>
  <si>
    <t>2010-09-27T13:34:18Z</t>
  </si>
  <si>
    <t>c-bik</t>
  </si>
  <si>
    <t>Bikram Chatterjee</t>
  </si>
  <si>
    <t>KONNEXIONSGMBH</t>
  </si>
  <si>
    <t>chatterjee@bluewin.ch</t>
  </si>
  <si>
    <t>CEO@KonnexionsGmbH</t>
  </si>
  <si>
    <t>2011-07-13T15:27:01Z</t>
  </si>
  <si>
    <t>ppmathis</t>
  </si>
  <si>
    <t>Pascal Mathis</t>
  </si>
  <si>
    <t>NETCLOUD // @SNAPSERV</t>
  </si>
  <si>
    <t>dev@ppmathis.com</t>
  </si>
  <si>
    <t>Software automation engineer with networking background, Linux sysadmin, Go / Python / PHP developer, automation geek. Operates AS48550 and @snapserv.</t>
  </si>
  <si>
    <t>2011-11-18T17:36:02Z</t>
  </si>
  <si>
    <t>dweber019</t>
  </si>
  <si>
    <t>David Weber</t>
  </si>
  <si>
    <t>2011-09-02T07:17:45Z</t>
  </si>
  <si>
    <t>cfi2017</t>
  </si>
  <si>
    <t>Carlo Field</t>
  </si>
  <si>
    <t>VANILLAPLAN AG</t>
  </si>
  <si>
    <t>carlo@swiss.dev</t>
  </si>
  <si>
    <t>2016-06-25T13:47:03Z</t>
  </si>
  <si>
    <t>dkgaraujo</t>
  </si>
  <si>
    <t>Douglas K. G. Araujo</t>
  </si>
  <si>
    <t>BANK FOR INTERNATIONAL SETTLEMENTS</t>
  </si>
  <si>
    <t>Economist. Music producer.</t>
  </si>
  <si>
    <t>2015-12-30T01:55:42Z</t>
  </si>
  <si>
    <t>young24</t>
  </si>
  <si>
    <t>Wenbin Yang</t>
  </si>
  <si>
    <t>FRIEDRICH MIESCHER INSTITUTE FOR BIOMEDICAL RESEARCH</t>
  </si>
  <si>
    <t>bysin7@gmail.com</t>
  </si>
  <si>
    <t>Neuroscience PhD candidate at FMI Basel - better people's life with neuroscience and engineering</t>
  </si>
  <si>
    <t>2015-07-23T09:07:25Z</t>
  </si>
  <si>
    <t>rahelarnold98</t>
  </si>
  <si>
    <t>Rahel Arnold</t>
  </si>
  <si>
    <t>rahel.arnold@unibas.ch</t>
  </si>
  <si>
    <t xml:space="preserve">Computer Science Master Student, University of Basel </t>
  </si>
  <si>
    <t>2018-09-17T12:17:26Z</t>
  </si>
  <si>
    <t>mmolari</t>
  </si>
  <si>
    <t>Marco Molari</t>
  </si>
  <si>
    <t>2016-04-28T08:07:36Z</t>
  </si>
  <si>
    <t>AmirEhsan95</t>
  </si>
  <si>
    <t>AmirEhsan KhorashadiZadeh</t>
  </si>
  <si>
    <t>PhD at the University of Basel</t>
  </si>
  <si>
    <t>2020-06-18T13:31:34Z</t>
  </si>
  <si>
    <t>ahankinson</t>
  </si>
  <si>
    <t>Andrew Hankinson</t>
  </si>
  <si>
    <t>RISM DIGITAL CENTER</t>
  </si>
  <si>
    <t>andrew.hankinson@gmail.com</t>
  </si>
  <si>
    <t>2009-12-06T02:57:17Z</t>
  </si>
  <si>
    <t>riccardolardi</t>
  </si>
  <si>
    <t>Riccardo Lardi</t>
  </si>
  <si>
    <t>STUDIO RICCARDO LARDI</t>
  </si>
  <si>
    <t>Designer, Technologist, Software Engineer</t>
  </si>
  <si>
    <t>2010-09-30T11:32:31Z</t>
  </si>
  <si>
    <t>dulvac</t>
  </si>
  <si>
    <t>Andrei Dulvac</t>
  </si>
  <si>
    <t>ADOBE @APACHE</t>
  </si>
  <si>
    <t>andrei.dulvac@gmail.com</t>
  </si>
  <si>
    <t xml:space="preserve">Software Engineer at Adobe, Apache Sling PMC member, Apache Felix committer and open source advocate. </t>
  </si>
  <si>
    <t>2012-03-13T14:48:27Z</t>
  </si>
  <si>
    <t>Seryusjj</t>
  </si>
  <si>
    <t>Sergio Jiménez</t>
  </si>
  <si>
    <t>2013-11-18T21:23:11Z</t>
  </si>
  <si>
    <t>RPanczak</t>
  </si>
  <si>
    <t>Radoslaw Panczak</t>
  </si>
  <si>
    <t>SYNGENTA AG</t>
  </si>
  <si>
    <t>Tinkering with #Rstats &amp; #reproducibility @syngenta.</t>
  </si>
  <si>
    <t>2017-09-05T08:03:45Z</t>
  </si>
  <si>
    <t>Aaronmacaron</t>
  </si>
  <si>
    <t>Aaron Ebnöther</t>
  </si>
  <si>
    <t>GitLab Profile: https://gitlab.com/aagreb</t>
  </si>
  <si>
    <t>2015-06-24T15:53:31Z</t>
  </si>
  <si>
    <t>rukshn</t>
  </si>
  <si>
    <t>Rukshan Ranatunge</t>
  </si>
  <si>
    <t>SWISSTPH</t>
  </si>
  <si>
    <t>rukshan@ruky.me</t>
  </si>
  <si>
    <t>Health Informatics Specialist at SwissTPH</t>
  </si>
  <si>
    <t>2012-08-18T04:15:00Z</t>
  </si>
  <si>
    <t>jludwiczak</t>
  </si>
  <si>
    <t>Jan Ludwiczak</t>
  </si>
  <si>
    <t>2018-02-21T23:13:44Z</t>
  </si>
  <si>
    <t>LCthur</t>
  </si>
  <si>
    <t>Loïc Thurre</t>
  </si>
  <si>
    <t xml:space="preserve">PhD student in Plant Microbe Interactions, Unibasel
</t>
  </si>
  <si>
    <t>2018-10-31T15:53:19Z</t>
  </si>
  <si>
    <t>matteotex91</t>
  </si>
  <si>
    <t>Matteo Tessarolo</t>
  </si>
  <si>
    <t>matteotex@gmail.com</t>
  </si>
  <si>
    <t>2024-08-01T10:23:54Z</t>
  </si>
  <si>
    <t>samuelpulfer</t>
  </si>
  <si>
    <t>Samuel Pulfer</t>
  </si>
  <si>
    <t>2014-02-22T15:31:30Z</t>
  </si>
  <si>
    <t>cstringer17</t>
  </si>
  <si>
    <t>Callum Stringer</t>
  </si>
  <si>
    <t>IDORSIA PHARMACEUTICALS</t>
  </si>
  <si>
    <t>callumstringer10@gmail.com</t>
  </si>
  <si>
    <t>Business System Analyst</t>
  </si>
  <si>
    <t>2016-09-27T15:57:54Z</t>
  </si>
  <si>
    <t>samuelnbaumer</t>
  </si>
  <si>
    <t>Samuel Nussbaumer</t>
  </si>
  <si>
    <t>Software Engineer from Basel, Switzerland. Mainly focused on Backend topics.</t>
  </si>
  <si>
    <t>2017-09-27T06:08:59Z</t>
  </si>
  <si>
    <t>ekremney</t>
  </si>
  <si>
    <t>Ekrem Doğan</t>
  </si>
  <si>
    <t>2011-11-04T01:06:26Z</t>
  </si>
  <si>
    <t>cdedonno</t>
  </si>
  <si>
    <t>carlo.dedonno</t>
  </si>
  <si>
    <t>Data Scientist @ Roche pRED</t>
  </si>
  <si>
    <t>2017-04-23T11:18:48Z</t>
  </si>
  <si>
    <t>acollign</t>
  </si>
  <si>
    <t>Alex Collignon</t>
  </si>
  <si>
    <t>Alsace, France - Basel, Switzerland</t>
  </si>
  <si>
    <t>Security Researcher</t>
  </si>
  <si>
    <t>2010-02-18T21:48:13Z</t>
  </si>
  <si>
    <t>gtancev</t>
  </si>
  <si>
    <t>Georgi Tancev</t>
  </si>
  <si>
    <t xml:space="preserve">PhD | Research Scientist | Data and Digital
</t>
  </si>
  <si>
    <t>2017-07-31T04:24:10Z</t>
  </si>
  <si>
    <t>alternatex</t>
  </si>
  <si>
    <t>Gianni Furger</t>
  </si>
  <si>
    <t>2011-02-23T14:41:50Z</t>
  </si>
  <si>
    <t>otayfuroglu</t>
  </si>
  <si>
    <t>Omer Tayfuroglu</t>
  </si>
  <si>
    <t>2015-08-12T10:02:12Z</t>
  </si>
  <si>
    <t>siyabendoezdemir</t>
  </si>
  <si>
    <t>Siya</t>
  </si>
  <si>
    <t>I build cool stuff that solve problems</t>
  </si>
  <si>
    <t>2019-10-29T16:38:47Z</t>
  </si>
  <si>
    <t>Tiim</t>
  </si>
  <si>
    <t>Swimmer and CS Student</t>
  </si>
  <si>
    <t>2011-09-19T20:19:56Z</t>
  </si>
  <si>
    <t>MaxGfeller</t>
  </si>
  <si>
    <t>Max Gfeller</t>
  </si>
  <si>
    <t>SUTROORG</t>
  </si>
  <si>
    <t>max.gfeller@gmail.com</t>
  </si>
  <si>
    <t>Engineer at @SutroOrg  &amp; Co-founder @LexFerenda</t>
  </si>
  <si>
    <t>2010-08-11T21:18:30Z</t>
  </si>
  <si>
    <t>janfaessler</t>
  </si>
  <si>
    <t>Jan Fässler</t>
  </si>
  <si>
    <t>mail@janfaessler.ch</t>
  </si>
  <si>
    <t>2012-03-19T14:21:37Z</t>
  </si>
  <si>
    <t>mgje</t>
  </si>
  <si>
    <t>Martin Guggisberg</t>
  </si>
  <si>
    <t>UNIVERSITY OF APPLIED SCIENCES AND ARTS NORTHWESTERN SWITZERLAND</t>
  </si>
  <si>
    <t>martin.guggisberg@gmail.com</t>
  </si>
  <si>
    <t>2012-04-05T20:54:13Z</t>
  </si>
  <si>
    <t>winklerrr</t>
  </si>
  <si>
    <t>Sandro Winkler</t>
  </si>
  <si>
    <t>Cyber Security Officer</t>
  </si>
  <si>
    <t>2013-08-28T18:32:38Z</t>
  </si>
  <si>
    <t>AronBA</t>
  </si>
  <si>
    <t>EgoLifter</t>
  </si>
  <si>
    <t>UNIVERSITY OF APPLIED SCIENCES OF EASTERN SWITZERLAND</t>
  </si>
  <si>
    <t>Switzerland, Basel</t>
  </si>
  <si>
    <t xml:space="preserve">weakest CS enjoyer
</t>
  </si>
  <si>
    <t>2020-10-13T19:31:10Z</t>
  </si>
  <si>
    <t>McKean</t>
  </si>
  <si>
    <t>Christopher Scott</t>
  </si>
  <si>
    <t>MCKEAN.CO</t>
  </si>
  <si>
    <t>christopher@mckean.co</t>
  </si>
  <si>
    <t>2010-12-10T14:25:29Z</t>
  </si>
  <si>
    <t>CodeOneTwo</t>
  </si>
  <si>
    <t>Jan Dietrich</t>
  </si>
  <si>
    <t>TECPOSE</t>
  </si>
  <si>
    <t>jan.dietrich.12@gmail.com</t>
  </si>
  <si>
    <t>2013-02-20T14:52:46Z</t>
  </si>
  <si>
    <t>Tiliavir</t>
  </si>
  <si>
    <t>Markus Lindenmann</t>
  </si>
  <si>
    <t>BALOISE VERSICHERUNG AG</t>
  </si>
  <si>
    <t>2014-07-10T09:18:46Z</t>
  </si>
  <si>
    <t>mtte</t>
  </si>
  <si>
    <t>Kay</t>
  </si>
  <si>
    <t>BFH @CROPLED</t>
  </si>
  <si>
    <t>code@mtte.me</t>
  </si>
  <si>
    <t>CS Student &amp; Software Developer @ copled AG</t>
  </si>
  <si>
    <t>2016-12-16T12:11:53Z</t>
  </si>
  <si>
    <t>alvarogonjim</t>
  </si>
  <si>
    <t>Alvaro Gonzalez-Jimenez</t>
  </si>
  <si>
    <t>alvarogonjim95@gmail.com</t>
  </si>
  <si>
    <t>2017-02-09T17:00:18Z</t>
  </si>
  <si>
    <t>JanAdelman</t>
  </si>
  <si>
    <t>Jan Adelmann</t>
  </si>
  <si>
    <t>PhD Candidate in Computational Biology @ETHZ</t>
  </si>
  <si>
    <t>2018-07-04T22:21:51Z</t>
  </si>
  <si>
    <t>lorenzbr</t>
  </si>
  <si>
    <t>Lorenz Brachtendorf</t>
  </si>
  <si>
    <t>BALOISE GROUP</t>
  </si>
  <si>
    <t>lorenz.brachtendorf@gmx.de</t>
  </si>
  <si>
    <t>Software Engineer &amp; Business Analyst @baloise</t>
  </si>
  <si>
    <t>2019-01-13T11:16:36Z</t>
  </si>
  <si>
    <t>siers</t>
  </si>
  <si>
    <t>Raitis Veinbahs</t>
  </si>
  <si>
    <t>Software engineer, enthusiastic youngster.</t>
  </si>
  <si>
    <t>2010-04-01T17:12:55Z</t>
  </si>
  <si>
    <t>D4rkMindz</t>
  </si>
  <si>
    <t>Björn Pfoster</t>
  </si>
  <si>
    <t>ARCTIVEAG</t>
  </si>
  <si>
    <t>bjoern@pfoster.ch</t>
  </si>
  <si>
    <t>Software Engineer | Consultant |
Always looking for the most fun-efficiency-balanced way to handle a challenge</t>
  </si>
  <si>
    <t>2016-01-23T16:18:08Z</t>
  </si>
  <si>
    <t>rodrigo-pena</t>
  </si>
  <si>
    <t>Rodrigo C. G. Pena</t>
  </si>
  <si>
    <t>Data analyst @ CeDA</t>
  </si>
  <si>
    <t>2015-08-07T12:33:45Z</t>
  </si>
  <si>
    <t>dassi</t>
  </si>
  <si>
    <t>Andreas Brodbeck</t>
  </si>
  <si>
    <t>MINDCLUE GMBH</t>
  </si>
  <si>
    <t>Near Basel, Switzerland</t>
  </si>
  <si>
    <t>andreas.brodbeck@mindclue.ch</t>
  </si>
  <si>
    <t>Dad, drummer, thinker and tinker</t>
  </si>
  <si>
    <t>2009-02-12T13:21:30Z</t>
  </si>
  <si>
    <t>loopasam</t>
  </si>
  <si>
    <t>Samuel Croset</t>
  </si>
  <si>
    <t>BB BIOTECH</t>
  </si>
  <si>
    <t>2011-11-14T22:34:23Z</t>
  </si>
  <si>
    <t>lev1nn</t>
  </si>
  <si>
    <t>Levin</t>
  </si>
  <si>
    <t>COOP GENOSSENSCHAFT</t>
  </si>
  <si>
    <t>levin.schaller@bbzbl-it.ch</t>
  </si>
  <si>
    <t>2022-04-19T09:04:34Z</t>
  </si>
  <si>
    <t>jeeberhardt</t>
  </si>
  <si>
    <t>Jérôme Eberhardt</t>
  </si>
  <si>
    <t>SWISS INSTITUTE OF BIOINFORMATICS (SIB)</t>
  </si>
  <si>
    <t>Post-doc at the Biozentrum (unibas) in computational chemistry. My favorite PyMOL colors are tv_green and skyblue.</t>
  </si>
  <si>
    <t>2013-04-16T13:41:07Z</t>
  </si>
  <si>
    <t>rdrighetto</t>
  </si>
  <si>
    <t>Ricardo Righetto</t>
  </si>
  <si>
    <t>PhD, specialist in electron microscopy data processing for life sciences, pretty much interested in image processing, machine learning, HPC, music and lasagna</t>
  </si>
  <si>
    <t>2014-05-25T19:03:17Z</t>
  </si>
  <si>
    <t>bethany-j-allen</t>
  </si>
  <si>
    <t>Bethany Allen</t>
  </si>
  <si>
    <t>ETH ZÜRICH</t>
  </si>
  <si>
    <t>2018-06-06T11:01:58Z</t>
  </si>
  <si>
    <t>sschuepbach</t>
  </si>
  <si>
    <t>Sebastian Schüpbach</t>
  </si>
  <si>
    <t>UB-UNIBAS</t>
  </si>
  <si>
    <t>I keep this account mostly for legacy reasons. Please visit https://gitlab.switch.ch/sschuepbach for my current projects.</t>
  </si>
  <si>
    <t>2015-03-04T13:17:13Z</t>
  </si>
  <si>
    <t>adrinamin</t>
  </si>
  <si>
    <t>Adrin Amin Salehi</t>
  </si>
  <si>
    <t>TI&amp;M</t>
  </si>
  <si>
    <t>love tech! 
coding and doing sport most of the time 😊</t>
  </si>
  <si>
    <t>2015-10-19T17:38:35Z</t>
  </si>
  <si>
    <t>SilenLoc</t>
  </si>
  <si>
    <t>Silen Locatelli</t>
  </si>
  <si>
    <t>OPTRAVIS LLC</t>
  </si>
  <si>
    <t>Clean code is tested code,
right?</t>
  </si>
  <si>
    <t>2021-08-02T08:54:45Z</t>
  </si>
  <si>
    <t>NasaboyZ</t>
  </si>
  <si>
    <t>Josef</t>
  </si>
  <si>
    <t>Basel/Swiss</t>
  </si>
  <si>
    <t>Code-Magier im Aufbau: Jeder Bug ist nur ein Schritt näher am Entwickler-Zauber!🧙‍♂️💻 
Magic level: Confusion and Despair.</t>
  </si>
  <si>
    <t>2023-06-08T00:49:43Z</t>
  </si>
  <si>
    <t>tholu</t>
  </si>
  <si>
    <t>Thomas Lutz</t>
  </si>
  <si>
    <t>2010-06-28T19:18:27Z</t>
  </si>
  <si>
    <t>RamiDaoud1979-zz</t>
  </si>
  <si>
    <t>Rami Daoud</t>
  </si>
  <si>
    <t>Basel City</t>
  </si>
  <si>
    <t>Powercoders.org  student.</t>
  </si>
  <si>
    <t>2016-09-27T21:24:01Z</t>
  </si>
  <si>
    <t>gregorLen</t>
  </si>
  <si>
    <t>Gregor</t>
  </si>
  <si>
    <t>2019-03-21T16:24:23Z</t>
  </si>
  <si>
    <t>KasparJohannesSchneider</t>
  </si>
  <si>
    <t>kajosch92</t>
  </si>
  <si>
    <t>kaspar.sch@outlook.com</t>
  </si>
  <si>
    <t>2015-12-18T12:57:45Z</t>
  </si>
  <si>
    <t>AmarTabakovic</t>
  </si>
  <si>
    <t>Amar</t>
  </si>
  <si>
    <t>Software Development Intern @ Rheinmetall Air Defence</t>
  </si>
  <si>
    <t>2019-02-22T07:42:50Z</t>
  </si>
  <si>
    <t>editio</t>
  </si>
  <si>
    <t>José Luis Losada</t>
  </si>
  <si>
    <t>jose-luis.losada@uwr.edu.pl</t>
  </si>
  <si>
    <t>RISE &amp; DaSCH</t>
  </si>
  <si>
    <t>2013-06-07T15:08:00Z</t>
  </si>
  <si>
    <t>daminetreg</t>
  </si>
  <si>
    <t>Damien Buhl</t>
  </si>
  <si>
    <t>TIPI.BUILD</t>
  </si>
  <si>
    <t>France, Switzerland &amp; Germany (Mostly in Basel and Zürich)</t>
  </si>
  <si>
    <t>damien@buhl.io</t>
  </si>
  <si>
    <t>Founder tipi.build : C++ and Javascript.
@tipi-build
@boostorg</t>
  </si>
  <si>
    <t>2010-01-13T21:39:05Z</t>
  </si>
  <si>
    <t>humford</t>
  </si>
  <si>
    <t>Henry Williams</t>
  </si>
  <si>
    <t>BANK FOR INTERNATIONAL SETTLEMENTS (BIS)</t>
  </si>
  <si>
    <t>henrytkwilliams@gmail.com</t>
  </si>
  <si>
    <t>Research Associate at Bank for International Settlements (BIS). Previously @EdLab and @EinsteinMed (intern @appnexus and @birchbox). Columbia '23 (CS-Math).</t>
  </si>
  <si>
    <t>2014-07-15T21:03:18Z</t>
  </si>
  <si>
    <t>bull0n</t>
  </si>
  <si>
    <t>Lucas</t>
  </si>
  <si>
    <t>Software Developer. 🍵</t>
  </si>
  <si>
    <t>2017-05-20T09:39:00Z</t>
  </si>
  <si>
    <t>tertek</t>
  </si>
  <si>
    <t>Ekin Tertemiz</t>
  </si>
  <si>
    <t>SWISS TROPICAL AND PUBLIC HEALTH INSTITUTE</t>
  </si>
  <si>
    <t>@Research-IT-Swiss-TPH</t>
  </si>
  <si>
    <t>2020-12-03T07:45:21Z</t>
  </si>
  <si>
    <t>yalais</t>
  </si>
  <si>
    <t>Yannic Lais</t>
  </si>
  <si>
    <t>2021-10-01T06:13:00Z</t>
  </si>
  <si>
    <t>tehrhart</t>
  </si>
  <si>
    <t>Tim Ehrhart</t>
  </si>
  <si>
    <t>Leading @rochesecurity, trying to make things a little bit better</t>
  </si>
  <si>
    <t>2014-05-13T17:34:38Z</t>
  </si>
  <si>
    <t>jonnybbb</t>
  </si>
  <si>
    <t>Johannes Bühler</t>
  </si>
  <si>
    <t>jonnybbb@gmail.com</t>
  </si>
  <si>
    <t>2008-11-10T10:05:30Z</t>
  </si>
  <si>
    <t>moritztim</t>
  </si>
  <si>
    <t>Moritz Tim W.</t>
  </si>
  <si>
    <t>Weichwareningenieur</t>
  </si>
  <si>
    <t>2021-09-09T10:24:41Z</t>
  </si>
  <si>
    <t>uniqueg</t>
  </si>
  <si>
    <t>Alex Kanitz</t>
  </si>
  <si>
    <t>BIOZENTRUM, UNIVERSITY OF BASEL &amp; SIB SWISS INSTITUTE OF BIOINFORMATICS / ELIXIR SWITZERLAND</t>
  </si>
  <si>
    <t>alexander.kanitz@alumni.ethz.ch</t>
  </si>
  <si>
    <t>Hi. I'm a software engineer and bioinformatician working on lab automation.</t>
  </si>
  <si>
    <t>2015-02-04T20:57:29Z</t>
  </si>
  <si>
    <t>andreagrioni</t>
  </si>
  <si>
    <t>Andrea Grioni</t>
  </si>
  <si>
    <t>grioni.andrea@gmail.com</t>
  </si>
  <si>
    <t>Data Science and Bioinformatics in Pharma.</t>
  </si>
  <si>
    <t>2019-01-24T12:39:03Z</t>
  </si>
  <si>
    <t>palsch</t>
  </si>
  <si>
    <t>Paul Schell</t>
  </si>
  <si>
    <t>PRODYNA (SCHWEIZ) AG</t>
  </si>
  <si>
    <t>pal.sch@gmx.de</t>
  </si>
  <si>
    <t>I am a senior software architect and consultant with years of experience in full-stack software development.</t>
  </si>
  <si>
    <t>2012-03-21T17:09:18Z</t>
  </si>
  <si>
    <t>ursjoss</t>
  </si>
  <si>
    <t>Urs Joss</t>
  </si>
  <si>
    <t>2010-08-07T18:50:48Z</t>
  </si>
  <si>
    <t>thsmit</t>
  </si>
  <si>
    <t>Thijs Smit</t>
  </si>
  <si>
    <t>ADEMS GMBH</t>
  </si>
  <si>
    <t>Engineering and software in Computational mechanics and Biomechanics</t>
  </si>
  <si>
    <t>2019-07-15T08:22:40Z</t>
  </si>
  <si>
    <t>thedatadudech</t>
  </si>
  <si>
    <t>Abdullah Isa Markus</t>
  </si>
  <si>
    <t xml:space="preserve">Senior Data Scientist, studied Economics with focus on Econometrics and Statistics
Languages: Python, R, SQL
</t>
  </si>
  <si>
    <t>2019-05-21T21:27:06Z</t>
  </si>
  <si>
    <t>syzer</t>
  </si>
  <si>
    <t>CREADI</t>
  </si>
  <si>
    <t>I love Software, and Hackers who make it.</t>
  </si>
  <si>
    <t>2012-07-17T07:19:59Z</t>
  </si>
  <si>
    <t>aschwanb</t>
  </si>
  <si>
    <t>ITS-UNIBAS</t>
  </si>
  <si>
    <t>2013-10-30T09:41:43Z</t>
  </si>
  <si>
    <t>paulheyer</t>
  </si>
  <si>
    <t>Paul Heyer</t>
  </si>
  <si>
    <t>Liestal / Basel, Switzerland</t>
  </si>
  <si>
    <t>2009-06-16T23:05:46Z</t>
  </si>
  <si>
    <t>mjmurphy</t>
  </si>
  <si>
    <t>Michael Murphy</t>
  </si>
  <si>
    <t>THINKTAG</t>
  </si>
  <si>
    <t>2010-07-27T01:39:47Z</t>
  </si>
  <si>
    <t>alexarnimueller</t>
  </si>
  <si>
    <t>Alex Müller</t>
  </si>
  <si>
    <t>Data Scientist and Chemoinformatician at Roche</t>
  </si>
  <si>
    <t>2016-10-12T19:33:49Z</t>
  </si>
  <si>
    <t>Accio</t>
  </si>
  <si>
    <t>Jitao David Zhang</t>
  </si>
  <si>
    <t>F. HOFFMANN-LA ROCHE AG, SWITZERLAND</t>
  </si>
  <si>
    <t>jitao_david.zhang@roche.com</t>
  </si>
  <si>
    <t>A Computational Biologist in Drug Discovery</t>
  </si>
  <si>
    <t>2012-02-01T07:42:03Z</t>
  </si>
  <si>
    <t>muenchto</t>
  </si>
  <si>
    <t>Tobias Münch</t>
  </si>
  <si>
    <t>2018-04-19T22:24:31Z</t>
  </si>
  <si>
    <t>josip2312</t>
  </si>
  <si>
    <t>Josip Ivancic</t>
  </si>
  <si>
    <t>MDPI</t>
  </si>
  <si>
    <t>josip.ivancic23@gmail.com</t>
  </si>
  <si>
    <t>Frontend developer at MDPI</t>
  </si>
  <si>
    <t>2019-04-17T14:08:00Z</t>
  </si>
  <si>
    <t>atenagm1375</t>
  </si>
  <si>
    <t>Atena G.Mohammadi</t>
  </si>
  <si>
    <t xml:space="preserve">computer science-artificial intelligence,
interested in Computational Cognitive Neuroscience
</t>
  </si>
  <si>
    <t>2016-05-24T16:34:18Z</t>
  </si>
  <si>
    <t>QTimort</t>
  </si>
  <si>
    <t>Timothy Diguiet</t>
  </si>
  <si>
    <t>Software Engineer</t>
  </si>
  <si>
    <t>2017-01-23T15:10:10Z</t>
  </si>
  <si>
    <t>maxfrischknecht</t>
  </si>
  <si>
    <t>Max Frischknecht</t>
  </si>
  <si>
    <t>Generative Design, Data Visualization, Digital Humanities</t>
  </si>
  <si>
    <t>2018-04-16T11:00:47Z</t>
  </si>
  <si>
    <t>imagejan</t>
  </si>
  <si>
    <t>Jan Eglinger</t>
  </si>
  <si>
    <t>FRIEDRICH MIESCHER INSTITUTE FOR BIOMEDICAL RESEARCH (FMI)</t>
  </si>
  <si>
    <t>jan.eglinger@fmi.ch</t>
  </si>
  <si>
    <t>Bio-Image Analyst / Image Data Scientist in the Facility for Advanced Imaging and Microscopy at FMI Basel</t>
  </si>
  <si>
    <t>2012-07-24T12:42:57Z</t>
  </si>
  <si>
    <t>gdario</t>
  </si>
  <si>
    <t>Giovanni d'Ario</t>
  </si>
  <si>
    <t>giovanni.dario@gmail.com</t>
  </si>
  <si>
    <t>2011-11-27T17:37:34Z</t>
  </si>
  <si>
    <t>shernshiou</t>
  </si>
  <si>
    <t>Shern Shiou Tan</t>
  </si>
  <si>
    <t>shernshiou@gmail.com</t>
  </si>
  <si>
    <t>2009-03-19T16:07:12Z</t>
  </si>
  <si>
    <t>tph-thuering</t>
  </si>
  <si>
    <t>Tobias Thüring</t>
  </si>
  <si>
    <t>tobias.thuering@unibas.ch</t>
  </si>
  <si>
    <t>2014-11-12T17:58:02Z</t>
  </si>
  <si>
    <t>simeonjackman</t>
  </si>
  <si>
    <t>Simeon Jackman</t>
  </si>
  <si>
    <t>MACHINE LEARNING ARCHITECTS BASEL</t>
  </si>
  <si>
    <t>2016-09-08T11:35:14Z</t>
  </si>
  <si>
    <t>moddatherrashed</t>
  </si>
  <si>
    <t>moddather rashed</t>
  </si>
  <si>
    <t>moddather.developer@gmail.com</t>
  </si>
  <si>
    <t>2017-06-18T22:03:58Z</t>
  </si>
  <si>
    <t>JeyDi</t>
  </si>
  <si>
    <t>Andrea Guzzo</t>
  </si>
  <si>
    <t>INTELLATECH</t>
  </si>
  <si>
    <t>andrea.guzzo92@gmail.com</t>
  </si>
  <si>
    <t>CTO @intellatech, Founder and organiser @PythonBiellaGroup 
Tech, AI, Videogame, and Music lover...it could be different?</t>
  </si>
  <si>
    <t>2014-07-23T12:58:45Z</t>
  </si>
  <si>
    <t>marcossegovia</t>
  </si>
  <si>
    <t>Marcos Segovia</t>
  </si>
  <si>
    <t>WAYFAIR, PREV. @UVINUM</t>
  </si>
  <si>
    <t>Software Engineer, traveller and amateur runner. I enjoy reading and writing. Lifelong learner. Kaizen practitioner.</t>
  </si>
  <si>
    <t>2014-05-28T23:17:47Z</t>
  </si>
  <si>
    <t>lunatsukiii</t>
  </si>
  <si>
    <t>Luna Addi</t>
  </si>
  <si>
    <t>CELESTIAL-INC</t>
  </si>
  <si>
    <t>luna.addi.contact@gmail.com</t>
  </si>
  <si>
    <t>Traditional &amp; 3D Artist, Beginner Software &amp; Game Developer</t>
  </si>
  <si>
    <t>2021-07-23T12:46:45Z</t>
  </si>
  <si>
    <t>chrishuan9</t>
  </si>
  <si>
    <t>Chris Huang</t>
  </si>
  <si>
    <t>kindness is the language which the deaf can hear and the blind can see.</t>
  </si>
  <si>
    <t>2012-03-07T20:36:56Z</t>
  </si>
  <si>
    <t>mopore</t>
  </si>
  <si>
    <t>Jens Nixdorf</t>
  </si>
  <si>
    <t>PRODYNA</t>
  </si>
  <si>
    <t>Race, run, climb... code and 'developing things'...</t>
  </si>
  <si>
    <t>2019-10-21T21:01:56Z</t>
  </si>
  <si>
    <t>mo271</t>
  </si>
  <si>
    <t>Moritz Firsching</t>
  </si>
  <si>
    <t>GOOGLE RESEARCH</t>
  </si>
  <si>
    <t>moritz.firsching@gmail.com</t>
  </si>
  <si>
    <t>2013-02-06T13:02:05Z</t>
  </si>
  <si>
    <t>jose-correia</t>
  </si>
  <si>
    <t>José Correia</t>
  </si>
  <si>
    <t>Software Engineer @ Adobe</t>
  </si>
  <si>
    <t>2018-03-12T14:16:51Z</t>
  </si>
  <si>
    <t>LeonardoLupori</t>
  </si>
  <si>
    <t>Leonardo Lupori</t>
  </si>
  <si>
    <t>I love to mash together bits of microscopy, programming, and electronics to try to understand how the brain works.</t>
  </si>
  <si>
    <t>2018-05-16T07:47:36Z</t>
  </si>
  <si>
    <t>StefanThoma</t>
  </si>
  <si>
    <t>Data Scientist @Roche</t>
  </si>
  <si>
    <t>2018-06-21T12:01:49Z</t>
  </si>
  <si>
    <t>markh0rr</t>
  </si>
  <si>
    <t>STACKSYNC FULL STACK DEVELOPER | EPFL CS STUDENT</t>
  </si>
  <si>
    <t>Basel | Lausanne Switzerland</t>
  </si>
  <si>
    <t>MAKE SOMETHING PEOPLE WANT.</t>
  </si>
  <si>
    <t>2021-02-11T11:10:18Z</t>
  </si>
  <si>
    <t>fgypas</t>
  </si>
  <si>
    <t>Foivos Gypas</t>
  </si>
  <si>
    <t>BIOINFORMATICS SOFTWARE ENGINEER AT NOVARTIS INSTITUTES FOR BIOMEDICAL RESEARCH (NIBR)</t>
  </si>
  <si>
    <t>Bioinformatics Software Engineer @Novartis</t>
  </si>
  <si>
    <t>2013-12-14T10:27:42Z</t>
  </si>
  <si>
    <t>jnussbaum</t>
  </si>
  <si>
    <t>Johannes Nussbaum</t>
  </si>
  <si>
    <t>Allschwil (Basel)</t>
  </si>
  <si>
    <t>Digital Humanist interested in Ancient History, Archaeology, Bible philology, computational stylistics, and Machine Learning</t>
  </si>
  <si>
    <t>2018-05-07T08:43:10Z</t>
  </si>
  <si>
    <t>marcoroth</t>
  </si>
  <si>
    <t>Marco Roth</t>
  </si>
  <si>
    <t>Rubyist, Full-Stack Devloper and Open Source Contributor</t>
  </si>
  <si>
    <t>2014-01-15T17:12:11Z</t>
  </si>
  <si>
    <t>didierCH</t>
  </si>
  <si>
    <t>Head of IT and Senior Full Stack Developer. Polygraphic Engineer HF, Sysadmin, Prepress Specialist.
HTML5, JavaScript, Python, Django, WordPress, Hubspot</t>
  </si>
  <si>
    <t>2014-04-23T06:49:32Z</t>
  </si>
  <si>
    <t>LuSchumacher</t>
  </si>
  <si>
    <t>Lukas Schumacher</t>
  </si>
  <si>
    <t>Postdoctoral researcher in the Center of Economic Psychology at University of Basel</t>
  </si>
  <si>
    <t>2018-05-29T09:14:56Z</t>
  </si>
  <si>
    <t>lucafluri</t>
  </si>
  <si>
    <t>Luca Fluri</t>
  </si>
  <si>
    <t>FHNW UNIVERSITY OF APPLIED SCIENCES AND ARTS, NORTHWESTERN SWITZERLAND</t>
  </si>
  <si>
    <t>dev@lucafluri.ch</t>
  </si>
  <si>
    <t>Software Developer, Researcher</t>
  </si>
  <si>
    <t>2013-11-19T22:01:53Z</t>
  </si>
  <si>
    <t>Joel-Schaltenbrand</t>
  </si>
  <si>
    <t>Joel Schaltenbrand</t>
  </si>
  <si>
    <t>COOP GENOSSENSCHAFT / @BBZ-BL-IT</t>
  </si>
  <si>
    <t>Laufen, Basel-Landschaft</t>
  </si>
  <si>
    <t>github@joelschaltenbrand.ch</t>
  </si>
  <si>
    <t>I'm a tech geek, passionate about all things IT. I believe in lifelong learning and constantly strive to expand my knowledge.</t>
  </si>
  <si>
    <t>2021-08-19T15:57:13Z</t>
  </si>
  <si>
    <t>miandovka</t>
  </si>
  <si>
    <t>Mark Iandovka</t>
  </si>
  <si>
    <t>markiandovka@gmail.com</t>
  </si>
  <si>
    <t>M.Sc. in Machine Intelligence from University of Basel. Currently working as an AI Scientist at Art Basel.</t>
  </si>
  <si>
    <t>2014-12-09T16:14:52Z</t>
  </si>
  <si>
    <t>timlandolt</t>
  </si>
  <si>
    <t>Tim Landolt</t>
  </si>
  <si>
    <t>APFELSAFTLI</t>
  </si>
  <si>
    <t>Old (Minecraft) stuff: @Hekates</t>
  </si>
  <si>
    <t>2022-08-14T11:03:12Z</t>
  </si>
  <si>
    <t>MDendura</t>
  </si>
  <si>
    <t>Matt Dendura</t>
  </si>
  <si>
    <t>AXPO</t>
  </si>
  <si>
    <t>mjdendura@googlemail.com</t>
  </si>
  <si>
    <t>2011-07-15T13:25:42Z</t>
  </si>
  <si>
    <t>JasonShuyinta</t>
  </si>
  <si>
    <t>razzmatazz</t>
  </si>
  <si>
    <t>Never say never because limits like fears are often just illusions.</t>
  </si>
  <si>
    <t>2019-05-10T14:45:33Z</t>
  </si>
  <si>
    <t>sebherbert</t>
  </si>
  <si>
    <t>Sebastien Herbert</t>
  </si>
  <si>
    <t>herbert.sebastien@gmail.com</t>
  </si>
  <si>
    <t>2017-05-31T07:33:25Z</t>
  </si>
  <si>
    <t>RidaAyed</t>
  </si>
  <si>
    <t>Rida Ayed</t>
  </si>
  <si>
    <t>2016-07-20T08:45:57Z</t>
  </si>
  <si>
    <t>jonock</t>
  </si>
  <si>
    <t>Jonathan Noack</t>
  </si>
  <si>
    <t>RIDEABLE.CH</t>
  </si>
  <si>
    <t>Passionate about open mobility and transportation data. Likes to mess around with Python and R to create beautiful visualizations.</t>
  </si>
  <si>
    <t>2013-05-27T17:57:27Z</t>
  </si>
  <si>
    <t>net-cscience-raphael</t>
  </si>
  <si>
    <t>Raphael Waltenspül</t>
  </si>
  <si>
    <t>raphael.waltenspuel@unibas.ch</t>
  </si>
  <si>
    <t>2015-09-25T11:38:28Z</t>
  </si>
  <si>
    <t>tbreuss</t>
  </si>
  <si>
    <t>tebe</t>
  </si>
  <si>
    <t>Old school developer with a modern twist</t>
  </si>
  <si>
    <t>2012-01-16T16:05:57Z</t>
  </si>
  <si>
    <t>laszlolukacs</t>
  </si>
  <si>
    <t>Laszlo Lukacs</t>
  </si>
  <si>
    <t>2015-05-30T16:12:37Z</t>
  </si>
  <si>
    <t>CaibinSh</t>
  </si>
  <si>
    <t>Caibin Sheng</t>
  </si>
  <si>
    <t>GV20-THERAPEUTICS</t>
  </si>
  <si>
    <t>2018-10-05T23:31:56Z</t>
  </si>
  <si>
    <t>eyenx</t>
  </si>
  <si>
    <t>Toni Tauro</t>
  </si>
  <si>
    <t>ADFINIS</t>
  </si>
  <si>
    <t>opensource / devops / ultrarunning / cats</t>
  </si>
  <si>
    <t>2012-07-10T07:01:19Z</t>
  </si>
  <si>
    <t>yesil</t>
  </si>
  <si>
    <t>Ilyas Türkben</t>
  </si>
  <si>
    <t>isturkben@gmail.com</t>
  </si>
  <si>
    <t xml:space="preserve">Senior Fullstack Software Engineer at adobe.com, Adobe
</t>
  </si>
  <si>
    <t>2010-07-12T20:42:51Z</t>
  </si>
  <si>
    <t>leonden</t>
  </si>
  <si>
    <t>Leon</t>
  </si>
  <si>
    <t>HOME</t>
  </si>
  <si>
    <t>info@leonhochwimmer.com</t>
  </si>
  <si>
    <t>🪐🫧🦋</t>
  </si>
  <si>
    <t>2022-01-17T09:06:41Z</t>
  </si>
  <si>
    <t>alexcarol</t>
  </si>
  <si>
    <t>Alex Carol</t>
  </si>
  <si>
    <t>2012-05-07T13:54:44Z</t>
  </si>
  <si>
    <t>rordi</t>
  </si>
  <si>
    <t>Dietrich Rordorf</t>
  </si>
  <si>
    <t>MDPI AG</t>
  </si>
  <si>
    <t>drordorf@gmail.com</t>
  </si>
  <si>
    <t>Technical Product Management at MDPI AG (academic publisher).</t>
  </si>
  <si>
    <t>2016-12-25T15:55:35Z</t>
  </si>
  <si>
    <t>yguenduez</t>
  </si>
  <si>
    <t>Yasin Gündüz</t>
  </si>
  <si>
    <t>ENDRESS + HAUSER</t>
  </si>
  <si>
    <t>Software Engineer | Rustacean</t>
  </si>
  <si>
    <t>2019-04-23T07:47:52Z</t>
  </si>
  <si>
    <t>Smeyke</t>
  </si>
  <si>
    <t>Michael Weibel</t>
  </si>
  <si>
    <t>Interactive Media Designer &amp; and sometimes touring with bands.
Text me for your hopefully cool project.</t>
  </si>
  <si>
    <t>2014-10-16T08:02:02Z</t>
  </si>
  <si>
    <t>seakayone</t>
  </si>
  <si>
    <t>Christian Kleinbölting</t>
  </si>
  <si>
    <t>DASCH - SWISS NATIONAL DATA AND SERVICE CENTER FOR THE HUMANITIES @DASCH-SWISS</t>
  </si>
  <si>
    <t>2010-02-20T11:17:46Z</t>
  </si>
  <si>
    <t>zakgreant</t>
  </si>
  <si>
    <t>Zak Greant</t>
  </si>
  <si>
    <t>BIGFILTER-AI</t>
  </si>
  <si>
    <t>zak@greant.com</t>
  </si>
  <si>
    <t>Cook. Electronic Frontierist. Hack.</t>
  </si>
  <si>
    <t>2009-05-02T17:10:07Z</t>
  </si>
  <si>
    <t>pawelru</t>
  </si>
  <si>
    <t>Pawel Rucki</t>
  </si>
  <si>
    <t>2015-06-17T22:42:39Z</t>
  </si>
  <si>
    <t>pietropatelli</t>
  </si>
  <si>
    <t>Pietro Patelli</t>
  </si>
  <si>
    <t>2017-11-22T00:26:37Z</t>
  </si>
  <si>
    <t>nickholway</t>
  </si>
  <si>
    <t>nick.holway@gmail.com</t>
  </si>
  <si>
    <t>2013-03-15T14:29:59Z</t>
  </si>
  <si>
    <t>pedrofale</t>
  </si>
  <si>
    <t>Pedro F. Ferreira</t>
  </si>
  <si>
    <t>ETH ZÜRICH @CBG-ETHZ</t>
  </si>
  <si>
    <t>2016-06-12T23:53:05Z</t>
  </si>
  <si>
    <t>bennyzen</t>
  </si>
  <si>
    <t>Benny Zaminga</t>
  </si>
  <si>
    <t>OFFIX</t>
  </si>
  <si>
    <t>WebDev, DevOps &amp; DadOps</t>
  </si>
  <si>
    <t>2008-06-11T05:36:08Z</t>
  </si>
  <si>
    <t>goggle</t>
  </si>
  <si>
    <t>Alexander Seiler</t>
  </si>
  <si>
    <t>seileralex@gmail.com</t>
  </si>
  <si>
    <t>2012-06-16T10:10:27Z</t>
  </si>
  <si>
    <t>wingsuitist</t>
  </si>
  <si>
    <t>Sam Felix</t>
  </si>
  <si>
    <t>Full Stack Entrepreneur - on a creative journey after first successful exit. New tech, science, OpenSource, Software Development, Space Enthusiast, Skydiver...</t>
  </si>
  <si>
    <t>2011-07-08T12:05:13Z</t>
  </si>
  <si>
    <t>gordonkoehn</t>
  </si>
  <si>
    <t>Gordon Julian Koehn</t>
  </si>
  <si>
    <t>gordon@koehn.net</t>
  </si>
  <si>
    <t>Quantitative Software Engineer – Bioinformatics
//
'23 MSc Biotech @ ETH /
'21 MSc Physics @ ICL /
'20 BSc Physics @ UCL</t>
  </si>
  <si>
    <t>2015-02-05T15:16:50Z</t>
  </si>
  <si>
    <t>j3mdamas</t>
  </si>
  <si>
    <t>João M. Damas</t>
  </si>
  <si>
    <t>SYNGENTA</t>
  </si>
  <si>
    <t>Basel Area, Switzerland</t>
  </si>
  <si>
    <t>SysOps in Scientific Research</t>
  </si>
  <si>
    <t>2015-02-02T12:05:19Z</t>
  </si>
  <si>
    <t>nfq</t>
  </si>
  <si>
    <t>Nathan Querido</t>
  </si>
  <si>
    <t>QUERIDODESIGN</t>
  </si>
  <si>
    <t>throwaway@nathanquerido.com</t>
  </si>
  <si>
    <t>2010-01-16T02:29:32Z</t>
  </si>
  <si>
    <t>jv-k</t>
  </si>
  <si>
    <t>John Valai</t>
  </si>
  <si>
    <t>London — Geneva — Basel — Remote</t>
  </si>
  <si>
    <t>git@jvk.to</t>
  </si>
  <si>
    <t>▲ Full-stack Software Engineer 
▲ Azure ▲ ML 
▲ IoT</t>
  </si>
  <si>
    <t>2013-10-30T00:11:43Z</t>
  </si>
  <si>
    <t>valentinorusconi</t>
  </si>
  <si>
    <t>Valentino Rusconi</t>
  </si>
  <si>
    <t>Switzerland Basel</t>
  </si>
  <si>
    <t>2016-08-21T13:46:29Z</t>
  </si>
  <si>
    <t>shoeferlin</t>
  </si>
  <si>
    <t>Simon Höferlin</t>
  </si>
  <si>
    <t>Munich | Basel | Berlin | Berkeley</t>
  </si>
  <si>
    <t>Studied @ CDTM, TUM, UC Berkeley, Le Wagon | HTML, CSS, Bootstrap, JavaScript and TypeScript, mongoDB, SQL, git, Heroku, Ruby on Rails, Python, React, Java</t>
  </si>
  <si>
    <t>2018-03-27T16:44:54Z</t>
  </si>
  <si>
    <t>arnoldjulian</t>
  </si>
  <si>
    <t>Julian Arnold</t>
  </si>
  <si>
    <t>2020-05-07T00:59:44Z</t>
  </si>
  <si>
    <t>benhendriks</t>
  </si>
  <si>
    <t>Benjamin Steidl</t>
  </si>
  <si>
    <t>2019-12-01T15:50:43Z</t>
  </si>
  <si>
    <t>JacekKedzierski</t>
  </si>
  <si>
    <t>Jacek Kędzierski</t>
  </si>
  <si>
    <t>PhD in Computational Pharmacy with strong foundation in programming, chemoinformatics and biochemistry. Currently working on modelling toxicological targets.</t>
  </si>
  <si>
    <t>2020-03-24T15:15:11Z</t>
  </si>
  <si>
    <t>EricBoittier</t>
  </si>
  <si>
    <t>Eric Boittier</t>
  </si>
  <si>
    <t>2018-06-10T06:29:50Z</t>
  </si>
  <si>
    <t>maehr</t>
  </si>
  <si>
    <t>Moritz Mähr</t>
  </si>
  <si>
    <t>DHBERN &amp; @STADT-GESCHICHTE-BASEL</t>
  </si>
  <si>
    <t>Bern &amp; Basel</t>
  </si>
  <si>
    <t xml:space="preserve">#DH #STS #NLP #SNA #graphs
#DigitalHistory #HistoryOfComputing
👷 associate researcher @DHBern and digital lead @Stadt-Geschichte-Basel </t>
  </si>
  <si>
    <t>2015-09-22T10:10:32Z</t>
  </si>
  <si>
    <t>TK5-Tim</t>
  </si>
  <si>
    <t>Tim Keller</t>
  </si>
  <si>
    <t>Computer Science student and IT Services Client Services Mac at University of Basel</t>
  </si>
  <si>
    <t>2019-09-09T11:58:50Z</t>
  </si>
  <si>
    <t>jarheadcore</t>
  </si>
  <si>
    <t>IWF-WEB</t>
  </si>
  <si>
    <t>Basel, Schweiz</t>
  </si>
  <si>
    <t>BaselHack, Senior Webdev, Frontend, Hackathons, UX / UI, FPV / Drones</t>
  </si>
  <si>
    <t>2015-03-13T20:45:33Z</t>
  </si>
  <si>
    <t>maysam</t>
  </si>
  <si>
    <t>Maysam Torabi</t>
  </si>
  <si>
    <t>EYELEVEL SCHWEIZ AG</t>
  </si>
  <si>
    <t>maysam@codehospital.com</t>
  </si>
  <si>
    <t>Software Developer</t>
  </si>
  <si>
    <t>2011-01-30T09:42:34Z</t>
  </si>
  <si>
    <t>thiemo</t>
  </si>
  <si>
    <t>Thiemo Gamma</t>
  </si>
  <si>
    <t>UNIVERSITY HOSPITAL OF BASEL</t>
  </si>
  <si>
    <t>Basel/Zurich, Switzerland</t>
  </si>
  <si>
    <t>Maxillofacial surgeon</t>
  </si>
  <si>
    <t>2010-06-15T15:34:09Z</t>
  </si>
  <si>
    <t>dpdawson</t>
  </si>
  <si>
    <t>Daniel Dawson</t>
  </si>
  <si>
    <t>GOOGLE</t>
  </si>
  <si>
    <t>dpdawson@dpdawson.org</t>
  </si>
  <si>
    <t>2010-11-16T21:28:17Z</t>
  </si>
  <si>
    <t>codrinbucur</t>
  </si>
  <si>
    <t>Codrin Bucur</t>
  </si>
  <si>
    <t>2014-12-11T13:31:39Z</t>
  </si>
  <si>
    <t>ioolkos</t>
  </si>
  <si>
    <t>VERNEMQ</t>
  </si>
  <si>
    <t>Captain Nemo of VerneMQ //
Conqueror of RoburDB</t>
  </si>
  <si>
    <t>2010-05-20T12:48:38Z</t>
  </si>
  <si>
    <t>bar9</t>
  </si>
  <si>
    <t>Roland Brand</t>
  </si>
  <si>
    <t>rolandbrand11@gmail.com</t>
  </si>
  <si>
    <t xml:space="preserve">Software engineer | Rustacean | Part-time-preneur passionate about code tools, open source and digital business ideas </t>
  </si>
  <si>
    <t>2014-12-11T08:40:48Z</t>
  </si>
  <si>
    <t>SUM of following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</si>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</sst>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  <scheme val="minor"/>
    </font>
    <font>
      <sz val="14.0"/>
      <color theme="1"/>
      <name val="Consolas"/>
    </font>
    <font>
      <color theme="1"/>
      <name val="Arial"/>
      <scheme val="minor"/>
    </font>
    <font>
      <u/>
      <color rgb="FF0000FF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49" xfId="0" applyAlignment="1" applyFont="1" applyNumberFormat="1">
      <alignment readingOrder="0"/>
    </xf>
    <xf borderId="0" fillId="0" fontId="3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AA1001" sheet="users.csv"/>
  </cacheSource>
  <cacheFields>
    <cacheField name="login" numFmtId="0">
      <sharedItems containsBlank="1">
        <s v="dpryan79"/>
        <s v="wasserth"/>
        <s v="ravage84"/>
        <s v="elanmart"/>
        <s v="quadbiolab"/>
        <s v="rneher"/>
        <s v="danvet"/>
        <s v="neherlab"/>
        <s v="cbg-ethz"/>
        <s v="marcelluethi"/>
        <s v="hackermd"/>
        <s v="esteban-aliverti"/>
        <s v="quantumjim"/>
        <s v="adobe-rnd"/>
        <s v="laduplessis"/>
        <s v="almilo"/>
        <s v="neocorp"/>
        <s v="SwissTPH"/>
        <s v="fmi-basel"/>
        <s v="extrapixel"/>
        <s v="tarsius"/>
        <s v="ofajardo"/>
        <s v="BaselHack"/>
        <s v="mmlr"/>
        <s v="baloise"/>
        <s v="vladen"/>
        <s v="juergba"/>
        <s v="marcantondahmen"/>
        <s v="yperbasis"/>
        <s v="netzwerg"/>
        <s v="guenterh"/>
        <s v="revitron"/>
        <s v="fmeschbe"/>
        <s v="raducotescu"/>
        <s v="ingmars"/>
        <s v="delalamo"/>
        <s v="v7b1"/>
        <s v="cwoffenden"/>
        <s v="magnolia-cms"/>
        <s v="kordamp"/>
        <s v="brain-tec"/>
        <s v="tikiatua"/>
        <s v="netzarbeiter"/>
        <s v="SoapZA"/>
        <s v="cjelger"/>
        <s v="delcroip"/>
        <s v="eggerdo"/>
        <s v="janexner"/>
        <s v="aibasel"/>
        <s v="decodoku"/>
        <s v="baloise-incubator"/>
        <s v="duynguyen"/>
        <s v="fzenke"/>
        <s v="JanSchlender"/>
        <s v="kptdobe"/>
        <s v="ivanek"/>
        <s v="cyon"/>
        <s v="Dufry"/>
        <s v="hodcroftlab"/>
        <s v="galderz"/>
        <s v="nilseling"/>
        <s v="rivella50"/>
        <s v="occelebi"/>
        <s v="ptmerz"/>
        <s v="bundfussr"/>
        <s v="aalmiray"/>
        <s v="Andreas-Forster"/>
        <s v="nimwegenLab"/>
        <s v="gabrielwalt"/>
        <s v="maltehelmert"/>
        <s v="IntiQuan"/>
        <s v="numbersman77"/>
        <s v="MrNeRF"/>
        <s v="frieder"/>
        <s v="kailashnathkutti"/>
        <s v="lrosenth"/>
        <s v="andreasfink"/>
        <s v="waleedelsayed"/>
        <s v="MeuwlyGroup"/>
        <s v="sechidis"/>
        <s v="xrobin"/>
        <s v="amaunz"/>
        <s v="rolandschaub"/>
        <s v="pvillega"/>
        <s v="guma44"/>
        <s v="byeungchun"/>
        <s v="charnley"/>
        <s v="areyesq89"/>
        <s v="svene"/>
        <s v="SyarifZapata"/>
        <s v="jkarni"/>
        <s v="Sparclex"/>
        <s v="eleanor-em"/>
        <s v="JuergenGutsch"/>
        <s v="ddresch"/>
        <s v="m-l-1"/>
        <s v="epijim"/>
        <s v="Ghazi-Bouabene"/>
        <s v="mhueser"/>
        <s v="flavens"/>
        <s v="basecode"/>
        <s v="topherzee"/>
        <s v="paolomoz"/>
        <s v="coatpont"/>
        <s v="a-r-j"/>
        <s v="ParthS007"/>
        <s v="TheMaaarc"/>
        <s v="Phlya"/>
        <s v="odan"/>
        <s v="caoimhechaos"/>
        <s v="laurafontanesi"/>
        <s v="fabwu"/>
        <s v="BBQuercus"/>
        <s v="jordanlepera"/>
        <s v="mstritt"/>
        <s v="Billy-Nie"/>
        <s v="stefan-guggisberg"/>
        <s v="klmr"/>
        <s v="appcell"/>
        <s v="jsurkont"/>
        <s v="undeadpixel"/>
        <s v="danon6868"/>
        <s v="dev7ch"/>
        <s v="GlitchedPolygons"/>
        <s v="ftiff"/>
        <s v="mfalland"/>
        <s v="felixmichel"/>
        <s v="andersx"/>
        <s v="andreas-aeschlimann"/>
        <s v="musicEnfanthen"/>
        <s v="jaulz"/>
        <s v="tomaszdurka"/>
        <s v="raffaelschneider"/>
        <s v="underdoeg"/>
        <s v="yannickholzenkamp"/>
        <s v="MikeJSeo"/>
        <s v="dengemann"/>
        <s v="JanaJarecki"/>
        <s v="alexkarargyris"/>
        <s v="adelabriere"/>
        <s v="Ariwor"/>
        <s v="culmat"/>
        <s v="guylabs"/>
        <s v="dsolsona"/>
        <s v="alazzaro"/>
        <s v="mkgl"/>
        <s v="OmarMAshour"/>
        <s v="brunosaboia"/>
        <s v="AlbertPorres"/>
        <s v="nbara"/>
        <s v="volteanu"/>
        <s v="zhisonghe"/>
        <s v="dergraf"/>
        <s v="doemsche"/>
        <s v="sarahhcarl"/>
        <s v="aurdipas"/>
        <s v="idris-maps"/>
        <s v="j-keck"/>
        <s v="niiku"/>
        <s v="pascscha"/>
        <s v="Marius1311"/>
        <s v="vtoure"/>
        <s v="pfriedri"/>
        <s v="eva-j"/>
        <s v="daniel-fink-de"/>
        <s v="hirsch88"/>
        <s v="fiscafusca"/>
        <s v="martinfuchs"/>
        <s v="wheresvic"/>
        <s v="csmuller"/>
        <s v="fabriziofortino"/>
        <s v="aroller"/>
        <s v="gysel"/>
        <s v="greenore"/>
        <s v="subotic"/>
        <s v="chrede88"/>
        <s v="codingluke"/>
        <s v="ge11232002"/>
        <s v="bailliem"/>
        <s v="michaelmarth"/>
        <s v="etiiiR"/>
        <s v="francescomari"/>
        <s v="TobiasRoth"/>
        <s v="iamdamla"/>
        <s v="AlexRRR"/>
        <s v="yschindel"/>
        <s v="gatoniel"/>
        <s v="StanBarrows"/>
        <s v="joshy"/>
        <s v="BalduinLandolt"/>
        <s v="PaulRitsche"/>
        <s v="larshesel"/>
        <s v="gmickel"/>
        <s v="deepakunni3"/>
        <s v="schoentoon"/>
        <s v="c-bik"/>
        <s v="ppmathis"/>
        <s v="dweber019"/>
        <s v="cfi2017"/>
        <s v="dkgaraujo"/>
        <s v="young24"/>
        <s v="rahelarnold98"/>
        <s v="mmolari"/>
        <s v="AmirEhsan95"/>
        <s v="ahankinson"/>
        <s v="riccardolardi"/>
        <s v="dulvac"/>
        <s v="Seryusjj"/>
        <s v="RPanczak"/>
        <s v="Aaronmacaron"/>
        <s v="rukshn"/>
        <s v="jludwiczak"/>
        <s v="LCthur"/>
        <s v="matteotex91"/>
        <s v="samuelpulfer"/>
        <s v="cstringer17"/>
        <s v="samuelnbaumer"/>
        <s v="ekremney"/>
        <s v="cdedonno"/>
        <s v="acollign"/>
        <s v="gtancev"/>
        <s v="alternatex"/>
        <s v="otayfuroglu"/>
        <s v="siyabendoezdemir"/>
        <s v="Tiim"/>
        <s v="MaxGfeller"/>
        <s v="janfaessler"/>
        <s v="mgje"/>
        <s v="winklerrr"/>
        <s v="AronBA"/>
        <s v="McKean"/>
        <s v="CodeOneTwo"/>
        <s v="Tiliavir"/>
        <s v="mtte"/>
        <s v="alvarogonjim"/>
        <s v="JanAdelman"/>
        <s v="lorenzbr"/>
        <s v="siers"/>
        <s v="D4rkMindz"/>
        <s v="rodrigo-pena"/>
        <s v="dassi"/>
        <s v="loopasam"/>
        <s v="lev1nn"/>
        <s v="jeeberhardt"/>
        <s v="rdrighetto"/>
        <s v="bethany-j-allen"/>
        <s v="sschuepbach"/>
        <s v="adrinamin"/>
        <s v="SilenLoc"/>
        <s v="NasaboyZ"/>
        <s v="tholu"/>
        <s v="RamiDaoud1979-zz"/>
        <s v="gregorLen"/>
        <s v="KasparJohannesSchneider"/>
        <s v="AmarTabakovic"/>
        <s v="editio"/>
        <s v="daminetreg"/>
        <s v="humford"/>
        <s v="bull0n"/>
        <s v="tertek"/>
        <s v="yalais"/>
        <s v="tehrhart"/>
        <s v="jonnybbb"/>
        <s v="moritztim"/>
        <s v="uniqueg"/>
        <s v="andreagrioni"/>
        <s v="palsch"/>
        <s v="ursjoss"/>
        <s v="thsmit"/>
        <s v="thedatadudech"/>
        <s v="syzer"/>
        <s v="aschwanb"/>
        <s v="paulheyer"/>
        <s v="mjmurphy"/>
        <s v="alexarnimueller"/>
        <s v="Accio"/>
        <s v="muenchto"/>
        <s v="josip2312"/>
        <s v="atenagm1375"/>
        <s v="QTimort"/>
        <s v="maxfrischknecht"/>
        <s v="imagejan"/>
        <s v="gdario"/>
        <s v="shernshiou"/>
        <s v="tph-thuering"/>
        <s v="simeonjackman"/>
        <s v="moddatherrashed"/>
        <s v="JeyDi"/>
        <s v="marcossegovia"/>
        <s v="lunatsukiii"/>
        <s v="chrishuan9"/>
        <s v="mopore"/>
        <s v="mo271"/>
        <s v="jose-correia"/>
        <s v="LeonardoLupori"/>
        <s v="StefanThoma"/>
        <s v="markh0rr"/>
        <s v="fgypas"/>
        <s v="jnussbaum"/>
        <s v="marcoroth"/>
        <s v="didierCH"/>
        <s v="LuSchumacher"/>
        <s v="lucafluri"/>
        <s v="Joel-Schaltenbrand"/>
        <s v="miandovka"/>
        <s v="timlandolt"/>
        <s v="MDendura"/>
        <s v="JasonShuyinta"/>
        <s v="sebherbert"/>
        <s v="RidaAyed"/>
        <s v="jonock"/>
        <s v="net-cscience-raphael"/>
        <s v="tbreuss"/>
        <s v="laszlolukacs"/>
        <s v="CaibinSh"/>
        <s v="eyenx"/>
        <s v="yesil"/>
        <s v="leonden"/>
        <s v="alexcarol"/>
        <s v="rordi"/>
        <s v="yguenduez"/>
        <s v="Smeyke"/>
        <s v="seakayone"/>
        <s v="zakgreant"/>
        <s v="pawelru"/>
        <s v="pietropatelli"/>
        <s v="nickholway"/>
        <s v="pedrofale"/>
        <s v="bennyzen"/>
        <s v="goggle"/>
        <s v="wingsuitist"/>
        <s v="gordonkoehn"/>
        <s v="j3mdamas"/>
        <s v="nfq"/>
        <s v="jv-k"/>
        <s v="valentinorusconi"/>
        <s v="shoeferlin"/>
        <s v="arnoldjulian"/>
        <s v="benhendriks"/>
        <s v="JacekKedzierski"/>
        <s v="EricBoittier"/>
        <s v="maehr"/>
        <s v="TK5-Tim"/>
        <s v="jarheadcore"/>
        <s v="maysam"/>
        <s v="thiemo"/>
        <s v="dpdawson"/>
        <s v="codrinbucur"/>
        <s v="ioolkos"/>
        <s v="bar9"/>
        <m/>
      </sharedItems>
    </cacheField>
    <cacheField name="name" numFmtId="0">
      <sharedItems containsBlank="1">
        <s v="Devon Ryan"/>
        <s v="Jakob Wasserthal"/>
        <s v="Marc Würth"/>
        <s v="Marcin Elantkowski"/>
        <s v="QuaDBio Lab (archived)"/>
        <s v="Richard Neher"/>
        <s v="Simona Vetter"/>
        <s v="neherlab"/>
        <s v="Computational Biology Group"/>
        <s v="Marcel Luethi"/>
        <s v="Markus D. Herrmann"/>
        <s v="Esteban"/>
        <s v="James Wootton"/>
        <s v="Adobe RnD"/>
        <s v="Louis"/>
        <s v="Alberto Mijares"/>
        <s v="Niyazi Erdoğan"/>
        <s v="Swiss TPH"/>
        <s v="Friedrich Miescher Institute for Biomedical Research"/>
        <s v="Patrick Meister"/>
        <s v="Jonas Bernoulli"/>
        <s v="Otto Fajardo"/>
        <s v="BaselHack (baselhack.ch)"/>
        <s v="Michael Lotz"/>
        <s v="Baloise Group"/>
        <s v="Denis Vlassenko"/>
        <s v="Juerg B."/>
        <s v="Marc Anton Dahmen"/>
        <s v="Andrew Ashikhmin"/>
        <s v="Rahel Lüthy"/>
        <s v="Günter Hipler"/>
        <s v="Revitron"/>
        <s v="Felix Meschberger"/>
        <s v="Radu Cotescu"/>
        <s v="Ingmar Schlecht"/>
        <s v="Diego del Alamo"/>
        <s v="vboehm"/>
        <s v="Carl Woffenden"/>
        <s v="Magnolia CMS"/>
        <s v="Kordamp"/>
        <s v="braintec"/>
        <s v="Ramon Saccilotto"/>
        <s v="netzarbeiter"/>
        <s v="David Seifert"/>
        <s v="Christophe Jelger"/>
        <s v="Patrick Delcroix"/>
        <s v="Dominik Egger"/>
        <s v="Jan Exner"/>
        <s v="Artificial Intelligence Group - University of Basel"/>
        <s v="Decodoku"/>
        <s v="Baloise Group - Incubator"/>
        <s v="Duy Nguyen"/>
        <s v="Friedemann Zenke"/>
        <s v="Jan Schlender"/>
        <s v="Alexandre Capt"/>
        <s v="Robert Ivánek"/>
        <s v="cyon GmbH"/>
        <s v="Avolta"/>
        <s v="Hodcroft Lab (EVE)"/>
        <s v="Galder Zamarreño"/>
        <s v="Nils Eling"/>
        <s v="Valentin Treu"/>
        <s v="Cem Celebi"/>
        <s v="Pascal Merz"/>
        <s v="Stefan Bundfuss"/>
        <s v="Andres Almiray"/>
        <s v="Andreas Morel-Forster"/>
        <s v="van Nimwegen Lab"/>
        <s v="Gabriel Walt"/>
        <s v="Malte Helmert"/>
        <s v="Henning Schmidt"/>
        <s v="Kaspar Rufibach"/>
        <s v="janusch"/>
        <s v="Frieder Heugel"/>
        <s v="Kailash"/>
        <s v="Lukas Rosenthaler"/>
        <s v="Andreas Fink"/>
        <s v="Waleed El Sayed"/>
        <s v="Meuwly Group"/>
        <s v="Konstantinos Sechidis"/>
        <s v="Xavier Robin"/>
        <s v="Andreas Maunz"/>
        <s v="Roland Schaub"/>
        <s v="Pere Villega"/>
        <s v="Rafal Gumienny"/>
        <s v="Kwon, Byeungchun"/>
        <s v="Jimmy C. Kromann"/>
        <s v="Alejandro Reyes"/>
        <s v="Sven Ehrke"/>
        <s v="SyarifZapata"/>
        <s v="Julian Arni"/>
        <s v="Silvan Krähenbühl"/>
        <s v="Eleanor McMurtry"/>
        <s v="Juergen Gutsch"/>
        <s v="Dirk Dresch"/>
        <s v="Mustapha Larbaoui"/>
        <s v="James Black"/>
        <s v="Ghazi Bouabene"/>
        <s v="Matthias Hüser"/>
        <s v="Flavie L."/>
        <s v="Tobi Reiss"/>
        <s v="Topher Zimmermann"/>
        <s v="Paolo Mottadelli"/>
        <s v="Bertrand de Coatpont"/>
        <s v="Arian Jamasb"/>
        <s v="Parth Shandilya"/>
        <s v="Marc"/>
        <s v="Ilya Flyamer"/>
        <s v="Daniel Opitz"/>
        <s v="Caoimhe Chaos"/>
        <s v="Laura Fontanesi"/>
        <s v="Fabian Wüthrich"/>
        <s v="Bastian Eichenberger"/>
        <s v="Jordan Le Pera"/>
        <s v="Manuel"/>
        <s v="Chenxi Nie"/>
        <s v="Stefan Guggisberg"/>
        <s v="Konrad Rudolph"/>
        <s v="Appcell"/>
        <s v="Jarosław Surkont"/>
        <s v="Josep Arús-Pous"/>
        <s v="Daniil Litvinov"/>
        <s v="Silvan"/>
        <s v="Glitched Polygons GmbH"/>
        <s v="François"/>
        <s v="Matthias Falland"/>
        <s v="Felix Michel"/>
        <s v="Anders Steen Christensen"/>
        <s v="Andreas Aeschlimann"/>
        <s v="Stefan Münnich"/>
        <s v="Julian Hundeloh"/>
        <s v="Tomasz Durka"/>
        <s v="Raffael Schneider"/>
        <s v="Philip Whitfield"/>
        <s v="Yannick Holzenkamp"/>
        <s v="Michael Seo"/>
        <s v="Denis A. Engemann"/>
        <s v="Jana Jarecki (PhD)"/>
        <s v="Alexandros Karargyris"/>
        <s v="Alexis Delabriere"/>
        <s v="Asterios Arampatzis"/>
        <s v="Matthias Cullmann"/>
        <s v="Guy Brand"/>
        <s v="Daniel Solsona"/>
        <s v="Alfio Lazzaro"/>
        <s v="Mikaël Geljić"/>
        <s v="Omar Ashour"/>
        <s v="Bruno Saboia de Albuquerque"/>
        <s v="Albert Porres"/>
        <s v="Nicolas Barascud"/>
        <s v="Valentin Olteanu"/>
        <s v="Zhisong He"/>
        <s v="Andre Graf"/>
        <s v="doemsche"/>
        <s v="Sarah Carl"/>
        <s v="Aurelio"/>
        <s v="Anders"/>
        <s v="Jürgen Keck"/>
        <s v="Nikolas Philips"/>
        <s v="Pascal Schärli"/>
        <s v="Marius Lange"/>
        <s v="Vasundra Touré"/>
        <s v="Paul Friedrich"/>
        <s v="Eva Jelinkova"/>
        <s v="Daniel Fink"/>
        <s v="Gery Hirschfeld"/>
        <s v="Giorgia Fiscaletti"/>
        <s v="martin fuchs"/>
        <s v="Victor Parmar"/>
        <s v="Claude Muller"/>
        <s v="Fabrizio Fortino"/>
        <s v="Aaron Roller"/>
        <s v="Michi Gysel"/>
        <s v="Tim Hagmann"/>
        <s v="Ivan Subotic"/>
        <s v="Christian Olsen"/>
        <s v="Lukas Hodel"/>
        <s v="Ge Tan"/>
        <s v="Mark Baillie"/>
        <s v="Michael Marth"/>
        <s v="Etienne Roulet"/>
        <s v="Francesco Mari"/>
        <s v="Tobias Roth"/>
        <s v="Damla"/>
        <m/>
        <s v="Yskert Schindel"/>
        <s v="niklas breitenbach-netter"/>
        <s v="Sebastian Bürgin-Fix"/>
        <s v="Joshy Cyriac"/>
        <s v="Balduin Landolt"/>
        <s v="Paul Ritsche"/>
        <s v="Lars Hesel Christensen"/>
        <s v="Gordon Mickel"/>
        <s v="Deepak"/>
        <s v="Toon Schoenmakers"/>
        <s v="Bikram Chatterjee"/>
        <s v="Pascal Mathis"/>
        <s v="David Weber"/>
        <s v="Carlo Field"/>
        <s v="Douglas K. G. Araujo"/>
        <s v="Wenbin Yang"/>
        <s v="Rahel Arnold"/>
        <s v="Marco Molari"/>
        <s v="AmirEhsan KhorashadiZadeh"/>
        <s v="Andrew Hankinson"/>
        <s v="Riccardo Lardi"/>
        <s v="Andrei Dulvac"/>
        <s v="Sergio Jiménez"/>
        <s v="Radoslaw Panczak"/>
        <s v="Aaron Ebnöther"/>
        <s v="Rukshan Ranatunge"/>
        <s v="Jan Ludwiczak"/>
        <s v="Loïc Thurre"/>
        <s v="Matteo Tessarolo"/>
        <s v="Samuel Pulfer"/>
        <s v="Callum Stringer"/>
        <s v="Samuel Nussbaumer"/>
        <s v="Ekrem Doğan"/>
        <s v="carlo.dedonno"/>
        <s v="Alex Collignon"/>
        <s v="Georgi Tancev"/>
        <s v="Gianni Furger"/>
        <s v="Omer Tayfuroglu"/>
        <s v="Siya"/>
        <s v="Max Gfeller"/>
        <s v="Jan Fässler"/>
        <s v="Martin Guggisberg"/>
        <s v="Sandro Winkler"/>
        <s v="EgoLifter"/>
        <s v="Christopher Scott"/>
        <s v="Jan Dietrich"/>
        <s v="Markus Lindenmann"/>
        <s v="Kay"/>
        <s v="Alvaro Gonzalez-Jimenez"/>
        <s v="Jan Adelmann"/>
        <s v="Lorenz Brachtendorf"/>
        <s v="Raitis Veinbahs"/>
        <s v="Björn Pfoster"/>
        <s v="Rodrigo C. G. Pena"/>
        <s v="Andreas Brodbeck"/>
        <s v="Samuel Croset"/>
        <s v="Levin"/>
        <s v="Jérôme Eberhardt"/>
        <s v="Ricardo Righetto"/>
        <s v="Bethany Allen"/>
        <s v="Sebastian Schüpbach"/>
        <s v="Adrin Amin Salehi"/>
        <s v="Silen Locatelli"/>
        <s v="Josef"/>
        <s v="Thomas Lutz"/>
        <s v="Rami Daoud"/>
        <s v="Gregor"/>
        <s v="kajosch92"/>
        <s v="Amar"/>
        <s v="José Luis Losada"/>
        <s v="Damien Buhl"/>
        <s v="Henry Williams"/>
        <s v="Lucas"/>
        <s v="Ekin Tertemiz"/>
        <s v="Yannic Lais"/>
        <s v="Tim Ehrhart"/>
        <s v="Johannes Bühler"/>
        <s v="Moritz Tim W."/>
        <s v="Alex Kanitz"/>
        <s v="Andrea Grioni"/>
        <s v="Paul Schell"/>
        <s v="Urs Joss"/>
        <s v="Thijs Smit"/>
        <s v="Abdullah Isa Markus"/>
        <s v="syzer"/>
        <s v="aschwanb"/>
        <s v="Paul Heyer"/>
        <s v="Michael Murphy"/>
        <s v="Alex Müller"/>
        <s v="Jitao David Zhang"/>
        <s v="Tobias Münch"/>
        <s v="Josip Ivancic"/>
        <s v="Atena G.Mohammadi"/>
        <s v="Timothy Diguiet"/>
        <s v="Max Frischknecht"/>
        <s v="Jan Eglinger"/>
        <s v="Giovanni d'Ario"/>
        <s v="Shern Shiou Tan"/>
        <s v="Tobias Thüring"/>
        <s v="Simeon Jackman"/>
        <s v="moddather rashed"/>
        <s v="Andrea Guzzo"/>
        <s v="Marcos Segovia"/>
        <s v="Luna Addi"/>
        <s v="Chris Huang"/>
        <s v="Jens Nixdorf"/>
        <s v="Moritz Firsching"/>
        <s v="José Correia"/>
        <s v="Leonardo Lupori"/>
        <s v="StefanThoma"/>
        <s v="Foivos Gypas"/>
        <s v="Johannes Nussbaum"/>
        <s v="Marco Roth"/>
        <s v="Lukas Schumacher"/>
        <s v="Luca Fluri"/>
        <s v="Joel Schaltenbrand"/>
        <s v="Mark Iandovka"/>
        <s v="Tim Landolt"/>
        <s v="Matt Dendura"/>
        <s v="razzmatazz"/>
        <s v="Sebastien Herbert"/>
        <s v="Rida Ayed"/>
        <s v="Jonathan Noack"/>
        <s v="Raphael Waltenspül"/>
        <s v="tebe"/>
        <s v="Laszlo Lukacs"/>
        <s v="Caibin Sheng"/>
        <s v="Toni Tauro"/>
        <s v="Ilyas Türkben"/>
        <s v="Leon"/>
        <s v="Alex Carol"/>
        <s v="Dietrich Rordorf"/>
        <s v="Yasin Gündüz"/>
        <s v="Michael Weibel"/>
        <s v="Christian Kleinbölting"/>
        <s v="Zak Greant"/>
        <s v="Pawel Rucki"/>
        <s v="Pietro Patelli"/>
        <s v="Pedro F. Ferreira"/>
        <s v="Benny Zaminga"/>
        <s v="Alexander Seiler"/>
        <s v="Sam Felix"/>
        <s v="Gordon Julian Koehn"/>
        <s v="João M. Damas"/>
        <s v="Nathan Querido"/>
        <s v="John Valai"/>
        <s v="Valentino Rusconi"/>
        <s v="Simon Höferlin"/>
        <s v="Julian Arnold"/>
        <s v="Benjamin Steidl"/>
        <s v="Jacek Kędzierski"/>
        <s v="Eric Boittier"/>
        <s v="Moritz Mähr"/>
        <s v="Tim Keller"/>
        <s v="Maysam Torabi"/>
        <s v="Thiemo Gamma"/>
        <s v="Daniel Dawson"/>
        <s v="Codrin Bucur"/>
        <s v="Roland Brand"/>
      </sharedItems>
    </cacheField>
    <cacheField name=" " numFmtId="0">
      <sharedItems containsBlank="1">
        <m/>
        <s v="(CBG)"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company" numFmtId="0">
      <sharedItems containsBlank="1">
        <s v="GENEDATA AG"/>
        <s v="UNIVERSITY HOSPITAL BASEL, RESEARCH DEPARTMENT"/>
        <m/>
        <s v="QUADBIO LAB, D-BSSE, ETH ZURICH"/>
        <s v="BIOZENTRUM, UNIVERSITY OF BASEL"/>
        <s v="INTEL"/>
        <s v="UNIVERSITY OF BASEL"/>
        <s v="SWISSMEDIC"/>
        <s v="WHITEBOX-LABS"/>
        <s v="ROCHE"/>
        <s v="IART AG"/>
        <s v="ADOBE"/>
        <s v="ZPFING"/>
        <s v="ERIGON"/>
        <s v="FHNW &amp; PEERVIEW GMBH"/>
        <s v="IWERK"/>
        <s v="ADOBE, @APACHE"/>
        <s v="GSK"/>
        <s v="ELEKTRONISCHES STUDIO BASEL"/>
        <s v="NUMFUM GMBH"/>
        <s v="SACCILOTTO CONSULTING / DEPARTEMENT KLINISCHE FORSCHUNG"/>
        <s v="NETZARBEITER GMBH"/>
        <s v="SWISS TPH"/>
        <s v="NOVARTIS"/>
        <s v="RED HAT"/>
        <s v="SHAPEMEANS GMBH"/>
        <s v="ADOBE SYSTEMS"/>
        <s v="INTIQUAN GMBH"/>
        <s v="F. HOFFMANN-LA ROCHE"/>
        <s v="ROCHE DIAGNOSTICS"/>
        <s v="UNIVERSITY OF BASEL / DIGITAL HUMANITIES LAB (@DHLAB-BASEL)"/>
        <s v="SONONO GMBH"/>
        <s v="SWISS INSTITUTE OF BIOINFORMATICS / UNIVERSITY OF BASEL"/>
        <s v="F. HOFFMANN-LA ROCHE AG"/>
        <s v="ZEPHIR SOFTWARE DESIGN AG"/>
        <s v="ARACONWISS GMBH"/>
        <s v="PHARMA"/>
        <s v="NIBR"/>
        <s v="BALOISE"/>
        <s v="GARNIX"/>
        <s v="BLINK AG"/>
        <s v="YOO AG"/>
        <s v="SHAPEMEANS"/>
        <s v="CLINERION"/>
        <s v="DASCH"/>
        <s v="UNIVERSITY OF CAMBRIDGE"/>
        <s v="KADOA"/>
        <s v="ZEPHIR"/>
        <s v="FMI"/>
        <s v="ARTIFACT SA"/>
        <s v="BANK J. SAFRA SARASIN"/>
        <s v="IDORSIA"/>
        <s v="ETH ZURICH"/>
        <s v="LILYSTUDIO"/>
        <s v="SCICORE | UNIVERSITY OF BASEL | SWISS INSTITUTE OF BIOINFORMATICS"/>
        <s v="BIOZENTRUM. UNIVERSITY OF BASEL"/>
        <s v="GLITCHED POLYGONS GMBH"/>
        <s v="CORPORATESOFTWARE"/>
        <s v="JOURNALIST &amp; CODER"/>
        <s v="QUANTUM CONSULTING BY CHRISTENSEN"/>
        <s v="APPVISION-GMBH"/>
        <s v="WEBERN-UNIBAS-CH | @DHLAB-BASEL"/>
        <s v="HUNDELOH-CONSULTING"/>
        <s v="UNDEF"/>
        <s v="MLCOMMONS"/>
        <s v="MATTERHORN BIOSCIENCES"/>
        <s v="PHD STUDENT - ETH ZURICH | SCIENCE LEAD @ACUBESAT"/>
        <s v="GRADLE"/>
        <s v="BEEKEEPER"/>
        <s v="HPE SWITZERLAND"/>
        <s v="MAGNOLIA-CMS"/>
        <s v="CREACTIVEBR"/>
        <s v="SNAP INC."/>
        <s v="D-BSSE ETH ZURICH"/>
        <s v="FRIEDRICH MIESCHER INSTITUTE"/>
        <s v="ARTIDIS"/>
        <s v="ELCASECURITY"/>
        <s v="QUADBIO"/>
        <s v="SIB"/>
        <s v="SIEMENS | LEAFS"/>
        <s v="AXLABS"/>
        <s v="DASCH-SWISS"/>
        <s v="PHYSICS DEPARTMENT, UNIVERSITY OF BASEL"/>
        <s v="NOVARTIS INSTITUTE OF BIOMEDICAL RESEARCH"/>
        <s v="COOP"/>
        <s v="HINTERMANN &amp; WEBER AG; UNIVERSITY OF BASEL"/>
        <s v="CODEBAR SOLUTIONS AG"/>
        <s v="UNIVERSITÄTSSPITAL BASEL"/>
        <s v="UNIVERSITY OF BASEL - DEPARTMENT OF SPORT, EXERCISE AND HEALTH"/>
        <s v="MICKEL TECH"/>
        <s v="SIB SWISS INSTITUTE OF BIOINFORMATICS"/>
        <s v="KONNEXIONSGMBH"/>
        <s v="NETCLOUD // @SNAPSERV"/>
        <s v="VANILLAPLAN AG"/>
        <s v="BANK FOR INTERNATIONAL SETTLEMENTS"/>
        <s v="FRIEDRICH MIESCHER INSTITUTE FOR BIOMEDICAL RESEARCH"/>
        <s v="RISM DIGITAL CENTER"/>
        <s v="STUDIO RICCARDO LARDI"/>
        <s v="ADOBE @APACHE"/>
        <s v="SYNGENTA AG"/>
        <s v="SWISSTPH"/>
        <s v="IDORSIA PHARMACEUTICALS"/>
        <s v="SUTROORG"/>
        <s v="UNIVERSITY OF APPLIED SCIENCES AND ARTS NORTHWESTERN SWITZERLAND"/>
        <s v="UNIVERSITY OF APPLIED SCIENCES OF EASTERN SWITZERLAND"/>
        <s v="MCKEAN.CO"/>
        <s v="TECPOSE"/>
        <s v="BALOISE VERSICHERUNG AG"/>
        <s v="BFH @CROPLED"/>
        <s v="BALOISE GROUP"/>
        <s v="ARCTIVEAG"/>
        <s v="MINDCLUE GMBH"/>
        <s v="BB BIOTECH"/>
        <s v="COOP GENOSSENSCHAFT"/>
        <s v="SWISS INSTITUTE OF BIOINFORMATICS (SIB)"/>
        <s v="ETH ZÜRICH"/>
        <s v="UB-UNIBAS"/>
        <s v="TI&amp;M"/>
        <s v="OPTRAVIS LLC"/>
        <s v="TIPI.BUILD"/>
        <s v="BANK FOR INTERNATIONAL SETTLEMENTS (BIS)"/>
        <s v="SWISS TROPICAL AND PUBLIC HEALTH INSTITUTE"/>
        <s v="BIOZENTRUM, UNIVERSITY OF BASEL &amp; SIB SWISS INSTITUTE OF BIOINFORMATICS / ELIXIR SWITZERLAND"/>
        <s v="PRODYNA (SCHWEIZ) AG"/>
        <s v="ADEMS GMBH"/>
        <s v="CREADI"/>
        <s v="ITS-UNIBAS"/>
        <s v="THINKTAG"/>
        <s v="F. HOFFMANN-LA ROCHE AG, SWITZERLAND"/>
        <s v="MDPI"/>
        <s v="FRIEDRICH MIESCHER INSTITUTE FOR BIOMEDICAL RESEARCH (FMI)"/>
        <s v="MACHINE LEARNING ARCHITECTS BASEL"/>
        <s v="INTELLATECH"/>
        <s v="WAYFAIR, PREV. @UVINUM"/>
        <s v="CELESTIAL-INC"/>
        <s v="PRODYNA"/>
        <s v="GOOGLE RESEARCH"/>
        <s v="STACKSYNC FULL STACK DEVELOPER | EPFL CS STUDENT"/>
        <s v="BIOINFORMATICS SOFTWARE ENGINEER AT NOVARTIS INSTITUTES FOR BIOMEDICAL RESEARCH (NIBR)"/>
        <s v="FHNW UNIVERSITY OF APPLIED SCIENCES AND ARTS, NORTHWESTERN SWITZERLAND"/>
        <s v="COOP GENOSSENSCHAFT / @BBZ-BL-IT"/>
        <s v="APFELSAFTLI"/>
        <s v="AXPO"/>
        <s v="RIDEABLE.CH"/>
        <s v="GV20-THERAPEUTICS"/>
        <s v="ADFINIS"/>
        <s v="HOME"/>
        <s v="MDPI AG"/>
        <s v="ENDRESS + HAUSER"/>
        <s v="DASCH - SWISS NATIONAL DATA AND SERVICE CENTER FOR THE HUMANITIES @DASCH-SWISS"/>
        <s v="BIGFILTER-AI"/>
        <s v="ETH ZÜRICH @CBG-ETHZ"/>
        <s v="OFFIX"/>
        <s v="SYNGENTA"/>
        <s v="QUERIDODESIGN"/>
        <s v="DHBERN &amp; @STADT-GESCHICHTE-BASEL"/>
        <s v="IWF-WEB"/>
        <s v="EYELEVEL SCHWEIZ AG"/>
        <s v="UNIVERSITY HOSPITAL OF BASEL"/>
        <s v="GOOGLE"/>
        <s v="VERNEMQ"/>
      </sharedItems>
    </cacheField>
    <cacheField name="location" numFmtId="0">
      <sharedItems containsBlank="1">
        <s v="Basel, Switzerland / Freiburg, Germany"/>
        <s v="Basel"/>
        <s v="Basel, Switzerland"/>
        <s v="Basel - Switzerland"/>
        <s v="Aeschengraben 21, 4002 Basel, Switzerland"/>
        <s v="Basel Area"/>
        <s v="Basel, CH"/>
        <s v="Brig, Zürich, Basel, Madrid, Böblingen, Castellón de la Plana"/>
        <s v="Basel / Switzerland"/>
        <s v="Münchenstein/Basel, Switzerland"/>
        <s v="Berlin, Germany and Basel, Switzerland"/>
        <s v="Basel CH"/>
        <s v="Basel Switzerland"/>
        <s v="Basel/Zurich"/>
        <s v="Basel / Lugano"/>
        <s v="Paris/Basel"/>
        <s v="Stuttgart, Germany | Basel, CH (hybrid)"/>
        <s v="basel /switzerland"/>
        <s v="Sausalito, California, USA &amp; Basel, Switzerland"/>
        <s v="Basel, Switzerland."/>
        <s v="Basel / Hamburg"/>
        <s v="Alsace, France - Basel, Switzerland"/>
        <s v="Switzerland, Basel"/>
        <s v="Near Basel, Switzerland"/>
        <s v="Basel/Swiss"/>
        <s v="Basel City"/>
        <s v="France, Switzerland &amp; Germany (Mostly in Basel and Zürich)"/>
        <s v="Liestal / Basel, Switzerland"/>
        <s v="Basel | Lausanne Switzerland"/>
        <s v="Allschwil (Basel)"/>
        <s v="Laufen, Basel-Landschaft"/>
        <s v="Basel Area, Switzerland"/>
        <s v="London — Geneva — Basel — Remote"/>
        <s v="Switzerland Basel"/>
        <s v="Munich | Basel | Berlin | Berkeley"/>
        <s v="Bern &amp; Basel"/>
        <s v="Basel, Schweiz"/>
        <s v="Basel/Zurich, Switzerland"/>
        <m/>
      </sharedItems>
    </cacheField>
    <cacheField name="email" numFmtId="0">
      <sharedItems containsBlank="1">
        <m/>
        <s v="ravage@bluewin.ch"/>
        <s v="marcin.elantkowski@gmail.com"/>
        <s v="daniel.vetter@ffwll.ch"/>
        <s v="marcel.luethi@unibas.ch"/>
        <s v="niyazierdogan@windowslive.com"/>
        <s v="research-IT@swisstph.ch"/>
        <s v="jonas@bernoul.li"/>
        <s v="info@baselhack.ch"/>
        <s v="Group.CH_Open-Source@baloise.ch"/>
        <s v="vlassenko@adobe.com"/>
        <s v="cotescu@adobe.com"/>
        <s v="info@braintec.com"/>
        <s v="patrick.delcroix@swisstph.ch"/>
        <s v="jan.exner@gmx.net"/>
        <s v="james.wootton@decodoku.com"/>
        <s v="friedemann.zenke@fmi.ch"/>
        <s v="ccelebi@protonmail.com"/>
        <s v="pascal.merz@me.com"/>
        <s v="aalmiray@gmail.com"/>
        <s v="kailashnath.kutti@gmail.com"/>
        <s v="lukas.rosenthaler@unibas.ch"/>
        <s v="andreas@maunz.de"/>
        <s v="jimmy@charnley.dk"/>
        <s v="sven.ehrke@sven-ehrke.de"/>
        <s v="syarif.hidayatullah@stud.unibas.ch"/>
        <s v="elem0@protonmail.com"/>
        <s v="larbaoui@gmail.com"/>
        <s v="ghazi.bouabene@shapemeans.com"/>
        <s v="matthias.hueser@clinerion.com"/>
        <s v="flavie.laurens@dasch.swiss"/>
        <s v="paolo.moz@gmail.com"/>
        <s v="arian@jamasb.io"/>
        <s v="flyamer@gmail.com"/>
        <s v="laura.fontanesi@unibas.ch"/>
        <s v="konrad.rudolph@gmail.com"/>
        <s v="eilischu527@gmail.com"/>
        <s v="josep@joseparus.com"/>
        <s v="daniillitvinov997@gmail.com"/>
        <s v="fti@me.com"/>
        <s v="matthias.gessenay@corporatesoftware.ch"/>
        <s v="felix_michel@gmx.ch"/>
        <s v="stefan.muennich@unibas.ch"/>
        <s v="tomasz@durka.pl"/>
        <s v="alexis.delabriere@hotmail.fr"/>
        <s v="alfio.lazzaro@gmail.com"/>
        <s v="zhisong.he@bsse.ethz.ch"/>
        <s v="doemsche@gmx.ch"/>
        <s v="sarahhcarl@gmail.com"/>
        <s v="aurelio.dipasquale@swisstph.ch"/>
        <s v="code@j-keck.net"/>
        <s v="nikolas.philips@gmail.com"/>
        <s v="marius.lange@bsse.ethz.ch"/>
        <s v="vasundra.toure@gmail.com"/>
        <s v="gerhard.hirschfeld@baloise.ch"/>
        <s v="vic@smalldata.tech"/>
        <s v="claude.muller@protonmail.com"/>
        <s v="aaron.roller@aawhere.com"/>
        <s v="mail@mgysel.ch"/>
        <s v="gtan@me.com"/>
        <s v="michael.marth@gmail.com"/>
        <s v="etienne.roulet@outlook.com"/>
        <s v="t.roth@unibas.ch"/>
        <s v="niknett@gmail.com"/>
        <s v="sebastian.fix@codebar.ch"/>
        <s v="chatterjee@bluewin.ch"/>
        <s v="dev@ppmathis.com"/>
        <s v="carlo@swiss.dev"/>
        <s v="bysin7@gmail.com"/>
        <s v="rahel.arnold@unibas.ch"/>
        <s v="andrew.hankinson@gmail.com"/>
        <s v="andrei.dulvac@gmail.com"/>
        <s v="rukshan@ruky.me"/>
        <s v="matteotex@gmail.com"/>
        <s v="callumstringer10@gmail.com"/>
        <s v="max.gfeller@gmail.com"/>
        <s v="mail@janfaessler.ch"/>
        <s v="martin.guggisberg@gmail.com"/>
        <s v="christopher@mckean.co"/>
        <s v="jan.dietrich.12@gmail.com"/>
        <s v="code@mtte.me"/>
        <s v="alvarogonjim95@gmail.com"/>
        <s v="lorenz.brachtendorf@gmx.de"/>
        <s v="bjoern@pfoster.ch"/>
        <s v="andreas.brodbeck@mindclue.ch"/>
        <s v="levin.schaller@bbzbl-it.ch"/>
        <s v="kaspar.sch@outlook.com"/>
        <s v="jose-luis.losada@uwr.edu.pl"/>
        <s v="damien@buhl.io"/>
        <s v="henrytkwilliams@gmail.com"/>
        <s v="jonnybbb@gmail.com"/>
        <s v="alexander.kanitz@alumni.ethz.ch"/>
        <s v="grioni.andrea@gmail.com"/>
        <s v="pal.sch@gmx.de"/>
        <s v="jitao_david.zhang@roche.com"/>
        <s v="josip.ivancic23@gmail.com"/>
        <s v="jan.eglinger@fmi.ch"/>
        <s v="giovanni.dario@gmail.com"/>
        <s v="shernshiou@gmail.com"/>
        <s v="tobias.thuering@unibas.ch"/>
        <s v="moddather.developer@gmail.com"/>
        <s v="andrea.guzzo92@gmail.com"/>
        <s v="luna.addi.contact@gmail.com"/>
        <s v="moritz.firsching@gmail.com"/>
        <s v="dev@lucafluri.ch"/>
        <s v="github@joelschaltenbrand.ch"/>
        <s v="markiandovka@gmail.com"/>
        <s v="mjdendura@googlemail.com"/>
        <s v="herbert.sebastien@gmail.com"/>
        <s v="raphael.waltenspuel@unibas.ch"/>
        <s v="isturkben@gmail.com"/>
        <s v="info@leonhochwimmer.com"/>
        <s v="drordorf@gmail.com"/>
        <s v="zak@greant.com"/>
        <s v="nick.holway@gmail.com"/>
        <s v="seileralex@gmail.com"/>
        <s v="gordon@koehn.net"/>
        <s v="throwaway@nathanquerido.com"/>
        <s v="git@jvk.to"/>
        <s v="maysam@codehospital.com"/>
        <s v="dpdawson@dpdawson.org"/>
        <s v="rolandbrand11@gmail.com"/>
      </sharedItems>
    </cacheField>
    <cacheField name="hireable" numFmtId="0">
      <sharedItems containsBlank="1">
        <s v="False"/>
        <s v="True"/>
        <m/>
      </sharedItems>
    </cacheField>
    <cacheField name="bio" numFmtId="0">
      <sharedItems containsBlank="1">
        <s v="Neuroscientist/ion channel biophysicist turned bioinformatician."/>
        <m/>
        <s v="Open Source enthusiast, CakePHP Core member &amp; PHPMD/PDepend maintainer"/>
        <s v="Computational biology at the Biozentrum, Basel"/>
        <s v="Beerenwinkel Lab at ETH Zurich"/>
        <s v="Lecturer, researcher (statistical shape modelling), developer, Scala enthusiast"/>
        <s v="Mostly quantum things. Some of them are exclusively here, but most are @decodoku or @QISKit"/>
        <s v="Software Engineer working on AWS, Cloud, Kubernetes and more"/>
        <s v="Swiss Tropical and Public Health Institute"/>
        <s v="Data Science / R&amp;D informatics,&#10;ex-neuroscientist,&#10;ex-dentist"/>
        <s v="BaselHack 2024 - 01. - 03. November 2024 - Hackathon for the Basel region"/>
        <s v="Open Source @ Baloise Group"/>
        <s v="Senior Software Engineer. Creator of Automad and Revitron."/>
        <s v="A Python wrapper for the Revit API based on the pyRevit framework"/>
        <s v="Senior Computer Scientist @Adobe&#10;Member @Apache"/>
        <s v="Computational biologist"/>
        <s v="electronic musician, who enjoys coding audio software and DSP"/>
        <s v="Wrote software you may have seen. Writes software your kids will have seen. Does stuff, fixes things. Contains metal parts."/>
        <s v="Deliver great digital experiences with Magnolia!"/>
        <s v="Odoo Gold Partner in Germany, Switzerland, Austria and Spain"/>
        <s v="Senior Java Developer for the Adobe Developer Console"/>
        <s v="Electronic engineer pushed to programming by life."/>
        <s v="Software for and about quantum computers. Supported by the Condensed Matter Group at the University of Basel."/>
        <s v="Evaluation and incubation of new technologies for the Baloise Group"/>
        <s v="Principal scientist @adobe"/>
        <s v="Avolta"/>
        <s v="The Epidemiology &amp; Virus Evolution (EVE) Group at Swiss TPH!"/>
        <s v="@RedHatOfficial Engineer, @jboss Alumni. Java developer, Haskell enthusiast. Co-founder of @infinispan. Talo iberiko bilbotarra. Long suffering wife. 🐶 🏂 🎾 ⚽"/>
        <s v="Senior data scientist @Novartis"/>
        <s v="I am an Open Source Enthusiast who is particularly interested in Cloud &amp; DevOps related things. &#10;"/>
        <s v="Research Software | Molecular Simulations"/>
        <s v="I code for fun and help others in the process. Java Champion Alumni. Co-founder of Hackergarten &amp; Hack.Commit.Push. Creator of @jreleaser 🚀"/>
        <s v="van Nimwegen's laboratory @ Biozentrum Basel"/>
        <s v="Product Manager"/>
        <s v="Trained as a mathematical statistician, working in biostatistical roles for &gt;20 years."/>
        <s v="Professional C++ Software Engineer. Skills: CUDA, Optimization, Golang, Python, Cloud Computing. Available for contracting. Please drop me a DM on twitter."/>
        <s v="I live and love technology. This is my humble attempt to give back to the community who helped me immensely in many ways. Thanks looking into my bio.&#10;&#10;Cheers"/>
        <s v="Professor for Digital Humanities (@dhlab-basel)&#10;PhD in Physics&#10;image processing, image analysis, databases, long term preservation&#10;"/>
        <s v="Serial Entrepreneur and Engineer (Internet/GSM/Telecoms).&#10;&#10;ISP in Sierra Leone, Guinea an Guinea Bissau. Admin of mastodon.sl.&#10;"/>
        <s v="Machine learning researcher with experience in developing, enhancing and delivering statistical and machine learning methods tailored to healthcare analytics."/>
        <s v="I'm a freelancer, living in Basel."/>
        <s v="Scientific Software Engineer at Novartis Institutes for BioMedical Research (NIBR)"/>
        <s v="Quantum chemistry, cheminformatics and machine learning. Working as a data scientist in the pharmaceutical industry."/>
        <s v="Full-Stack Developer"/>
        <s v=".NET junkie, addicted to web and software development, clean coder, MVP for Visual Studio and Development Technologies"/>
        <s v="mustapha.larbaoui@novartis.com"/>
        <s v="Studied at @cambridgeuniversity, working at @Roche, living in @swiss"/>
        <s v="Data Scientist Healthcare &amp; Real World Data"/>
        <s v="Proud Dad. TDD, Agile, EngineeringManager@Adobe. WebKit committer."/>
        <s v="Love the mountains, video editing, photography, electronic music, family. Obsessed with digital content and experiences. Product manager at Magnolia CMS."/>
        <s v="Sr. Director, Adobe"/>
        <s v="ML Scientist @PrescientDesign / Tensor Jockey / PhD @ University of Cambridge&#10;Prev: MILA,  X - The Moonshot Factory (FKA Google X), Relation Therapeutics"/>
        <s v="AI/ML @kadoa-org | MS in Distributed Systems and Machine Intelligence"/>
        <s v="Molecular and computational biologist&#10;&#10;3D genomics"/>
        <s v="Building digital experiences with deep learning."/>
        <s v="Let's build ! 🛠️"/>
        <s v="Machine Learning &amp; Image Analysis"/>
        <s v="On the way of becoming a bioinformatician (=´∀｀)人(´∀｀=)"/>
        <s v="Senior Principal Scientist at Adobe, Emeritus Member of the Apache Software Foundation"/>
        <s v="Geneticist 🧬, computer scientist 𝝺 and software engineer 👨‍💻."/>
        <s v="I'm a computer scientist and a doctor in deep learning applied to drug discovery that loves science, music &amp; nerdiness in general! "/>
        <s v="Glitched Polygons is a Swiss video game development studio that started out as a one-man army with extreme love and passion for good old school games."/>
        <s v="Matthias Falland is an Azure Architect, working at Corporate Software. He is a Microsoft MVP for Azure and a Microsoft Certified Trainer."/>
        <s v="Doing journalism with words, data and code"/>
        <s v="&#10;    Founder and CEO of AppVision GmbH. Software developer with interests in Angular, Ionic, PHP, Java, C# and more."/>
        <s v="Platform Engineer at Helvetia (currently) – interested in automation, geopolitics, open-source, the web and cyber security."/>
        <s v="I am working at the intersection of Psychology, Neuroscience, Statistics &amp; Computer Science. Sometimes more in one than the other camp."/>
        <s v="Data Scientist, Human Choice Modeling, Predictive and Inferential Statistics"/>
        <s v="Data scientist/Bioinformatician focused metabolomics at Matterhorn biosciences."/>
        <s v="The P in MVP does not stand for PowerPoint."/>
        <s v="lead software engineer @gradle, blogger at https://guylabs.com , dj and producer at https://guybrule.com"/>
        <s v="Passionate coder and economist"/>
        <s v="Blockchain passionate"/>
        <s v="Brain-computer Interfaces and M/EEG Analysis"/>
        <s v="Computational biologist, senior assistant and lecturer at QuaDBio lab @quadbiolab in D-BSSE, ETH Zurich in Basel, Switzerland"/>
        <s v="DevOps/Kubernetes Engineer at Baloise"/>
        <s v="Cryptography Engineer at ELCASecurity"/>
        <s v="Postdoc at ETH Zürich, Department of Biosystems Science and Engineering"/>
        <s v="PhD Student @cian-unibas Center for Medical Image Analysis and Navigation"/>
        <s v="Solution Architect @ Siemens | CTO &amp; Co-Founder at Leafs"/>
        <s v="passionate web developer"/>
        <s v="Computer engineer, art passionate, metalhead, wine lover, nerd just enough. &#10;Head in the cloud(s)."/>
        <s v="Fluent in Java, Scala, Kotlin, Groovy, Javascript and with a good knowledge of Python and Go&#10;"/>
        <s v="Hi, my name is Tim and I love to analyse, model and visualize data from all sorts of live."/>
        <s v="13eYgKKXYYbLYQNF9sGWaJPQ72yqFPu26UPsPDFPuPPNswK8"/>
        <s v="Postdoctoral researcher at the University of Basel. Working on Hole Spin Qubits and Superconducting Qubits in planar Germanium."/>
        <s v="Fullstack ABAP / Golang / Python developer, Frontend Vue.js, UI5,  JS, HTML, CSS3, Stylus, less, &#10;Studying Data Science @FHNW"/>
        <s v="Data scientist at Hintermannweber.ch; PostDoc at University of Basel"/>
        <s v="Ecole42 Mulhouse student"/>
        <s v="I studied physics at Philipps University Marburg. Currently I am working at Drescher Lab in the field of image analysis and biophysics in the Biozentrum, Basel."/>
        <s v="Programs stuff."/>
        <s v="Building AI things at Cistec AG. Owner of Mickel Tech. Crafting cutting-edge solutions with Vue/Nuxt/NextJS and Generative AI. Dad to a scarily smart 3-year-old"/>
        <s v="Scientific Coordinator at the Personalized Health Informatics group"/>
        <s v="CEO@KonnexionsGmbH"/>
        <s v="Software automation engineer with networking background, Linux sysadmin, Go / Python / PHP developer, automation geek. Operates AS48550 and @snapserv."/>
        <s v="Economist. Music producer."/>
        <s v="Neuroscience PhD candidate at FMI Basel - better people's life with neuroscience and engineering"/>
        <s v="Computer Science Master Student, University of Basel "/>
        <s v="PhD at the University of Basel"/>
        <s v="Designer, Technologist, Software Engineer"/>
        <s v="Software Engineer at Adobe, Apache Sling PMC member, Apache Felix committer and open source advocate. "/>
        <s v="Tinkering with #Rstats &amp; #reproducibility @syngenta."/>
        <s v="GitLab Profile: https://gitlab.com/aagreb"/>
        <s v="Health Informatics Specialist at SwissTPH"/>
        <s v="PhD student in Plant Microbe Interactions, Unibasel&#10;"/>
        <s v="Business System Analyst"/>
        <s v="Software Engineer from Basel, Switzerland. Mainly focused on Backend topics."/>
        <s v="Data Scientist @ Roche pRED"/>
        <s v="Security Researcher"/>
        <s v="PhD | Research Scientist | Data and Digital&#10;&#10;"/>
        <s v="I build cool stuff that solve problems"/>
        <s v="Swimmer and CS Student"/>
        <s v="Engineer at @SutroOrg  &amp; Co-founder @LexFerenda"/>
        <s v="Cyber Security Officer"/>
        <s v="weakest CS enjoyer&#10;"/>
        <s v="CS Student &amp; Software Developer @ copled AG"/>
        <s v="PhD Candidate in Computational Biology @ETHZ"/>
        <s v="Software Engineer &amp; Business Analyst @baloise"/>
        <s v="Software engineer, enthusiastic youngster."/>
        <s v="Software Engineer | Consultant |&#10;Always looking for the most fun-efficiency-balanced way to handle a challenge"/>
        <s v="Data analyst @ CeDA"/>
        <s v="Dad, drummer, thinker and tinker"/>
        <s v="Post-doc at the Biozentrum (unibas) in computational chemistry. My favorite PyMOL colors are tv_green and skyblue."/>
        <s v="PhD, specialist in electron microscopy data processing for life sciences, pretty much interested in image processing, machine learning, HPC, music and lasagna"/>
        <s v="I keep this account mostly for legacy reasons. Please visit https://gitlab.switch.ch/sschuepbach for my current projects."/>
        <s v="love tech! &#10;coding and doing sport most of the time 😊"/>
        <s v="Clean code is tested code,&#10;right?"/>
        <s v="Code-Magier im Aufbau: Jeder Bug ist nur ein Schritt näher am Entwickler-Zauber!🧙‍♂️💻 &#10;Magic level: Confusion and Despair."/>
        <s v="Powercoders.org  student."/>
        <s v="Software Development Intern @ Rheinmetall Air Defence"/>
        <s v="RISE &amp; DaSCH"/>
        <s v="Founder tipi.build : C++ and Javascript.&#10;&#10;@tipi-build&#10;@boostorg"/>
        <s v="Research Associate at Bank for International Settlements (BIS). Previously @EdLab and @EinsteinMed (intern @appnexus and @birchbox). Columbia '23 (CS-Math)."/>
        <s v="Software Developer. 🍵"/>
        <s v="@Research-IT-Swiss-TPH"/>
        <s v="Leading @rochesecurity, trying to make things a little bit better"/>
        <s v="Weichwareningenieur"/>
        <s v="Hi. I'm a software engineer and bioinformatician working on lab automation."/>
        <s v="Data Science and Bioinformatics in Pharma."/>
        <s v="I am a senior software architect and consultant with years of experience in full-stack software development."/>
        <s v="Engineering and software in Computational mechanics and Biomechanics"/>
        <s v="Senior Data Scientist, studied Economics with focus on Econometrics and Statistics&#10;&#10;Languages: Python, R, SQL&#10;"/>
        <s v="I love Software, and Hackers who make it."/>
        <s v="Data Scientist and Chemoinformatician at Roche"/>
        <s v="A Computational Biologist in Drug Discovery"/>
        <s v="Frontend developer at MDPI"/>
        <s v="computer science-artificial intelligence,&#10;interested in Computational Cognitive Neuroscience&#10;"/>
        <s v="Software Engineer"/>
        <s v="Generative Design, Data Visualization, Digital Humanities"/>
        <s v="Bio-Image Analyst / Image Data Scientist in the Facility for Advanced Imaging and Microscopy at FMI Basel"/>
        <s v="CTO @intellatech, Founder and organiser @PythonBiellaGroup &#10;Tech, AI, Videogame, and Music lover...it could be different?"/>
        <s v="Software Engineer, traveller and amateur runner. I enjoy reading and writing. Lifelong learner. Kaizen practitioner."/>
        <s v="Traditional &amp; 3D Artist, Beginner Software &amp; Game Developer"/>
        <s v="kindness is the language which the deaf can hear and the blind can see."/>
        <s v="Race, run, climb... code and 'developing things'..."/>
        <s v="Software Engineer @ Adobe"/>
        <s v="I love to mash together bits of microscopy, programming, and electronics to try to understand how the brain works."/>
        <s v="Data Scientist @Roche"/>
        <s v="MAKE SOMETHING PEOPLE WANT."/>
        <s v="Bioinformatics Software Engineer @Novartis"/>
        <s v="Digital Humanist interested in Ancient History, Archaeology, Bible philology, computational stylistics, and Machine Learning"/>
        <s v="Rubyist, Full-Stack Devloper and Open Source Contributor"/>
        <s v="Head of IT and Senior Full Stack Developer. Polygraphic Engineer HF, Sysadmin, Prepress Specialist.&#10;HTML5, JavaScript, Python, Django, WordPress, Hubspot"/>
        <s v="Postdoctoral researcher in the Center of Economic Psychology at University of Basel"/>
        <s v="Software Developer, Researcher"/>
        <s v="I'm a tech geek, passionate about all things IT. I believe in lifelong learning and constantly strive to expand my knowledge."/>
        <s v="M.Sc. in Machine Intelligence from University of Basel. Currently working as an AI Scientist at Art Basel."/>
        <s v="Old (Minecraft) stuff: @Hekates"/>
        <s v="Never say never because limits like fears are often just illusions."/>
        <s v="Passionate about open mobility and transportation data. Likes to mess around with Python and R to create beautiful visualizations."/>
        <s v="Old school developer with a modern twist"/>
        <s v="opensource / devops / ultrarunning / cats"/>
        <s v="Senior Fullstack Software Engineer at adobe.com, Adobe&#10;"/>
        <s v="🪐🫧🦋"/>
        <s v="Technical Product Management at MDPI AG (academic publisher)."/>
        <s v="Software Engineer | Rustacean"/>
        <s v="Interactive Media Designer &amp; and sometimes touring with bands.&#10;Text me for your hopefully cool project."/>
        <s v="Cook. Electronic Frontierist. Hack."/>
        <s v="WebDev, DevOps &amp; DadOps"/>
        <s v="Full Stack Entrepreneur - on a creative journey after first successful exit. New tech, science, OpenSource, Software Development, Space Enthusiast, Skydiver..."/>
        <s v="Quantitative Software Engineer – Bioinformatics&#10;//&#10;'23 MSc Biotech @ ETH /&#10;'21 MSc Physics @ ICL /&#10;'20 BSc Physics @ UCL"/>
        <s v="SysOps in Scientific Research"/>
        <s v="▲ Full-stack Software Engineer &#10;▲ Azure ▲ ML &#10;▲ IoT"/>
        <s v="Studied @ CDTM, TUM, UC Berkeley, Le Wagon | HTML, CSS, Bootstrap, JavaScript and TypeScript, mongoDB, SQL, git, Heroku, Ruby on Rails, Python, React, Java"/>
        <s v="PhD in Computational Pharmacy with strong foundation in programming, chemoinformatics and biochemistry. Currently working on modelling toxicological targets."/>
        <s v="#DH #STS #NLP #SNA #graphs&#10;#DigitalHistory #HistoryOfComputing&#10;&#10;👷 associate researcher @DHBern and digital lead @Stadt-Geschichte-Basel "/>
        <s v="Computer Science student and IT Services Client Services Mac at University of Basel"/>
        <s v="BaselHack, Senior Webdev, Frontend, Hackathons, UX / UI, FPV / Drones"/>
        <s v="Software Developer"/>
        <s v="Maxillofacial surgeon"/>
        <s v="Captain Nemo of VerneMQ //&#10;&#10;Conqueror of RoburDB"/>
        <s v="Software engineer | Rustacean | Part-time-preneur passionate about code tools, open source and digital business ideas "/>
      </sharedItems>
    </cacheField>
    <cacheField name="public_repos" numFmtId="0">
      <sharedItems containsString="0" containsBlank="1" containsNumber="1" containsInteger="1">
        <n v="443.0"/>
        <n v="14.0"/>
        <n v="149.0"/>
        <n v="41.0"/>
        <n v="0.0"/>
        <n v="20.0"/>
        <n v="7.0"/>
        <n v="85.0"/>
        <n v="98.0"/>
        <n v="59.0"/>
        <n v="48.0"/>
        <n v="82.0"/>
        <n v="65.0"/>
        <n v="45.0"/>
        <n v="57.0"/>
        <n v="30.0"/>
        <n v="75.0"/>
        <n v="74.0"/>
        <n v="5.0"/>
        <n v="39.0"/>
        <n v="25.0"/>
        <n v="47.0"/>
        <n v="13.0"/>
        <n v="122.0"/>
        <n v="19.0"/>
        <n v="6.0"/>
        <n v="17.0"/>
        <n v="91.0"/>
        <n v="8.0"/>
        <n v="15.0"/>
        <n v="21.0"/>
        <n v="11.0"/>
        <n v="9.0"/>
        <n v="31.0"/>
        <n v="37.0"/>
        <n v="173.0"/>
        <n v="2.0"/>
        <n v="42.0"/>
        <n v="35.0"/>
        <n v="29.0"/>
        <n v="10.0"/>
        <n v="12.0"/>
        <n v="90.0"/>
        <n v="62.0"/>
        <n v="24.0"/>
        <n v="4.0"/>
        <n v="124.0"/>
        <n v="232.0"/>
        <n v="16.0"/>
        <n v="253.0"/>
        <n v="1.0"/>
        <n v="34.0"/>
        <n v="3.0"/>
        <n v="27.0"/>
        <n v="146.0"/>
        <n v="33.0"/>
        <n v="78.0"/>
        <n v="112.0"/>
        <n v="55.0"/>
        <n v="84.0"/>
        <n v="138.0"/>
        <n v="49.0"/>
        <n v="32.0"/>
        <n v="89.0"/>
        <n v="115.0"/>
        <n v="18.0"/>
        <n v="52.0"/>
        <n v="100.0"/>
        <n v="22.0"/>
        <n v="163.0"/>
        <n v="40.0"/>
        <n v="117.0"/>
        <n v="79.0"/>
        <n v="28.0"/>
        <n v="107.0"/>
        <n v="97.0"/>
        <n v="129.0"/>
        <n v="67.0"/>
        <n v="70.0"/>
        <n v="66.0"/>
        <n v="44.0"/>
        <n v="105.0"/>
        <n v="46.0"/>
        <n v="26.0"/>
        <n v="23.0"/>
        <n v="119.0"/>
        <n v="76.0"/>
        <n v="92.0"/>
        <n v="60.0"/>
        <n v="87.0"/>
        <n v="77.0"/>
        <n v="36.0"/>
        <n v="61.0"/>
        <n v="43.0"/>
        <n v="169.0"/>
        <n v="94.0"/>
        <n v="593.0"/>
        <n v="104.0"/>
        <n v="198.0"/>
        <n v="54.0"/>
        <n v="103.0"/>
        <n v="193.0"/>
        <n v="51.0"/>
        <n v="102.0"/>
        <n v="56.0"/>
        <n v="68.0"/>
        <n v="190.0"/>
        <n v="58.0"/>
        <n v="86.0"/>
        <n v="139.0"/>
        <n v="218.0"/>
        <m/>
      </sharedItems>
    </cacheField>
    <cacheField name="followers" numFmtId="0">
      <sharedItems containsString="0" containsBlank="1" containsNumber="1" containsInteger="1">
        <n v="422.0"/>
        <n v="128.0"/>
        <n v="100.0"/>
        <n v="96.0"/>
        <n v="82.0"/>
        <n v="151.0"/>
        <n v="68.0"/>
        <n v="60.0"/>
        <n v="58.0"/>
        <n v="57.0"/>
        <n v="53.0"/>
        <n v="48.0"/>
        <n v="378.0"/>
        <n v="42.0"/>
        <n v="38.0"/>
        <n v="37.0"/>
        <n v="107.0"/>
        <n v="35.0"/>
        <n v="33.0"/>
        <n v="30.0"/>
        <n v="1345.0"/>
        <n v="29.0"/>
        <n v="27.0"/>
        <n v="26.0"/>
        <n v="102.0"/>
        <n v="118.0"/>
        <n v="47.0"/>
        <n v="23.0"/>
        <n v="22.0"/>
        <n v="21.0"/>
        <n v="247.0"/>
        <n v="20.0"/>
        <n v="19.0"/>
        <n v="18.0"/>
        <n v="17.0"/>
        <n v="16.0"/>
        <n v="176.0"/>
        <n v="15.0"/>
        <n v="132.0"/>
        <n v="44.0"/>
        <n v="14.0"/>
        <n v="28.0"/>
        <n v="887.0"/>
        <n v="13.0"/>
        <n v="12.0"/>
        <n v="437.0"/>
        <n v="11.0"/>
        <n v="67.0"/>
        <n v="24.0"/>
        <n v="156.0"/>
        <n v="39.0"/>
        <n v="139.0"/>
        <n v="171.0"/>
        <n v="288.0"/>
        <n v="195.0"/>
        <n v="406.0"/>
        <n v="94.0"/>
        <n v="330.0"/>
        <n v="36.0"/>
        <n v="32.0"/>
        <n v="473.0"/>
        <n v="46.0"/>
        <n v="31.0"/>
        <n v="34.0"/>
        <n v="75.0"/>
        <n v="108.0"/>
        <n v="125.0"/>
        <n v="25.0"/>
        <n v="169.0"/>
        <n v="87.0"/>
        <n v="55.0"/>
        <n v="50.0"/>
        <n v="64.0"/>
        <n v="51.0"/>
        <n v="41.0"/>
        <n v="43.0"/>
        <n v="113.0"/>
        <n v="62.0"/>
        <n v="144.0"/>
        <n v="115.0"/>
        <n v="78.0"/>
        <n v="71.0"/>
        <n v="167.0"/>
        <n v="95.0"/>
        <n v="49.0"/>
        <n v="558.0"/>
        <n v="52.0"/>
        <n v="91.0"/>
        <n v="40.0"/>
        <n v="59.0"/>
        <n v="137.0"/>
        <n v="123.0"/>
        <n v="106.0"/>
        <m/>
      </sharedItems>
    </cacheField>
    <cacheField name="following" numFmtId="0">
      <sharedItems containsString="0" containsBlank="1" containsNumber="1" containsInteger="1">
        <n v="0.0"/>
        <n v="1.0"/>
        <n v="7.0"/>
        <n v="2.0"/>
        <n v="45.0"/>
        <n v="3.0"/>
        <n v="4.0"/>
        <n v="11.0"/>
        <n v="10.0"/>
        <n v="8.0"/>
        <n v="65.0"/>
        <n v="38.0"/>
        <n v="19.0"/>
        <n v="18.0"/>
        <n v="24.0"/>
        <n v="42.0"/>
        <n v="6.0"/>
        <n v="35.0"/>
        <n v="76.0"/>
        <n v="17.0"/>
        <n v="63.0"/>
        <n v="109.0"/>
        <n v="25.0"/>
        <n v="20.0"/>
        <n v="9.0"/>
        <n v="31.0"/>
        <n v="55.0"/>
        <n v="5.0"/>
        <n v="12.0"/>
        <n v="21.0"/>
        <n v="34.0"/>
        <n v="14.0"/>
        <n v="23.0"/>
        <n v="22.0"/>
        <n v="27.0"/>
        <n v="16.0"/>
        <n v="13.0"/>
        <n v="46.0"/>
        <n v="37.0"/>
        <n v="26.0"/>
        <n v="32.0"/>
        <n v="30.0"/>
        <n v="15.0"/>
        <n v="40.0"/>
        <n v="108.0"/>
        <n v="39.0"/>
        <n v="33.0"/>
        <n v="116.0"/>
        <n v="67.0"/>
        <n v="28.0"/>
        <n v="49.0"/>
        <n v="86.0"/>
        <n v="74.0"/>
        <n v="204.0"/>
        <n v="174.0"/>
        <n v="119.0"/>
        <n v="112.0"/>
        <n v="267.0"/>
        <n v="102.0"/>
        <n v="164.0"/>
        <n v="60.0"/>
        <n v="103.0"/>
        <n v="79.0"/>
        <n v="96.0"/>
        <n v="1135.0"/>
        <n v="52.0"/>
        <n v="111.0"/>
        <n v="225.0"/>
        <n v="36.0"/>
        <n v="29.0"/>
        <n v="227.0"/>
        <n v="95.0"/>
        <n v="77.0"/>
        <n v="64.0"/>
        <n v="81.0"/>
        <n v="44.0"/>
        <n v="85.0"/>
        <n v="51.0"/>
        <n v="47.0"/>
        <n v="117.0"/>
        <n v="156.0"/>
        <n v="139.0"/>
        <n v="114.0"/>
        <n v="89.0"/>
        <n v="61.0"/>
        <n v="214.0"/>
        <n v="118.0"/>
        <n v="115.0"/>
        <n v="68.0"/>
        <n v="54.0"/>
        <n v="663.0"/>
        <n v="188.0"/>
        <n v="943.0"/>
        <n v="88.0"/>
        <n v="142.0"/>
        <n v="731.0"/>
        <n v="971.0"/>
        <m/>
      </sharedItems>
    </cacheField>
    <cacheField name="leaderstrength" numFmtId="0">
      <sharedItems containsString="0" containsBlank="1" containsNumber="1">
        <n v="422.0"/>
        <n v="128.0"/>
        <n v="100.0"/>
        <n v="96.0"/>
        <n v="82.0"/>
        <n v="75.5"/>
        <n v="68.0"/>
        <n v="60.0"/>
        <n v="58.0"/>
        <n v="57.0"/>
        <n v="53.0"/>
        <n v="48.0"/>
        <n v="47.25"/>
        <n v="42.0"/>
        <n v="38.0"/>
        <n v="37.0"/>
        <n v="35.666666666666664"/>
        <n v="35.0"/>
        <n v="33.0"/>
        <n v="30.0"/>
        <n v="29.23913043478261"/>
        <n v="29.0"/>
        <n v="27.0"/>
        <n v="26.0"/>
        <n v="25.5"/>
        <n v="23.6"/>
        <n v="23.5"/>
        <n v="23.0"/>
        <n v="22.0"/>
        <n v="21.4"/>
        <n v="21.0"/>
        <n v="20.583333333333332"/>
        <n v="20.0"/>
        <n v="19.0"/>
        <n v="18.0"/>
        <n v="17.5"/>
        <n v="17.0"/>
        <n v="16.0"/>
        <n v="15.0"/>
        <n v="14.666666666666666"/>
        <n v="14.0"/>
        <n v="13.43939393939394"/>
        <n v="13.0"/>
        <n v="12.5"/>
        <n v="12.0"/>
        <n v="11.205128205128204"/>
        <n v="11.0"/>
        <n v="9.666666666666666"/>
        <n v="9.0"/>
        <n v="8.666666666666666"/>
        <n v="8.5"/>
        <n v="8.375"/>
        <n v="8.25"/>
        <n v="8.0"/>
        <n v="7.8"/>
        <n v="7.5"/>
        <n v="7.315789473684211"/>
        <n v="7.0"/>
        <n v="6.84"/>
        <n v="6.6976744186046515"/>
        <n v="6.5"/>
        <n v="6.285714285714286"/>
        <n v="6.0"/>
        <n v="5.8"/>
        <n v="5.666666666666667"/>
        <n v="5.5"/>
        <n v="5.416666666666667"/>
        <n v="5.2727272727272725"/>
        <n v="5.25"/>
        <n v="5.222222222222222"/>
        <n v="5.15625"/>
        <n v="5.142857142857143"/>
        <n v="5.0"/>
        <n v="4.75"/>
        <n v="4.714285714285714"/>
        <n v="4.571428571428571"/>
        <n v="4.5"/>
        <n v="4.333333333333333"/>
        <n v="4.3"/>
        <n v="4.181818181818182"/>
        <n v="4.0"/>
        <n v="3.923076923076923"/>
        <n v="3.875"/>
        <n v="3.7777777777777777"/>
        <n v="3.75"/>
        <n v="3.5714285714285716"/>
        <n v="3.5"/>
        <n v="3.4"/>
        <n v="3.375"/>
        <n v="3.3333333333333335"/>
        <n v="3.3"/>
        <n v="3.2857142857142856"/>
        <n v="3.25"/>
        <n v="3.2051282051282053"/>
        <n v="3.2"/>
        <n v="3.125"/>
        <n v="3.017857142857143"/>
        <n v="3.0"/>
        <n v="2.7777777777777777"/>
        <n v="2.769230769230769"/>
        <n v="2.75"/>
        <n v="2.6666666666666665"/>
        <n v="2.6363636363636362"/>
        <n v="2.6"/>
        <n v="2.5555555555555554"/>
        <n v="2.4857142857142858"/>
        <n v="2.4"/>
        <n v="2.375"/>
        <n v="2.3333333333333335"/>
        <n v="2.2916666666666665"/>
        <n v="2.2"/>
        <n v="2.142857142857143"/>
        <n v="2.0869565217391304"/>
        <n v="2.0833333333333335"/>
        <n v="2.0"/>
        <n v="1.9230769230769231"/>
        <n v="1.8333333333333333"/>
        <n v="1.8"/>
        <n v="1.7857142857142858"/>
        <n v="1.7777777777777777"/>
        <n v="1.7647058823529411"/>
        <n v="1.6666666666666667"/>
        <n v="1.6428571428571428"/>
        <n v="1.625"/>
        <n v="1.6"/>
        <n v="1.5714285714285714"/>
        <n v="1.5454545454545454"/>
        <n v="1.5"/>
        <n v="1.4666666666666666"/>
        <n v="1.4444444444444444"/>
        <n v="1.4285714285714286"/>
        <n v="1.4"/>
        <n v="1.3846153846153846"/>
        <n v="1.3636363636363635"/>
        <n v="1.3617021276595744"/>
        <n v="1.36"/>
        <n v="1.3421052631578947"/>
        <n v="1.3333333333333333"/>
        <n v="1.3225806451612903"/>
        <n v="1.3125"/>
        <n v="1.2926829268292683"/>
        <n v="1.2608695652173914"/>
        <n v="1.25"/>
        <n v="1.2352941176470589"/>
        <n v="1.2"/>
        <n v="1.1743119266055047"/>
        <n v="1.1666666666666667"/>
        <n v="1.16"/>
        <n v="1.1578947368421053"/>
        <n v="1.1538461538461537"/>
        <n v="1.1333333333333333"/>
        <n v="1.1"/>
        <n v="1.0909090909090908"/>
        <n v="1.0833333333333333"/>
        <n v="1.0625"/>
        <n v="1.0588235294117647"/>
        <n v="1.0555555555555556"/>
        <n v="1.0526315789473684"/>
        <n v="1.048780487804878"/>
        <n v="1.0384615384615385"/>
        <n v="1.0"/>
        <n v="0.967741935483871"/>
        <n v="0.9658119658119658"/>
        <n v="0.96"/>
        <n v="0.9565217391304348"/>
        <n v="0.9444444444444444"/>
        <n v="0.9411764705882353"/>
        <n v="0.9333333333333333"/>
        <n v="0.9230769230769231"/>
        <n v="0.9166666666666666"/>
        <n v="0.9117647058823529"/>
        <n v="0.8936170212765957"/>
        <n v="0.8888888888888888"/>
        <n v="0.875"/>
        <n v="0.8709677419354839"/>
        <n v="0.8620689655172413"/>
        <n v="0.86"/>
        <n v="0.8571428571428571"/>
        <n v="0.85"/>
        <n v="0.8461538461538461"/>
        <n v="0.84"/>
        <n v="0.8333333333333334"/>
        <n v="0.8260869565217391"/>
        <n v="0.8076923076923077"/>
        <n v="0.7916666666666666"/>
        <n v="0.7816091954022989"/>
        <n v="0.78125"/>
        <n v="0.7777777777777778"/>
        <n v="0.7741935483870968"/>
        <n v="0.7727272727272727"/>
        <n v="0.7692307692307693"/>
        <n v="0.7619047619047619"/>
        <n v="0.76"/>
        <n v="0.7407407407407407"/>
        <n v="0.7333333333333333"/>
        <n v="0.7272727272727273"/>
        <n v="0.7142857142857143"/>
        <n v="0.7073170731707317"/>
        <n v="0.7024390243902439"/>
        <n v="0.7"/>
        <n v="0.6896551724137931"/>
        <n v="0.6571428571428571"/>
        <n v="0.65"/>
        <n v="0.64"/>
        <n v="0.631578947368421"/>
        <n v="0.6283185840707964"/>
        <n v="0.6266666666666667"/>
        <n v="0.625"/>
        <n v="0.6231343283582089"/>
        <n v="0.6190476190476191"/>
        <n v="0.6019417475728155"/>
        <n v="0.6"/>
        <n v="0.5909090909090909"/>
        <n v="0.5757575757575758"/>
        <n v="0.5737704918032787"/>
        <n v="0.5714285714285714"/>
        <n v="0.55"/>
        <n v="0.5384615384615384"/>
        <n v="0.5288461538461539"/>
        <n v="0.5238095238095238"/>
        <n v="0.5161290322580645"/>
        <n v="0.5125"/>
        <n v="0.5051546391752577"/>
        <n v="0.5"/>
        <n v="0.49119718309859156"/>
        <n v="0.4827586206896552"/>
        <n v="0.4716981132075472"/>
        <n v="0.4642857142857143"/>
        <n v="0.4634146341463415"/>
        <n v="0.46153846153846156"/>
        <n v="0.45454545454545453"/>
        <n v="0.4482758620689655"/>
        <n v="0.4444444444444444"/>
        <n v="0.44"/>
        <n v="0.42424242424242425"/>
        <n v="0.4230769230769231"/>
        <n v="0.415929203539823"/>
        <n v="0.40540540540540543"/>
        <n v="0.4"/>
        <n v="0.3991228070175439"/>
        <n v="0.3888888888888889"/>
        <n v="0.3854166666666667"/>
        <n v="0.38461538461538464"/>
        <n v="0.3780487804878049"/>
        <n v="0.37777777777777777"/>
        <n v="0.37209302325581395"/>
        <n v="0.36538461538461536"/>
        <n v="0.36363636363636365"/>
        <n v="0.3541666666666667"/>
        <n v="0.34285714285714286"/>
        <n v="0.3389830508474576"/>
        <n v="0.3375796178343949"/>
        <n v="0.3357142857142857"/>
        <n v="0.3217391304347826"/>
        <n v="0.3142857142857143"/>
        <n v="0.3111111111111111"/>
        <n v="0.2903225806451613"/>
        <n v="0.2744186046511628"/>
        <n v="0.2605042016806723"/>
        <n v="0.25"/>
        <n v="0.24528301886792453"/>
        <n v="0.2318840579710145"/>
        <n v="0.21818181818181817"/>
        <n v="0.20930232558139536"/>
        <n v="0.2063253012048193"/>
        <n v="0.19576719576719576"/>
        <n v="0.1375"/>
        <n v="0.13029661016949154"/>
        <n v="0.12844036697247707"/>
        <n v="0.12359550561797752"/>
        <n v="0.11888111888111888"/>
        <n v="0.11885245901639344"/>
        <n v="0.10905349794238683"/>
        <m/>
      </sharedItems>
    </cacheField>
    <cacheField name="no of words in bio" numFmtId="0">
      <sharedItems containsString="0" containsBlank="1" containsNumber="1" containsInteger="1">
        <n v="5.0"/>
        <n v="0.0"/>
        <n v="9.0"/>
        <n v="6.0"/>
        <n v="8.0"/>
        <n v="15.0"/>
        <n v="14.0"/>
        <n v="12.0"/>
        <n v="2.0"/>
        <n v="20.0"/>
        <n v="7.0"/>
        <n v="17.0"/>
        <n v="10.0"/>
        <n v="3.0"/>
        <n v="1.0"/>
        <n v="21.0"/>
        <n v="4.0"/>
        <n v="22.0"/>
        <n v="28.0"/>
        <n v="19.0"/>
        <n v="23.0"/>
        <n v="26.0"/>
        <n v="16.0"/>
        <n v="13.0"/>
        <n v="18.0"/>
        <n v="24.0"/>
        <n v="11.0"/>
        <n v="25.0"/>
        <m/>
      </sharedItems>
    </cacheField>
    <cacheField name="created_at" numFmtId="0">
      <sharedItems containsBlank="1">
        <s v="2014-01-14T12:05:29Z"/>
        <s v="2017-03-06T15:04:43Z"/>
        <s v="2011-02-18T18:51:38Z"/>
        <s v="2015-01-30T12:37:52Z"/>
        <s v="2019-05-08T09:19:33Z"/>
        <s v="2014-08-06T22:59:28Z"/>
        <s v="2013-07-25T09:18:16Z"/>
        <s v="2014-10-02T12:48:52Z"/>
        <s v="2015-04-22T12:49:10Z"/>
        <s v="2012-01-15T19:58:32Z"/>
        <s v="2014-03-04T21:28:51Z"/>
        <s v="2010-06-28T19:58:58Z"/>
        <s v="2016-03-24T13:26:35Z"/>
        <s v="2013-12-16T14:09:59Z"/>
        <s v="2014-09-23T07:27:46Z"/>
        <s v="2011-05-17T21:37:01Z"/>
        <s v="2014-01-11T19:33:50Z"/>
        <s v="2013-11-06T12:01:42Z"/>
        <s v="2017-07-19T11:16:31Z"/>
        <s v="2012-06-18T13:49:44Z"/>
        <s v="2008-09-17T19:18:37Z"/>
        <s v="2016-02-26T15:46:06Z"/>
        <s v="2017-04-26T10:00:54Z"/>
        <s v="2011-11-06T16:05:54Z"/>
        <s v="2013-05-28T12:10:50Z"/>
        <s v="2014-05-01T18:03:21Z"/>
        <s v="2018-10-29T12:09:56Z"/>
        <s v="2014-08-13T15:48:36Z"/>
        <s v="2017-12-06T21:25:59Z"/>
        <s v="2010-10-14T13:48:06Z"/>
        <s v="2012-06-07T07:45:36Z"/>
        <s v="2020-05-16T15:22:18Z"/>
        <s v="2012-04-20T14:54:53Z"/>
        <s v="2009-12-22T11:13:07Z"/>
        <s v="2011-08-08T14:30:57Z"/>
        <s v="2016-05-11T21:39:28Z"/>
        <s v="2015-07-14T11:52:45Z"/>
        <s v="2014-08-13T09:51:27Z"/>
        <s v="2017-02-10T12:13:37Z"/>
        <s v="2019-12-21T12:27:45Z"/>
        <s v="2014-11-27T12:34:59Z"/>
        <s v="2012-01-25T14:11:34Z"/>
        <s v="2012-07-09T12:20:33Z"/>
        <s v="2013-01-25T11:16:47Z"/>
        <s v="2016-12-13T15:36:03Z"/>
        <s v="2013-04-03T19:59:36Z"/>
        <s v="2012-08-16T07:35:55Z"/>
        <s v="2014-10-03T08:38:32Z"/>
        <s v="2018-01-04T11:06:12Z"/>
        <s v="2018-05-14T09:24:12Z"/>
        <s v="2019-10-24T22:46:43Z"/>
        <s v="2011-02-05T09:36:50Z"/>
        <s v="2013-10-12T17:17:01Z"/>
        <s v="2017-02-27T08:33:17Z"/>
        <s v="2010-11-09T14:54:37Z"/>
        <s v="2011-03-02T09:15:44Z"/>
        <s v="2011-08-03T10:09:35Z"/>
        <s v="2014-11-04T14:00:42Z"/>
        <s v="2021-01-04T15:30:15Z"/>
        <s v="2009-01-29T12:55:54Z"/>
        <s v="2015-03-04T13:16:46Z"/>
        <s v="2009-02-13T16:04:25Z"/>
        <s v="2015-04-02T07:42:18Z"/>
        <s v="2016-07-05T09:56:28Z"/>
        <s v="2021-03-19T09:56:46Z"/>
        <s v="2008-06-17T00:30:56Z"/>
        <s v="2013-07-10T09:41:04Z"/>
        <s v="2015-01-07T11:07:32Z"/>
        <s v="2009-09-22T19:39:24Z"/>
        <s v="2014-07-26T11:49:12Z"/>
        <s v="2015-12-03T12:24:31Z"/>
        <s v="2018-11-10T16:20:49Z"/>
        <s v="2017-11-21T18:17:58Z"/>
        <s v="2011-01-31T10:19:09Z"/>
        <s v="2012-01-23T07:00:15Z"/>
        <s v="2013-09-16T17:17:56Z"/>
        <s v="2015-02-11T12:28:08Z"/>
        <s v="2015-08-03T08:02:46Z"/>
        <s v="2016-11-29T10:17:00Z"/>
        <s v="2017-03-06T19:50:09Z"/>
        <s v="2011-09-13T11:56:34Z"/>
        <s v="2008-09-25T11:30:47Z"/>
        <s v="2013-03-06T10:59:09Z"/>
        <s v="2008-07-20T12:59:23Z"/>
        <s v="2014-05-19T19:14:20Z"/>
        <s v="2013-05-18T13:03:36Z"/>
        <s v="2012-07-20T11:27:04Z"/>
        <s v="2015-05-27T19:54:16Z"/>
        <s v="2009-02-04T13:52:57Z"/>
        <s v="2016-12-20T12:40:33Z"/>
        <s v="2012-04-19T00:51:52Z"/>
        <s v="2012-11-15T14:07:33Z"/>
        <s v="2016-05-08T00:38:10Z"/>
        <s v="2010-08-16T08:41:39Z"/>
        <s v="2011-08-17T14:31:51Z"/>
        <s v="2016-01-20T12:34:18Z"/>
        <s v="2012-11-09T16:01:07Z"/>
        <s v="2015-02-10T16:36:52Z"/>
        <s v="2015-02-24T09:00:45Z"/>
        <s v="2017-06-19T06:22:51Z"/>
        <s v="2009-10-23T06:52:34Z"/>
        <s v="2012-01-26T16:45:56Z"/>
        <s v="2009-08-03T11:34:59Z"/>
        <s v="2015-02-13T16:16:11Z"/>
        <s v="2016-11-23T23:40:36Z"/>
        <s v="2016-12-03T17:39:57Z"/>
        <s v="2013-02-01T16:35:42Z"/>
        <s v="2012-11-26T19:41:33Z"/>
        <s v="2011-05-11T09:00:21Z"/>
        <s v="2008-11-22T18:59:45Z"/>
        <s v="2016-05-28T11:11:55Z"/>
        <s v="2013-11-27T14:06:07Z"/>
        <s v="2018-11-19T16:56:25Z"/>
        <s v="2017-11-03T15:15:35Z"/>
        <s v="2013-09-11T13:26:06Z"/>
        <s v="2017-10-05T14:09:25Z"/>
        <s v="2012-03-16T10:36:58Z"/>
        <s v="2008-12-07T20:55:40Z"/>
        <s v="2011-11-17T04:42:10Z"/>
        <s v="2014-04-07T23:00:48Z"/>
        <s v="2011-01-17T10:48:42Z"/>
        <s v="2019-03-08T15:15:18Z"/>
        <s v="2015-10-18T17:14:41Z"/>
        <s v="2018-03-30T21:28:43Z"/>
        <s v="2012-03-02T06:58:34Z"/>
        <s v="2015-05-03T22:21:47Z"/>
        <s v="2015-04-13T09:01:55Z"/>
        <s v="2012-08-31T06:53:59Z"/>
        <s v="2012-08-18T13:11:49Z"/>
        <s v="2016-08-16T12:32:47Z"/>
        <s v="2013-09-01T14:47:55Z"/>
        <s v="2009-08-08T20:52:11Z"/>
        <s v="2021-01-20T06:55:32Z"/>
        <s v="2010-04-14T13:57:33Z"/>
        <s v="2014-10-22T12:04:16Z"/>
        <s v="2014-10-14T22:47:18Z"/>
        <s v="2012-06-30T10:49:25Z"/>
        <s v="2014-11-17T21:25:15Z"/>
        <s v="2015-10-23T01:35:37Z"/>
        <s v="2016-03-01T06:59:07Z"/>
        <s v="2020-04-13T09:07:43Z"/>
        <s v="2011-02-25T19:21:54Z"/>
        <s v="2012-06-26T06:38:49Z"/>
        <s v="2011-06-26T16:07:22Z"/>
        <s v="2013-07-10T12:31:39Z"/>
        <s v="2014-02-12T23:40:17Z"/>
        <s v="2016-07-25T15:54:10Z"/>
        <s v="2012-05-16T14:56:13Z"/>
        <s v="2018-11-02T18:14:08Z"/>
        <s v="2014-12-28T22:23:26Z"/>
        <s v="2013-02-17T16:45:22Z"/>
        <s v="2014-04-01T04:02:02Z"/>
        <s v="2009-11-19T12:55:10Z"/>
        <s v="2010-04-12T15:09:35Z"/>
        <s v="2013-02-24T18:40:14Z"/>
        <s v="2013-10-10T13:29:32Z"/>
        <s v="2015-04-28T14:24:37Z"/>
        <s v="2012-12-19T13:29:14Z"/>
        <s v="2012-02-07T14:09:40Z"/>
        <s v="2016-11-20T18:24:10Z"/>
        <s v="2016-12-10T15:06:32Z"/>
        <s v="2014-11-15T16:19:48Z"/>
        <s v="2022-03-10T19:01:48Z"/>
        <s v="2014-08-05T21:18:33Z"/>
        <s v="2015-12-23T23:35:56Z"/>
        <s v="2014-01-12T21:04:09Z"/>
        <s v="2018-03-28T10:46:26Z"/>
        <s v="2010-04-16T16:49:48Z"/>
        <s v="2011-10-17T14:57:13Z"/>
        <s v="2018-03-07T08:36:26Z"/>
        <s v="2012-02-24T14:59:15Z"/>
        <s v="2010-06-23T18:00:50Z"/>
        <s v="2011-09-20T19:06:37Z"/>
        <s v="2014-01-28T11:55:33Z"/>
        <s v="2010-09-15T19:27:19Z"/>
        <s v="2014-10-10T15:14:02Z"/>
        <s v="2011-02-28T21:05:02Z"/>
        <s v="2011-08-12T16:31:53Z"/>
        <s v="2016-05-28T09:46:19Z"/>
        <s v="2009-01-09T14:11:49Z"/>
        <s v="2017-09-22T10:38:48Z"/>
        <s v="2010-09-17T08:57:24Z"/>
        <s v="2015-02-20T22:18:44Z"/>
        <s v="2018-04-26T20:01:35Z"/>
        <s v="2012-02-29T13:52:15Z"/>
        <s v="2019-09-19T08:28:47Z"/>
        <s v="2018-06-19T08:26:17Z"/>
        <s v="2014-12-22T10:38:05Z"/>
        <s v="2009-12-20T19:13:18Z"/>
        <s v="2017-10-24T08:24:58Z"/>
        <s v="2020-09-16T11:06:53Z"/>
        <s v="2011-03-19T21:26:24Z"/>
        <s v="2009-10-14T22:24:41Z"/>
        <s v="2013-05-26T02:08:39Z"/>
        <s v="2010-09-27T13:34:18Z"/>
        <s v="2011-07-13T15:27:01Z"/>
        <s v="2011-11-18T17:36:02Z"/>
        <s v="2011-09-02T07:17:45Z"/>
        <s v="2016-06-25T13:47:03Z"/>
        <s v="2015-12-30T01:55:42Z"/>
        <s v="2015-07-23T09:07:25Z"/>
        <s v="2018-09-17T12:17:26Z"/>
        <s v="2016-04-28T08:07:36Z"/>
        <s v="2020-06-18T13:31:34Z"/>
        <s v="2009-12-06T02:57:17Z"/>
        <s v="2010-09-30T11:32:31Z"/>
        <s v="2012-03-13T14:48:27Z"/>
        <s v="2013-11-18T21:23:11Z"/>
        <s v="2017-09-05T08:03:45Z"/>
        <s v="2015-06-24T15:53:31Z"/>
        <s v="2012-08-18T04:15:00Z"/>
        <s v="2018-02-21T23:13:44Z"/>
        <s v="2018-10-31T15:53:19Z"/>
        <s v="2024-08-01T10:23:54Z"/>
        <s v="2014-02-22T15:31:30Z"/>
        <s v="2016-09-27T15:57:54Z"/>
        <s v="2017-09-27T06:08:59Z"/>
        <s v="2011-11-04T01:06:26Z"/>
        <s v="2017-04-23T11:18:48Z"/>
        <s v="2010-02-18T21:48:13Z"/>
        <s v="2017-07-31T04:24:10Z"/>
        <s v="2011-02-23T14:41:50Z"/>
        <s v="2015-08-12T10:02:12Z"/>
        <s v="2019-10-29T16:38:47Z"/>
        <s v="2011-09-19T20:19:56Z"/>
        <s v="2010-08-11T21:18:30Z"/>
        <s v="2012-03-19T14:21:37Z"/>
        <s v="2012-04-05T20:54:13Z"/>
        <s v="2013-08-28T18:32:38Z"/>
        <s v="2020-10-13T19:31:10Z"/>
        <s v="2010-12-10T14:25:29Z"/>
        <s v="2013-02-20T14:52:46Z"/>
        <s v="2014-07-10T09:18:46Z"/>
        <s v="2016-12-16T12:11:53Z"/>
        <s v="2017-02-09T17:00:18Z"/>
        <s v="2018-07-04T22:21:51Z"/>
        <s v="2019-01-13T11:16:36Z"/>
        <s v="2010-04-01T17:12:55Z"/>
        <s v="2016-01-23T16:18:08Z"/>
        <s v="2015-08-07T12:33:45Z"/>
        <s v="2009-02-12T13:21:30Z"/>
        <s v="2011-11-14T22:34:23Z"/>
        <s v="2022-04-19T09:04:34Z"/>
        <s v="2013-04-16T13:41:07Z"/>
        <s v="2014-05-25T19:03:17Z"/>
        <s v="2018-06-06T11:01:58Z"/>
        <s v="2015-03-04T13:17:13Z"/>
        <s v="2015-10-19T17:38:35Z"/>
        <s v="2021-08-02T08:54:45Z"/>
        <s v="2023-06-08T00:49:43Z"/>
        <s v="2010-06-28T19:18:27Z"/>
        <s v="2016-09-27T21:24:01Z"/>
        <s v="2019-03-21T16:24:23Z"/>
        <s v="2015-12-18T12:57:45Z"/>
        <s v="2019-02-22T07:42:50Z"/>
        <s v="2013-06-07T15:08:00Z"/>
        <s v="2010-01-13T21:39:05Z"/>
        <s v="2014-07-15T21:03:18Z"/>
        <s v="2017-05-20T09:39:00Z"/>
        <s v="2020-12-03T07:45:21Z"/>
        <s v="2021-10-01T06:13:00Z"/>
        <s v="2014-05-13T17:34:38Z"/>
        <s v="2008-11-10T10:05:30Z"/>
        <s v="2021-09-09T10:24:41Z"/>
        <s v="2015-02-04T20:57:29Z"/>
        <s v="2019-01-24T12:39:03Z"/>
        <s v="2012-03-21T17:09:18Z"/>
        <s v="2010-08-07T18:50:48Z"/>
        <s v="2019-07-15T08:22:40Z"/>
        <s v="2019-05-21T21:27:06Z"/>
        <s v="2012-07-17T07:19:59Z"/>
        <s v="2013-10-30T09:41:43Z"/>
        <s v="2009-06-16T23:05:46Z"/>
        <s v="2010-07-27T01:39:47Z"/>
        <s v="2016-10-12T19:33:49Z"/>
        <s v="2012-02-01T07:42:03Z"/>
        <s v="2018-04-19T22:24:31Z"/>
        <s v="2019-04-17T14:08:00Z"/>
        <s v="2016-05-24T16:34:18Z"/>
        <s v="2017-01-23T15:10:10Z"/>
        <s v="2018-04-16T11:00:47Z"/>
        <s v="2012-07-24T12:42:57Z"/>
        <s v="2011-11-27T17:37:34Z"/>
        <s v="2009-03-19T16:07:12Z"/>
        <s v="2014-11-12T17:58:02Z"/>
        <s v="2016-09-08T11:35:14Z"/>
        <s v="2017-06-18T22:03:58Z"/>
        <s v="2014-07-23T12:58:45Z"/>
        <s v="2014-05-28T23:17:47Z"/>
        <s v="2021-07-23T12:46:45Z"/>
        <s v="2012-03-07T20:36:56Z"/>
        <s v="2019-10-21T21:01:56Z"/>
        <s v="2013-02-06T13:02:05Z"/>
        <s v="2018-03-12T14:16:51Z"/>
        <s v="2018-05-16T07:47:36Z"/>
        <s v="2018-06-21T12:01:49Z"/>
        <s v="2021-02-11T11:10:18Z"/>
        <s v="2013-12-14T10:27:42Z"/>
        <s v="2018-05-07T08:43:10Z"/>
        <s v="2014-01-15T17:12:11Z"/>
        <s v="2014-04-23T06:49:32Z"/>
        <s v="2018-05-29T09:14:56Z"/>
        <s v="2013-11-19T22:01:53Z"/>
        <s v="2021-08-19T15:57:13Z"/>
        <s v="2014-12-09T16:14:52Z"/>
        <s v="2022-08-14T11:03:12Z"/>
        <s v="2011-07-15T13:25:42Z"/>
        <s v="2019-05-10T14:45:33Z"/>
        <s v="2017-05-31T07:33:25Z"/>
        <s v="2016-07-20T08:45:57Z"/>
        <s v="2013-05-27T17:57:27Z"/>
        <s v="2015-09-25T11:38:28Z"/>
        <s v="2012-01-16T16:05:57Z"/>
        <s v="2015-05-30T16:12:37Z"/>
        <s v="2018-10-05T23:31:56Z"/>
        <s v="2012-07-10T07:01:19Z"/>
        <s v="2010-07-12T20:42:51Z"/>
        <s v="2022-01-17T09:06:41Z"/>
        <s v="2012-05-07T13:54:44Z"/>
        <s v="2016-12-25T15:55:35Z"/>
        <s v="2019-04-23T07:47:52Z"/>
        <s v="2014-10-16T08:02:02Z"/>
        <s v="2010-02-20T11:17:46Z"/>
        <s v="2009-05-02T17:10:07Z"/>
        <s v="2015-06-17T22:42:39Z"/>
        <s v="2017-11-22T00:26:37Z"/>
        <s v="2013-03-15T14:29:59Z"/>
        <s v="2016-06-12T23:53:05Z"/>
        <s v="2008-06-11T05:36:08Z"/>
        <s v="2012-06-16T10:10:27Z"/>
        <s v="2011-07-08T12:05:13Z"/>
        <s v="2015-02-05T15:16:50Z"/>
        <s v="2015-02-02T12:05:19Z"/>
        <s v="2010-01-16T02:29:32Z"/>
        <s v="2013-10-30T00:11:43Z"/>
        <s v="2016-08-21T13:46:29Z"/>
        <s v="2018-03-27T16:44:54Z"/>
        <s v="2020-05-07T00:59:44Z"/>
        <s v="2019-12-01T15:50:43Z"/>
        <s v="2020-03-24T15:15:11Z"/>
        <s v="2018-06-10T06:29:50Z"/>
        <s v="2015-09-22T10:10:32Z"/>
        <s v="2019-09-09T11:58:50Z"/>
        <s v="2015-03-13T20:45:33Z"/>
        <s v="2011-01-30T09:42:34Z"/>
        <s v="2010-06-15T15:34:09Z"/>
        <s v="2010-11-16T21:28:17Z"/>
        <s v="2014-12-11T13:31:39Z"/>
        <s v="2010-05-20T12:48:38Z"/>
        <s v="2014-12-11T08:40:48Z"/>
        <m/>
      </sharedItems>
    </cacheField>
    <cacheField name=" 13">
      <sharedItems containsBlank="1" containsMixedTypes="1" containsNumber="1">
        <m/>
        <s v="regression slope"/>
        <n v="2.0455514732214737"/>
        <n v="0.008281607167001194"/>
      </sharedItems>
    </cacheField>
    <cacheField name=" 14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3" cacheId="0" dataCaption="" compact="0" compactData="0">
  <location ref="A1:B5" firstHeaderRow="0" firstDataRow="1" firstDataCol="0"/>
  <pivotFields>
    <pivotField name="logi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t="default"/>
      </items>
    </pivotField>
    <pivotField name="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t="default"/>
      </items>
    </pivotField>
    <pivotField name=" " compact="0" outline="0" multipleItemSelectionAllowed="1" showAll="0">
      <items>
        <item x="0"/>
        <item x="1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compan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t="default"/>
      </items>
    </pivotField>
    <pivotField name="locat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t="default"/>
      </items>
    </pivotField>
    <pivotField name="email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t="default"/>
      </items>
    </pivotField>
    <pivotField name="hireable" axis="axisRow" compact="0" outline="0" multipleItemSelectionAllowed="1" showAll="0" sortType="ascending">
      <items>
        <item x="2"/>
        <item x="0"/>
        <item x="1"/>
        <item t="default"/>
      </items>
    </pivotField>
    <pivotField name="b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t="default"/>
      </items>
    </pivotField>
    <pivotField name="public_repo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t="default"/>
      </items>
    </pivotField>
    <pivotField name="follow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t="default"/>
      </items>
    </pivotField>
    <pivotField name="following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leaderstrength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t="default"/>
      </items>
    </pivotField>
    <pivotField name="no of words in bio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t="default"/>
      </items>
    </pivotField>
    <pivotField name="created_a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t="default"/>
      </items>
    </pivotField>
    <pivotField name=" 13" compact="0" outline="0" multipleItemSelectionAllowed="1" showAll="0">
      <items>
        <item x="0"/>
        <item x="1"/>
        <item x="2"/>
        <item x="3"/>
        <item t="default"/>
      </items>
    </pivotField>
    <pivotField name=" 14" compact="0" outline="0" multipleItemSelectionAllowed="1" showAll="0">
      <items>
        <item x="0"/>
        <item t="default"/>
      </items>
    </pivotField>
  </pivotFields>
  <rowFields>
    <field x="17"/>
  </rowFields>
  <dataFields>
    <dataField name="SUM of following" fld="21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://mckean.co" TargetMode="External"/><Relationship Id="rId2" Type="http://schemas.openxmlformats.org/officeDocument/2006/relationships/hyperlink" Target="http://rideable.ch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7" max="17" width="32.13"/>
    <col customWidth="1" min="19" max="19" width="61.38"/>
    <col customWidth="1" min="20" max="20" width="24.63"/>
    <col customWidth="1" min="22" max="22" width="15.0"/>
    <col customWidth="1" min="23" max="23" width="22.13"/>
    <col customWidth="1" min="24" max="24" width="25.13"/>
    <col customWidth="1" min="25" max="27" width="22.13"/>
  </cols>
  <sheetData>
    <row r="1">
      <c r="A1" s="1" t="s">
        <v>0</v>
      </c>
      <c r="B1" s="1" t="s">
        <v>1</v>
      </c>
      <c r="C1" s="1" t="s">
        <v>2</v>
      </c>
      <c r="D1" s="1" t="s">
        <v>2</v>
      </c>
      <c r="E1" s="1" t="s">
        <v>2</v>
      </c>
      <c r="F1" s="1" t="s">
        <v>2</v>
      </c>
      <c r="G1" s="1" t="s">
        <v>2</v>
      </c>
      <c r="H1" s="1" t="s">
        <v>2</v>
      </c>
      <c r="I1" s="1" t="s">
        <v>2</v>
      </c>
      <c r="J1" s="1" t="s">
        <v>2</v>
      </c>
      <c r="K1" s="1" t="s">
        <v>2</v>
      </c>
      <c r="L1" s="1" t="s">
        <v>2</v>
      </c>
      <c r="M1" s="1" t="s">
        <v>2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6</v>
      </c>
      <c r="S1" s="1" t="s">
        <v>7</v>
      </c>
      <c r="T1" s="1" t="s">
        <v>8</v>
      </c>
      <c r="U1" s="1" t="s">
        <v>9</v>
      </c>
      <c r="V1" s="1" t="s">
        <v>10</v>
      </c>
      <c r="W1" s="1" t="s">
        <v>11</v>
      </c>
      <c r="X1" s="1" t="s">
        <v>12</v>
      </c>
      <c r="Y1" s="1" t="s">
        <v>13</v>
      </c>
      <c r="Z1" s="1" t="s">
        <v>2</v>
      </c>
      <c r="AA1" s="1" t="s">
        <v>2</v>
      </c>
    </row>
    <row r="2">
      <c r="A2" s="2" t="s">
        <v>14</v>
      </c>
      <c r="B2" s="2" t="s">
        <v>15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 t="s">
        <v>16</v>
      </c>
      <c r="P2" s="2" t="s">
        <v>17</v>
      </c>
      <c r="R2" s="2" t="s">
        <v>18</v>
      </c>
      <c r="S2" s="2" t="s">
        <v>19</v>
      </c>
      <c r="T2" s="2">
        <v>443.0</v>
      </c>
      <c r="U2" s="2">
        <v>422.0</v>
      </c>
      <c r="V2" s="2">
        <v>0.0</v>
      </c>
      <c r="W2" s="2">
        <f t="shared" ref="W2:W351" si="1">U2/(V2+1)</f>
        <v>422</v>
      </c>
      <c r="X2" s="2">
        <f>IFERROR(__xludf.DUMMYFUNCTION("if(ISBLANK(S2),0,COUNTA(SPLIT(S2,"" "")))"),5.0)</f>
        <v>5</v>
      </c>
      <c r="Y2" s="2" t="s">
        <v>20</v>
      </c>
      <c r="Z2" s="2"/>
      <c r="AA2" s="2"/>
    </row>
    <row r="3" hidden="1">
      <c r="A3" s="2" t="s">
        <v>21</v>
      </c>
      <c r="B3" s="2" t="s">
        <v>22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 t="s">
        <v>23</v>
      </c>
      <c r="P3" s="2" t="s">
        <v>24</v>
      </c>
      <c r="R3" s="2" t="s">
        <v>18</v>
      </c>
      <c r="T3" s="2">
        <v>14.0</v>
      </c>
      <c r="U3" s="2">
        <v>128.0</v>
      </c>
      <c r="V3" s="2">
        <v>0.0</v>
      </c>
      <c r="W3" s="2">
        <f t="shared" si="1"/>
        <v>128</v>
      </c>
      <c r="X3" s="2">
        <f>IFERROR(__xludf.DUMMYFUNCTION("if(ISBLANK(S3),0,COUNTA(SPLIT(S3,"" "")))"),0.0)</f>
        <v>0</v>
      </c>
      <c r="Y3" s="2" t="s">
        <v>25</v>
      </c>
      <c r="Z3" s="2"/>
      <c r="AA3" s="2"/>
    </row>
    <row r="4">
      <c r="A4" s="2" t="s">
        <v>26</v>
      </c>
      <c r="B4" s="2" t="s">
        <v>27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P4" s="2" t="s">
        <v>28</v>
      </c>
      <c r="Q4" s="2" t="s">
        <v>29</v>
      </c>
      <c r="R4" s="2" t="s">
        <v>30</v>
      </c>
      <c r="S4" s="2" t="s">
        <v>31</v>
      </c>
      <c r="T4" s="2">
        <v>149.0</v>
      </c>
      <c r="U4" s="2">
        <v>100.0</v>
      </c>
      <c r="V4" s="2">
        <v>0.0</v>
      </c>
      <c r="W4" s="2">
        <f t="shared" si="1"/>
        <v>100</v>
      </c>
      <c r="X4" s="2">
        <f>IFERROR(__xludf.DUMMYFUNCTION("if(ISBLANK(S4),0,COUNTA(SPLIT(S4,"" "")))"),9.0)</f>
        <v>9</v>
      </c>
      <c r="Y4" s="2" t="s">
        <v>32</v>
      </c>
      <c r="Z4" s="2"/>
      <c r="AA4" s="2"/>
    </row>
    <row r="5" hidden="1">
      <c r="A5" s="2" t="s">
        <v>33</v>
      </c>
      <c r="B5" s="2" t="s">
        <v>34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P5" s="2" t="s">
        <v>28</v>
      </c>
      <c r="Q5" s="2" t="s">
        <v>35</v>
      </c>
      <c r="R5" s="2" t="s">
        <v>30</v>
      </c>
      <c r="T5" s="2">
        <v>41.0</v>
      </c>
      <c r="U5" s="2">
        <v>96.0</v>
      </c>
      <c r="V5" s="2">
        <v>0.0</v>
      </c>
      <c r="W5" s="2">
        <f t="shared" si="1"/>
        <v>96</v>
      </c>
      <c r="X5" s="2">
        <f>IFERROR(__xludf.DUMMYFUNCTION("if(ISBLANK(S5),0,COUNTA(SPLIT(S5,"" "")))"),0.0)</f>
        <v>0</v>
      </c>
      <c r="Y5" s="2" t="s">
        <v>36</v>
      </c>
      <c r="Z5" s="2"/>
      <c r="AA5" s="2"/>
    </row>
    <row r="6" hidden="1">
      <c r="A6" s="2" t="s">
        <v>37</v>
      </c>
      <c r="B6" s="2" t="s">
        <v>38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 t="s">
        <v>39</v>
      </c>
      <c r="P6" s="2" t="s">
        <v>28</v>
      </c>
      <c r="R6" s="2" t="s">
        <v>18</v>
      </c>
      <c r="T6" s="2">
        <v>0.0</v>
      </c>
      <c r="U6" s="2">
        <v>82.0</v>
      </c>
      <c r="V6" s="2">
        <v>0.0</v>
      </c>
      <c r="W6" s="2">
        <f t="shared" si="1"/>
        <v>82</v>
      </c>
      <c r="X6" s="2">
        <f>IFERROR(__xludf.DUMMYFUNCTION("if(ISBLANK(S6),0,COUNTA(SPLIT(S6,"" "")))"),0.0)</f>
        <v>0</v>
      </c>
      <c r="Y6" s="2" t="s">
        <v>40</v>
      </c>
      <c r="Z6" s="2" t="s">
        <v>41</v>
      </c>
      <c r="AA6" s="2"/>
    </row>
    <row r="7" hidden="1">
      <c r="A7" s="2" t="s">
        <v>42</v>
      </c>
      <c r="B7" s="2" t="s">
        <v>43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 t="s">
        <v>44</v>
      </c>
      <c r="P7" s="2" t="s">
        <v>28</v>
      </c>
      <c r="R7" s="2" t="s">
        <v>18</v>
      </c>
      <c r="T7" s="2">
        <v>20.0</v>
      </c>
      <c r="U7" s="2">
        <v>151.0</v>
      </c>
      <c r="V7" s="2">
        <v>1.0</v>
      </c>
      <c r="W7" s="2">
        <f t="shared" si="1"/>
        <v>75.5</v>
      </c>
      <c r="X7" s="2">
        <f>IFERROR(__xludf.DUMMYFUNCTION("if(ISBLANK(S7),0,COUNTA(SPLIT(S7,"" "")))"),0.0)</f>
        <v>0</v>
      </c>
      <c r="Y7" s="2" t="s">
        <v>45</v>
      </c>
      <c r="Z7" s="2">
        <f>SLOPE(U2:U351,X2:X351)</f>
        <v>2.045551473</v>
      </c>
      <c r="AA7" s="2"/>
    </row>
    <row r="8" hidden="1">
      <c r="A8" s="2" t="s">
        <v>46</v>
      </c>
      <c r="B8" s="2" t="s">
        <v>47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 t="s">
        <v>48</v>
      </c>
      <c r="P8" s="2" t="s">
        <v>28</v>
      </c>
      <c r="Q8" s="2" t="s">
        <v>49</v>
      </c>
      <c r="R8" s="2" t="s">
        <v>18</v>
      </c>
      <c r="T8" s="2">
        <v>7.0</v>
      </c>
      <c r="U8" s="2">
        <v>68.0</v>
      </c>
      <c r="V8" s="2">
        <v>0.0</v>
      </c>
      <c r="W8" s="2">
        <f t="shared" si="1"/>
        <v>68</v>
      </c>
      <c r="X8" s="2">
        <f>IFERROR(__xludf.DUMMYFUNCTION("if(ISBLANK(S8),0,COUNTA(SPLIT(S8,"" "")))"),0.0)</f>
        <v>0</v>
      </c>
      <c r="Y8" s="2" t="s">
        <v>50</v>
      </c>
      <c r="Z8" s="2"/>
      <c r="AA8" s="2"/>
    </row>
    <row r="9">
      <c r="A9" s="2" t="s">
        <v>51</v>
      </c>
      <c r="B9" s="2" t="s">
        <v>51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P9" s="2" t="s">
        <v>28</v>
      </c>
      <c r="R9" s="2" t="s">
        <v>18</v>
      </c>
      <c r="S9" s="2" t="s">
        <v>52</v>
      </c>
      <c r="T9" s="2">
        <v>85.0</v>
      </c>
      <c r="U9" s="2">
        <v>60.0</v>
      </c>
      <c r="V9" s="2">
        <v>0.0</v>
      </c>
      <c r="W9" s="2">
        <f t="shared" si="1"/>
        <v>60</v>
      </c>
      <c r="X9" s="2">
        <f>IFERROR(__xludf.DUMMYFUNCTION("if(ISBLANK(S9),0,COUNTA(SPLIT(S9,"" "")))"),6.0)</f>
        <v>6</v>
      </c>
      <c r="Y9" s="2" t="s">
        <v>53</v>
      </c>
      <c r="Z9" s="2" t="s">
        <v>41</v>
      </c>
      <c r="AA9" s="2"/>
    </row>
    <row r="10">
      <c r="A10" s="2" t="s">
        <v>54</v>
      </c>
      <c r="B10" s="2" t="s">
        <v>55</v>
      </c>
      <c r="C10" s="2" t="s">
        <v>56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P10" s="2" t="s">
        <v>28</v>
      </c>
      <c r="R10" s="2" t="s">
        <v>18</v>
      </c>
      <c r="S10" s="2" t="s">
        <v>57</v>
      </c>
      <c r="T10" s="2">
        <v>98.0</v>
      </c>
      <c r="U10" s="2">
        <v>58.0</v>
      </c>
      <c r="V10" s="2">
        <v>0.0</v>
      </c>
      <c r="W10" s="2">
        <f t="shared" si="1"/>
        <v>58</v>
      </c>
      <c r="X10" s="2">
        <f>IFERROR(__xludf.DUMMYFUNCTION("if(ISBLANK(S10),0,COUNTA(SPLIT(S10,"" "")))"),5.0)</f>
        <v>5</v>
      </c>
      <c r="Y10" s="2" t="s">
        <v>58</v>
      </c>
      <c r="Z10" s="2">
        <f>SLOPE(X2:X351,U2:U351)</f>
        <v>0.008281607167</v>
      </c>
      <c r="AA10" s="2"/>
    </row>
    <row r="11">
      <c r="A11" s="2" t="s">
        <v>59</v>
      </c>
      <c r="B11" s="2" t="s">
        <v>60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 t="s">
        <v>61</v>
      </c>
      <c r="P11" s="2" t="s">
        <v>24</v>
      </c>
      <c r="Q11" s="2" t="s">
        <v>62</v>
      </c>
      <c r="R11" s="2" t="s">
        <v>18</v>
      </c>
      <c r="S11" s="2" t="s">
        <v>63</v>
      </c>
      <c r="T11" s="2">
        <v>59.0</v>
      </c>
      <c r="U11" s="2">
        <v>57.0</v>
      </c>
      <c r="V11" s="2">
        <v>0.0</v>
      </c>
      <c r="W11" s="2">
        <f t="shared" si="1"/>
        <v>57</v>
      </c>
      <c r="X11" s="2">
        <f>IFERROR(__xludf.DUMMYFUNCTION("if(ISBLANK(S11),0,COUNTA(SPLIT(S11,"" "")))"),8.0)</f>
        <v>8</v>
      </c>
      <c r="Y11" s="2" t="s">
        <v>64</v>
      </c>
      <c r="Z11" s="2"/>
      <c r="AA11" s="2"/>
    </row>
    <row r="12" hidden="1">
      <c r="A12" s="2" t="s">
        <v>65</v>
      </c>
      <c r="B12" s="2" t="s">
        <v>66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P12" s="2" t="s">
        <v>28</v>
      </c>
      <c r="R12" s="2" t="s">
        <v>18</v>
      </c>
      <c r="T12" s="2">
        <v>20.0</v>
      </c>
      <c r="U12" s="2">
        <v>53.0</v>
      </c>
      <c r="V12" s="2">
        <v>0.0</v>
      </c>
      <c r="W12" s="2">
        <f t="shared" si="1"/>
        <v>53</v>
      </c>
      <c r="X12" s="2">
        <f>IFERROR(__xludf.DUMMYFUNCTION("if(ISBLANK(S12),0,COUNTA(SPLIT(S12,"" "")))"),0.0)</f>
        <v>0</v>
      </c>
      <c r="Y12" s="2" t="s">
        <v>67</v>
      </c>
      <c r="Z12" s="2"/>
      <c r="AA12" s="2"/>
    </row>
    <row r="13" hidden="1">
      <c r="A13" s="2" t="s">
        <v>68</v>
      </c>
      <c r="B13" s="2" t="s">
        <v>69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P13" s="2" t="s">
        <v>28</v>
      </c>
      <c r="R13" s="2" t="s">
        <v>18</v>
      </c>
      <c r="T13" s="2">
        <v>48.0</v>
      </c>
      <c r="U13" s="2">
        <v>48.0</v>
      </c>
      <c r="V13" s="2">
        <v>0.0</v>
      </c>
      <c r="W13" s="2">
        <f t="shared" si="1"/>
        <v>48</v>
      </c>
      <c r="X13" s="2">
        <f>IFERROR(__xludf.DUMMYFUNCTION("if(ISBLANK(S13),0,COUNTA(SPLIT(S13,"" "")))"),0.0)</f>
        <v>0</v>
      </c>
      <c r="Y13" s="2" t="s">
        <v>70</v>
      </c>
      <c r="Z13" s="2"/>
      <c r="AA13" s="2"/>
    </row>
    <row r="14">
      <c r="A14" s="2" t="s">
        <v>71</v>
      </c>
      <c r="B14" s="2" t="s">
        <v>72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P14" s="2" t="s">
        <v>28</v>
      </c>
      <c r="R14" s="2" t="s">
        <v>18</v>
      </c>
      <c r="S14" s="2" t="s">
        <v>73</v>
      </c>
      <c r="T14" s="2">
        <v>82.0</v>
      </c>
      <c r="U14" s="2">
        <v>378.0</v>
      </c>
      <c r="V14" s="2">
        <v>7.0</v>
      </c>
      <c r="W14" s="2">
        <f t="shared" si="1"/>
        <v>47.25</v>
      </c>
      <c r="X14" s="2">
        <f>IFERROR(__xludf.DUMMYFUNCTION("if(ISBLANK(S14),0,COUNTA(SPLIT(S14,"" "")))"),15.0)</f>
        <v>15</v>
      </c>
      <c r="Y14" s="2" t="s">
        <v>74</v>
      </c>
      <c r="Z14" s="2"/>
      <c r="AA14" s="2"/>
    </row>
    <row r="15" hidden="1">
      <c r="A15" s="2" t="s">
        <v>75</v>
      </c>
      <c r="B15" s="2" t="s">
        <v>76</v>
      </c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P15" s="2" t="s">
        <v>28</v>
      </c>
      <c r="R15" s="2" t="s">
        <v>18</v>
      </c>
      <c r="T15" s="2">
        <v>65.0</v>
      </c>
      <c r="U15" s="2">
        <v>42.0</v>
      </c>
      <c r="V15" s="2">
        <v>0.0</v>
      </c>
      <c r="W15" s="2">
        <f t="shared" si="1"/>
        <v>42</v>
      </c>
      <c r="X15" s="2">
        <f>IFERROR(__xludf.DUMMYFUNCTION("if(ISBLANK(S15),0,COUNTA(SPLIT(S15,"" "")))"),0.0)</f>
        <v>0</v>
      </c>
      <c r="Y15" s="2" t="s">
        <v>77</v>
      </c>
      <c r="Z15" s="2"/>
      <c r="AA15" s="2"/>
    </row>
    <row r="16" hidden="1">
      <c r="A16" s="2" t="s">
        <v>78</v>
      </c>
      <c r="B16" s="2" t="s">
        <v>79</v>
      </c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P16" s="2" t="s">
        <v>24</v>
      </c>
      <c r="R16" s="2" t="s">
        <v>18</v>
      </c>
      <c r="T16" s="2">
        <v>45.0</v>
      </c>
      <c r="U16" s="2">
        <v>38.0</v>
      </c>
      <c r="V16" s="2">
        <v>0.0</v>
      </c>
      <c r="W16" s="2">
        <f t="shared" si="1"/>
        <v>38</v>
      </c>
      <c r="X16" s="2">
        <f>IFERROR(__xludf.DUMMYFUNCTION("if(ISBLANK(S16),0,COUNTA(SPLIT(S16,"" "")))"),0.0)</f>
        <v>0</v>
      </c>
      <c r="Y16" s="2" t="s">
        <v>80</v>
      </c>
      <c r="Z16" s="2"/>
      <c r="AA16" s="2"/>
    </row>
    <row r="17" hidden="1">
      <c r="A17" s="2" t="s">
        <v>81</v>
      </c>
      <c r="B17" s="2" t="s">
        <v>82</v>
      </c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 t="s">
        <v>83</v>
      </c>
      <c r="P17" s="2" t="s">
        <v>28</v>
      </c>
      <c r="R17" s="2" t="s">
        <v>18</v>
      </c>
      <c r="T17" s="2">
        <v>57.0</v>
      </c>
      <c r="U17" s="2">
        <v>37.0</v>
      </c>
      <c r="V17" s="2">
        <v>0.0</v>
      </c>
      <c r="W17" s="2">
        <f t="shared" si="1"/>
        <v>37</v>
      </c>
      <c r="X17" s="2">
        <f>IFERROR(__xludf.DUMMYFUNCTION("if(ISBLANK(S17),0,COUNTA(SPLIT(S17,"" "")))"),0.0)</f>
        <v>0</v>
      </c>
      <c r="Y17" s="2" t="s">
        <v>84</v>
      </c>
      <c r="Z17" s="2"/>
      <c r="AA17" s="2"/>
    </row>
    <row r="18">
      <c r="A18" s="2" t="s">
        <v>85</v>
      </c>
      <c r="B18" s="2" t="s">
        <v>86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P18" s="2" t="s">
        <v>28</v>
      </c>
      <c r="Q18" s="2" t="s">
        <v>87</v>
      </c>
      <c r="R18" s="2" t="s">
        <v>18</v>
      </c>
      <c r="S18" s="2" t="s">
        <v>88</v>
      </c>
      <c r="T18" s="2">
        <v>30.0</v>
      </c>
      <c r="U18" s="2">
        <v>107.0</v>
      </c>
      <c r="V18" s="2">
        <v>2.0</v>
      </c>
      <c r="W18" s="2">
        <f t="shared" si="1"/>
        <v>35.66666667</v>
      </c>
      <c r="X18" s="2">
        <f>IFERROR(__xludf.DUMMYFUNCTION("if(ISBLANK(S18),0,COUNTA(SPLIT(S18,"" "")))"),9.0)</f>
        <v>9</v>
      </c>
      <c r="Y18" s="2" t="s">
        <v>89</v>
      </c>
      <c r="Z18" s="2"/>
      <c r="AA18" s="2"/>
    </row>
    <row r="19">
      <c r="A19" s="2" t="s">
        <v>90</v>
      </c>
      <c r="B19" s="2" t="s">
        <v>91</v>
      </c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P19" s="2" t="s">
        <v>24</v>
      </c>
      <c r="Q19" s="2" t="s">
        <v>92</v>
      </c>
      <c r="R19" s="2" t="s">
        <v>18</v>
      </c>
      <c r="S19" s="2" t="s">
        <v>93</v>
      </c>
      <c r="T19" s="2">
        <v>75.0</v>
      </c>
      <c r="U19" s="2">
        <v>35.0</v>
      </c>
      <c r="V19" s="2">
        <v>0.0</v>
      </c>
      <c r="W19" s="2">
        <f t="shared" si="1"/>
        <v>35</v>
      </c>
      <c r="X19" s="2">
        <f>IFERROR(__xludf.DUMMYFUNCTION("if(ISBLANK(S19),0,COUNTA(SPLIT(S19,"" "")))"),6.0)</f>
        <v>6</v>
      </c>
      <c r="Y19" s="2" t="s">
        <v>94</v>
      </c>
      <c r="Z19" s="2">
        <f>SLOPE(U2:U351,X2:X351)</f>
        <v>2.045551473</v>
      </c>
      <c r="AA19" s="2"/>
    </row>
    <row r="20" hidden="1">
      <c r="A20" s="2" t="s">
        <v>95</v>
      </c>
      <c r="B20" s="2" t="s">
        <v>96</v>
      </c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P20" s="2" t="s">
        <v>28</v>
      </c>
      <c r="R20" s="2" t="s">
        <v>18</v>
      </c>
      <c r="T20" s="2">
        <v>74.0</v>
      </c>
      <c r="U20" s="2">
        <v>33.0</v>
      </c>
      <c r="V20" s="2">
        <v>0.0</v>
      </c>
      <c r="W20" s="2">
        <f t="shared" si="1"/>
        <v>33</v>
      </c>
      <c r="X20" s="2">
        <f>IFERROR(__xludf.DUMMYFUNCTION("if(ISBLANK(S20),0,COUNTA(SPLIT(S20,"" "")))"),0.0)</f>
        <v>0</v>
      </c>
      <c r="Y20" s="2" t="s">
        <v>97</v>
      </c>
      <c r="Z20" s="2"/>
      <c r="AA20" s="2"/>
    </row>
    <row r="21" hidden="1">
      <c r="A21" s="2" t="s">
        <v>98</v>
      </c>
      <c r="B21" s="2" t="s">
        <v>99</v>
      </c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 t="s">
        <v>100</v>
      </c>
      <c r="P21" s="2" t="s">
        <v>28</v>
      </c>
      <c r="R21" s="2" t="s">
        <v>18</v>
      </c>
      <c r="T21" s="2">
        <v>5.0</v>
      </c>
      <c r="U21" s="2">
        <v>30.0</v>
      </c>
      <c r="V21" s="2">
        <v>0.0</v>
      </c>
      <c r="W21" s="2">
        <f t="shared" si="1"/>
        <v>30</v>
      </c>
      <c r="X21" s="2">
        <f>IFERROR(__xludf.DUMMYFUNCTION("if(ISBLANK(S21),0,COUNTA(SPLIT(S21,"" "")))"),0.0)</f>
        <v>0</v>
      </c>
      <c r="Y21" s="2" t="s">
        <v>101</v>
      </c>
      <c r="Z21" s="2"/>
      <c r="AA21" s="2"/>
    </row>
    <row r="22" hidden="1">
      <c r="A22" s="2" t="s">
        <v>102</v>
      </c>
      <c r="B22" s="2" t="s">
        <v>103</v>
      </c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P22" s="2" t="s">
        <v>28</v>
      </c>
      <c r="Q22" s="2" t="s">
        <v>104</v>
      </c>
      <c r="R22" s="2" t="s">
        <v>18</v>
      </c>
      <c r="T22" s="2">
        <v>39.0</v>
      </c>
      <c r="U22" s="2">
        <v>1345.0</v>
      </c>
      <c r="V22" s="2">
        <v>45.0</v>
      </c>
      <c r="W22" s="2">
        <f t="shared" si="1"/>
        <v>29.23913043</v>
      </c>
      <c r="X22" s="2">
        <f>IFERROR(__xludf.DUMMYFUNCTION("if(ISBLANK(S22),0,COUNTA(SPLIT(S22,"" "")))"),0.0)</f>
        <v>0</v>
      </c>
      <c r="Y22" s="2" t="s">
        <v>105</v>
      </c>
      <c r="Z22" s="2"/>
      <c r="AA22" s="2"/>
    </row>
    <row r="23">
      <c r="A23" s="2" t="s">
        <v>106</v>
      </c>
      <c r="B23" s="2" t="s">
        <v>107</v>
      </c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 t="s">
        <v>108</v>
      </c>
      <c r="P23" s="2" t="s">
        <v>109</v>
      </c>
      <c r="R23" s="2" t="s">
        <v>18</v>
      </c>
      <c r="S23" s="2" t="s">
        <v>110</v>
      </c>
      <c r="T23" s="2">
        <v>25.0</v>
      </c>
      <c r="U23" s="2">
        <v>29.0</v>
      </c>
      <c r="V23" s="2">
        <v>0.0</v>
      </c>
      <c r="W23" s="2">
        <f t="shared" si="1"/>
        <v>29</v>
      </c>
      <c r="X23" s="2">
        <f>IFERROR(__xludf.DUMMYFUNCTION("if(ISBLANK(S23),0,COUNTA(SPLIT(S23,"" "")))"),5.0)</f>
        <v>5</v>
      </c>
      <c r="Y23" s="2" t="s">
        <v>111</v>
      </c>
      <c r="Z23" s="2"/>
      <c r="AA23" s="2"/>
    </row>
    <row r="24">
      <c r="A24" s="2" t="s">
        <v>112</v>
      </c>
      <c r="B24" s="2" t="s">
        <v>113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P24" s="2" t="s">
        <v>24</v>
      </c>
      <c r="Q24" s="2" t="s">
        <v>114</v>
      </c>
      <c r="R24" s="2" t="s">
        <v>18</v>
      </c>
      <c r="S24" s="2" t="s">
        <v>115</v>
      </c>
      <c r="T24" s="2">
        <v>47.0</v>
      </c>
      <c r="U24" s="2">
        <v>29.0</v>
      </c>
      <c r="V24" s="2">
        <v>0.0</v>
      </c>
      <c r="W24" s="2">
        <f t="shared" si="1"/>
        <v>29</v>
      </c>
      <c r="X24" s="2">
        <f>IFERROR(__xludf.DUMMYFUNCTION("if(ISBLANK(S24),0,COUNTA(SPLIT(S24,"" "")))"),14.0)</f>
        <v>14</v>
      </c>
      <c r="Y24" s="2" t="s">
        <v>116</v>
      </c>
      <c r="Z24" s="2"/>
      <c r="AA24" s="2"/>
    </row>
    <row r="25" hidden="1">
      <c r="A25" s="2" t="s">
        <v>117</v>
      </c>
      <c r="B25" s="2" t="s">
        <v>118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 t="s">
        <v>119</v>
      </c>
      <c r="P25" s="2" t="s">
        <v>24</v>
      </c>
      <c r="R25" s="2" t="s">
        <v>18</v>
      </c>
      <c r="T25" s="2">
        <v>13.0</v>
      </c>
      <c r="U25" s="2">
        <v>27.0</v>
      </c>
      <c r="V25" s="2">
        <v>0.0</v>
      </c>
      <c r="W25" s="2">
        <f t="shared" si="1"/>
        <v>27</v>
      </c>
      <c r="X25" s="2">
        <f>IFERROR(__xludf.DUMMYFUNCTION("if(ISBLANK(S25),0,COUNTA(SPLIT(S25,"" "")))"),0.0)</f>
        <v>0</v>
      </c>
      <c r="Y25" s="2" t="s">
        <v>120</v>
      </c>
      <c r="Z25" s="2"/>
      <c r="AA25" s="2"/>
    </row>
    <row r="26">
      <c r="A26" s="2" t="s">
        <v>121</v>
      </c>
      <c r="B26" s="2" t="s">
        <v>122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P26" s="2" t="s">
        <v>123</v>
      </c>
      <c r="Q26" s="2" t="s">
        <v>124</v>
      </c>
      <c r="R26" s="2" t="s">
        <v>18</v>
      </c>
      <c r="S26" s="2" t="s">
        <v>125</v>
      </c>
      <c r="T26" s="2">
        <v>122.0</v>
      </c>
      <c r="U26" s="2">
        <v>27.0</v>
      </c>
      <c r="V26" s="2">
        <v>0.0</v>
      </c>
      <c r="W26" s="2">
        <f t="shared" si="1"/>
        <v>27</v>
      </c>
      <c r="X26" s="2">
        <f>IFERROR(__xludf.DUMMYFUNCTION("if(ISBLANK(S26),0,COUNTA(SPLIT(S26,"" "")))"),5.0)</f>
        <v>5</v>
      </c>
      <c r="Y26" s="2" t="s">
        <v>126</v>
      </c>
      <c r="Z26" s="2"/>
      <c r="AA26" s="2"/>
    </row>
    <row r="27" hidden="1">
      <c r="A27" s="2" t="s">
        <v>127</v>
      </c>
      <c r="B27" s="2" t="s">
        <v>128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 t="s">
        <v>129</v>
      </c>
      <c r="P27" s="2" t="s">
        <v>24</v>
      </c>
      <c r="Q27" s="2" t="s">
        <v>130</v>
      </c>
      <c r="R27" s="2" t="s">
        <v>18</v>
      </c>
      <c r="T27" s="2">
        <v>19.0</v>
      </c>
      <c r="U27" s="2">
        <v>27.0</v>
      </c>
      <c r="V27" s="2">
        <v>0.0</v>
      </c>
      <c r="W27" s="2">
        <f t="shared" si="1"/>
        <v>27</v>
      </c>
      <c r="X27" s="2">
        <f>IFERROR(__xludf.DUMMYFUNCTION("if(ISBLANK(S27),0,COUNTA(SPLIT(S27,"" "")))"),0.0)</f>
        <v>0</v>
      </c>
      <c r="Y27" s="2" t="s">
        <v>131</v>
      </c>
      <c r="Z27" s="2"/>
      <c r="AA27" s="2"/>
    </row>
    <row r="28" hidden="1">
      <c r="A28" s="2" t="s">
        <v>132</v>
      </c>
      <c r="B28" s="2" t="s">
        <v>133</v>
      </c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P28" s="2" t="s">
        <v>28</v>
      </c>
      <c r="R28" s="2" t="s">
        <v>18</v>
      </c>
      <c r="T28" s="2">
        <v>6.0</v>
      </c>
      <c r="U28" s="2">
        <v>26.0</v>
      </c>
      <c r="V28" s="2">
        <v>0.0</v>
      </c>
      <c r="W28" s="2">
        <f t="shared" si="1"/>
        <v>26</v>
      </c>
      <c r="X28" s="2">
        <f>IFERROR(__xludf.DUMMYFUNCTION("if(ISBLANK(S28),0,COUNTA(SPLIT(S28,"" "")))"),0.0)</f>
        <v>0</v>
      </c>
      <c r="Y28" s="2" t="s">
        <v>134</v>
      </c>
      <c r="Z28" s="2"/>
      <c r="AA28" s="2"/>
    </row>
    <row r="29">
      <c r="A29" s="2" t="s">
        <v>135</v>
      </c>
      <c r="B29" s="2" t="s">
        <v>136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 t="s">
        <v>137</v>
      </c>
      <c r="P29" s="2" t="s">
        <v>28</v>
      </c>
      <c r="R29" s="2" t="s">
        <v>18</v>
      </c>
      <c r="S29" s="2" t="s">
        <v>138</v>
      </c>
      <c r="T29" s="2">
        <v>30.0</v>
      </c>
      <c r="U29" s="2">
        <v>102.0</v>
      </c>
      <c r="V29" s="2">
        <v>3.0</v>
      </c>
      <c r="W29" s="2">
        <f t="shared" si="1"/>
        <v>25.5</v>
      </c>
      <c r="X29" s="2">
        <f>IFERROR(__xludf.DUMMYFUNCTION("if(ISBLANK(S29),0,COUNTA(SPLIT(S29,"" "")))"),8.0)</f>
        <v>8</v>
      </c>
      <c r="Y29" s="2" t="s">
        <v>139</v>
      </c>
      <c r="Z29" s="2"/>
      <c r="AA29" s="2"/>
    </row>
    <row r="30" hidden="1">
      <c r="A30" s="2" t="s">
        <v>140</v>
      </c>
      <c r="B30" s="2" t="s">
        <v>141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 t="s">
        <v>142</v>
      </c>
      <c r="P30" s="2" t="s">
        <v>28</v>
      </c>
      <c r="R30" s="2" t="s">
        <v>18</v>
      </c>
      <c r="T30" s="2">
        <v>17.0</v>
      </c>
      <c r="U30" s="2">
        <v>118.0</v>
      </c>
      <c r="V30" s="2">
        <v>4.0</v>
      </c>
      <c r="W30" s="2">
        <f t="shared" si="1"/>
        <v>23.6</v>
      </c>
      <c r="X30" s="2">
        <f>IFERROR(__xludf.DUMMYFUNCTION("if(ISBLANK(S30),0,COUNTA(SPLIT(S30,"" "")))"),0.0)</f>
        <v>0</v>
      </c>
      <c r="Y30" s="2" t="s">
        <v>143</v>
      </c>
      <c r="Z30" s="2"/>
      <c r="AA30" s="2"/>
    </row>
    <row r="31" hidden="1">
      <c r="A31" s="2" t="s">
        <v>144</v>
      </c>
      <c r="B31" s="2" t="s">
        <v>145</v>
      </c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 t="s">
        <v>146</v>
      </c>
      <c r="P31" s="2" t="s">
        <v>147</v>
      </c>
      <c r="R31" s="2" t="s">
        <v>18</v>
      </c>
      <c r="T31" s="2">
        <v>91.0</v>
      </c>
      <c r="U31" s="2">
        <v>47.0</v>
      </c>
      <c r="V31" s="2">
        <v>1.0</v>
      </c>
      <c r="W31" s="2">
        <f t="shared" si="1"/>
        <v>23.5</v>
      </c>
      <c r="X31" s="2">
        <f>IFERROR(__xludf.DUMMYFUNCTION("if(ISBLANK(S31),0,COUNTA(SPLIT(S31,"" "")))"),0.0)</f>
        <v>0</v>
      </c>
      <c r="Y31" s="2" t="s">
        <v>148</v>
      </c>
      <c r="Z31" s="2"/>
      <c r="AA31" s="2"/>
    </row>
    <row r="32" hidden="1">
      <c r="A32" s="2" t="s">
        <v>149</v>
      </c>
      <c r="B32" s="2" t="s">
        <v>150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 t="s">
        <v>151</v>
      </c>
      <c r="P32" s="2" t="s">
        <v>24</v>
      </c>
      <c r="R32" s="2" t="s">
        <v>18</v>
      </c>
      <c r="T32" s="2">
        <v>8.0</v>
      </c>
      <c r="U32" s="2">
        <v>23.0</v>
      </c>
      <c r="V32" s="2">
        <v>0.0</v>
      </c>
      <c r="W32" s="2">
        <f t="shared" si="1"/>
        <v>23</v>
      </c>
      <c r="X32" s="2">
        <f>IFERROR(__xludf.DUMMYFUNCTION("if(ISBLANK(S32),0,COUNTA(SPLIT(S32,"" "")))"),0.0)</f>
        <v>0</v>
      </c>
      <c r="Y32" s="2" t="s">
        <v>152</v>
      </c>
      <c r="Z32" s="2"/>
      <c r="AA32" s="2"/>
    </row>
    <row r="33">
      <c r="A33" s="2" t="s">
        <v>153</v>
      </c>
      <c r="B33" s="2" t="s">
        <v>154</v>
      </c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P33" s="2" t="s">
        <v>24</v>
      </c>
      <c r="R33" s="2" t="s">
        <v>18</v>
      </c>
      <c r="S33" s="2" t="s">
        <v>155</v>
      </c>
      <c r="T33" s="2">
        <v>15.0</v>
      </c>
      <c r="U33" s="2">
        <v>23.0</v>
      </c>
      <c r="V33" s="2">
        <v>0.0</v>
      </c>
      <c r="W33" s="2">
        <f t="shared" si="1"/>
        <v>23</v>
      </c>
      <c r="X33" s="2">
        <f>IFERROR(__xludf.DUMMYFUNCTION("if(ISBLANK(S33),0,COUNTA(SPLIT(S33,"" "")))"),12.0)</f>
        <v>12</v>
      </c>
      <c r="Y33" s="2" t="s">
        <v>156</v>
      </c>
      <c r="Z33" s="2"/>
      <c r="AA33" s="2"/>
    </row>
    <row r="34" hidden="1">
      <c r="A34" s="2" t="s">
        <v>157</v>
      </c>
      <c r="B34" s="2" t="s">
        <v>158</v>
      </c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 t="s">
        <v>129</v>
      </c>
      <c r="P34" s="2" t="s">
        <v>28</v>
      </c>
      <c r="R34" s="2" t="s">
        <v>18</v>
      </c>
      <c r="T34" s="2">
        <v>21.0</v>
      </c>
      <c r="U34" s="2">
        <v>22.0</v>
      </c>
      <c r="V34" s="2">
        <v>0.0</v>
      </c>
      <c r="W34" s="2">
        <f t="shared" si="1"/>
        <v>22</v>
      </c>
      <c r="X34" s="2">
        <f>IFERROR(__xludf.DUMMYFUNCTION("if(ISBLANK(S34),0,COUNTA(SPLIT(S34,"" "")))"),0.0)</f>
        <v>0</v>
      </c>
      <c r="Y34" s="2" t="s">
        <v>159</v>
      </c>
      <c r="Z34" s="2"/>
      <c r="AA34" s="2"/>
    </row>
    <row r="35">
      <c r="A35" s="2" t="s">
        <v>160</v>
      </c>
      <c r="B35" s="2" t="s">
        <v>161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 t="s">
        <v>162</v>
      </c>
      <c r="P35" s="2" t="s">
        <v>28</v>
      </c>
      <c r="Q35" s="2" t="s">
        <v>163</v>
      </c>
      <c r="R35" s="2" t="s">
        <v>18</v>
      </c>
      <c r="S35" s="2" t="s">
        <v>164</v>
      </c>
      <c r="T35" s="2">
        <v>39.0</v>
      </c>
      <c r="U35" s="2">
        <v>107.0</v>
      </c>
      <c r="V35" s="2">
        <v>4.0</v>
      </c>
      <c r="W35" s="2">
        <f t="shared" si="1"/>
        <v>21.4</v>
      </c>
      <c r="X35" s="2">
        <f>IFERROR(__xludf.DUMMYFUNCTION("if(ISBLANK(S35),0,COUNTA(SPLIT(S35,"" "")))"),5.0)</f>
        <v>5</v>
      </c>
      <c r="Y35" s="2" t="s">
        <v>165</v>
      </c>
      <c r="Z35" s="2"/>
      <c r="AA35" s="2"/>
    </row>
    <row r="36" hidden="1">
      <c r="A36" s="2" t="s">
        <v>166</v>
      </c>
      <c r="B36" s="2" t="s">
        <v>167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 t="s">
        <v>61</v>
      </c>
      <c r="P36" s="2" t="s">
        <v>28</v>
      </c>
      <c r="R36" s="2" t="s">
        <v>18</v>
      </c>
      <c r="T36" s="2">
        <v>11.0</v>
      </c>
      <c r="U36" s="2">
        <v>21.0</v>
      </c>
      <c r="V36" s="2">
        <v>0.0</v>
      </c>
      <c r="W36" s="2">
        <f t="shared" si="1"/>
        <v>21</v>
      </c>
      <c r="X36" s="2">
        <f>IFERROR(__xludf.DUMMYFUNCTION("if(ISBLANK(S36),0,COUNTA(SPLIT(S36,"" "")))"),0.0)</f>
        <v>0</v>
      </c>
      <c r="Y36" s="2" t="s">
        <v>168</v>
      </c>
      <c r="Z36" s="2"/>
      <c r="AA36" s="2"/>
    </row>
    <row r="37">
      <c r="A37" s="2" t="s">
        <v>169</v>
      </c>
      <c r="B37" s="2" t="s">
        <v>170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 t="s">
        <v>171</v>
      </c>
      <c r="P37" s="2" t="s">
        <v>172</v>
      </c>
      <c r="R37" s="2" t="s">
        <v>18</v>
      </c>
      <c r="S37" s="2" t="s">
        <v>173</v>
      </c>
      <c r="T37" s="2">
        <v>9.0</v>
      </c>
      <c r="U37" s="2">
        <v>21.0</v>
      </c>
      <c r="V37" s="2">
        <v>0.0</v>
      </c>
      <c r="W37" s="2">
        <f t="shared" si="1"/>
        <v>21</v>
      </c>
      <c r="X37" s="2">
        <f>IFERROR(__xludf.DUMMYFUNCTION("if(ISBLANK(S37),0,COUNTA(SPLIT(S37,"" "")))"),2.0)</f>
        <v>2</v>
      </c>
      <c r="Y37" s="2" t="s">
        <v>174</v>
      </c>
      <c r="Z37" s="2"/>
      <c r="AA37" s="2"/>
    </row>
    <row r="38">
      <c r="A38" s="2" t="s">
        <v>175</v>
      </c>
      <c r="B38" s="2" t="s">
        <v>176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 t="s">
        <v>177</v>
      </c>
      <c r="P38" s="2" t="s">
        <v>28</v>
      </c>
      <c r="R38" s="2" t="s">
        <v>18</v>
      </c>
      <c r="S38" s="2" t="s">
        <v>178</v>
      </c>
      <c r="T38" s="2">
        <v>17.0</v>
      </c>
      <c r="U38" s="2">
        <v>247.0</v>
      </c>
      <c r="V38" s="2">
        <v>11.0</v>
      </c>
      <c r="W38" s="2">
        <f t="shared" si="1"/>
        <v>20.58333333</v>
      </c>
      <c r="X38" s="2">
        <f>IFERROR(__xludf.DUMMYFUNCTION("if(ISBLANK(S38),0,COUNTA(SPLIT(S38,"" "")))"),9.0)</f>
        <v>9</v>
      </c>
      <c r="Y38" s="2" t="s">
        <v>179</v>
      </c>
      <c r="Z38" s="2"/>
      <c r="AA38" s="2"/>
    </row>
    <row r="39">
      <c r="A39" s="2" t="s">
        <v>180</v>
      </c>
      <c r="B39" s="2" t="s">
        <v>181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 t="s">
        <v>182</v>
      </c>
      <c r="P39" s="2" t="s">
        <v>28</v>
      </c>
      <c r="R39" s="2" t="s">
        <v>18</v>
      </c>
      <c r="S39" s="2" t="s">
        <v>183</v>
      </c>
      <c r="T39" s="2">
        <v>17.0</v>
      </c>
      <c r="U39" s="2">
        <v>20.0</v>
      </c>
      <c r="V39" s="2">
        <v>0.0</v>
      </c>
      <c r="W39" s="2">
        <f t="shared" si="1"/>
        <v>20</v>
      </c>
      <c r="X39" s="2">
        <f>IFERROR(__xludf.DUMMYFUNCTION("if(ISBLANK(S39),0,COUNTA(SPLIT(S39,"" "")))"),20.0)</f>
        <v>20</v>
      </c>
      <c r="Y39" s="2" t="s">
        <v>184</v>
      </c>
      <c r="Z39" s="2"/>
      <c r="AA39" s="2"/>
    </row>
    <row r="40">
      <c r="A40" s="2" t="s">
        <v>185</v>
      </c>
      <c r="B40" s="2" t="s">
        <v>186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P40" s="2" t="s">
        <v>28</v>
      </c>
      <c r="R40" s="2" t="s">
        <v>18</v>
      </c>
      <c r="S40" s="2" t="s">
        <v>187</v>
      </c>
      <c r="T40" s="2">
        <v>31.0</v>
      </c>
      <c r="U40" s="2">
        <v>20.0</v>
      </c>
      <c r="V40" s="2">
        <v>0.0</v>
      </c>
      <c r="W40" s="2">
        <f t="shared" si="1"/>
        <v>20</v>
      </c>
      <c r="X40" s="2">
        <f>IFERROR(__xludf.DUMMYFUNCTION("if(ISBLANK(S40),0,COUNTA(SPLIT(S40,"" "")))"),6.0)</f>
        <v>6</v>
      </c>
      <c r="Y40" s="2" t="s">
        <v>188</v>
      </c>
      <c r="Z40" s="2"/>
      <c r="AA40" s="2"/>
    </row>
    <row r="41" hidden="1">
      <c r="A41" s="2" t="s">
        <v>189</v>
      </c>
      <c r="B41" s="2" t="s">
        <v>190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P41" s="2" t="s">
        <v>28</v>
      </c>
      <c r="R41" s="2" t="s">
        <v>18</v>
      </c>
      <c r="T41" s="2">
        <v>37.0</v>
      </c>
      <c r="U41" s="2">
        <v>20.0</v>
      </c>
      <c r="V41" s="2">
        <v>0.0</v>
      </c>
      <c r="W41" s="2">
        <f t="shared" si="1"/>
        <v>20</v>
      </c>
      <c r="X41" s="2">
        <f>IFERROR(__xludf.DUMMYFUNCTION("if(ISBLANK(S41),0,COUNTA(SPLIT(S41,"" "")))"),0.0)</f>
        <v>0</v>
      </c>
      <c r="Y41" s="2" t="s">
        <v>191</v>
      </c>
      <c r="Z41" s="2"/>
      <c r="AA41" s="2"/>
    </row>
    <row r="42">
      <c r="A42" s="2" t="s">
        <v>192</v>
      </c>
      <c r="B42" s="2" t="s">
        <v>193</v>
      </c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P42" s="2" t="s">
        <v>194</v>
      </c>
      <c r="Q42" s="2" t="s">
        <v>195</v>
      </c>
      <c r="R42" s="2" t="s">
        <v>18</v>
      </c>
      <c r="S42" s="2" t="s">
        <v>196</v>
      </c>
      <c r="T42" s="2">
        <v>173.0</v>
      </c>
      <c r="U42" s="2">
        <v>19.0</v>
      </c>
      <c r="V42" s="2">
        <v>0.0</v>
      </c>
      <c r="W42" s="2">
        <f t="shared" si="1"/>
        <v>19</v>
      </c>
      <c r="X42" s="2">
        <f>IFERROR(__xludf.DUMMYFUNCTION("if(ISBLANK(S42),0,COUNTA(SPLIT(S42,"" "")))"),9.0)</f>
        <v>9</v>
      </c>
      <c r="Y42" s="2" t="s">
        <v>197</v>
      </c>
      <c r="Z42" s="2"/>
      <c r="AA42" s="2"/>
    </row>
    <row r="43" hidden="1">
      <c r="A43" s="2" t="s">
        <v>198</v>
      </c>
      <c r="B43" s="2" t="s">
        <v>199</v>
      </c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 t="s">
        <v>200</v>
      </c>
      <c r="P43" s="2" t="s">
        <v>28</v>
      </c>
      <c r="R43" s="2" t="s">
        <v>18</v>
      </c>
      <c r="T43" s="2">
        <v>9.0</v>
      </c>
      <c r="U43" s="2">
        <v>18.0</v>
      </c>
      <c r="V43" s="2">
        <v>0.0</v>
      </c>
      <c r="W43" s="2">
        <f t="shared" si="1"/>
        <v>18</v>
      </c>
      <c r="X43" s="2">
        <f>IFERROR(__xludf.DUMMYFUNCTION("if(ISBLANK(S43),0,COUNTA(SPLIT(S43,"" "")))"),0.0)</f>
        <v>0</v>
      </c>
      <c r="Y43" s="2" t="s">
        <v>201</v>
      </c>
      <c r="Z43" s="2"/>
      <c r="AA43" s="2"/>
    </row>
    <row r="44" hidden="1">
      <c r="A44" s="2" t="s">
        <v>202</v>
      </c>
      <c r="B44" s="2" t="s">
        <v>202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 t="s">
        <v>203</v>
      </c>
      <c r="P44" s="2" t="s">
        <v>28</v>
      </c>
      <c r="R44" s="2" t="s">
        <v>18</v>
      </c>
      <c r="T44" s="2">
        <v>2.0</v>
      </c>
      <c r="U44" s="2">
        <v>18.0</v>
      </c>
      <c r="V44" s="2">
        <v>0.0</v>
      </c>
      <c r="W44" s="2">
        <f t="shared" si="1"/>
        <v>18</v>
      </c>
      <c r="X44" s="2">
        <f>IFERROR(__xludf.DUMMYFUNCTION("if(ISBLANK(S44),0,COUNTA(SPLIT(S44,"" "")))"),0.0)</f>
        <v>0</v>
      </c>
      <c r="Y44" s="2" t="s">
        <v>204</v>
      </c>
      <c r="Z44" s="2"/>
      <c r="AA44" s="2"/>
    </row>
    <row r="45" hidden="1">
      <c r="A45" s="2" t="s">
        <v>205</v>
      </c>
      <c r="B45" s="2" t="s">
        <v>206</v>
      </c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P45" s="2" t="s">
        <v>28</v>
      </c>
      <c r="R45" s="2" t="s">
        <v>18</v>
      </c>
      <c r="T45" s="2">
        <v>2.0</v>
      </c>
      <c r="U45" s="2">
        <v>18.0</v>
      </c>
      <c r="V45" s="2">
        <v>0.0</v>
      </c>
      <c r="W45" s="2">
        <f t="shared" si="1"/>
        <v>18</v>
      </c>
      <c r="X45" s="2">
        <f>IFERROR(__xludf.DUMMYFUNCTION("if(ISBLANK(S45),0,COUNTA(SPLIT(S45,"" "")))"),0.0)</f>
        <v>0</v>
      </c>
      <c r="Y45" s="2" t="s">
        <v>207</v>
      </c>
      <c r="Z45" s="2"/>
      <c r="AA45" s="2"/>
    </row>
    <row r="46">
      <c r="A46" s="2" t="s">
        <v>208</v>
      </c>
      <c r="B46" s="2" t="s">
        <v>209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 t="s">
        <v>129</v>
      </c>
      <c r="P46" s="2" t="s">
        <v>28</v>
      </c>
      <c r="R46" s="2" t="s">
        <v>18</v>
      </c>
      <c r="S46" s="2" t="s">
        <v>210</v>
      </c>
      <c r="T46" s="2">
        <v>7.0</v>
      </c>
      <c r="U46" s="2">
        <v>18.0</v>
      </c>
      <c r="V46" s="2">
        <v>0.0</v>
      </c>
      <c r="W46" s="2">
        <f t="shared" si="1"/>
        <v>18</v>
      </c>
      <c r="X46" s="2">
        <f>IFERROR(__xludf.DUMMYFUNCTION("if(ISBLANK(S46),0,COUNTA(SPLIT(S46,"" "")))"),8.0)</f>
        <v>8</v>
      </c>
      <c r="Y46" s="2" t="s">
        <v>211</v>
      </c>
      <c r="Z46" s="2"/>
      <c r="AA46" s="2"/>
    </row>
    <row r="47">
      <c r="A47" s="2" t="s">
        <v>212</v>
      </c>
      <c r="B47" s="2" t="s">
        <v>213</v>
      </c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 t="s">
        <v>214</v>
      </c>
      <c r="P47" s="2" t="s">
        <v>24</v>
      </c>
      <c r="Q47" s="2" t="s">
        <v>215</v>
      </c>
      <c r="R47" s="2" t="s">
        <v>18</v>
      </c>
      <c r="S47" s="2" t="s">
        <v>216</v>
      </c>
      <c r="T47" s="2">
        <v>42.0</v>
      </c>
      <c r="U47" s="2">
        <v>35.0</v>
      </c>
      <c r="V47" s="2">
        <v>1.0</v>
      </c>
      <c r="W47" s="2">
        <f t="shared" si="1"/>
        <v>17.5</v>
      </c>
      <c r="X47" s="2">
        <f>IFERROR(__xludf.DUMMYFUNCTION("if(ISBLANK(S47),0,COUNTA(SPLIT(S47,"" "")))"),7.0)</f>
        <v>7</v>
      </c>
      <c r="Y47" s="2" t="s">
        <v>217</v>
      </c>
      <c r="Z47" s="2"/>
      <c r="AA47" s="2"/>
    </row>
    <row r="48" hidden="1">
      <c r="A48" s="2" t="s">
        <v>218</v>
      </c>
      <c r="B48" s="2" t="s">
        <v>219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P48" s="2" t="s">
        <v>24</v>
      </c>
      <c r="R48" s="2" t="s">
        <v>18</v>
      </c>
      <c r="T48" s="2">
        <v>35.0</v>
      </c>
      <c r="U48" s="2">
        <v>17.0</v>
      </c>
      <c r="V48" s="2">
        <v>0.0</v>
      </c>
      <c r="W48" s="2">
        <f t="shared" si="1"/>
        <v>17</v>
      </c>
      <c r="X48" s="2">
        <f>IFERROR(__xludf.DUMMYFUNCTION("if(ISBLANK(S48),0,COUNTA(SPLIT(S48,"" "")))"),0.0)</f>
        <v>0</v>
      </c>
      <c r="Y48" s="2" t="s">
        <v>220</v>
      </c>
      <c r="Z48" s="2"/>
      <c r="AA48" s="2"/>
    </row>
    <row r="49" hidden="1">
      <c r="A49" s="2" t="s">
        <v>221</v>
      </c>
      <c r="B49" s="2" t="s">
        <v>222</v>
      </c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 t="s">
        <v>129</v>
      </c>
      <c r="P49" s="2" t="s">
        <v>28</v>
      </c>
      <c r="Q49" s="2" t="s">
        <v>223</v>
      </c>
      <c r="R49" s="2" t="s">
        <v>18</v>
      </c>
      <c r="T49" s="2">
        <v>29.0</v>
      </c>
      <c r="U49" s="2">
        <v>17.0</v>
      </c>
      <c r="V49" s="2">
        <v>0.0</v>
      </c>
      <c r="W49" s="2">
        <f t="shared" si="1"/>
        <v>17</v>
      </c>
      <c r="X49" s="2">
        <f>IFERROR(__xludf.DUMMYFUNCTION("if(ISBLANK(S49),0,COUNTA(SPLIT(S49,"" "")))"),0.0)</f>
        <v>0</v>
      </c>
      <c r="Y49" s="2" t="s">
        <v>224</v>
      </c>
      <c r="Z49" s="2"/>
      <c r="AA49" s="2"/>
    </row>
    <row r="50" hidden="1">
      <c r="A50" s="2" t="s">
        <v>225</v>
      </c>
      <c r="B50" s="2" t="s">
        <v>226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P50" s="2" t="s">
        <v>28</v>
      </c>
      <c r="R50" s="2" t="s">
        <v>18</v>
      </c>
      <c r="T50" s="2">
        <v>10.0</v>
      </c>
      <c r="U50" s="2">
        <v>17.0</v>
      </c>
      <c r="V50" s="2">
        <v>0.0</v>
      </c>
      <c r="W50" s="2">
        <f t="shared" si="1"/>
        <v>17</v>
      </c>
      <c r="X50" s="2">
        <f>IFERROR(__xludf.DUMMYFUNCTION("if(ISBLANK(S50),0,COUNTA(SPLIT(S50,"" "")))"),0.0)</f>
        <v>0</v>
      </c>
      <c r="Y50" s="2" t="s">
        <v>227</v>
      </c>
      <c r="Z50" s="2"/>
      <c r="AA50" s="2"/>
    </row>
    <row r="51">
      <c r="A51" s="2" t="s">
        <v>228</v>
      </c>
      <c r="B51" s="2" t="s">
        <v>229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P51" s="2" t="s">
        <v>24</v>
      </c>
      <c r="Q51" s="2" t="s">
        <v>230</v>
      </c>
      <c r="R51" s="2" t="s">
        <v>18</v>
      </c>
      <c r="S51" s="2" t="s">
        <v>231</v>
      </c>
      <c r="T51" s="2">
        <v>12.0</v>
      </c>
      <c r="U51" s="2">
        <v>17.0</v>
      </c>
      <c r="V51" s="2">
        <v>0.0</v>
      </c>
      <c r="W51" s="2">
        <f t="shared" si="1"/>
        <v>17</v>
      </c>
      <c r="X51" s="2">
        <f>IFERROR(__xludf.DUMMYFUNCTION("if(ISBLANK(S51),0,COUNTA(SPLIT(S51,"" "")))"),17.0)</f>
        <v>17</v>
      </c>
      <c r="Y51" s="2" t="s">
        <v>232</v>
      </c>
      <c r="Z51" s="2"/>
      <c r="AA51" s="2"/>
    </row>
    <row r="52">
      <c r="A52" s="2" t="s">
        <v>233</v>
      </c>
      <c r="B52" s="2" t="s">
        <v>234</v>
      </c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P52" s="2" t="s">
        <v>123</v>
      </c>
      <c r="Q52" s="2" t="s">
        <v>124</v>
      </c>
      <c r="R52" s="2" t="s">
        <v>18</v>
      </c>
      <c r="S52" s="2" t="s">
        <v>235</v>
      </c>
      <c r="T52" s="2">
        <v>90.0</v>
      </c>
      <c r="U52" s="2">
        <v>17.0</v>
      </c>
      <c r="V52" s="2">
        <v>0.0</v>
      </c>
      <c r="W52" s="2">
        <f t="shared" si="1"/>
        <v>17</v>
      </c>
      <c r="X52" s="2">
        <f>IFERROR(__xludf.DUMMYFUNCTION("if(ISBLANK(S52),0,COUNTA(SPLIT(S52,"" "")))"),10.0)</f>
        <v>10</v>
      </c>
      <c r="Y52" s="2" t="s">
        <v>236</v>
      </c>
      <c r="Z52" s="2"/>
      <c r="AA52" s="2"/>
    </row>
    <row r="53" hidden="1">
      <c r="A53" s="2" t="s">
        <v>237</v>
      </c>
      <c r="B53" s="2" t="s">
        <v>238</v>
      </c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 t="s">
        <v>129</v>
      </c>
      <c r="P53" s="2" t="s">
        <v>28</v>
      </c>
      <c r="R53" s="2" t="s">
        <v>18</v>
      </c>
      <c r="T53" s="2">
        <v>62.0</v>
      </c>
      <c r="U53" s="2">
        <v>16.0</v>
      </c>
      <c r="V53" s="2">
        <v>0.0</v>
      </c>
      <c r="W53" s="2">
        <f t="shared" si="1"/>
        <v>16</v>
      </c>
      <c r="X53" s="2">
        <f>IFERROR(__xludf.DUMMYFUNCTION("if(ISBLANK(S53),0,COUNTA(SPLIT(S53,"" "")))"),0.0)</f>
        <v>0</v>
      </c>
      <c r="Y53" s="2" t="s">
        <v>239</v>
      </c>
      <c r="Z53" s="2"/>
      <c r="AA53" s="2"/>
    </row>
    <row r="54" hidden="1">
      <c r="A54" s="2" t="s">
        <v>240</v>
      </c>
      <c r="B54" s="2" t="s">
        <v>241</v>
      </c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P54" s="2" t="s">
        <v>28</v>
      </c>
      <c r="Q54" s="2" t="s">
        <v>242</v>
      </c>
      <c r="R54" s="2" t="s">
        <v>18</v>
      </c>
      <c r="T54" s="2">
        <v>24.0</v>
      </c>
      <c r="U54" s="2">
        <v>176.0</v>
      </c>
      <c r="V54" s="2">
        <v>10.0</v>
      </c>
      <c r="W54" s="2">
        <f t="shared" si="1"/>
        <v>16</v>
      </c>
      <c r="X54" s="2">
        <f>IFERROR(__xludf.DUMMYFUNCTION("if(ISBLANK(S54),0,COUNTA(SPLIT(S54,"" "")))"),0.0)</f>
        <v>0</v>
      </c>
      <c r="Y54" s="2" t="s">
        <v>243</v>
      </c>
      <c r="Z54" s="2"/>
      <c r="AA54" s="2"/>
    </row>
    <row r="55" hidden="1">
      <c r="A55" s="2" t="s">
        <v>244</v>
      </c>
      <c r="B55" s="2" t="s">
        <v>245</v>
      </c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 t="s">
        <v>246</v>
      </c>
      <c r="P55" s="2" t="s">
        <v>24</v>
      </c>
      <c r="R55" s="2" t="s">
        <v>18</v>
      </c>
      <c r="T55" s="2">
        <v>4.0</v>
      </c>
      <c r="U55" s="2">
        <v>16.0</v>
      </c>
      <c r="V55" s="2">
        <v>0.0</v>
      </c>
      <c r="W55" s="2">
        <f t="shared" si="1"/>
        <v>16</v>
      </c>
      <c r="X55" s="2">
        <f>IFERROR(__xludf.DUMMYFUNCTION("if(ISBLANK(S55),0,COUNTA(SPLIT(S55,"" "")))"),0.0)</f>
        <v>0</v>
      </c>
      <c r="Y55" s="2" t="s">
        <v>247</v>
      </c>
      <c r="Z55" s="2"/>
      <c r="AA55" s="2"/>
    </row>
    <row r="56">
      <c r="A56" s="2" t="s">
        <v>248</v>
      </c>
      <c r="B56" s="2" t="s">
        <v>249</v>
      </c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 t="s">
        <v>129</v>
      </c>
      <c r="P56" s="2" t="s">
        <v>24</v>
      </c>
      <c r="R56" s="2" t="s">
        <v>30</v>
      </c>
      <c r="S56" s="2" t="s">
        <v>250</v>
      </c>
      <c r="T56" s="2">
        <v>124.0</v>
      </c>
      <c r="U56" s="2">
        <v>15.0</v>
      </c>
      <c r="V56" s="2">
        <v>0.0</v>
      </c>
      <c r="W56" s="2">
        <f t="shared" si="1"/>
        <v>15</v>
      </c>
      <c r="X56" s="2">
        <f>IFERROR(__xludf.DUMMYFUNCTION("if(ISBLANK(S56),0,COUNTA(SPLIT(S56,"" "")))"),3.0)</f>
        <v>3</v>
      </c>
      <c r="Y56" s="2" t="s">
        <v>251</v>
      </c>
      <c r="Z56" s="2"/>
      <c r="AA56" s="2"/>
    </row>
    <row r="57" hidden="1">
      <c r="A57" s="2" t="s">
        <v>252</v>
      </c>
      <c r="B57" s="2" t="s">
        <v>253</v>
      </c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 t="s">
        <v>61</v>
      </c>
      <c r="P57" s="2" t="s">
        <v>28</v>
      </c>
      <c r="R57" s="2" t="s">
        <v>18</v>
      </c>
      <c r="T57" s="2">
        <v>8.0</v>
      </c>
      <c r="U57" s="2">
        <v>15.0</v>
      </c>
      <c r="V57" s="2">
        <v>0.0</v>
      </c>
      <c r="W57" s="2">
        <f t="shared" si="1"/>
        <v>15</v>
      </c>
      <c r="X57" s="2">
        <f>IFERROR(__xludf.DUMMYFUNCTION("if(ISBLANK(S57),0,COUNTA(SPLIT(S57,"" "")))"),0.0)</f>
        <v>0</v>
      </c>
      <c r="Y57" s="2" t="s">
        <v>254</v>
      </c>
      <c r="Z57" s="2"/>
      <c r="AA57" s="2"/>
    </row>
    <row r="58" hidden="1">
      <c r="A58" s="2" t="s">
        <v>255</v>
      </c>
      <c r="B58" s="2" t="s">
        <v>256</v>
      </c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P58" s="2" t="s">
        <v>28</v>
      </c>
      <c r="R58" s="2" t="s">
        <v>18</v>
      </c>
      <c r="T58" s="2">
        <v>31.0</v>
      </c>
      <c r="U58" s="2">
        <v>15.0</v>
      </c>
      <c r="V58" s="2">
        <v>0.0</v>
      </c>
      <c r="W58" s="2">
        <f t="shared" si="1"/>
        <v>15</v>
      </c>
      <c r="X58" s="2">
        <f>IFERROR(__xludf.DUMMYFUNCTION("if(ISBLANK(S58),0,COUNTA(SPLIT(S58,"" "")))"),0.0)</f>
        <v>0</v>
      </c>
      <c r="Y58" s="2" t="s">
        <v>257</v>
      </c>
      <c r="Z58" s="2"/>
      <c r="AA58" s="2"/>
    </row>
    <row r="59">
      <c r="A59" s="2" t="s">
        <v>258</v>
      </c>
      <c r="B59" s="2" t="s">
        <v>259</v>
      </c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P59" s="2" t="s">
        <v>28</v>
      </c>
      <c r="R59" s="2" t="s">
        <v>18</v>
      </c>
      <c r="S59" s="2" t="s">
        <v>259</v>
      </c>
      <c r="T59" s="2">
        <v>6.0</v>
      </c>
      <c r="U59" s="2">
        <v>15.0</v>
      </c>
      <c r="V59" s="2">
        <v>0.0</v>
      </c>
      <c r="W59" s="2">
        <f t="shared" si="1"/>
        <v>15</v>
      </c>
      <c r="X59" s="2">
        <f>IFERROR(__xludf.DUMMYFUNCTION("if(ISBLANK(S59),0,COUNTA(SPLIT(S59,"" "")))"),1.0)</f>
        <v>1</v>
      </c>
      <c r="Y59" s="2" t="s">
        <v>260</v>
      </c>
      <c r="Z59" s="2"/>
      <c r="AA59" s="2"/>
    </row>
    <row r="60">
      <c r="A60" s="2" t="s">
        <v>261</v>
      </c>
      <c r="B60" s="2" t="s">
        <v>262</v>
      </c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P60" s="2" t="s">
        <v>28</v>
      </c>
      <c r="R60" s="2" t="s">
        <v>18</v>
      </c>
      <c r="S60" s="2" t="s">
        <v>263</v>
      </c>
      <c r="T60" s="2">
        <v>5.0</v>
      </c>
      <c r="U60" s="2">
        <v>15.0</v>
      </c>
      <c r="V60" s="2">
        <v>0.0</v>
      </c>
      <c r="W60" s="2">
        <f t="shared" si="1"/>
        <v>15</v>
      </c>
      <c r="X60" s="2">
        <f>IFERROR(__xludf.DUMMYFUNCTION("if(ISBLANK(S60),0,COUNTA(SPLIT(S60,"" "")))"),10.0)</f>
        <v>10</v>
      </c>
      <c r="Y60" s="2" t="s">
        <v>264</v>
      </c>
      <c r="Z60" s="2"/>
      <c r="AA60" s="2"/>
    </row>
    <row r="61">
      <c r="A61" s="2" t="s">
        <v>265</v>
      </c>
      <c r="B61" s="2" t="s">
        <v>266</v>
      </c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 t="s">
        <v>267</v>
      </c>
      <c r="P61" s="2" t="s">
        <v>28</v>
      </c>
      <c r="R61" s="2" t="s">
        <v>18</v>
      </c>
      <c r="S61" s="2" t="s">
        <v>268</v>
      </c>
      <c r="T61" s="2">
        <v>232.0</v>
      </c>
      <c r="U61" s="2">
        <v>132.0</v>
      </c>
      <c r="V61" s="2">
        <v>8.0</v>
      </c>
      <c r="W61" s="2">
        <f t="shared" si="1"/>
        <v>14.66666667</v>
      </c>
      <c r="X61" s="2">
        <f>IFERROR(__xludf.DUMMYFUNCTION("if(ISBLANK(S61),0,COUNTA(SPLIT(S61,"" "")))"),21.0)</f>
        <v>21</v>
      </c>
      <c r="Y61" s="2" t="s">
        <v>269</v>
      </c>
      <c r="Z61" s="2"/>
      <c r="AA61" s="2"/>
    </row>
    <row r="62">
      <c r="A62" s="2" t="s">
        <v>270</v>
      </c>
      <c r="B62" s="2" t="s">
        <v>271</v>
      </c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 t="s">
        <v>246</v>
      </c>
      <c r="P62" s="2" t="s">
        <v>24</v>
      </c>
      <c r="R62" s="2" t="s">
        <v>18</v>
      </c>
      <c r="S62" s="2" t="s">
        <v>272</v>
      </c>
      <c r="T62" s="2">
        <v>16.0</v>
      </c>
      <c r="U62" s="2">
        <v>44.0</v>
      </c>
      <c r="V62" s="2">
        <v>2.0</v>
      </c>
      <c r="W62" s="2">
        <f t="shared" si="1"/>
        <v>14.66666667</v>
      </c>
      <c r="X62" s="2">
        <f>IFERROR(__xludf.DUMMYFUNCTION("if(ISBLANK(S62),0,COUNTA(SPLIT(S62,"" "")))"),4.0)</f>
        <v>4</v>
      </c>
      <c r="Y62" s="2" t="s">
        <v>273</v>
      </c>
      <c r="Z62" s="2"/>
      <c r="AA62" s="2"/>
    </row>
    <row r="63" hidden="1">
      <c r="A63" s="2" t="s">
        <v>274</v>
      </c>
      <c r="B63" s="2" t="s">
        <v>275</v>
      </c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P63" s="2" t="s">
        <v>24</v>
      </c>
      <c r="R63" s="2" t="s">
        <v>18</v>
      </c>
      <c r="T63" s="2">
        <v>15.0</v>
      </c>
      <c r="U63" s="2">
        <v>14.0</v>
      </c>
      <c r="V63" s="2">
        <v>0.0</v>
      </c>
      <c r="W63" s="2">
        <f t="shared" si="1"/>
        <v>14</v>
      </c>
      <c r="X63" s="2">
        <f>IFERROR(__xludf.DUMMYFUNCTION("if(ISBLANK(S63),0,COUNTA(SPLIT(S63,"" "")))"),0.0)</f>
        <v>0</v>
      </c>
      <c r="Y63" s="2" t="s">
        <v>276</v>
      </c>
      <c r="Z63" s="2"/>
      <c r="AA63" s="2"/>
    </row>
    <row r="64">
      <c r="A64" s="2" t="s">
        <v>277</v>
      </c>
      <c r="B64" s="2" t="s">
        <v>278</v>
      </c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P64" s="2" t="s">
        <v>28</v>
      </c>
      <c r="Q64" s="2" t="s">
        <v>279</v>
      </c>
      <c r="R64" s="2" t="s">
        <v>30</v>
      </c>
      <c r="S64" s="2" t="s">
        <v>280</v>
      </c>
      <c r="T64" s="2">
        <v>19.0</v>
      </c>
      <c r="U64" s="2">
        <v>28.0</v>
      </c>
      <c r="V64" s="2">
        <v>1.0</v>
      </c>
      <c r="W64" s="2">
        <f t="shared" si="1"/>
        <v>14</v>
      </c>
      <c r="X64" s="2">
        <f>IFERROR(__xludf.DUMMYFUNCTION("if(ISBLANK(S64),0,COUNTA(SPLIT(S64,"" "")))"),17.0)</f>
        <v>17</v>
      </c>
      <c r="Y64" s="2" t="s">
        <v>281</v>
      </c>
      <c r="Z64" s="2"/>
      <c r="AA64" s="2"/>
    </row>
    <row r="65">
      <c r="A65" s="2" t="s">
        <v>282</v>
      </c>
      <c r="B65" s="2" t="s">
        <v>283</v>
      </c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P65" s="2" t="s">
        <v>28</v>
      </c>
      <c r="Q65" s="2" t="s">
        <v>284</v>
      </c>
      <c r="R65" s="2" t="s">
        <v>18</v>
      </c>
      <c r="S65" s="2" t="s">
        <v>285</v>
      </c>
      <c r="T65" s="2">
        <v>12.0</v>
      </c>
      <c r="U65" s="2">
        <v>14.0</v>
      </c>
      <c r="V65" s="2">
        <v>0.0</v>
      </c>
      <c r="W65" s="2">
        <f t="shared" si="1"/>
        <v>14</v>
      </c>
      <c r="X65" s="2">
        <f>IFERROR(__xludf.DUMMYFUNCTION("if(ISBLANK(S65),0,COUNTA(SPLIT(S65,"" "")))"),5.0)</f>
        <v>5</v>
      </c>
      <c r="Y65" s="2" t="s">
        <v>286</v>
      </c>
      <c r="Z65" s="2"/>
      <c r="AA65" s="2"/>
    </row>
    <row r="66" hidden="1">
      <c r="A66" s="2" t="s">
        <v>287</v>
      </c>
      <c r="B66" s="2" t="s">
        <v>288</v>
      </c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 t="s">
        <v>108</v>
      </c>
      <c r="P66" s="2" t="s">
        <v>24</v>
      </c>
      <c r="R66" s="2" t="s">
        <v>18</v>
      </c>
      <c r="T66" s="2">
        <v>5.0</v>
      </c>
      <c r="U66" s="2">
        <v>14.0</v>
      </c>
      <c r="V66" s="2">
        <v>0.0</v>
      </c>
      <c r="W66" s="2">
        <f t="shared" si="1"/>
        <v>14</v>
      </c>
      <c r="X66" s="2">
        <f>IFERROR(__xludf.DUMMYFUNCTION("if(ISBLANK(S66),0,COUNTA(SPLIT(S66,"" "")))"),0.0)</f>
        <v>0</v>
      </c>
      <c r="Y66" s="2" t="s">
        <v>289</v>
      </c>
      <c r="Z66" s="2"/>
      <c r="AA66" s="2"/>
    </row>
    <row r="67">
      <c r="A67" s="2" t="s">
        <v>290</v>
      </c>
      <c r="B67" s="2" t="s">
        <v>291</v>
      </c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P67" s="2" t="s">
        <v>28</v>
      </c>
      <c r="Q67" s="2" t="s">
        <v>292</v>
      </c>
      <c r="R67" s="2" t="s">
        <v>18</v>
      </c>
      <c r="S67" s="2" t="s">
        <v>293</v>
      </c>
      <c r="T67" s="2">
        <v>253.0</v>
      </c>
      <c r="U67" s="2">
        <v>887.0</v>
      </c>
      <c r="V67" s="2">
        <v>65.0</v>
      </c>
      <c r="W67" s="2">
        <f t="shared" si="1"/>
        <v>13.43939394</v>
      </c>
      <c r="X67" s="2">
        <f>IFERROR(__xludf.DUMMYFUNCTION("if(ISBLANK(S67),0,COUNTA(SPLIT(S67,"" "")))"),22.0)</f>
        <v>22</v>
      </c>
      <c r="Y67" s="2" t="s">
        <v>294</v>
      </c>
      <c r="Z67" s="2"/>
      <c r="AA67" s="2"/>
    </row>
    <row r="68" hidden="1">
      <c r="A68" s="2" t="s">
        <v>295</v>
      </c>
      <c r="B68" s="2" t="s">
        <v>296</v>
      </c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 t="s">
        <v>297</v>
      </c>
      <c r="P68" s="2" t="s">
        <v>28</v>
      </c>
      <c r="R68" s="2" t="s">
        <v>18</v>
      </c>
      <c r="T68" s="2">
        <v>19.0</v>
      </c>
      <c r="U68" s="2">
        <v>13.0</v>
      </c>
      <c r="V68" s="2">
        <v>0.0</v>
      </c>
      <c r="W68" s="2">
        <f t="shared" si="1"/>
        <v>13</v>
      </c>
      <c r="X68" s="2">
        <f>IFERROR(__xludf.DUMMYFUNCTION("if(ISBLANK(S68),0,COUNTA(SPLIT(S68,"" "")))"),0.0)</f>
        <v>0</v>
      </c>
      <c r="Y68" s="2" t="s">
        <v>298</v>
      </c>
      <c r="Z68" s="2"/>
      <c r="AA68" s="2"/>
    </row>
    <row r="69">
      <c r="A69" s="2" t="s">
        <v>299</v>
      </c>
      <c r="B69" s="2" t="s">
        <v>300</v>
      </c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P69" s="2" t="s">
        <v>28</v>
      </c>
      <c r="R69" s="2" t="s">
        <v>18</v>
      </c>
      <c r="S69" s="2" t="s">
        <v>301</v>
      </c>
      <c r="T69" s="2">
        <v>15.0</v>
      </c>
      <c r="U69" s="2">
        <v>13.0</v>
      </c>
      <c r="V69" s="2">
        <v>0.0</v>
      </c>
      <c r="W69" s="2">
        <f t="shared" si="1"/>
        <v>13</v>
      </c>
      <c r="X69" s="2">
        <f>IFERROR(__xludf.DUMMYFUNCTION("if(ISBLANK(S69),0,COUNTA(SPLIT(S69,"" "")))"),6.0)</f>
        <v>6</v>
      </c>
      <c r="Y69" s="2" t="s">
        <v>302</v>
      </c>
      <c r="Z69" s="2"/>
      <c r="AA69" s="2"/>
    </row>
    <row r="70">
      <c r="A70" s="2" t="s">
        <v>303</v>
      </c>
      <c r="B70" s="2" t="s">
        <v>304</v>
      </c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 t="s">
        <v>305</v>
      </c>
      <c r="P70" s="2" t="s">
        <v>24</v>
      </c>
      <c r="R70" s="2" t="s">
        <v>18</v>
      </c>
      <c r="S70" s="2" t="s">
        <v>306</v>
      </c>
      <c r="T70" s="2">
        <v>10.0</v>
      </c>
      <c r="U70" s="2">
        <v>100.0</v>
      </c>
      <c r="V70" s="2">
        <v>7.0</v>
      </c>
      <c r="W70" s="2">
        <f t="shared" si="1"/>
        <v>12.5</v>
      </c>
      <c r="X70" s="2">
        <f>IFERROR(__xludf.DUMMYFUNCTION("if(ISBLANK(S70),0,COUNTA(SPLIT(S70,"" "")))"),2.0)</f>
        <v>2</v>
      </c>
      <c r="Y70" s="2" t="s">
        <v>307</v>
      </c>
      <c r="Z70" s="2"/>
      <c r="AA70" s="2"/>
    </row>
    <row r="71" hidden="1">
      <c r="A71" s="2" t="s">
        <v>308</v>
      </c>
      <c r="B71" s="2" t="s">
        <v>309</v>
      </c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 t="s">
        <v>61</v>
      </c>
      <c r="P71" s="2" t="s">
        <v>28</v>
      </c>
      <c r="R71" s="2" t="s">
        <v>18</v>
      </c>
      <c r="T71" s="2">
        <v>1.0</v>
      </c>
      <c r="U71" s="2">
        <v>12.0</v>
      </c>
      <c r="V71" s="2">
        <v>0.0</v>
      </c>
      <c r="W71" s="2">
        <f t="shared" si="1"/>
        <v>12</v>
      </c>
      <c r="X71" s="2">
        <f>IFERROR(__xludf.DUMMYFUNCTION("if(ISBLANK(S71),0,COUNTA(SPLIT(S71,"" "")))"),0.0)</f>
        <v>0</v>
      </c>
      <c r="Y71" s="2" t="s">
        <v>310</v>
      </c>
      <c r="Z71" s="2"/>
      <c r="AA71" s="2"/>
    </row>
    <row r="72" hidden="1">
      <c r="A72" s="2" t="s">
        <v>311</v>
      </c>
      <c r="B72" s="2" t="s">
        <v>312</v>
      </c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 t="s">
        <v>313</v>
      </c>
      <c r="P72" s="2" t="s">
        <v>28</v>
      </c>
      <c r="R72" s="2" t="s">
        <v>18</v>
      </c>
      <c r="T72" s="2">
        <v>4.0</v>
      </c>
      <c r="U72" s="2">
        <v>12.0</v>
      </c>
      <c r="V72" s="2">
        <v>0.0</v>
      </c>
      <c r="W72" s="2">
        <f t="shared" si="1"/>
        <v>12</v>
      </c>
      <c r="X72" s="2">
        <f>IFERROR(__xludf.DUMMYFUNCTION("if(ISBLANK(S72),0,COUNTA(SPLIT(S72,"" "")))"),0.0)</f>
        <v>0</v>
      </c>
      <c r="Y72" s="2" t="s">
        <v>314</v>
      </c>
      <c r="Z72" s="2"/>
      <c r="AA72" s="2"/>
    </row>
    <row r="73">
      <c r="A73" s="2" t="s">
        <v>315</v>
      </c>
      <c r="B73" s="2" t="s">
        <v>316</v>
      </c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 t="s">
        <v>317</v>
      </c>
      <c r="P73" s="2" t="s">
        <v>24</v>
      </c>
      <c r="R73" s="2" t="s">
        <v>18</v>
      </c>
      <c r="S73" s="2" t="s">
        <v>318</v>
      </c>
      <c r="T73" s="2">
        <v>5.0</v>
      </c>
      <c r="U73" s="2">
        <v>12.0</v>
      </c>
      <c r="V73" s="2">
        <v>0.0</v>
      </c>
      <c r="W73" s="2">
        <f t="shared" si="1"/>
        <v>12</v>
      </c>
      <c r="X73" s="2">
        <f>IFERROR(__xludf.DUMMYFUNCTION("if(ISBLANK(S73),0,COUNTA(SPLIT(S73,"" "")))"),12.0)</f>
        <v>12</v>
      </c>
      <c r="Y73" s="2" t="s">
        <v>319</v>
      </c>
      <c r="Z73" s="2"/>
      <c r="AA73" s="2"/>
    </row>
    <row r="74">
      <c r="A74" s="2" t="s">
        <v>320</v>
      </c>
      <c r="B74" s="2" t="s">
        <v>321</v>
      </c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P74" s="2" t="s">
        <v>28</v>
      </c>
      <c r="R74" s="2" t="s">
        <v>30</v>
      </c>
      <c r="S74" s="2" t="s">
        <v>322</v>
      </c>
      <c r="T74" s="2">
        <v>34.0</v>
      </c>
      <c r="U74" s="2">
        <v>437.0</v>
      </c>
      <c r="V74" s="2">
        <v>38.0</v>
      </c>
      <c r="W74" s="2">
        <f t="shared" si="1"/>
        <v>11.20512821</v>
      </c>
      <c r="X74" s="2">
        <f>IFERROR(__xludf.DUMMYFUNCTION("if(ISBLANK(S74),0,COUNTA(SPLIT(S74,"" "")))"),21.0)</f>
        <v>21</v>
      </c>
      <c r="Y74" s="2" t="s">
        <v>323</v>
      </c>
      <c r="Z74" s="2"/>
      <c r="AA74" s="2"/>
    </row>
    <row r="75" hidden="1">
      <c r="A75" s="2" t="s">
        <v>324</v>
      </c>
      <c r="B75" s="2" t="s">
        <v>325</v>
      </c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P75" s="2" t="s">
        <v>28</v>
      </c>
      <c r="R75" s="2" t="s">
        <v>18</v>
      </c>
      <c r="T75" s="2">
        <v>10.0</v>
      </c>
      <c r="U75" s="2">
        <v>11.0</v>
      </c>
      <c r="V75" s="2">
        <v>0.0</v>
      </c>
      <c r="W75" s="2">
        <f t="shared" si="1"/>
        <v>11</v>
      </c>
      <c r="X75" s="2">
        <f>IFERROR(__xludf.DUMMYFUNCTION("if(ISBLANK(S75),0,COUNTA(SPLIT(S75,"" "")))"),0.0)</f>
        <v>0</v>
      </c>
      <c r="Y75" s="2" t="s">
        <v>326</v>
      </c>
      <c r="Z75" s="2"/>
      <c r="AA75" s="2"/>
    </row>
    <row r="76">
      <c r="A76" s="2" t="s">
        <v>327</v>
      </c>
      <c r="B76" s="2" t="s">
        <v>328</v>
      </c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 t="s">
        <v>329</v>
      </c>
      <c r="P76" s="2" t="s">
        <v>28</v>
      </c>
      <c r="Q76" s="2" t="s">
        <v>330</v>
      </c>
      <c r="R76" s="2" t="s">
        <v>18</v>
      </c>
      <c r="S76" s="2" t="s">
        <v>331</v>
      </c>
      <c r="T76" s="2">
        <v>20.0</v>
      </c>
      <c r="U76" s="2">
        <v>11.0</v>
      </c>
      <c r="V76" s="2">
        <v>0.0</v>
      </c>
      <c r="W76" s="2">
        <f t="shared" si="1"/>
        <v>11</v>
      </c>
      <c r="X76" s="2">
        <f>IFERROR(__xludf.DUMMYFUNCTION("if(ISBLANK(S76),0,COUNTA(SPLIT(S76,"" "")))"),28.0)</f>
        <v>28</v>
      </c>
      <c r="Y76" s="2" t="s">
        <v>332</v>
      </c>
      <c r="Z76" s="2"/>
      <c r="AA76" s="2"/>
    </row>
    <row r="77">
      <c r="A77" s="2" t="s">
        <v>333</v>
      </c>
      <c r="B77" s="2" t="s">
        <v>334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 t="s">
        <v>335</v>
      </c>
      <c r="P77" s="2" t="s">
        <v>336</v>
      </c>
      <c r="Q77" s="2" t="s">
        <v>337</v>
      </c>
      <c r="R77" s="2" t="s">
        <v>18</v>
      </c>
      <c r="S77" s="2" t="s">
        <v>338</v>
      </c>
      <c r="T77" s="2">
        <v>3.0</v>
      </c>
      <c r="U77" s="2">
        <v>11.0</v>
      </c>
      <c r="V77" s="2">
        <v>0.0</v>
      </c>
      <c r="W77" s="2">
        <f t="shared" si="1"/>
        <v>11</v>
      </c>
      <c r="X77" s="2">
        <f>IFERROR(__xludf.DUMMYFUNCTION("if(ISBLANK(S77),0,COUNTA(SPLIT(S77,"" "")))"),14.0)</f>
        <v>14</v>
      </c>
      <c r="Y77" s="2" t="s">
        <v>339</v>
      </c>
      <c r="Z77" s="2"/>
      <c r="AA77" s="2"/>
    </row>
    <row r="78">
      <c r="A78" s="2" t="s">
        <v>340</v>
      </c>
      <c r="B78" s="2" t="s">
        <v>341</v>
      </c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P78" s="2" t="s">
        <v>28</v>
      </c>
      <c r="R78" s="2" t="s">
        <v>30</v>
      </c>
      <c r="S78" s="2" t="s">
        <v>342</v>
      </c>
      <c r="T78" s="2">
        <v>39.0</v>
      </c>
      <c r="U78" s="2">
        <v>33.0</v>
      </c>
      <c r="V78" s="2">
        <v>2.0</v>
      </c>
      <c r="W78" s="2">
        <f t="shared" si="1"/>
        <v>11</v>
      </c>
      <c r="X78" s="2">
        <f>IFERROR(__xludf.DUMMYFUNCTION("if(ISBLANK(S78),0,COUNTA(SPLIT(S78,"" "")))"),15.0)</f>
        <v>15</v>
      </c>
      <c r="Y78" s="2" t="s">
        <v>343</v>
      </c>
      <c r="Z78" s="2"/>
      <c r="AA78" s="2"/>
    </row>
    <row r="79" hidden="1">
      <c r="A79" s="2" t="s">
        <v>344</v>
      </c>
      <c r="B79" s="2" t="s">
        <v>345</v>
      </c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 t="s">
        <v>346</v>
      </c>
      <c r="P79" s="2" t="s">
        <v>28</v>
      </c>
      <c r="R79" s="2" t="s">
        <v>18</v>
      </c>
      <c r="T79" s="2">
        <v>11.0</v>
      </c>
      <c r="U79" s="2">
        <v>11.0</v>
      </c>
      <c r="V79" s="2">
        <v>0.0</v>
      </c>
      <c r="W79" s="2">
        <f t="shared" si="1"/>
        <v>11</v>
      </c>
      <c r="X79" s="2">
        <f>IFERROR(__xludf.DUMMYFUNCTION("if(ISBLANK(S79),0,COUNTA(SPLIT(S79,"" "")))"),0.0)</f>
        <v>0</v>
      </c>
      <c r="Y79" s="2" t="s">
        <v>347</v>
      </c>
      <c r="Z79" s="2"/>
      <c r="AA79" s="2"/>
    </row>
    <row r="80" hidden="1">
      <c r="A80" s="2" t="s">
        <v>348</v>
      </c>
      <c r="B80" s="2" t="s">
        <v>349</v>
      </c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 t="s">
        <v>61</v>
      </c>
      <c r="P80" s="2" t="s">
        <v>24</v>
      </c>
      <c r="R80" s="2" t="s">
        <v>18</v>
      </c>
      <c r="T80" s="2">
        <v>0.0</v>
      </c>
      <c r="U80" s="2">
        <v>11.0</v>
      </c>
      <c r="V80" s="2">
        <v>0.0</v>
      </c>
      <c r="W80" s="2">
        <f t="shared" si="1"/>
        <v>11</v>
      </c>
      <c r="X80" s="2">
        <f>IFERROR(__xludf.DUMMYFUNCTION("if(ISBLANK(S80),0,COUNTA(SPLIT(S80,"" "")))"),0.0)</f>
        <v>0</v>
      </c>
      <c r="Y80" s="2" t="s">
        <v>350</v>
      </c>
      <c r="Z80" s="2"/>
      <c r="AA80" s="2"/>
    </row>
    <row r="81">
      <c r="A81" s="2" t="s">
        <v>351</v>
      </c>
      <c r="B81" s="2" t="s">
        <v>352</v>
      </c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P81" s="2" t="s">
        <v>28</v>
      </c>
      <c r="R81" s="2" t="s">
        <v>18</v>
      </c>
      <c r="S81" s="2" t="s">
        <v>353</v>
      </c>
      <c r="T81" s="2">
        <v>8.0</v>
      </c>
      <c r="U81" s="2">
        <v>29.0</v>
      </c>
      <c r="V81" s="2">
        <v>2.0</v>
      </c>
      <c r="W81" s="2">
        <f t="shared" si="1"/>
        <v>9.666666667</v>
      </c>
      <c r="X81" s="2">
        <f>IFERROR(__xludf.DUMMYFUNCTION("if(ISBLANK(S81),0,COUNTA(SPLIT(S81,"" "")))"),19.0)</f>
        <v>19</v>
      </c>
      <c r="Y81" s="2" t="s">
        <v>354</v>
      </c>
      <c r="Z81" s="2"/>
      <c r="AA81" s="2"/>
    </row>
    <row r="82" hidden="1">
      <c r="A82" s="2" t="s">
        <v>355</v>
      </c>
      <c r="B82" s="2" t="s">
        <v>356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 t="s">
        <v>357</v>
      </c>
      <c r="P82" s="2" t="s">
        <v>28</v>
      </c>
      <c r="R82" s="2" t="s">
        <v>18</v>
      </c>
      <c r="T82" s="2">
        <v>27.0</v>
      </c>
      <c r="U82" s="2">
        <v>27.0</v>
      </c>
      <c r="V82" s="2">
        <v>2.0</v>
      </c>
      <c r="W82" s="2">
        <f t="shared" si="1"/>
        <v>9</v>
      </c>
      <c r="X82" s="2">
        <f>IFERROR(__xludf.DUMMYFUNCTION("if(ISBLANK(S82),0,COUNTA(SPLIT(S82,"" "")))"),0.0)</f>
        <v>0</v>
      </c>
      <c r="Y82" s="2" t="s">
        <v>358</v>
      </c>
      <c r="Z82" s="2"/>
      <c r="AA82" s="2"/>
    </row>
    <row r="83" hidden="1">
      <c r="A83" s="2" t="s">
        <v>359</v>
      </c>
      <c r="B83" s="2" t="s">
        <v>360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 t="s">
        <v>361</v>
      </c>
      <c r="P83" s="2" t="s">
        <v>28</v>
      </c>
      <c r="Q83" s="2" t="s">
        <v>362</v>
      </c>
      <c r="R83" s="2" t="s">
        <v>30</v>
      </c>
      <c r="T83" s="2">
        <v>42.0</v>
      </c>
      <c r="U83" s="2">
        <v>26.0</v>
      </c>
      <c r="V83" s="2">
        <v>2.0</v>
      </c>
      <c r="W83" s="2">
        <f t="shared" si="1"/>
        <v>8.666666667</v>
      </c>
      <c r="X83" s="2">
        <f>IFERROR(__xludf.DUMMYFUNCTION("if(ISBLANK(S83),0,COUNTA(SPLIT(S83,"" "")))"),0.0)</f>
        <v>0</v>
      </c>
      <c r="Y83" s="2" t="s">
        <v>363</v>
      </c>
      <c r="Z83" s="2"/>
      <c r="AA83" s="2"/>
    </row>
    <row r="84" hidden="1">
      <c r="A84" s="2" t="s">
        <v>364</v>
      </c>
      <c r="B84" s="2" t="s">
        <v>365</v>
      </c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 t="s">
        <v>366</v>
      </c>
      <c r="P84" s="2" t="s">
        <v>367</v>
      </c>
      <c r="R84" s="2" t="s">
        <v>18</v>
      </c>
      <c r="T84" s="2">
        <v>8.0</v>
      </c>
      <c r="U84" s="2">
        <v>17.0</v>
      </c>
      <c r="V84" s="2">
        <v>1.0</v>
      </c>
      <c r="W84" s="2">
        <f t="shared" si="1"/>
        <v>8.5</v>
      </c>
      <c r="X84" s="2">
        <f>IFERROR(__xludf.DUMMYFUNCTION("if(ISBLANK(S84),0,COUNTA(SPLIT(S84,"" "")))"),0.0)</f>
        <v>0</v>
      </c>
      <c r="Y84" s="2" t="s">
        <v>368</v>
      </c>
      <c r="Z84" s="2"/>
      <c r="AA84" s="2"/>
    </row>
    <row r="85">
      <c r="A85" s="2" t="s">
        <v>369</v>
      </c>
      <c r="B85" s="2" t="s">
        <v>370</v>
      </c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 t="s">
        <v>371</v>
      </c>
      <c r="P85" s="2" t="s">
        <v>28</v>
      </c>
      <c r="R85" s="2" t="s">
        <v>18</v>
      </c>
      <c r="S85" s="2" t="s">
        <v>372</v>
      </c>
      <c r="T85" s="2">
        <v>146.0</v>
      </c>
      <c r="U85" s="2">
        <v>67.0</v>
      </c>
      <c r="V85" s="2">
        <v>7.0</v>
      </c>
      <c r="W85" s="2">
        <f t="shared" si="1"/>
        <v>8.375</v>
      </c>
      <c r="X85" s="2">
        <f>IFERROR(__xludf.DUMMYFUNCTION("if(ISBLANK(S85),0,COUNTA(SPLIT(S85,"" "")))"),6.0)</f>
        <v>6</v>
      </c>
      <c r="Y85" s="2" t="s">
        <v>373</v>
      </c>
      <c r="Z85" s="2"/>
      <c r="AA85" s="2"/>
    </row>
    <row r="86">
      <c r="A86" s="2" t="s">
        <v>374</v>
      </c>
      <c r="B86" s="2" t="s">
        <v>375</v>
      </c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 t="s">
        <v>246</v>
      </c>
      <c r="P86" s="2" t="s">
        <v>172</v>
      </c>
      <c r="R86" s="2" t="s">
        <v>18</v>
      </c>
      <c r="S86" s="2" t="s">
        <v>376</v>
      </c>
      <c r="T86" s="2">
        <v>27.0</v>
      </c>
      <c r="U86" s="2">
        <v>33.0</v>
      </c>
      <c r="V86" s="2">
        <v>3.0</v>
      </c>
      <c r="W86" s="2">
        <f t="shared" si="1"/>
        <v>8.25</v>
      </c>
      <c r="X86" s="2">
        <f>IFERROR(__xludf.DUMMYFUNCTION("if(ISBLANK(S86),0,COUNTA(SPLIT(S86,"" "")))"),10.0)</f>
        <v>10</v>
      </c>
      <c r="Y86" s="2" t="s">
        <v>377</v>
      </c>
      <c r="Z86" s="2"/>
      <c r="AA86" s="2"/>
    </row>
    <row r="87" hidden="1">
      <c r="A87" s="2" t="s">
        <v>378</v>
      </c>
      <c r="B87" s="2" t="s">
        <v>379</v>
      </c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P87" s="2" t="s">
        <v>28</v>
      </c>
      <c r="R87" s="2" t="s">
        <v>18</v>
      </c>
      <c r="T87" s="2">
        <v>30.0</v>
      </c>
      <c r="U87" s="2">
        <v>24.0</v>
      </c>
      <c r="V87" s="2">
        <v>2.0</v>
      </c>
      <c r="W87" s="2">
        <f t="shared" si="1"/>
        <v>8</v>
      </c>
      <c r="X87" s="2">
        <f>IFERROR(__xludf.DUMMYFUNCTION("if(ISBLANK(S87),0,COUNTA(SPLIT(S87,"" "")))"),0.0)</f>
        <v>0</v>
      </c>
      <c r="Y87" s="2" t="s">
        <v>380</v>
      </c>
      <c r="Z87" s="2"/>
      <c r="AA87" s="2"/>
    </row>
    <row r="88">
      <c r="A88" s="2" t="s">
        <v>381</v>
      </c>
      <c r="B88" s="2" t="s">
        <v>382</v>
      </c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 t="s">
        <v>383</v>
      </c>
      <c r="P88" s="2" t="s">
        <v>28</v>
      </c>
      <c r="Q88" s="2" t="s">
        <v>384</v>
      </c>
      <c r="R88" s="2" t="s">
        <v>18</v>
      </c>
      <c r="S88" s="2" t="s">
        <v>385</v>
      </c>
      <c r="T88" s="2">
        <v>65.0</v>
      </c>
      <c r="U88" s="2">
        <v>156.0</v>
      </c>
      <c r="V88" s="2">
        <v>19.0</v>
      </c>
      <c r="W88" s="2">
        <f t="shared" si="1"/>
        <v>7.8</v>
      </c>
      <c r="X88" s="2">
        <f>IFERROR(__xludf.DUMMYFUNCTION("if(ISBLANK(S88),0,COUNTA(SPLIT(S88,"" "")))"),15.0)</f>
        <v>15</v>
      </c>
      <c r="Y88" s="2" t="s">
        <v>386</v>
      </c>
      <c r="Z88" s="2"/>
      <c r="AA88" s="2"/>
    </row>
    <row r="89" hidden="1">
      <c r="A89" s="2" t="s">
        <v>387</v>
      </c>
      <c r="B89" s="2" t="s">
        <v>388</v>
      </c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 t="s">
        <v>389</v>
      </c>
      <c r="P89" s="2" t="s">
        <v>28</v>
      </c>
      <c r="R89" s="2" t="s">
        <v>18</v>
      </c>
      <c r="T89" s="2">
        <v>33.0</v>
      </c>
      <c r="U89" s="2">
        <v>39.0</v>
      </c>
      <c r="V89" s="2">
        <v>4.0</v>
      </c>
      <c r="W89" s="2">
        <f t="shared" si="1"/>
        <v>7.8</v>
      </c>
      <c r="X89" s="2">
        <f>IFERROR(__xludf.DUMMYFUNCTION("if(ISBLANK(S89),0,COUNTA(SPLIT(S89,"" "")))"),0.0)</f>
        <v>0</v>
      </c>
      <c r="Y89" s="2" t="s">
        <v>390</v>
      </c>
      <c r="Z89" s="2"/>
      <c r="AA89" s="2"/>
    </row>
    <row r="90" hidden="1">
      <c r="A90" s="2" t="s">
        <v>391</v>
      </c>
      <c r="B90" s="2" t="s">
        <v>392</v>
      </c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 t="s">
        <v>393</v>
      </c>
      <c r="P90" s="2" t="s">
        <v>24</v>
      </c>
      <c r="Q90" s="2" t="s">
        <v>394</v>
      </c>
      <c r="R90" s="2" t="s">
        <v>18</v>
      </c>
      <c r="T90" s="2">
        <v>78.0</v>
      </c>
      <c r="U90" s="2">
        <v>15.0</v>
      </c>
      <c r="V90" s="2">
        <v>1.0</v>
      </c>
      <c r="W90" s="2">
        <f t="shared" si="1"/>
        <v>7.5</v>
      </c>
      <c r="X90" s="2">
        <f>IFERROR(__xludf.DUMMYFUNCTION("if(ISBLANK(S90),0,COUNTA(SPLIT(S90,"" "")))"),0.0)</f>
        <v>0</v>
      </c>
      <c r="Y90" s="2" t="s">
        <v>395</v>
      </c>
      <c r="Z90" s="2"/>
      <c r="AA90" s="2"/>
    </row>
    <row r="91" hidden="1">
      <c r="A91" s="2" t="s">
        <v>396</v>
      </c>
      <c r="B91" s="2" t="s">
        <v>396</v>
      </c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P91" s="2" t="s">
        <v>28</v>
      </c>
      <c r="Q91" s="2" t="s">
        <v>397</v>
      </c>
      <c r="R91" s="2" t="s">
        <v>18</v>
      </c>
      <c r="T91" s="2">
        <v>24.0</v>
      </c>
      <c r="U91" s="2">
        <v>15.0</v>
      </c>
      <c r="V91" s="2">
        <v>1.0</v>
      </c>
      <c r="W91" s="2">
        <f t="shared" si="1"/>
        <v>7.5</v>
      </c>
      <c r="X91" s="2">
        <f>IFERROR(__xludf.DUMMYFUNCTION("if(ISBLANK(S91),0,COUNTA(SPLIT(S91,"" "")))"),0.0)</f>
        <v>0</v>
      </c>
      <c r="Y91" s="2" t="s">
        <v>398</v>
      </c>
      <c r="Z91" s="2"/>
      <c r="AA91" s="2"/>
    </row>
    <row r="92" hidden="1">
      <c r="A92" s="2" t="s">
        <v>399</v>
      </c>
      <c r="B92" s="2" t="s">
        <v>400</v>
      </c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 t="s">
        <v>401</v>
      </c>
      <c r="P92" s="2" t="s">
        <v>402</v>
      </c>
      <c r="R92" s="2" t="s">
        <v>18</v>
      </c>
      <c r="T92" s="2">
        <v>112.0</v>
      </c>
      <c r="U92" s="2">
        <v>139.0</v>
      </c>
      <c r="V92" s="2">
        <v>18.0</v>
      </c>
      <c r="W92" s="2">
        <f t="shared" si="1"/>
        <v>7.315789474</v>
      </c>
      <c r="X92" s="2">
        <f>IFERROR(__xludf.DUMMYFUNCTION("if(ISBLANK(S92),0,COUNTA(SPLIT(S92,"" "")))"),0.0)</f>
        <v>0</v>
      </c>
      <c r="Y92" s="2" t="s">
        <v>403</v>
      </c>
      <c r="Z92" s="2"/>
      <c r="AA92" s="2"/>
    </row>
    <row r="93">
      <c r="A93" s="2" t="s">
        <v>404</v>
      </c>
      <c r="B93" s="2" t="s">
        <v>405</v>
      </c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 t="s">
        <v>406</v>
      </c>
      <c r="P93" s="2" t="s">
        <v>28</v>
      </c>
      <c r="R93" s="2" t="s">
        <v>18</v>
      </c>
      <c r="S93" s="2" t="s">
        <v>407</v>
      </c>
      <c r="T93" s="2">
        <v>24.0</v>
      </c>
      <c r="U93" s="2">
        <v>21.0</v>
      </c>
      <c r="V93" s="2">
        <v>2.0</v>
      </c>
      <c r="W93" s="2">
        <f t="shared" si="1"/>
        <v>7</v>
      </c>
      <c r="X93" s="2">
        <f>IFERROR(__xludf.DUMMYFUNCTION("if(ISBLANK(S93),0,COUNTA(SPLIT(S93,"" "")))"),2.0)</f>
        <v>2</v>
      </c>
      <c r="Y93" s="2" t="s">
        <v>408</v>
      </c>
      <c r="Z93" s="2"/>
      <c r="AA93" s="2"/>
    </row>
    <row r="94" hidden="1">
      <c r="A94" s="2" t="s">
        <v>409</v>
      </c>
      <c r="B94" s="2" t="s">
        <v>410</v>
      </c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P94" s="2" t="s">
        <v>28</v>
      </c>
      <c r="Q94" s="2" t="s">
        <v>411</v>
      </c>
      <c r="R94" s="2" t="s">
        <v>30</v>
      </c>
      <c r="T94" s="2">
        <v>55.0</v>
      </c>
      <c r="U94" s="2">
        <v>171.0</v>
      </c>
      <c r="V94" s="2">
        <v>24.0</v>
      </c>
      <c r="W94" s="2">
        <f t="shared" si="1"/>
        <v>6.84</v>
      </c>
      <c r="X94" s="2">
        <f>IFERROR(__xludf.DUMMYFUNCTION("if(ISBLANK(S94),0,COUNTA(SPLIT(S94,"" "")))"),0.0)</f>
        <v>0</v>
      </c>
      <c r="Y94" s="2" t="s">
        <v>412</v>
      </c>
      <c r="Z94" s="2"/>
      <c r="AA94" s="2"/>
    </row>
    <row r="95">
      <c r="A95" s="2" t="s">
        <v>413</v>
      </c>
      <c r="B95" s="2" t="s">
        <v>414</v>
      </c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 t="s">
        <v>415</v>
      </c>
      <c r="P95" s="2" t="s">
        <v>416</v>
      </c>
      <c r="R95" s="2" t="s">
        <v>18</v>
      </c>
      <c r="S95" s="2" t="s">
        <v>417</v>
      </c>
      <c r="T95" s="2">
        <v>84.0</v>
      </c>
      <c r="U95" s="2">
        <v>288.0</v>
      </c>
      <c r="V95" s="2">
        <v>42.0</v>
      </c>
      <c r="W95" s="2">
        <f t="shared" si="1"/>
        <v>6.697674419</v>
      </c>
      <c r="X95" s="2">
        <f>IFERROR(__xludf.DUMMYFUNCTION("if(ISBLANK(S95),0,COUNTA(SPLIT(S95,"" "")))"),17.0)</f>
        <v>17</v>
      </c>
      <c r="Y95" s="2" t="s">
        <v>418</v>
      </c>
      <c r="Z95" s="2"/>
      <c r="AA95" s="2"/>
    </row>
    <row r="96" hidden="1">
      <c r="A96" s="2" t="s">
        <v>419</v>
      </c>
      <c r="B96" s="2" t="s">
        <v>420</v>
      </c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P96" s="2" t="s">
        <v>24</v>
      </c>
      <c r="R96" s="2" t="s">
        <v>18</v>
      </c>
      <c r="T96" s="2">
        <v>42.0</v>
      </c>
      <c r="U96" s="2">
        <v>26.0</v>
      </c>
      <c r="V96" s="2">
        <v>3.0</v>
      </c>
      <c r="W96" s="2">
        <f t="shared" si="1"/>
        <v>6.5</v>
      </c>
      <c r="X96" s="2">
        <f>IFERROR(__xludf.DUMMYFUNCTION("if(ISBLANK(S96),0,COUNTA(SPLIT(S96,"" "")))"),0.0)</f>
        <v>0</v>
      </c>
      <c r="Y96" s="2" t="s">
        <v>421</v>
      </c>
      <c r="Z96" s="2"/>
      <c r="AA96" s="2"/>
    </row>
    <row r="97">
      <c r="A97" s="2" t="s">
        <v>422</v>
      </c>
      <c r="B97" s="2" t="s">
        <v>423</v>
      </c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 t="s">
        <v>246</v>
      </c>
      <c r="P97" s="2" t="s">
        <v>172</v>
      </c>
      <c r="Q97" s="2" t="s">
        <v>424</v>
      </c>
      <c r="R97" s="2" t="s">
        <v>18</v>
      </c>
      <c r="S97" s="2" t="s">
        <v>425</v>
      </c>
      <c r="T97" s="2">
        <v>8.0</v>
      </c>
      <c r="U97" s="2">
        <v>13.0</v>
      </c>
      <c r="V97" s="2">
        <v>1.0</v>
      </c>
      <c r="W97" s="2">
        <f t="shared" si="1"/>
        <v>6.5</v>
      </c>
      <c r="X97" s="2">
        <f>IFERROR(__xludf.DUMMYFUNCTION("if(ISBLANK(S97),0,COUNTA(SPLIT(S97,"" "")))"),1.0)</f>
        <v>1</v>
      </c>
      <c r="Y97" s="2" t="s">
        <v>426</v>
      </c>
      <c r="Z97" s="2"/>
      <c r="AA97" s="2"/>
    </row>
    <row r="98">
      <c r="A98" s="2" t="s">
        <v>427</v>
      </c>
      <c r="B98" s="2" t="s">
        <v>428</v>
      </c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 t="s">
        <v>108</v>
      </c>
      <c r="P98" s="2" t="s">
        <v>28</v>
      </c>
      <c r="R98" s="2" t="s">
        <v>18</v>
      </c>
      <c r="S98" s="2" t="s">
        <v>429</v>
      </c>
      <c r="T98" s="2">
        <v>138.0</v>
      </c>
      <c r="U98" s="2">
        <v>44.0</v>
      </c>
      <c r="V98" s="2">
        <v>6.0</v>
      </c>
      <c r="W98" s="2">
        <f t="shared" si="1"/>
        <v>6.285714286</v>
      </c>
      <c r="X98" s="2">
        <f>IFERROR(__xludf.DUMMYFUNCTION("if(ISBLANK(S98),0,COUNTA(SPLIT(S98,"" "")))"),9.0)</f>
        <v>9</v>
      </c>
      <c r="Y98" s="2" t="s">
        <v>430</v>
      </c>
      <c r="Z98" s="2"/>
      <c r="AA98" s="2"/>
    </row>
    <row r="99" hidden="1">
      <c r="A99" s="2" t="s">
        <v>431</v>
      </c>
      <c r="B99" s="2" t="s">
        <v>432</v>
      </c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 t="s">
        <v>433</v>
      </c>
      <c r="P99" s="2" t="s">
        <v>434</v>
      </c>
      <c r="Q99" s="2" t="s">
        <v>435</v>
      </c>
      <c r="R99" s="2" t="s">
        <v>30</v>
      </c>
      <c r="T99" s="2">
        <v>8.0</v>
      </c>
      <c r="U99" s="2">
        <v>18.0</v>
      </c>
      <c r="V99" s="2">
        <v>2.0</v>
      </c>
      <c r="W99" s="2">
        <f t="shared" si="1"/>
        <v>6</v>
      </c>
      <c r="X99" s="2">
        <f>IFERROR(__xludf.DUMMYFUNCTION("if(ISBLANK(S99),0,COUNTA(SPLIT(S99,"" "")))"),0.0)</f>
        <v>0</v>
      </c>
      <c r="Y99" s="2" t="s">
        <v>436</v>
      </c>
      <c r="Z99" s="2"/>
      <c r="AA99" s="2"/>
    </row>
    <row r="100">
      <c r="A100" s="2" t="s">
        <v>437</v>
      </c>
      <c r="B100" s="2" t="s">
        <v>438</v>
      </c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 t="s">
        <v>439</v>
      </c>
      <c r="P100" s="2" t="s">
        <v>28</v>
      </c>
      <c r="Q100" s="2" t="s">
        <v>440</v>
      </c>
      <c r="R100" s="2" t="s">
        <v>18</v>
      </c>
      <c r="S100" s="2" t="s">
        <v>441</v>
      </c>
      <c r="T100" s="2">
        <v>0.0</v>
      </c>
      <c r="U100" s="2">
        <v>18.0</v>
      </c>
      <c r="V100" s="2">
        <v>2.0</v>
      </c>
      <c r="W100" s="2">
        <f t="shared" si="1"/>
        <v>6</v>
      </c>
      <c r="X100" s="2">
        <f>IFERROR(__xludf.DUMMYFUNCTION("if(ISBLANK(S100),0,COUNTA(SPLIT(S100,"" "")))"),7.0)</f>
        <v>7</v>
      </c>
      <c r="Y100" s="2" t="s">
        <v>442</v>
      </c>
      <c r="Z100" s="2"/>
      <c r="AA100" s="2"/>
    </row>
    <row r="101" hidden="1">
      <c r="A101" s="2" t="s">
        <v>443</v>
      </c>
      <c r="B101" s="2" t="s">
        <v>444</v>
      </c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 t="s">
        <v>445</v>
      </c>
      <c r="P101" s="2" t="s">
        <v>28</v>
      </c>
      <c r="Q101" s="2" t="s">
        <v>446</v>
      </c>
      <c r="R101" s="2" t="s">
        <v>18</v>
      </c>
      <c r="T101" s="2">
        <v>7.0</v>
      </c>
      <c r="U101" s="2">
        <v>12.0</v>
      </c>
      <c r="V101" s="2">
        <v>1.0</v>
      </c>
      <c r="W101" s="2">
        <f t="shared" si="1"/>
        <v>6</v>
      </c>
      <c r="X101" s="2">
        <f>IFERROR(__xludf.DUMMYFUNCTION("if(ISBLANK(S101),0,COUNTA(SPLIT(S101,"" "")))"),0.0)</f>
        <v>0</v>
      </c>
      <c r="Y101" s="2" t="s">
        <v>447</v>
      </c>
      <c r="Z101" s="2"/>
      <c r="AA101" s="2"/>
    </row>
    <row r="102">
      <c r="A102" s="2" t="s">
        <v>448</v>
      </c>
      <c r="B102" s="2" t="s">
        <v>449</v>
      </c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 t="s">
        <v>129</v>
      </c>
      <c r="P102" s="2" t="s">
        <v>24</v>
      </c>
      <c r="R102" s="2" t="s">
        <v>18</v>
      </c>
      <c r="S102" s="2" t="s">
        <v>450</v>
      </c>
      <c r="T102" s="2">
        <v>37.0</v>
      </c>
      <c r="U102" s="2">
        <v>29.0</v>
      </c>
      <c r="V102" s="2">
        <v>4.0</v>
      </c>
      <c r="W102" s="2">
        <f t="shared" si="1"/>
        <v>5.8</v>
      </c>
      <c r="X102" s="2">
        <f>IFERROR(__xludf.DUMMYFUNCTION("if(ISBLANK(S102),0,COUNTA(SPLIT(S102,"" "")))"),7.0)</f>
        <v>7</v>
      </c>
      <c r="Y102" s="2" t="s">
        <v>451</v>
      </c>
      <c r="Z102" s="2"/>
      <c r="AA102" s="2"/>
    </row>
    <row r="103">
      <c r="A103" s="2" t="s">
        <v>452</v>
      </c>
      <c r="B103" s="2" t="s">
        <v>453</v>
      </c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P103" s="2" t="s">
        <v>28</v>
      </c>
      <c r="R103" s="2" t="s">
        <v>18</v>
      </c>
      <c r="S103" s="2" t="s">
        <v>454</v>
      </c>
      <c r="T103" s="2">
        <v>49.0</v>
      </c>
      <c r="U103" s="2">
        <v>17.0</v>
      </c>
      <c r="V103" s="2">
        <v>2.0</v>
      </c>
      <c r="W103" s="2">
        <f t="shared" si="1"/>
        <v>5.666666667</v>
      </c>
      <c r="X103" s="2">
        <f>IFERROR(__xludf.DUMMYFUNCTION("if(ISBLANK(S103),0,COUNTA(SPLIT(S103,"" "")))"),20.0)</f>
        <v>20</v>
      </c>
      <c r="Y103" s="2" t="s">
        <v>455</v>
      </c>
      <c r="Z103" s="2"/>
      <c r="AA103" s="2"/>
    </row>
    <row r="104" hidden="1">
      <c r="A104" s="2" t="s">
        <v>456</v>
      </c>
      <c r="B104" s="2" t="s">
        <v>457</v>
      </c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 t="s">
        <v>129</v>
      </c>
      <c r="P104" s="2" t="s">
        <v>24</v>
      </c>
      <c r="Q104" s="2" t="s">
        <v>458</v>
      </c>
      <c r="R104" s="2" t="s">
        <v>18</v>
      </c>
      <c r="T104" s="2">
        <v>34.0</v>
      </c>
      <c r="U104" s="2">
        <v>22.0</v>
      </c>
      <c r="V104" s="2">
        <v>3.0</v>
      </c>
      <c r="W104" s="2">
        <f t="shared" si="1"/>
        <v>5.5</v>
      </c>
      <c r="X104" s="2">
        <f>IFERROR(__xludf.DUMMYFUNCTION("if(ISBLANK(S104),0,COUNTA(SPLIT(S104,"" "")))"),0.0)</f>
        <v>0</v>
      </c>
      <c r="Y104" s="2" t="s">
        <v>459</v>
      </c>
      <c r="Z104" s="2"/>
      <c r="AA104" s="2"/>
    </row>
    <row r="105">
      <c r="A105" s="2" t="s">
        <v>460</v>
      </c>
      <c r="B105" s="2" t="s">
        <v>461</v>
      </c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 t="s">
        <v>129</v>
      </c>
      <c r="P105" s="2" t="s">
        <v>28</v>
      </c>
      <c r="R105" s="2" t="s">
        <v>18</v>
      </c>
      <c r="S105" s="2" t="s">
        <v>462</v>
      </c>
      <c r="T105" s="2">
        <v>7.0</v>
      </c>
      <c r="U105" s="2">
        <v>11.0</v>
      </c>
      <c r="V105" s="2">
        <v>1.0</v>
      </c>
      <c r="W105" s="2">
        <f t="shared" si="1"/>
        <v>5.5</v>
      </c>
      <c r="X105" s="2">
        <f>IFERROR(__xludf.DUMMYFUNCTION("if(ISBLANK(S105),0,COUNTA(SPLIT(S105,"" "")))"),3.0)</f>
        <v>3</v>
      </c>
      <c r="Y105" s="2" t="s">
        <v>463</v>
      </c>
      <c r="Z105" s="2"/>
      <c r="AA105" s="2"/>
    </row>
    <row r="106">
      <c r="A106" s="2" t="s">
        <v>464</v>
      </c>
      <c r="B106" s="2" t="s">
        <v>465</v>
      </c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 t="s">
        <v>466</v>
      </c>
      <c r="P106" s="2" t="s">
        <v>24</v>
      </c>
      <c r="Q106" s="2" t="s">
        <v>467</v>
      </c>
      <c r="R106" s="2" t="s">
        <v>18</v>
      </c>
      <c r="S106" s="2" t="s">
        <v>468</v>
      </c>
      <c r="T106" s="2">
        <v>32.0</v>
      </c>
      <c r="U106" s="2">
        <v>195.0</v>
      </c>
      <c r="V106" s="2">
        <v>35.0</v>
      </c>
      <c r="W106" s="2">
        <f t="shared" si="1"/>
        <v>5.416666667</v>
      </c>
      <c r="X106" s="2">
        <f>IFERROR(__xludf.DUMMYFUNCTION("if(ISBLANK(S106),0,COUNTA(SPLIT(S106,"" "")))"),23.0)</f>
        <v>23</v>
      </c>
      <c r="Y106" s="2" t="s">
        <v>469</v>
      </c>
      <c r="Z106" s="2"/>
      <c r="AA106" s="2"/>
    </row>
    <row r="107">
      <c r="A107" s="2" t="s">
        <v>470</v>
      </c>
      <c r="B107" s="2" t="s">
        <v>471</v>
      </c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 t="s">
        <v>472</v>
      </c>
      <c r="P107" s="2" t="s">
        <v>24</v>
      </c>
      <c r="R107" s="3" t="s">
        <v>30</v>
      </c>
      <c r="S107" s="2" t="s">
        <v>473</v>
      </c>
      <c r="T107" s="2">
        <v>42.0</v>
      </c>
      <c r="U107" s="2">
        <v>406.0</v>
      </c>
      <c r="V107" s="2">
        <v>76.0</v>
      </c>
      <c r="W107" s="2">
        <f t="shared" si="1"/>
        <v>5.272727273</v>
      </c>
      <c r="X107" s="2">
        <f>IFERROR(__xludf.DUMMYFUNCTION("if(ISBLANK(S107),0,COUNTA(SPLIT(S107,"" "")))"),10.0)</f>
        <v>10</v>
      </c>
      <c r="Y107" s="2" t="s">
        <v>474</v>
      </c>
      <c r="Z107" s="2"/>
      <c r="AA107" s="2"/>
    </row>
    <row r="108" hidden="1">
      <c r="A108" s="2" t="s">
        <v>475</v>
      </c>
      <c r="B108" s="2" t="s">
        <v>476</v>
      </c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 t="s">
        <v>477</v>
      </c>
      <c r="P108" s="2" t="s">
        <v>28</v>
      </c>
      <c r="R108" s="2" t="s">
        <v>18</v>
      </c>
      <c r="T108" s="2">
        <v>2.0</v>
      </c>
      <c r="U108" s="2">
        <v>21.0</v>
      </c>
      <c r="V108" s="2">
        <v>3.0</v>
      </c>
      <c r="W108" s="2">
        <f t="shared" si="1"/>
        <v>5.25</v>
      </c>
      <c r="X108" s="2">
        <f>IFERROR(__xludf.DUMMYFUNCTION("if(ISBLANK(S108),0,COUNTA(SPLIT(S108,"" "")))"),0.0)</f>
        <v>0</v>
      </c>
      <c r="Y108" s="2" t="s">
        <v>478</v>
      </c>
      <c r="Z108" s="2"/>
      <c r="AA108" s="2"/>
    </row>
    <row r="109">
      <c r="A109" s="2" t="s">
        <v>479</v>
      </c>
      <c r="B109" s="2" t="s">
        <v>480</v>
      </c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 t="s">
        <v>481</v>
      </c>
      <c r="P109" s="2" t="s">
        <v>28</v>
      </c>
      <c r="Q109" s="2" t="s">
        <v>482</v>
      </c>
      <c r="R109" s="2" t="s">
        <v>18</v>
      </c>
      <c r="S109" s="2" t="s">
        <v>483</v>
      </c>
      <c r="T109" s="2">
        <v>33.0</v>
      </c>
      <c r="U109" s="2">
        <v>94.0</v>
      </c>
      <c r="V109" s="2">
        <v>17.0</v>
      </c>
      <c r="W109" s="2">
        <f t="shared" si="1"/>
        <v>5.222222222</v>
      </c>
      <c r="X109" s="2">
        <f>IFERROR(__xludf.DUMMYFUNCTION("if(ISBLANK(S109),0,COUNTA(SPLIT(S109,"" "")))"),5.0)</f>
        <v>5</v>
      </c>
      <c r="Y109" s="2" t="s">
        <v>484</v>
      </c>
      <c r="Z109" s="2"/>
      <c r="AA109" s="2"/>
    </row>
    <row r="110" hidden="1">
      <c r="A110" s="2" t="s">
        <v>485</v>
      </c>
      <c r="B110" s="2" t="s">
        <v>486</v>
      </c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P110" s="2" t="s">
        <v>28</v>
      </c>
      <c r="R110" s="2" t="s">
        <v>18</v>
      </c>
      <c r="T110" s="2">
        <v>30.0</v>
      </c>
      <c r="U110" s="2">
        <v>330.0</v>
      </c>
      <c r="V110" s="2">
        <v>63.0</v>
      </c>
      <c r="W110" s="2">
        <f t="shared" si="1"/>
        <v>5.15625</v>
      </c>
      <c r="X110" s="2">
        <f>IFERROR(__xludf.DUMMYFUNCTION("if(ISBLANK(S110),0,COUNTA(SPLIT(S110,"" "")))"),0.0)</f>
        <v>0</v>
      </c>
      <c r="Y110" s="2" t="s">
        <v>487</v>
      </c>
      <c r="Z110" s="2"/>
      <c r="AA110" s="2"/>
    </row>
    <row r="111" hidden="1">
      <c r="A111" s="2" t="s">
        <v>488</v>
      </c>
      <c r="B111" s="2" t="s">
        <v>489</v>
      </c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P111" s="2" t="s">
        <v>28</v>
      </c>
      <c r="R111" s="2" t="s">
        <v>18</v>
      </c>
      <c r="T111" s="2">
        <v>55.0</v>
      </c>
      <c r="U111" s="2">
        <v>36.0</v>
      </c>
      <c r="V111" s="2">
        <v>6.0</v>
      </c>
      <c r="W111" s="2">
        <f t="shared" si="1"/>
        <v>5.142857143</v>
      </c>
      <c r="X111" s="2">
        <f>IFERROR(__xludf.DUMMYFUNCTION("if(ISBLANK(S111),0,COUNTA(SPLIT(S111,"" "")))"),0.0)</f>
        <v>0</v>
      </c>
      <c r="Y111" s="2" t="s">
        <v>490</v>
      </c>
      <c r="Z111" s="2"/>
      <c r="AA111" s="2"/>
    </row>
    <row r="112" hidden="1">
      <c r="A112" s="2" t="s">
        <v>491</v>
      </c>
      <c r="B112" s="2" t="s">
        <v>492</v>
      </c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 t="s">
        <v>61</v>
      </c>
      <c r="P112" s="2" t="s">
        <v>28</v>
      </c>
      <c r="Q112" s="2" t="s">
        <v>493</v>
      </c>
      <c r="R112" s="2" t="s">
        <v>18</v>
      </c>
      <c r="T112" s="2">
        <v>10.0</v>
      </c>
      <c r="U112" s="2">
        <v>36.0</v>
      </c>
      <c r="V112" s="2">
        <v>6.0</v>
      </c>
      <c r="W112" s="2">
        <f t="shared" si="1"/>
        <v>5.142857143</v>
      </c>
      <c r="X112" s="2">
        <f>IFERROR(__xludf.DUMMYFUNCTION("if(ISBLANK(S112),0,COUNTA(SPLIT(S112,"" "")))"),0.0)</f>
        <v>0</v>
      </c>
      <c r="Y112" s="2" t="s">
        <v>494</v>
      </c>
      <c r="Z112" s="2"/>
      <c r="AA112" s="2"/>
    </row>
    <row r="113" hidden="1">
      <c r="A113" s="2" t="s">
        <v>495</v>
      </c>
      <c r="B113" s="2" t="s">
        <v>496</v>
      </c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P113" s="2" t="s">
        <v>28</v>
      </c>
      <c r="R113" s="2" t="s">
        <v>30</v>
      </c>
      <c r="T113" s="2">
        <v>89.0</v>
      </c>
      <c r="U113" s="2">
        <v>35.0</v>
      </c>
      <c r="V113" s="2">
        <v>6.0</v>
      </c>
      <c r="W113" s="2">
        <f t="shared" si="1"/>
        <v>5</v>
      </c>
      <c r="X113" s="2">
        <f>IFERROR(__xludf.DUMMYFUNCTION("if(ISBLANK(S113),0,COUNTA(SPLIT(S113,"" "")))"),0.0)</f>
        <v>0</v>
      </c>
      <c r="Y113" s="2" t="s">
        <v>497</v>
      </c>
      <c r="Z113" s="2"/>
      <c r="AA113" s="2"/>
    </row>
    <row r="114">
      <c r="A114" s="2" t="s">
        <v>498</v>
      </c>
      <c r="B114" s="2" t="s">
        <v>499</v>
      </c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 t="s">
        <v>500</v>
      </c>
      <c r="P114" s="2" t="s">
        <v>28</v>
      </c>
      <c r="R114" s="2" t="s">
        <v>18</v>
      </c>
      <c r="S114" s="2" t="s">
        <v>501</v>
      </c>
      <c r="T114" s="2">
        <v>15.0</v>
      </c>
      <c r="U114" s="2">
        <v>19.0</v>
      </c>
      <c r="V114" s="2">
        <v>3.0</v>
      </c>
      <c r="W114" s="2">
        <f t="shared" si="1"/>
        <v>4.75</v>
      </c>
      <c r="X114" s="2">
        <f>IFERROR(__xludf.DUMMYFUNCTION("if(ISBLANK(S114),0,COUNTA(SPLIT(S114,"" "")))"),6.0)</f>
        <v>6</v>
      </c>
      <c r="Y114" s="2" t="s">
        <v>502</v>
      </c>
      <c r="Z114" s="2"/>
      <c r="AA114" s="2"/>
    </row>
    <row r="115">
      <c r="A115" s="2" t="s">
        <v>503</v>
      </c>
      <c r="B115" s="2" t="s">
        <v>504</v>
      </c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 t="s">
        <v>505</v>
      </c>
      <c r="P115" s="2" t="s">
        <v>28</v>
      </c>
      <c r="R115" s="2" t="s">
        <v>18</v>
      </c>
      <c r="S115" s="2" t="s">
        <v>506</v>
      </c>
      <c r="T115" s="2">
        <v>15.0</v>
      </c>
      <c r="U115" s="2">
        <v>33.0</v>
      </c>
      <c r="V115" s="2">
        <v>6.0</v>
      </c>
      <c r="W115" s="2">
        <f t="shared" si="1"/>
        <v>4.714285714</v>
      </c>
      <c r="X115" s="2">
        <f>IFERROR(__xludf.DUMMYFUNCTION("if(ISBLANK(S115),0,COUNTA(SPLIT(S115,"" "")))"),4.0)</f>
        <v>4</v>
      </c>
      <c r="Y115" s="2" t="s">
        <v>507</v>
      </c>
      <c r="Z115" s="2"/>
      <c r="AA115" s="2"/>
    </row>
    <row r="116">
      <c r="A116" s="2" t="s">
        <v>508</v>
      </c>
      <c r="B116" s="2" t="s">
        <v>509</v>
      </c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 t="s">
        <v>510</v>
      </c>
      <c r="P116" s="2" t="s">
        <v>24</v>
      </c>
      <c r="R116" s="2" t="s">
        <v>18</v>
      </c>
      <c r="S116" s="2" t="s">
        <v>511</v>
      </c>
      <c r="T116" s="2">
        <v>13.0</v>
      </c>
      <c r="U116" s="2">
        <v>32.0</v>
      </c>
      <c r="V116" s="2">
        <v>6.0</v>
      </c>
      <c r="W116" s="2">
        <f t="shared" si="1"/>
        <v>4.571428571</v>
      </c>
      <c r="X116" s="2">
        <f>IFERROR(__xludf.DUMMYFUNCTION("if(ISBLANK(S116),0,COUNTA(SPLIT(S116,"" "")))"),5.0)</f>
        <v>5</v>
      </c>
      <c r="Y116" s="2" t="s">
        <v>512</v>
      </c>
      <c r="Z116" s="2"/>
      <c r="AA116" s="2"/>
    </row>
    <row r="117">
      <c r="A117" s="2" t="s">
        <v>513</v>
      </c>
      <c r="B117" s="2" t="s">
        <v>514</v>
      </c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 t="s">
        <v>515</v>
      </c>
      <c r="P117" s="2" t="s">
        <v>24</v>
      </c>
      <c r="R117" s="2" t="s">
        <v>18</v>
      </c>
      <c r="S117" s="2" t="s">
        <v>516</v>
      </c>
      <c r="T117" s="2">
        <v>17.0</v>
      </c>
      <c r="U117" s="2">
        <v>18.0</v>
      </c>
      <c r="V117" s="2">
        <v>3.0</v>
      </c>
      <c r="W117" s="2">
        <f t="shared" si="1"/>
        <v>4.5</v>
      </c>
      <c r="X117" s="2">
        <f>IFERROR(__xludf.DUMMYFUNCTION("if(ISBLANK(S117),0,COUNTA(SPLIT(S117,"" "")))"),8.0)</f>
        <v>8</v>
      </c>
      <c r="Y117" s="2" t="s">
        <v>517</v>
      </c>
      <c r="Z117" s="2"/>
      <c r="AA117" s="2"/>
    </row>
    <row r="118">
      <c r="A118" s="2" t="s">
        <v>518</v>
      </c>
      <c r="B118" s="2" t="s">
        <v>519</v>
      </c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 t="s">
        <v>129</v>
      </c>
      <c r="P118" s="2" t="s">
        <v>28</v>
      </c>
      <c r="R118" s="2" t="s">
        <v>18</v>
      </c>
      <c r="S118" s="2" t="s">
        <v>520</v>
      </c>
      <c r="T118" s="2">
        <v>27.0</v>
      </c>
      <c r="U118" s="2">
        <v>13.0</v>
      </c>
      <c r="V118" s="2">
        <v>2.0</v>
      </c>
      <c r="W118" s="2">
        <f t="shared" si="1"/>
        <v>4.333333333</v>
      </c>
      <c r="X118" s="2">
        <f>IFERROR(__xludf.DUMMYFUNCTION("if(ISBLANK(S118),0,COUNTA(SPLIT(S118,"" "")))"),12.0)</f>
        <v>12</v>
      </c>
      <c r="Y118" s="2" t="s">
        <v>521</v>
      </c>
      <c r="Z118" s="2"/>
      <c r="AA118" s="2"/>
    </row>
    <row r="119">
      <c r="A119" s="2" t="s">
        <v>522</v>
      </c>
      <c r="B119" s="2" t="s">
        <v>523</v>
      </c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 t="s">
        <v>108</v>
      </c>
      <c r="P119" s="2" t="s">
        <v>172</v>
      </c>
      <c r="Q119" s="2" t="s">
        <v>524</v>
      </c>
      <c r="R119" s="2" t="s">
        <v>18</v>
      </c>
      <c r="S119" s="2" t="s">
        <v>525</v>
      </c>
      <c r="T119" s="2">
        <v>115.0</v>
      </c>
      <c r="U119" s="2">
        <v>473.0</v>
      </c>
      <c r="V119" s="2">
        <v>109.0</v>
      </c>
      <c r="W119" s="2">
        <f t="shared" si="1"/>
        <v>4.3</v>
      </c>
      <c r="X119" s="2">
        <f>IFERROR(__xludf.DUMMYFUNCTION("if(ISBLANK(S119),0,COUNTA(SPLIT(S119,"" "")))"),9.0)</f>
        <v>9</v>
      </c>
      <c r="Y119" s="2" t="s">
        <v>526</v>
      </c>
      <c r="Z119" s="2"/>
      <c r="AA119" s="2"/>
    </row>
    <row r="120" hidden="1">
      <c r="A120" s="2" t="s">
        <v>527</v>
      </c>
      <c r="B120" s="2" t="s">
        <v>528</v>
      </c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 t="s">
        <v>529</v>
      </c>
      <c r="P120" s="2" t="s">
        <v>28</v>
      </c>
      <c r="Q120" s="2" t="s">
        <v>530</v>
      </c>
      <c r="R120" s="2" t="s">
        <v>18</v>
      </c>
      <c r="T120" s="2">
        <v>18.0</v>
      </c>
      <c r="U120" s="2">
        <v>46.0</v>
      </c>
      <c r="V120" s="2">
        <v>10.0</v>
      </c>
      <c r="W120" s="2">
        <f t="shared" si="1"/>
        <v>4.181818182</v>
      </c>
      <c r="X120" s="2">
        <f>IFERROR(__xludf.DUMMYFUNCTION("if(ISBLANK(S120),0,COUNTA(SPLIT(S120,"" "")))"),0.0)</f>
        <v>0</v>
      </c>
      <c r="Y120" s="2" t="s">
        <v>531</v>
      </c>
      <c r="Z120" s="2"/>
      <c r="AA120" s="2"/>
    </row>
    <row r="121" hidden="1">
      <c r="A121" s="2" t="s">
        <v>532</v>
      </c>
      <c r="B121" s="2" t="s">
        <v>533</v>
      </c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 t="s">
        <v>534</v>
      </c>
      <c r="P121" s="2" t="s">
        <v>28</v>
      </c>
      <c r="R121" s="2" t="s">
        <v>18</v>
      </c>
      <c r="T121" s="2">
        <v>14.0</v>
      </c>
      <c r="U121" s="2">
        <v>16.0</v>
      </c>
      <c r="V121" s="2">
        <v>3.0</v>
      </c>
      <c r="W121" s="2">
        <f t="shared" si="1"/>
        <v>4</v>
      </c>
      <c r="X121" s="2">
        <f>IFERROR(__xludf.DUMMYFUNCTION("if(ISBLANK(S121),0,COUNTA(SPLIT(S121,"" "")))"),0.0)</f>
        <v>0</v>
      </c>
      <c r="Y121" s="2" t="s">
        <v>535</v>
      </c>
      <c r="Z121" s="2"/>
      <c r="AA121" s="2"/>
    </row>
    <row r="122">
      <c r="A122" s="2" t="s">
        <v>536</v>
      </c>
      <c r="B122" s="2" t="s">
        <v>537</v>
      </c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 t="s">
        <v>108</v>
      </c>
      <c r="P122" s="2" t="s">
        <v>24</v>
      </c>
      <c r="Q122" s="2" t="s">
        <v>538</v>
      </c>
      <c r="R122" s="2" t="s">
        <v>18</v>
      </c>
      <c r="S122" s="2" t="s">
        <v>539</v>
      </c>
      <c r="T122" s="2">
        <v>15.0</v>
      </c>
      <c r="U122" s="2">
        <v>102.0</v>
      </c>
      <c r="V122" s="2">
        <v>25.0</v>
      </c>
      <c r="W122" s="2">
        <f t="shared" si="1"/>
        <v>3.923076923</v>
      </c>
      <c r="X122" s="2">
        <f>IFERROR(__xludf.DUMMYFUNCTION("if(ISBLANK(S122),0,COUNTA(SPLIT(S122,"" "")))"),22.0)</f>
        <v>22</v>
      </c>
      <c r="Y122" s="2" t="s">
        <v>540</v>
      </c>
      <c r="Z122" s="2"/>
      <c r="AA122" s="2"/>
    </row>
    <row r="123" hidden="1">
      <c r="A123" s="2" t="s">
        <v>541</v>
      </c>
      <c r="B123" s="2" t="s">
        <v>542</v>
      </c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 t="s">
        <v>543</v>
      </c>
      <c r="P123" s="2" t="s">
        <v>28</v>
      </c>
      <c r="Q123" s="2" t="s">
        <v>544</v>
      </c>
      <c r="R123" s="2" t="s">
        <v>18</v>
      </c>
      <c r="T123" s="2">
        <v>25.0</v>
      </c>
      <c r="U123" s="2">
        <v>31.0</v>
      </c>
      <c r="V123" s="2">
        <v>7.0</v>
      </c>
      <c r="W123" s="2">
        <f t="shared" si="1"/>
        <v>3.875</v>
      </c>
      <c r="X123" s="2">
        <f>IFERROR(__xludf.DUMMYFUNCTION("if(ISBLANK(S123),0,COUNTA(SPLIT(S123,"" "")))"),0.0)</f>
        <v>0</v>
      </c>
      <c r="Y123" s="2" t="s">
        <v>545</v>
      </c>
      <c r="Z123" s="2"/>
      <c r="AA123" s="2"/>
    </row>
    <row r="124" hidden="1">
      <c r="A124" s="2" t="s">
        <v>546</v>
      </c>
      <c r="B124" s="2" t="s">
        <v>547</v>
      </c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P124" s="2" t="s">
        <v>28</v>
      </c>
      <c r="R124" s="2" t="s">
        <v>18</v>
      </c>
      <c r="T124" s="2">
        <v>52.0</v>
      </c>
      <c r="U124" s="2">
        <v>34.0</v>
      </c>
      <c r="V124" s="2">
        <v>8.0</v>
      </c>
      <c r="W124" s="2">
        <f t="shared" si="1"/>
        <v>3.777777778</v>
      </c>
      <c r="X124" s="2">
        <f>IFERROR(__xludf.DUMMYFUNCTION("if(ISBLANK(S124),0,COUNTA(SPLIT(S124,"" "")))"),0.0)</f>
        <v>0</v>
      </c>
      <c r="Y124" s="2" t="s">
        <v>548</v>
      </c>
      <c r="Z124" s="2"/>
      <c r="AA124" s="2"/>
    </row>
    <row r="125">
      <c r="A125" s="2" t="s">
        <v>549</v>
      </c>
      <c r="B125" s="2" t="s">
        <v>550</v>
      </c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 t="s">
        <v>551</v>
      </c>
      <c r="P125" s="2" t="s">
        <v>24</v>
      </c>
      <c r="R125" s="2" t="s">
        <v>30</v>
      </c>
      <c r="S125" s="2" t="s">
        <v>552</v>
      </c>
      <c r="T125" s="2">
        <v>100.0</v>
      </c>
      <c r="U125" s="2">
        <v>15.0</v>
      </c>
      <c r="V125" s="2">
        <v>3.0</v>
      </c>
      <c r="W125" s="2">
        <f t="shared" si="1"/>
        <v>3.75</v>
      </c>
      <c r="X125" s="2">
        <f>IFERROR(__xludf.DUMMYFUNCTION("if(ISBLANK(S125),0,COUNTA(SPLIT(S125,"" "")))"),26.0)</f>
        <v>26</v>
      </c>
      <c r="Y125" s="2" t="s">
        <v>553</v>
      </c>
      <c r="Z125" s="2"/>
      <c r="AA125" s="2"/>
    </row>
    <row r="126" hidden="1">
      <c r="A126" s="2" t="s">
        <v>554</v>
      </c>
      <c r="B126" s="2" t="s">
        <v>555</v>
      </c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P126" s="2" t="s">
        <v>28</v>
      </c>
      <c r="Q126" s="2" t="s">
        <v>556</v>
      </c>
      <c r="R126" s="2" t="s">
        <v>30</v>
      </c>
      <c r="T126" s="2">
        <v>29.0</v>
      </c>
      <c r="U126" s="2">
        <v>75.0</v>
      </c>
      <c r="V126" s="2">
        <v>20.0</v>
      </c>
      <c r="W126" s="2">
        <f t="shared" si="1"/>
        <v>3.571428571</v>
      </c>
      <c r="X126" s="2">
        <f>IFERROR(__xludf.DUMMYFUNCTION("if(ISBLANK(S126),0,COUNTA(SPLIT(S126,"" "")))"),0.0)</f>
        <v>0</v>
      </c>
      <c r="Y126" s="2" t="s">
        <v>557</v>
      </c>
      <c r="Z126" s="2"/>
      <c r="AA126" s="2"/>
    </row>
    <row r="127">
      <c r="A127" s="2" t="s">
        <v>558</v>
      </c>
      <c r="B127" s="2" t="s">
        <v>559</v>
      </c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 t="s">
        <v>560</v>
      </c>
      <c r="P127" s="2" t="s">
        <v>28</v>
      </c>
      <c r="Q127" s="2" t="s">
        <v>561</v>
      </c>
      <c r="R127" s="2" t="s">
        <v>18</v>
      </c>
      <c r="S127" s="2" t="s">
        <v>562</v>
      </c>
      <c r="T127" s="2">
        <v>19.0</v>
      </c>
      <c r="U127" s="2">
        <v>14.0</v>
      </c>
      <c r="V127" s="2">
        <v>3.0</v>
      </c>
      <c r="W127" s="2">
        <f t="shared" si="1"/>
        <v>3.5</v>
      </c>
      <c r="X127" s="2">
        <f>IFERROR(__xludf.DUMMYFUNCTION("if(ISBLANK(S127),0,COUNTA(SPLIT(S127,"" "")))"),22.0)</f>
        <v>22</v>
      </c>
      <c r="Y127" s="2" t="s">
        <v>563</v>
      </c>
      <c r="Z127" s="2"/>
      <c r="AA127" s="2"/>
    </row>
    <row r="128">
      <c r="A128" s="2" t="s">
        <v>564</v>
      </c>
      <c r="B128" s="2" t="s">
        <v>565</v>
      </c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 t="s">
        <v>566</v>
      </c>
      <c r="P128" s="2" t="s">
        <v>28</v>
      </c>
      <c r="Q128" s="2" t="s">
        <v>567</v>
      </c>
      <c r="R128" s="2" t="s">
        <v>18</v>
      </c>
      <c r="S128" s="2" t="s">
        <v>568</v>
      </c>
      <c r="T128" s="2">
        <v>22.0</v>
      </c>
      <c r="U128" s="2">
        <v>34.0</v>
      </c>
      <c r="V128" s="2">
        <v>9.0</v>
      </c>
      <c r="W128" s="2">
        <f t="shared" si="1"/>
        <v>3.4</v>
      </c>
      <c r="X128" s="2">
        <f>IFERROR(__xludf.DUMMYFUNCTION("if(ISBLANK(S128),0,COUNTA(SPLIT(S128,"" "")))"),7.0)</f>
        <v>7</v>
      </c>
      <c r="Y128" s="2" t="s">
        <v>569</v>
      </c>
      <c r="Z128" s="2"/>
      <c r="AA128" s="2"/>
    </row>
    <row r="129" hidden="1">
      <c r="A129" s="2" t="s">
        <v>570</v>
      </c>
      <c r="B129" s="2" t="s">
        <v>571</v>
      </c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 t="s">
        <v>572</v>
      </c>
      <c r="P129" s="2" t="s">
        <v>28</v>
      </c>
      <c r="R129" s="2" t="s">
        <v>30</v>
      </c>
      <c r="T129" s="2">
        <v>98.0</v>
      </c>
      <c r="U129" s="2">
        <v>108.0</v>
      </c>
      <c r="V129" s="2">
        <v>31.0</v>
      </c>
      <c r="W129" s="2">
        <f t="shared" si="1"/>
        <v>3.375</v>
      </c>
      <c r="X129" s="2">
        <f>IFERROR(__xludf.DUMMYFUNCTION("if(ISBLANK(S129),0,COUNTA(SPLIT(S129,"" "")))"),0.0)</f>
        <v>0</v>
      </c>
      <c r="Y129" s="2" t="s">
        <v>573</v>
      </c>
      <c r="Z129" s="2"/>
      <c r="AA129" s="2"/>
    </row>
    <row r="130">
      <c r="A130" s="2" t="s">
        <v>574</v>
      </c>
      <c r="B130" s="2" t="s">
        <v>575</v>
      </c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 t="s">
        <v>576</v>
      </c>
      <c r="P130" s="2" t="s">
        <v>28</v>
      </c>
      <c r="R130" s="2" t="s">
        <v>18</v>
      </c>
      <c r="S130" s="2" t="s">
        <v>577</v>
      </c>
      <c r="T130" s="2">
        <v>6.0</v>
      </c>
      <c r="U130" s="2">
        <v>30.0</v>
      </c>
      <c r="V130" s="2">
        <v>8.0</v>
      </c>
      <c r="W130" s="2">
        <f t="shared" si="1"/>
        <v>3.333333333</v>
      </c>
      <c r="X130" s="2">
        <f>IFERROR(__xludf.DUMMYFUNCTION("if(ISBLANK(S130),0,COUNTA(SPLIT(S130,"" "")))"),19.0)</f>
        <v>19</v>
      </c>
      <c r="Y130" s="2" t="s">
        <v>578</v>
      </c>
      <c r="Z130" s="2"/>
      <c r="AA130" s="2"/>
    </row>
    <row r="131" hidden="1">
      <c r="A131" s="2" t="s">
        <v>579</v>
      </c>
      <c r="B131" s="2" t="s">
        <v>580</v>
      </c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 t="s">
        <v>581</v>
      </c>
      <c r="P131" s="2" t="s">
        <v>28</v>
      </c>
      <c r="Q131" s="2" t="s">
        <v>582</v>
      </c>
      <c r="R131" s="2" t="s">
        <v>18</v>
      </c>
      <c r="T131" s="2">
        <v>52.0</v>
      </c>
      <c r="U131" s="2">
        <v>33.0</v>
      </c>
      <c r="V131" s="2">
        <v>9.0</v>
      </c>
      <c r="W131" s="2">
        <f t="shared" si="1"/>
        <v>3.3</v>
      </c>
      <c r="X131" s="2">
        <f>IFERROR(__xludf.DUMMYFUNCTION("if(ISBLANK(S131),0,COUNTA(SPLIT(S131,"" "")))"),0.0)</f>
        <v>0</v>
      </c>
      <c r="Y131" s="2" t="s">
        <v>583</v>
      </c>
      <c r="Z131" s="2"/>
      <c r="AA131" s="2"/>
    </row>
    <row r="132" hidden="1">
      <c r="A132" s="2" t="s">
        <v>584</v>
      </c>
      <c r="B132" s="2" t="s">
        <v>585</v>
      </c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 t="s">
        <v>586</v>
      </c>
      <c r="P132" s="2" t="s">
        <v>28</v>
      </c>
      <c r="R132" s="2" t="s">
        <v>30</v>
      </c>
      <c r="T132" s="2">
        <v>163.0</v>
      </c>
      <c r="U132" s="2">
        <v>23.0</v>
      </c>
      <c r="V132" s="2">
        <v>6.0</v>
      </c>
      <c r="W132" s="2">
        <f t="shared" si="1"/>
        <v>3.285714286</v>
      </c>
      <c r="X132" s="2">
        <f>IFERROR(__xludf.DUMMYFUNCTION("if(ISBLANK(S132),0,COUNTA(SPLIT(S132,"" "")))"),0.0)</f>
        <v>0</v>
      </c>
      <c r="Y132" s="2" t="s">
        <v>587</v>
      </c>
      <c r="Z132" s="2"/>
      <c r="AA132" s="2"/>
    </row>
    <row r="133" hidden="1">
      <c r="A133" s="2" t="s">
        <v>588</v>
      </c>
      <c r="B133" s="2" t="s">
        <v>589</v>
      </c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P133" s="2" t="s">
        <v>590</v>
      </c>
      <c r="Q133" s="2" t="s">
        <v>591</v>
      </c>
      <c r="R133" s="2" t="s">
        <v>30</v>
      </c>
      <c r="T133" s="2">
        <v>40.0</v>
      </c>
      <c r="U133" s="2">
        <v>13.0</v>
      </c>
      <c r="V133" s="2">
        <v>3.0</v>
      </c>
      <c r="W133" s="2">
        <f t="shared" si="1"/>
        <v>3.25</v>
      </c>
      <c r="X133" s="2">
        <f>IFERROR(__xludf.DUMMYFUNCTION("if(ISBLANK(S133),0,COUNTA(SPLIT(S133,"" "")))"),0.0)</f>
        <v>0</v>
      </c>
      <c r="Y133" s="2" t="s">
        <v>592</v>
      </c>
      <c r="Z133" s="2"/>
      <c r="AA133" s="2"/>
    </row>
    <row r="134">
      <c r="A134" s="2" t="s">
        <v>593</v>
      </c>
      <c r="B134" s="2" t="s">
        <v>594</v>
      </c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P134" s="2" t="s">
        <v>28</v>
      </c>
      <c r="R134" s="2" t="s">
        <v>18</v>
      </c>
      <c r="S134" s="2" t="s">
        <v>595</v>
      </c>
      <c r="T134" s="2">
        <v>8.0</v>
      </c>
      <c r="U134" s="2">
        <v>13.0</v>
      </c>
      <c r="V134" s="2">
        <v>3.0</v>
      </c>
      <c r="W134" s="2">
        <f t="shared" si="1"/>
        <v>3.25</v>
      </c>
      <c r="X134" s="2">
        <f>IFERROR(__xludf.DUMMYFUNCTION("if(ISBLANK(S134),0,COUNTA(SPLIT(S134,"" "")))"),16.0)</f>
        <v>16</v>
      </c>
      <c r="Y134" s="2" t="s">
        <v>596</v>
      </c>
      <c r="Z134" s="2"/>
      <c r="AA134" s="2"/>
    </row>
    <row r="135" hidden="1">
      <c r="A135" s="2" t="s">
        <v>597</v>
      </c>
      <c r="B135" s="2" t="s">
        <v>598</v>
      </c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 t="s">
        <v>599</v>
      </c>
      <c r="P135" s="2" t="s">
        <v>28</v>
      </c>
      <c r="R135" s="2" t="s">
        <v>30</v>
      </c>
      <c r="T135" s="2">
        <v>117.0</v>
      </c>
      <c r="U135" s="2">
        <v>125.0</v>
      </c>
      <c r="V135" s="2">
        <v>38.0</v>
      </c>
      <c r="W135" s="2">
        <f t="shared" si="1"/>
        <v>3.205128205</v>
      </c>
      <c r="X135" s="2">
        <f>IFERROR(__xludf.DUMMYFUNCTION("if(ISBLANK(S135),0,COUNTA(SPLIT(S135,"" "")))"),0.0)</f>
        <v>0</v>
      </c>
      <c r="Y135" s="2" t="s">
        <v>600</v>
      </c>
      <c r="Z135" s="2"/>
      <c r="AA135" s="2"/>
    </row>
    <row r="136" hidden="1">
      <c r="A136" s="2" t="s">
        <v>601</v>
      </c>
      <c r="B136" s="2" t="s">
        <v>602</v>
      </c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 t="s">
        <v>393</v>
      </c>
      <c r="P136" s="2" t="s">
        <v>24</v>
      </c>
      <c r="R136" s="2" t="s">
        <v>18</v>
      </c>
      <c r="T136" s="2">
        <v>14.0</v>
      </c>
      <c r="U136" s="2">
        <v>16.0</v>
      </c>
      <c r="V136" s="2">
        <v>4.0</v>
      </c>
      <c r="W136" s="2">
        <f t="shared" si="1"/>
        <v>3.2</v>
      </c>
      <c r="X136" s="2">
        <f>IFERROR(__xludf.DUMMYFUNCTION("if(ISBLANK(S136),0,COUNTA(SPLIT(S136,"" "")))"),0.0)</f>
        <v>0</v>
      </c>
      <c r="Y136" s="2" t="s">
        <v>603</v>
      </c>
      <c r="Z136" s="2"/>
      <c r="AA136" s="2"/>
    </row>
    <row r="137" hidden="1">
      <c r="A137" s="2" t="s">
        <v>604</v>
      </c>
      <c r="B137" s="2" t="s">
        <v>605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 t="s">
        <v>108</v>
      </c>
      <c r="P137" s="2" t="s">
        <v>28</v>
      </c>
      <c r="R137" s="2" t="s">
        <v>18</v>
      </c>
      <c r="T137" s="2">
        <v>9.0</v>
      </c>
      <c r="U137" s="2">
        <v>25.0</v>
      </c>
      <c r="V137" s="2">
        <v>7.0</v>
      </c>
      <c r="W137" s="2">
        <f t="shared" si="1"/>
        <v>3.125</v>
      </c>
      <c r="X137" s="2">
        <f>IFERROR(__xludf.DUMMYFUNCTION("if(ISBLANK(S137),0,COUNTA(SPLIT(S137,"" "")))"),0.0)</f>
        <v>0</v>
      </c>
      <c r="Y137" s="2" t="s">
        <v>606</v>
      </c>
      <c r="Z137" s="2"/>
      <c r="AA137" s="2"/>
    </row>
    <row r="138">
      <c r="A138" s="2" t="s">
        <v>607</v>
      </c>
      <c r="B138" s="2" t="s">
        <v>608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 t="s">
        <v>108</v>
      </c>
      <c r="P138" s="2" t="s">
        <v>28</v>
      </c>
      <c r="R138" s="2" t="s">
        <v>18</v>
      </c>
      <c r="S138" s="2" t="s">
        <v>609</v>
      </c>
      <c r="T138" s="2">
        <v>79.0</v>
      </c>
      <c r="U138" s="2">
        <v>169.0</v>
      </c>
      <c r="V138" s="2">
        <v>55.0</v>
      </c>
      <c r="W138" s="2">
        <f t="shared" si="1"/>
        <v>3.017857143</v>
      </c>
      <c r="X138" s="2">
        <f>IFERROR(__xludf.DUMMYFUNCTION("if(ISBLANK(S138),0,COUNTA(SPLIT(S138,"" "")))"),21.0)</f>
        <v>21</v>
      </c>
      <c r="Y138" s="2" t="s">
        <v>610</v>
      </c>
      <c r="Z138" s="2"/>
      <c r="AA138" s="2"/>
    </row>
    <row r="139">
      <c r="A139" s="2" t="s">
        <v>611</v>
      </c>
      <c r="B139" s="2" t="s">
        <v>612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 t="s">
        <v>61</v>
      </c>
      <c r="P139" s="2" t="s">
        <v>434</v>
      </c>
      <c r="R139" s="2" t="s">
        <v>18</v>
      </c>
      <c r="S139" s="2" t="s">
        <v>613</v>
      </c>
      <c r="T139" s="2">
        <v>28.0</v>
      </c>
      <c r="U139" s="2">
        <v>18.0</v>
      </c>
      <c r="V139" s="2">
        <v>5.0</v>
      </c>
      <c r="W139" s="2">
        <f t="shared" si="1"/>
        <v>3</v>
      </c>
      <c r="X139" s="2">
        <f>IFERROR(__xludf.DUMMYFUNCTION("if(ISBLANK(S139),0,COUNTA(SPLIT(S139,"" "")))"),9.0)</f>
        <v>9</v>
      </c>
      <c r="Y139" s="2" t="s">
        <v>614</v>
      </c>
      <c r="Z139" s="2"/>
      <c r="AA139" s="2"/>
    </row>
    <row r="140" hidden="1">
      <c r="A140" s="2" t="s">
        <v>615</v>
      </c>
      <c r="B140" s="2" t="s">
        <v>616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 t="s">
        <v>617</v>
      </c>
      <c r="P140" s="2" t="s">
        <v>28</v>
      </c>
      <c r="R140" s="2" t="s">
        <v>30</v>
      </c>
      <c r="T140" s="2">
        <v>10.0</v>
      </c>
      <c r="U140" s="2">
        <v>12.0</v>
      </c>
      <c r="V140" s="2">
        <v>3.0</v>
      </c>
      <c r="W140" s="2">
        <f t="shared" si="1"/>
        <v>3</v>
      </c>
      <c r="X140" s="2">
        <f>IFERROR(__xludf.DUMMYFUNCTION("if(ISBLANK(S140),0,COUNTA(SPLIT(S140,"" "")))"),0.0)</f>
        <v>0</v>
      </c>
      <c r="Y140" s="2" t="s">
        <v>618</v>
      </c>
      <c r="Z140" s="2"/>
      <c r="AA140" s="2"/>
    </row>
    <row r="141">
      <c r="A141" s="2" t="s">
        <v>619</v>
      </c>
      <c r="B141" s="2" t="s">
        <v>620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 t="s">
        <v>621</v>
      </c>
      <c r="P141" s="2" t="s">
        <v>24</v>
      </c>
      <c r="Q141" s="2" t="s">
        <v>622</v>
      </c>
      <c r="R141" s="2" t="s">
        <v>18</v>
      </c>
      <c r="S141" s="2" t="s">
        <v>623</v>
      </c>
      <c r="T141" s="2">
        <v>17.0</v>
      </c>
      <c r="U141" s="2">
        <v>12.0</v>
      </c>
      <c r="V141" s="2">
        <v>3.0</v>
      </c>
      <c r="W141" s="2">
        <f t="shared" si="1"/>
        <v>3</v>
      </c>
      <c r="X141" s="2">
        <f>IFERROR(__xludf.DUMMYFUNCTION("if(ISBLANK(S141),0,COUNTA(SPLIT(S141,"" "")))"),7.0)</f>
        <v>7</v>
      </c>
      <c r="Y141" s="2" t="s">
        <v>624</v>
      </c>
      <c r="Z141" s="2"/>
      <c r="AA141" s="2"/>
    </row>
    <row r="142" hidden="1">
      <c r="A142" s="2" t="s">
        <v>625</v>
      </c>
      <c r="B142" s="2" t="s">
        <v>626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 t="s">
        <v>627</v>
      </c>
      <c r="P142" s="2" t="s">
        <v>24</v>
      </c>
      <c r="R142" s="2" t="s">
        <v>18</v>
      </c>
      <c r="T142" s="2">
        <v>13.0</v>
      </c>
      <c r="U142" s="2">
        <v>18.0</v>
      </c>
      <c r="V142" s="2">
        <v>5.0</v>
      </c>
      <c r="W142" s="2">
        <f t="shared" si="1"/>
        <v>3</v>
      </c>
      <c r="X142" s="2">
        <f>IFERROR(__xludf.DUMMYFUNCTION("if(ISBLANK(S142),0,COUNTA(SPLIT(S142,"" "")))"),0.0)</f>
        <v>0</v>
      </c>
      <c r="Y142" s="2" t="s">
        <v>628</v>
      </c>
      <c r="Z142" s="2"/>
      <c r="AA142" s="2"/>
    </row>
    <row r="143">
      <c r="A143" s="2" t="s">
        <v>629</v>
      </c>
      <c r="B143" s="2" t="s">
        <v>630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 t="s">
        <v>393</v>
      </c>
      <c r="P143" s="2" t="s">
        <v>28</v>
      </c>
      <c r="R143" s="2" t="s">
        <v>18</v>
      </c>
      <c r="S143" s="2" t="s">
        <v>631</v>
      </c>
      <c r="T143" s="2">
        <v>107.0</v>
      </c>
      <c r="U143" s="2">
        <v>25.0</v>
      </c>
      <c r="V143" s="2">
        <v>8.0</v>
      </c>
      <c r="W143" s="2">
        <f t="shared" si="1"/>
        <v>2.777777778</v>
      </c>
      <c r="X143" s="2">
        <f>IFERROR(__xludf.DUMMYFUNCTION("if(ISBLANK(S143),0,COUNTA(SPLIT(S143,"" "")))"),9.0)</f>
        <v>9</v>
      </c>
      <c r="Y143" s="2" t="s">
        <v>632</v>
      </c>
      <c r="Z143" s="2"/>
      <c r="AA143" s="2"/>
    </row>
    <row r="144">
      <c r="A144" s="2" t="s">
        <v>633</v>
      </c>
      <c r="B144" s="2" t="s">
        <v>634</v>
      </c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 t="s">
        <v>635</v>
      </c>
      <c r="P144" s="2" t="s">
        <v>28</v>
      </c>
      <c r="R144" s="2" t="s">
        <v>18</v>
      </c>
      <c r="S144" s="2" t="s">
        <v>636</v>
      </c>
      <c r="T144" s="2">
        <v>30.0</v>
      </c>
      <c r="U144" s="2">
        <v>36.0</v>
      </c>
      <c r="V144" s="2">
        <v>12.0</v>
      </c>
      <c r="W144" s="2">
        <f t="shared" si="1"/>
        <v>2.769230769</v>
      </c>
      <c r="X144" s="2">
        <f>IFERROR(__xludf.DUMMYFUNCTION("if(ISBLANK(S144),0,COUNTA(SPLIT(S144,"" "")))"),13.0)</f>
        <v>13</v>
      </c>
      <c r="Y144" s="2" t="s">
        <v>637</v>
      </c>
      <c r="Z144" s="2"/>
      <c r="AA144" s="2"/>
    </row>
    <row r="145" hidden="1">
      <c r="A145" s="2" t="s">
        <v>638</v>
      </c>
      <c r="B145" s="2" t="s">
        <v>639</v>
      </c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 t="s">
        <v>640</v>
      </c>
      <c r="P145" s="2" t="s">
        <v>24</v>
      </c>
      <c r="R145" s="2" t="s">
        <v>18</v>
      </c>
      <c r="T145" s="2">
        <v>35.0</v>
      </c>
      <c r="U145" s="2">
        <v>11.0</v>
      </c>
      <c r="V145" s="2">
        <v>3.0</v>
      </c>
      <c r="W145" s="2">
        <f t="shared" si="1"/>
        <v>2.75</v>
      </c>
      <c r="X145" s="2">
        <f>IFERROR(__xludf.DUMMYFUNCTION("if(ISBLANK(S145),0,COUNTA(SPLIT(S145,"" "")))"),0.0)</f>
        <v>0</v>
      </c>
      <c r="Y145" s="2" t="s">
        <v>641</v>
      </c>
      <c r="Z145" s="2"/>
      <c r="AA145" s="2"/>
    </row>
    <row r="146" hidden="1">
      <c r="A146" s="2" t="s">
        <v>642</v>
      </c>
      <c r="B146" s="2" t="s">
        <v>643</v>
      </c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 t="s">
        <v>644</v>
      </c>
      <c r="P146" s="2" t="s">
        <v>645</v>
      </c>
      <c r="Q146" s="2" t="s">
        <v>646</v>
      </c>
      <c r="R146" s="2" t="s">
        <v>30</v>
      </c>
      <c r="T146" s="2">
        <v>13.0</v>
      </c>
      <c r="U146" s="2">
        <v>11.0</v>
      </c>
      <c r="V146" s="2">
        <v>3.0</v>
      </c>
      <c r="W146" s="2">
        <f t="shared" si="1"/>
        <v>2.75</v>
      </c>
      <c r="X146" s="2">
        <f>IFERROR(__xludf.DUMMYFUNCTION("if(ISBLANK(S146),0,COUNTA(SPLIT(S146,"" "")))"),0.0)</f>
        <v>0</v>
      </c>
      <c r="Y146" s="2" t="s">
        <v>647</v>
      </c>
      <c r="Z146" s="2"/>
      <c r="AA146" s="2"/>
    </row>
    <row r="147" hidden="1">
      <c r="A147" s="2" t="s">
        <v>648</v>
      </c>
      <c r="B147" s="2" t="s">
        <v>649</v>
      </c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 t="s">
        <v>650</v>
      </c>
      <c r="P147" s="2" t="s">
        <v>28</v>
      </c>
      <c r="R147" s="2" t="s">
        <v>18</v>
      </c>
      <c r="T147" s="2">
        <v>7.0</v>
      </c>
      <c r="U147" s="2">
        <v>11.0</v>
      </c>
      <c r="V147" s="2">
        <v>3.0</v>
      </c>
      <c r="W147" s="2">
        <f t="shared" si="1"/>
        <v>2.75</v>
      </c>
      <c r="X147" s="2">
        <f>IFERROR(__xludf.DUMMYFUNCTION("if(ISBLANK(S147),0,COUNTA(SPLIT(S147,"" "")))"),0.0)</f>
        <v>0</v>
      </c>
      <c r="Y147" s="2" t="s">
        <v>651</v>
      </c>
      <c r="Z147" s="2"/>
      <c r="AA147" s="2"/>
    </row>
    <row r="148" hidden="1">
      <c r="A148" s="2" t="s">
        <v>652</v>
      </c>
      <c r="B148" s="2" t="s">
        <v>653</v>
      </c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P148" s="2" t="s">
        <v>28</v>
      </c>
      <c r="R148" s="2" t="s">
        <v>18</v>
      </c>
      <c r="T148" s="2">
        <v>12.0</v>
      </c>
      <c r="U148" s="2">
        <v>11.0</v>
      </c>
      <c r="V148" s="2">
        <v>3.0</v>
      </c>
      <c r="W148" s="2">
        <f t="shared" si="1"/>
        <v>2.75</v>
      </c>
      <c r="X148" s="2">
        <f>IFERROR(__xludf.DUMMYFUNCTION("if(ISBLANK(S148),0,COUNTA(SPLIT(S148,"" "")))"),0.0)</f>
        <v>0</v>
      </c>
      <c r="Y148" s="2" t="s">
        <v>654</v>
      </c>
      <c r="Z148" s="2"/>
      <c r="AA148" s="2"/>
    </row>
    <row r="149">
      <c r="A149" s="2" t="s">
        <v>655</v>
      </c>
      <c r="B149" s="2" t="s">
        <v>656</v>
      </c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 t="s">
        <v>657</v>
      </c>
      <c r="P149" s="2" t="s">
        <v>172</v>
      </c>
      <c r="R149" s="2" t="s">
        <v>30</v>
      </c>
      <c r="S149" s="2" t="s">
        <v>658</v>
      </c>
      <c r="T149" s="2">
        <v>32.0</v>
      </c>
      <c r="U149" s="2">
        <v>16.0</v>
      </c>
      <c r="V149" s="2">
        <v>5.0</v>
      </c>
      <c r="W149" s="2">
        <f t="shared" si="1"/>
        <v>2.666666667</v>
      </c>
      <c r="X149" s="2">
        <f>IFERROR(__xludf.DUMMYFUNCTION("if(ISBLANK(S149),0,COUNTA(SPLIT(S149,"" "")))"),4.0)</f>
        <v>4</v>
      </c>
      <c r="Y149" s="2" t="s">
        <v>659</v>
      </c>
      <c r="Z149" s="2"/>
      <c r="AA149" s="2"/>
    </row>
    <row r="150">
      <c r="A150" s="2" t="s">
        <v>660</v>
      </c>
      <c r="B150" s="2" t="s">
        <v>661</v>
      </c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P150" s="2" t="s">
        <v>24</v>
      </c>
      <c r="R150" s="2" t="s">
        <v>18</v>
      </c>
      <c r="S150" s="2" t="s">
        <v>662</v>
      </c>
      <c r="T150" s="2">
        <v>1.0</v>
      </c>
      <c r="U150" s="2">
        <v>16.0</v>
      </c>
      <c r="V150" s="2">
        <v>5.0</v>
      </c>
      <c r="W150" s="2">
        <f t="shared" si="1"/>
        <v>2.666666667</v>
      </c>
      <c r="X150" s="2">
        <f>IFERROR(__xludf.DUMMYFUNCTION("if(ISBLANK(S150),0,COUNTA(SPLIT(S150,"" "")))"),2.0)</f>
        <v>2</v>
      </c>
      <c r="Y150" s="2" t="s">
        <v>663</v>
      </c>
      <c r="Z150" s="2"/>
      <c r="AA150" s="2"/>
    </row>
    <row r="151">
      <c r="A151" s="2" t="s">
        <v>664</v>
      </c>
      <c r="B151" s="2" t="s">
        <v>665</v>
      </c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 t="s">
        <v>666</v>
      </c>
      <c r="P151" s="2" t="s">
        <v>667</v>
      </c>
      <c r="R151" s="2" t="s">
        <v>18</v>
      </c>
      <c r="S151" s="2" t="s">
        <v>668</v>
      </c>
      <c r="T151" s="2">
        <v>10.0</v>
      </c>
      <c r="U151" s="2">
        <v>58.0</v>
      </c>
      <c r="V151" s="2">
        <v>21.0</v>
      </c>
      <c r="W151" s="2">
        <f t="shared" si="1"/>
        <v>2.636363636</v>
      </c>
      <c r="X151" s="2">
        <f>IFERROR(__xludf.DUMMYFUNCTION("if(ISBLANK(S151),0,COUNTA(SPLIT(S151,"" "")))"),5.0)</f>
        <v>5</v>
      </c>
      <c r="Y151" s="2" t="s">
        <v>669</v>
      </c>
      <c r="Z151" s="2"/>
      <c r="AA151" s="2"/>
    </row>
    <row r="152" hidden="1">
      <c r="A152" s="2" t="s">
        <v>670</v>
      </c>
      <c r="B152" s="2" t="s">
        <v>671</v>
      </c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 t="s">
        <v>129</v>
      </c>
      <c r="P152" s="2" t="s">
        <v>24</v>
      </c>
      <c r="R152" s="2" t="s">
        <v>18</v>
      </c>
      <c r="T152" s="2">
        <v>15.0</v>
      </c>
      <c r="U152" s="2">
        <v>13.0</v>
      </c>
      <c r="V152" s="2">
        <v>4.0</v>
      </c>
      <c r="W152" s="2">
        <f t="shared" si="1"/>
        <v>2.6</v>
      </c>
      <c r="X152" s="2">
        <f>IFERROR(__xludf.DUMMYFUNCTION("if(ISBLANK(S152),0,COUNTA(SPLIT(S152,"" "")))"),0.0)</f>
        <v>0</v>
      </c>
      <c r="Y152" s="2" t="s">
        <v>672</v>
      </c>
      <c r="Z152" s="2"/>
      <c r="AA152" s="2"/>
    </row>
    <row r="153">
      <c r="A153" s="2" t="s">
        <v>673</v>
      </c>
      <c r="B153" s="2" t="s">
        <v>674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 t="s">
        <v>675</v>
      </c>
      <c r="P153" s="2" t="s">
        <v>28</v>
      </c>
      <c r="Q153" s="2" t="s">
        <v>676</v>
      </c>
      <c r="R153" s="2" t="s">
        <v>18</v>
      </c>
      <c r="S153" s="2" t="s">
        <v>677</v>
      </c>
      <c r="T153" s="2">
        <v>3.0</v>
      </c>
      <c r="U153" s="2">
        <v>23.0</v>
      </c>
      <c r="V153" s="2">
        <v>8.0</v>
      </c>
      <c r="W153" s="2">
        <f t="shared" si="1"/>
        <v>2.555555556</v>
      </c>
      <c r="X153" s="2">
        <f>IFERROR(__xludf.DUMMYFUNCTION("if(ISBLANK(S153),0,COUNTA(SPLIT(S153,"" "")))"),17.0)</f>
        <v>17</v>
      </c>
      <c r="Y153" s="2" t="s">
        <v>678</v>
      </c>
      <c r="Z153" s="2"/>
      <c r="AA153" s="2"/>
    </row>
    <row r="154" hidden="1">
      <c r="A154" s="2" t="s">
        <v>679</v>
      </c>
      <c r="B154" s="2" t="s">
        <v>680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P154" s="2" t="s">
        <v>28</v>
      </c>
      <c r="R154" s="2" t="s">
        <v>18</v>
      </c>
      <c r="T154" s="2">
        <v>97.0</v>
      </c>
      <c r="U154" s="2">
        <v>87.0</v>
      </c>
      <c r="V154" s="2">
        <v>34.0</v>
      </c>
      <c r="W154" s="2">
        <f t="shared" si="1"/>
        <v>2.485714286</v>
      </c>
      <c r="X154" s="2">
        <f>IFERROR(__xludf.DUMMYFUNCTION("if(ISBLANK(S154),0,COUNTA(SPLIT(S154,"" "")))"),0.0)</f>
        <v>0</v>
      </c>
      <c r="Y154" s="2" t="s">
        <v>681</v>
      </c>
      <c r="Z154" s="2"/>
      <c r="AA154" s="2"/>
    </row>
    <row r="155" hidden="1">
      <c r="A155" s="2" t="s">
        <v>682</v>
      </c>
      <c r="B155" s="2" t="s">
        <v>682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P155" s="2" t="s">
        <v>28</v>
      </c>
      <c r="Q155" s="2" t="s">
        <v>683</v>
      </c>
      <c r="R155" s="2" t="s">
        <v>18</v>
      </c>
      <c r="T155" s="2">
        <v>40.0</v>
      </c>
      <c r="U155" s="2">
        <v>12.0</v>
      </c>
      <c r="V155" s="2">
        <v>4.0</v>
      </c>
      <c r="W155" s="2">
        <f t="shared" si="1"/>
        <v>2.4</v>
      </c>
      <c r="X155" s="2">
        <f>IFERROR(__xludf.DUMMYFUNCTION("if(ISBLANK(S155),0,COUNTA(SPLIT(S155,"" "")))"),0.0)</f>
        <v>0</v>
      </c>
      <c r="Y155" s="2" t="s">
        <v>684</v>
      </c>
      <c r="Z155" s="2"/>
      <c r="AA155" s="2"/>
    </row>
    <row r="156" hidden="1">
      <c r="A156" s="2" t="s">
        <v>685</v>
      </c>
      <c r="B156" s="2" t="s">
        <v>686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 t="s">
        <v>687</v>
      </c>
      <c r="P156" s="2" t="s">
        <v>28</v>
      </c>
      <c r="Q156" s="2" t="s">
        <v>688</v>
      </c>
      <c r="R156" s="2" t="s">
        <v>18</v>
      </c>
      <c r="T156" s="2">
        <v>8.0</v>
      </c>
      <c r="U156" s="2">
        <v>12.0</v>
      </c>
      <c r="V156" s="2">
        <v>4.0</v>
      </c>
      <c r="W156" s="2">
        <f t="shared" si="1"/>
        <v>2.4</v>
      </c>
      <c r="X156" s="2">
        <f>IFERROR(__xludf.DUMMYFUNCTION("if(ISBLANK(S156),0,COUNTA(SPLIT(S156,"" "")))"),0.0)</f>
        <v>0</v>
      </c>
      <c r="Y156" s="2" t="s">
        <v>689</v>
      </c>
      <c r="Z156" s="2"/>
      <c r="AA156" s="2"/>
    </row>
    <row r="157" hidden="1">
      <c r="A157" s="2" t="s">
        <v>690</v>
      </c>
      <c r="B157" s="2" t="s">
        <v>691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 t="s">
        <v>214</v>
      </c>
      <c r="P157" s="2" t="s">
        <v>24</v>
      </c>
      <c r="Q157" s="2" t="s">
        <v>692</v>
      </c>
      <c r="R157" s="2" t="s">
        <v>18</v>
      </c>
      <c r="T157" s="2">
        <v>10.0</v>
      </c>
      <c r="U157" s="2">
        <v>12.0</v>
      </c>
      <c r="V157" s="2">
        <v>4.0</v>
      </c>
      <c r="W157" s="2">
        <f t="shared" si="1"/>
        <v>2.4</v>
      </c>
      <c r="X157" s="2">
        <f>IFERROR(__xludf.DUMMYFUNCTION("if(ISBLANK(S157),0,COUNTA(SPLIT(S157,"" "")))"),0.0)</f>
        <v>0</v>
      </c>
      <c r="Y157" s="2" t="s">
        <v>693</v>
      </c>
      <c r="Z157" s="2"/>
      <c r="AA157" s="2"/>
    </row>
    <row r="158" hidden="1">
      <c r="A158" s="2" t="s">
        <v>694</v>
      </c>
      <c r="B158" s="2" t="s">
        <v>695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P158" s="2" t="s">
        <v>28</v>
      </c>
      <c r="R158" s="2" t="s">
        <v>30</v>
      </c>
      <c r="T158" s="2">
        <v>129.0</v>
      </c>
      <c r="U158" s="2">
        <v>36.0</v>
      </c>
      <c r="V158" s="2">
        <v>14.0</v>
      </c>
      <c r="W158" s="2">
        <f t="shared" si="1"/>
        <v>2.4</v>
      </c>
      <c r="X158" s="2">
        <f>IFERROR(__xludf.DUMMYFUNCTION("if(ISBLANK(S158),0,COUNTA(SPLIT(S158,"" "")))"),0.0)</f>
        <v>0</v>
      </c>
      <c r="Y158" s="2" t="s">
        <v>696</v>
      </c>
      <c r="Z158" s="2"/>
      <c r="AA158" s="2"/>
    </row>
    <row r="159" hidden="1">
      <c r="A159" s="2" t="s">
        <v>697</v>
      </c>
      <c r="B159" s="2" t="s">
        <v>698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 t="s">
        <v>699</v>
      </c>
      <c r="P159" s="2" t="s">
        <v>28</v>
      </c>
      <c r="Q159" s="2" t="s">
        <v>700</v>
      </c>
      <c r="R159" s="2" t="s">
        <v>18</v>
      </c>
      <c r="T159" s="2">
        <v>41.0</v>
      </c>
      <c r="U159" s="2">
        <v>19.0</v>
      </c>
      <c r="V159" s="2">
        <v>7.0</v>
      </c>
      <c r="W159" s="2">
        <f t="shared" si="1"/>
        <v>2.375</v>
      </c>
      <c r="X159" s="2">
        <f>IFERROR(__xludf.DUMMYFUNCTION("if(ISBLANK(S159),0,COUNTA(SPLIT(S159,"" "")))"),0.0)</f>
        <v>0</v>
      </c>
      <c r="Y159" s="2" t="s">
        <v>701</v>
      </c>
      <c r="Z159" s="2"/>
      <c r="AA159" s="2"/>
    </row>
    <row r="160">
      <c r="A160" s="2" t="s">
        <v>702</v>
      </c>
      <c r="B160" s="2" t="s">
        <v>703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 t="s">
        <v>393</v>
      </c>
      <c r="P160" s="2" t="s">
        <v>24</v>
      </c>
      <c r="Q160" s="2" t="s">
        <v>704</v>
      </c>
      <c r="R160" s="2" t="s">
        <v>18</v>
      </c>
      <c r="S160" s="2" t="s">
        <v>705</v>
      </c>
      <c r="T160" s="2">
        <v>78.0</v>
      </c>
      <c r="U160" s="2">
        <v>14.0</v>
      </c>
      <c r="V160" s="2">
        <v>5.0</v>
      </c>
      <c r="W160" s="2">
        <f t="shared" si="1"/>
        <v>2.333333333</v>
      </c>
      <c r="X160" s="2">
        <f>IFERROR(__xludf.DUMMYFUNCTION("if(ISBLANK(S160),0,COUNTA(SPLIT(S160,"" "")))"),4.0)</f>
        <v>4</v>
      </c>
      <c r="Y160" s="2" t="s">
        <v>706</v>
      </c>
      <c r="Z160" s="2"/>
      <c r="AA160" s="2"/>
    </row>
    <row r="161">
      <c r="A161" s="2" t="s">
        <v>707</v>
      </c>
      <c r="B161" s="2" t="s">
        <v>708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 t="s">
        <v>709</v>
      </c>
      <c r="P161" s="2" t="s">
        <v>28</v>
      </c>
      <c r="R161" s="2" t="s">
        <v>30</v>
      </c>
      <c r="S161" s="2" t="s">
        <v>710</v>
      </c>
      <c r="T161" s="2">
        <v>21.0</v>
      </c>
      <c r="U161" s="2">
        <v>14.0</v>
      </c>
      <c r="V161" s="2">
        <v>5.0</v>
      </c>
      <c r="W161" s="2">
        <f t="shared" si="1"/>
        <v>2.333333333</v>
      </c>
      <c r="X161" s="2">
        <f>IFERROR(__xludf.DUMMYFUNCTION("if(ISBLANK(S161),0,COUNTA(SPLIT(S161,"" "")))"),4.0)</f>
        <v>4</v>
      </c>
      <c r="Y161" s="2" t="s">
        <v>711</v>
      </c>
      <c r="Z161" s="2"/>
      <c r="AA161" s="2"/>
    </row>
    <row r="162">
      <c r="A162" s="2" t="s">
        <v>712</v>
      </c>
      <c r="B162" s="2" t="s">
        <v>713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 t="s">
        <v>714</v>
      </c>
      <c r="P162" s="2" t="s">
        <v>24</v>
      </c>
      <c r="Q162" s="2" t="s">
        <v>715</v>
      </c>
      <c r="R162" s="2" t="s">
        <v>30</v>
      </c>
      <c r="S162" s="2" t="s">
        <v>716</v>
      </c>
      <c r="T162" s="2">
        <v>31.0</v>
      </c>
      <c r="U162" s="2">
        <v>55.0</v>
      </c>
      <c r="V162" s="2">
        <v>23.0</v>
      </c>
      <c r="W162" s="2">
        <f t="shared" si="1"/>
        <v>2.291666667</v>
      </c>
      <c r="X162" s="2">
        <f>IFERROR(__xludf.DUMMYFUNCTION("if(ISBLANK(S162),0,COUNTA(SPLIT(S162,"" "")))"),10.0)</f>
        <v>10</v>
      </c>
      <c r="Y162" s="2" t="s">
        <v>717</v>
      </c>
      <c r="Z162" s="2"/>
      <c r="AA162" s="2"/>
    </row>
    <row r="163" hidden="1">
      <c r="A163" s="2" t="s">
        <v>718</v>
      </c>
      <c r="B163" s="2" t="s">
        <v>719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 t="s">
        <v>720</v>
      </c>
      <c r="P163" s="2" t="s">
        <v>24</v>
      </c>
      <c r="Q163" s="2" t="s">
        <v>721</v>
      </c>
      <c r="R163" s="2" t="s">
        <v>18</v>
      </c>
      <c r="T163" s="2">
        <v>16.0</v>
      </c>
      <c r="U163" s="2">
        <v>11.0</v>
      </c>
      <c r="V163" s="2">
        <v>4.0</v>
      </c>
      <c r="W163" s="2">
        <f t="shared" si="1"/>
        <v>2.2</v>
      </c>
      <c r="X163" s="2">
        <f>IFERROR(__xludf.DUMMYFUNCTION("if(ISBLANK(S163),0,COUNTA(SPLIT(S163,"" "")))"),0.0)</f>
        <v>0</v>
      </c>
      <c r="Y163" s="2" t="s">
        <v>722</v>
      </c>
      <c r="Z163" s="2"/>
      <c r="AA163" s="2"/>
    </row>
    <row r="164">
      <c r="A164" s="2" t="s">
        <v>723</v>
      </c>
      <c r="B164" s="2" t="s">
        <v>724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 t="s">
        <v>61</v>
      </c>
      <c r="P164" s="2" t="s">
        <v>24</v>
      </c>
      <c r="R164" s="2" t="s">
        <v>18</v>
      </c>
      <c r="S164" s="2" t="s">
        <v>725</v>
      </c>
      <c r="T164" s="2">
        <v>6.0</v>
      </c>
      <c r="U164" s="2">
        <v>11.0</v>
      </c>
      <c r="V164" s="2">
        <v>4.0</v>
      </c>
      <c r="W164" s="2">
        <f t="shared" si="1"/>
        <v>2.2</v>
      </c>
      <c r="X164" s="2">
        <f>IFERROR(__xludf.DUMMYFUNCTION("if(ISBLANK(S164),0,COUNTA(SPLIT(S164,"" "")))"),10.0)</f>
        <v>10</v>
      </c>
      <c r="Y164" s="2" t="s">
        <v>726</v>
      </c>
      <c r="Z164" s="2"/>
      <c r="AA164" s="2"/>
    </row>
    <row r="165" hidden="1">
      <c r="A165" s="2" t="s">
        <v>727</v>
      </c>
      <c r="B165" s="2" t="s">
        <v>728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P165" s="2" t="s">
        <v>28</v>
      </c>
      <c r="R165" s="2" t="s">
        <v>18</v>
      </c>
      <c r="T165" s="2">
        <v>18.0</v>
      </c>
      <c r="U165" s="2">
        <v>15.0</v>
      </c>
      <c r="V165" s="2">
        <v>6.0</v>
      </c>
      <c r="W165" s="2">
        <f t="shared" si="1"/>
        <v>2.142857143</v>
      </c>
      <c r="X165" s="2">
        <f>IFERROR(__xludf.DUMMYFUNCTION("if(ISBLANK(S165),0,COUNTA(SPLIT(S165,"" "")))"),0.0)</f>
        <v>0</v>
      </c>
      <c r="Y165" s="2" t="s">
        <v>729</v>
      </c>
      <c r="Z165" s="2"/>
      <c r="AA165" s="2"/>
    </row>
    <row r="166">
      <c r="A166" s="2" t="s">
        <v>730</v>
      </c>
      <c r="B166" s="2" t="s">
        <v>731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 t="s">
        <v>732</v>
      </c>
      <c r="P166" s="2" t="s">
        <v>733</v>
      </c>
      <c r="R166" s="2" t="s">
        <v>18</v>
      </c>
      <c r="S166" s="2" t="s">
        <v>734</v>
      </c>
      <c r="T166" s="2">
        <v>7.0</v>
      </c>
      <c r="U166" s="2">
        <v>15.0</v>
      </c>
      <c r="V166" s="2">
        <v>6.0</v>
      </c>
      <c r="W166" s="2">
        <f t="shared" si="1"/>
        <v>2.142857143</v>
      </c>
      <c r="X166" s="2">
        <f>IFERROR(__xludf.DUMMYFUNCTION("if(ISBLANK(S166),0,COUNTA(SPLIT(S166,"" "")))"),10.0)</f>
        <v>10</v>
      </c>
      <c r="Y166" s="2" t="s">
        <v>735</v>
      </c>
      <c r="Z166" s="2"/>
      <c r="AA166" s="2"/>
    </row>
    <row r="167">
      <c r="A167" s="2" t="s">
        <v>736</v>
      </c>
      <c r="B167" s="2" t="s">
        <v>737</v>
      </c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 t="s">
        <v>393</v>
      </c>
      <c r="P167" s="2" t="s">
        <v>28</v>
      </c>
      <c r="Q167" s="2" t="s">
        <v>738</v>
      </c>
      <c r="R167" s="2" t="s">
        <v>18</v>
      </c>
      <c r="S167" s="2" t="s">
        <v>739</v>
      </c>
      <c r="T167" s="2">
        <v>67.0</v>
      </c>
      <c r="U167" s="2">
        <v>48.0</v>
      </c>
      <c r="V167" s="2">
        <v>22.0</v>
      </c>
      <c r="W167" s="2">
        <f t="shared" si="1"/>
        <v>2.086956522</v>
      </c>
      <c r="X167" s="2">
        <f>IFERROR(__xludf.DUMMYFUNCTION("if(ISBLANK(S167),0,COUNTA(SPLIT(S167,"" "")))"),3.0)</f>
        <v>3</v>
      </c>
      <c r="Y167" s="2" t="s">
        <v>740</v>
      </c>
      <c r="Z167" s="2"/>
      <c r="AA167" s="2"/>
    </row>
    <row r="168">
      <c r="A168" s="2" t="s">
        <v>741</v>
      </c>
      <c r="B168" s="2" t="s">
        <v>742</v>
      </c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 t="s">
        <v>129</v>
      </c>
      <c r="P168" s="2" t="s">
        <v>28</v>
      </c>
      <c r="R168" s="2" t="s">
        <v>18</v>
      </c>
      <c r="S168" s="2" t="s">
        <v>743</v>
      </c>
      <c r="T168" s="2">
        <v>12.0</v>
      </c>
      <c r="U168" s="2">
        <v>25.0</v>
      </c>
      <c r="V168" s="2">
        <v>11.0</v>
      </c>
      <c r="W168" s="2">
        <f t="shared" si="1"/>
        <v>2.083333333</v>
      </c>
      <c r="X168" s="2">
        <f>IFERROR(__xludf.DUMMYFUNCTION("if(ISBLANK(S168),0,COUNTA(SPLIT(S168,"" "")))"),14.0)</f>
        <v>14</v>
      </c>
      <c r="Y168" s="2" t="s">
        <v>744</v>
      </c>
      <c r="Z168" s="2"/>
      <c r="AA168" s="2"/>
    </row>
    <row r="169" hidden="1">
      <c r="A169" s="2" t="s">
        <v>745</v>
      </c>
      <c r="B169" s="2" t="s">
        <v>746</v>
      </c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 t="s">
        <v>599</v>
      </c>
      <c r="P169" s="2" t="s">
        <v>747</v>
      </c>
      <c r="R169" s="2" t="s">
        <v>18</v>
      </c>
      <c r="T169" s="2">
        <v>7.0</v>
      </c>
      <c r="U169" s="2">
        <v>12.0</v>
      </c>
      <c r="V169" s="2">
        <v>5.0</v>
      </c>
      <c r="W169" s="2">
        <f t="shared" si="1"/>
        <v>2</v>
      </c>
      <c r="X169" s="2">
        <f>IFERROR(__xludf.DUMMYFUNCTION("if(ISBLANK(S169),0,COUNTA(SPLIT(S169,"" "")))"),0.0)</f>
        <v>0</v>
      </c>
      <c r="Y169" s="2" t="s">
        <v>748</v>
      </c>
      <c r="Z169" s="2"/>
      <c r="AA169" s="2"/>
    </row>
    <row r="170" hidden="1">
      <c r="A170" s="2" t="s">
        <v>749</v>
      </c>
      <c r="B170" s="2" t="s">
        <v>750</v>
      </c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P170" s="2" t="s">
        <v>28</v>
      </c>
      <c r="Q170" s="2" t="s">
        <v>751</v>
      </c>
      <c r="R170" s="2" t="s">
        <v>18</v>
      </c>
      <c r="T170" s="2">
        <v>70.0</v>
      </c>
      <c r="U170" s="2">
        <v>36.0</v>
      </c>
      <c r="V170" s="2">
        <v>17.0</v>
      </c>
      <c r="W170" s="2">
        <f t="shared" si="1"/>
        <v>2</v>
      </c>
      <c r="X170" s="2">
        <f>IFERROR(__xludf.DUMMYFUNCTION("if(ISBLANK(S170),0,COUNTA(SPLIT(S170,"" "")))"),0.0)</f>
        <v>0</v>
      </c>
      <c r="Y170" s="2" t="s">
        <v>752</v>
      </c>
      <c r="Z170" s="2"/>
      <c r="AA170" s="2"/>
    </row>
    <row r="171" hidden="1">
      <c r="A171" s="2" t="s">
        <v>753</v>
      </c>
      <c r="B171" s="2" t="s">
        <v>754</v>
      </c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 t="s">
        <v>755</v>
      </c>
      <c r="P171" s="2" t="s">
        <v>28</v>
      </c>
      <c r="Q171" s="2" t="s">
        <v>756</v>
      </c>
      <c r="R171" s="2" t="s">
        <v>18</v>
      </c>
      <c r="T171" s="2">
        <v>3.0</v>
      </c>
      <c r="U171" s="2">
        <v>20.0</v>
      </c>
      <c r="V171" s="2">
        <v>9.0</v>
      </c>
      <c r="W171" s="2">
        <f t="shared" si="1"/>
        <v>2</v>
      </c>
      <c r="X171" s="2">
        <f>IFERROR(__xludf.DUMMYFUNCTION("if(ISBLANK(S171),0,COUNTA(SPLIT(S171,"" "")))"),0.0)</f>
        <v>0</v>
      </c>
      <c r="Y171" s="2" t="s">
        <v>757</v>
      </c>
      <c r="Z171" s="2"/>
      <c r="AA171" s="2"/>
    </row>
    <row r="172">
      <c r="A172" s="2" t="s">
        <v>758</v>
      </c>
      <c r="B172" s="2" t="s">
        <v>759</v>
      </c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 t="s">
        <v>129</v>
      </c>
      <c r="P172" s="2" t="s">
        <v>109</v>
      </c>
      <c r="R172" s="2" t="s">
        <v>18</v>
      </c>
      <c r="S172" s="2" t="s">
        <v>760</v>
      </c>
      <c r="T172" s="2">
        <v>66.0</v>
      </c>
      <c r="U172" s="2">
        <v>25.0</v>
      </c>
      <c r="V172" s="2">
        <v>12.0</v>
      </c>
      <c r="W172" s="2">
        <f t="shared" si="1"/>
        <v>1.923076923</v>
      </c>
      <c r="X172" s="2">
        <f>IFERROR(__xludf.DUMMYFUNCTION("if(ISBLANK(S172),0,COUNTA(SPLIT(S172,"" "")))"),16.0)</f>
        <v>16</v>
      </c>
      <c r="Y172" s="2" t="s">
        <v>761</v>
      </c>
      <c r="Z172" s="2"/>
      <c r="AA172" s="2"/>
    </row>
    <row r="173" hidden="1">
      <c r="A173" s="2" t="s">
        <v>762</v>
      </c>
      <c r="B173" s="2" t="s">
        <v>763</v>
      </c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P173" s="2" t="s">
        <v>764</v>
      </c>
      <c r="Q173" s="2" t="s">
        <v>765</v>
      </c>
      <c r="R173" s="2" t="s">
        <v>18</v>
      </c>
      <c r="T173" s="2">
        <v>24.0</v>
      </c>
      <c r="U173" s="2">
        <v>11.0</v>
      </c>
      <c r="V173" s="2">
        <v>5.0</v>
      </c>
      <c r="W173" s="2">
        <f t="shared" si="1"/>
        <v>1.833333333</v>
      </c>
      <c r="X173" s="2">
        <f>IFERROR(__xludf.DUMMYFUNCTION("if(ISBLANK(S173),0,COUNTA(SPLIT(S173,"" "")))"),0.0)</f>
        <v>0</v>
      </c>
      <c r="Y173" s="2" t="s">
        <v>766</v>
      </c>
      <c r="Z173" s="2"/>
      <c r="AA173" s="2"/>
    </row>
    <row r="174" hidden="1">
      <c r="A174" s="2" t="s">
        <v>767</v>
      </c>
      <c r="B174" s="2" t="s">
        <v>768</v>
      </c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P174" s="2" t="s">
        <v>28</v>
      </c>
      <c r="Q174" s="2" t="s">
        <v>769</v>
      </c>
      <c r="R174" s="2" t="s">
        <v>18</v>
      </c>
      <c r="T174" s="2">
        <v>44.0</v>
      </c>
      <c r="U174" s="2">
        <v>27.0</v>
      </c>
      <c r="V174" s="2">
        <v>14.0</v>
      </c>
      <c r="W174" s="2">
        <f t="shared" si="1"/>
        <v>1.8</v>
      </c>
      <c r="X174" s="2">
        <f>IFERROR(__xludf.DUMMYFUNCTION("if(ISBLANK(S174),0,COUNTA(SPLIT(S174,"" "")))"),0.0)</f>
        <v>0</v>
      </c>
      <c r="Y174" s="2" t="s">
        <v>770</v>
      </c>
      <c r="Z174" s="2"/>
      <c r="AA174" s="2"/>
    </row>
    <row r="175">
      <c r="A175" s="2" t="s">
        <v>771</v>
      </c>
      <c r="B175" s="2" t="s">
        <v>772</v>
      </c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P175" s="2" t="s">
        <v>28</v>
      </c>
      <c r="R175" s="2" t="s">
        <v>18</v>
      </c>
      <c r="S175" s="2" t="s">
        <v>773</v>
      </c>
      <c r="T175" s="2">
        <v>45.0</v>
      </c>
      <c r="U175" s="2">
        <v>50.0</v>
      </c>
      <c r="V175" s="2">
        <v>27.0</v>
      </c>
      <c r="W175" s="2">
        <f t="shared" si="1"/>
        <v>1.785714286</v>
      </c>
      <c r="X175" s="2">
        <f>IFERROR(__xludf.DUMMYFUNCTION("if(ISBLANK(S175),0,COUNTA(SPLIT(S175,"" "")))"),19.0)</f>
        <v>19</v>
      </c>
      <c r="Y175" s="2" t="s">
        <v>774</v>
      </c>
      <c r="Z175" s="2"/>
      <c r="AA175" s="2"/>
    </row>
    <row r="176">
      <c r="A176" s="2" t="s">
        <v>775</v>
      </c>
      <c r="B176" s="2" t="s">
        <v>776</v>
      </c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 t="s">
        <v>777</v>
      </c>
      <c r="P176" s="2" t="s">
        <v>28</v>
      </c>
      <c r="R176" s="2" t="s">
        <v>18</v>
      </c>
      <c r="S176" s="2" t="s">
        <v>778</v>
      </c>
      <c r="T176" s="2">
        <v>105.0</v>
      </c>
      <c r="U176" s="2">
        <v>16.0</v>
      </c>
      <c r="V176" s="2">
        <v>8.0</v>
      </c>
      <c r="W176" s="2">
        <f t="shared" si="1"/>
        <v>1.777777778</v>
      </c>
      <c r="X176" s="2">
        <f>IFERROR(__xludf.DUMMYFUNCTION("if(ISBLANK(S176),0,COUNTA(SPLIT(S176,"" "")))"),1.0)</f>
        <v>1</v>
      </c>
      <c r="Y176" s="2" t="s">
        <v>779</v>
      </c>
      <c r="Z176" s="2"/>
      <c r="AA176" s="2"/>
    </row>
    <row r="177">
      <c r="A177" s="2" t="s">
        <v>780</v>
      </c>
      <c r="B177" s="2" t="s">
        <v>781</v>
      </c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 t="s">
        <v>782</v>
      </c>
      <c r="P177" s="2" t="s">
        <v>28</v>
      </c>
      <c r="R177" s="2" t="s">
        <v>18</v>
      </c>
      <c r="S177" s="2" t="s">
        <v>783</v>
      </c>
      <c r="T177" s="2">
        <v>24.0</v>
      </c>
      <c r="U177" s="2">
        <v>16.0</v>
      </c>
      <c r="V177" s="2">
        <v>8.0</v>
      </c>
      <c r="W177" s="2">
        <f t="shared" si="1"/>
        <v>1.777777778</v>
      </c>
      <c r="X177" s="2">
        <f>IFERROR(__xludf.DUMMYFUNCTION("if(ISBLANK(S177),0,COUNTA(SPLIT(S177,"" "")))"),18.0)</f>
        <v>18</v>
      </c>
      <c r="Y177" s="2" t="s">
        <v>784</v>
      </c>
      <c r="Z177" s="2"/>
      <c r="AA177" s="2"/>
    </row>
    <row r="178" hidden="1">
      <c r="A178" s="2" t="s">
        <v>785</v>
      </c>
      <c r="B178" s="2" t="s">
        <v>786</v>
      </c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P178" s="2" t="s">
        <v>24</v>
      </c>
      <c r="R178" s="2" t="s">
        <v>18</v>
      </c>
      <c r="T178" s="2">
        <v>46.0</v>
      </c>
      <c r="U178" s="2">
        <v>30.0</v>
      </c>
      <c r="V178" s="2">
        <v>16.0</v>
      </c>
      <c r="W178" s="2">
        <f t="shared" si="1"/>
        <v>1.764705882</v>
      </c>
      <c r="X178" s="2">
        <f>IFERROR(__xludf.DUMMYFUNCTION("if(ISBLANK(S178),0,COUNTA(SPLIT(S178,"" "")))"),0.0)</f>
        <v>0</v>
      </c>
      <c r="Y178" s="2" t="s">
        <v>787</v>
      </c>
      <c r="Z178" s="2"/>
      <c r="AA178" s="2"/>
    </row>
    <row r="179" hidden="1">
      <c r="A179" s="2" t="s">
        <v>788</v>
      </c>
      <c r="B179" s="2" t="s">
        <v>789</v>
      </c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 t="s">
        <v>790</v>
      </c>
      <c r="P179" s="2" t="s">
        <v>24</v>
      </c>
      <c r="Q179" s="2" t="s">
        <v>791</v>
      </c>
      <c r="R179" s="2" t="s">
        <v>18</v>
      </c>
      <c r="T179" s="2">
        <v>26.0</v>
      </c>
      <c r="U179" s="2">
        <v>20.0</v>
      </c>
      <c r="V179" s="2">
        <v>11.0</v>
      </c>
      <c r="W179" s="2">
        <f t="shared" si="1"/>
        <v>1.666666667</v>
      </c>
      <c r="X179" s="2">
        <f>IFERROR(__xludf.DUMMYFUNCTION("if(ISBLANK(S179),0,COUNTA(SPLIT(S179,"" "")))"),0.0)</f>
        <v>0</v>
      </c>
      <c r="Y179" s="2" t="s">
        <v>792</v>
      </c>
      <c r="Z179" s="2"/>
      <c r="AA179" s="2"/>
    </row>
    <row r="180" hidden="1">
      <c r="A180" s="2" t="s">
        <v>793</v>
      </c>
      <c r="B180" s="2" t="s">
        <v>794</v>
      </c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P180" s="2" t="s">
        <v>172</v>
      </c>
      <c r="R180" s="2" t="s">
        <v>30</v>
      </c>
      <c r="T180" s="2">
        <v>41.0</v>
      </c>
      <c r="U180" s="2">
        <v>23.0</v>
      </c>
      <c r="V180" s="2">
        <v>13.0</v>
      </c>
      <c r="W180" s="2">
        <f t="shared" si="1"/>
        <v>1.642857143</v>
      </c>
      <c r="X180" s="2">
        <f>IFERROR(__xludf.DUMMYFUNCTION("if(ISBLANK(S180),0,COUNTA(SPLIT(S180,"" "")))"),0.0)</f>
        <v>0</v>
      </c>
      <c r="Y180" s="2" t="s">
        <v>795</v>
      </c>
      <c r="Z180" s="2"/>
      <c r="AA180" s="2"/>
    </row>
    <row r="181" hidden="1">
      <c r="A181" s="2" t="s">
        <v>796</v>
      </c>
      <c r="B181" s="2" t="s">
        <v>797</v>
      </c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 t="s">
        <v>129</v>
      </c>
      <c r="P181" s="2" t="s">
        <v>28</v>
      </c>
      <c r="Q181" s="2" t="s">
        <v>798</v>
      </c>
      <c r="R181" s="2" t="s">
        <v>18</v>
      </c>
      <c r="T181" s="2">
        <v>23.0</v>
      </c>
      <c r="U181" s="2">
        <v>13.0</v>
      </c>
      <c r="V181" s="2">
        <v>7.0</v>
      </c>
      <c r="W181" s="2">
        <f t="shared" si="1"/>
        <v>1.625</v>
      </c>
      <c r="X181" s="2">
        <f>IFERROR(__xludf.DUMMYFUNCTION("if(ISBLANK(S181),0,COUNTA(SPLIT(S181,"" "")))"),0.0)</f>
        <v>0</v>
      </c>
      <c r="Y181" s="2" t="s">
        <v>799</v>
      </c>
      <c r="Z181" s="2"/>
      <c r="AA181" s="2"/>
    </row>
    <row r="182">
      <c r="A182" s="2" t="s">
        <v>800</v>
      </c>
      <c r="B182" s="2" t="s">
        <v>801</v>
      </c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 t="s">
        <v>802</v>
      </c>
      <c r="P182" s="2" t="s">
        <v>24</v>
      </c>
      <c r="Q182" s="2" t="s">
        <v>803</v>
      </c>
      <c r="R182" s="2" t="s">
        <v>18</v>
      </c>
      <c r="S182" s="2" t="s">
        <v>804</v>
      </c>
      <c r="T182" s="2">
        <v>119.0</v>
      </c>
      <c r="U182" s="2">
        <v>39.0</v>
      </c>
      <c r="V182" s="2">
        <v>23.0</v>
      </c>
      <c r="W182" s="2">
        <f t="shared" si="1"/>
        <v>1.625</v>
      </c>
      <c r="X182" s="2">
        <f>IFERROR(__xludf.DUMMYFUNCTION("if(ISBLANK(S182),0,COUNTA(SPLIT(S182,"" "")))"),19.0)</f>
        <v>19</v>
      </c>
      <c r="Y182" s="2" t="s">
        <v>805</v>
      </c>
      <c r="Z182" s="2"/>
      <c r="AA182" s="2"/>
    </row>
    <row r="183" hidden="1">
      <c r="A183" s="2" t="s">
        <v>806</v>
      </c>
      <c r="B183" s="2" t="s">
        <v>807</v>
      </c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P183" s="2" t="s">
        <v>28</v>
      </c>
      <c r="R183" s="2" t="s">
        <v>18</v>
      </c>
      <c r="T183" s="2">
        <v>29.0</v>
      </c>
      <c r="U183" s="2">
        <v>24.0</v>
      </c>
      <c r="V183" s="2">
        <v>14.0</v>
      </c>
      <c r="W183" s="2">
        <f t="shared" si="1"/>
        <v>1.6</v>
      </c>
      <c r="X183" s="2">
        <f>IFERROR(__xludf.DUMMYFUNCTION("if(ISBLANK(S183),0,COUNTA(SPLIT(S183,"" "")))"),0.0)</f>
        <v>0</v>
      </c>
      <c r="Y183" s="2" t="s">
        <v>808</v>
      </c>
      <c r="Z183" s="2"/>
      <c r="AA183" s="2"/>
    </row>
    <row r="184">
      <c r="A184" s="2" t="s">
        <v>809</v>
      </c>
      <c r="B184" s="2" t="s">
        <v>810</v>
      </c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 t="s">
        <v>811</v>
      </c>
      <c r="P184" s="2" t="s">
        <v>812</v>
      </c>
      <c r="Q184" s="2" t="s">
        <v>813</v>
      </c>
      <c r="R184" s="2" t="s">
        <v>18</v>
      </c>
      <c r="S184" s="2" t="s">
        <v>814</v>
      </c>
      <c r="T184" s="2">
        <v>25.0</v>
      </c>
      <c r="U184" s="2">
        <v>11.0</v>
      </c>
      <c r="V184" s="2">
        <v>6.0</v>
      </c>
      <c r="W184" s="2">
        <f t="shared" si="1"/>
        <v>1.571428571</v>
      </c>
      <c r="X184" s="2">
        <f>IFERROR(__xludf.DUMMYFUNCTION("if(ISBLANK(S184),0,COUNTA(SPLIT(S184,"" "")))"),9.0)</f>
        <v>9</v>
      </c>
      <c r="Y184" s="2" t="s">
        <v>815</v>
      </c>
      <c r="Z184" s="2"/>
      <c r="AA184" s="2"/>
    </row>
    <row r="185">
      <c r="A185" s="2" t="s">
        <v>816</v>
      </c>
      <c r="B185" s="2" t="s">
        <v>817</v>
      </c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P185" s="2" t="s">
        <v>28</v>
      </c>
      <c r="R185" s="2" t="s">
        <v>18</v>
      </c>
      <c r="S185" s="2" t="s">
        <v>818</v>
      </c>
      <c r="T185" s="2">
        <v>34.0</v>
      </c>
      <c r="U185" s="2">
        <v>17.0</v>
      </c>
      <c r="V185" s="2">
        <v>10.0</v>
      </c>
      <c r="W185" s="2">
        <f t="shared" si="1"/>
        <v>1.545454545</v>
      </c>
      <c r="X185" s="2">
        <f>IFERROR(__xludf.DUMMYFUNCTION("if(ISBLANK(S185),0,COUNTA(SPLIT(S185,"" "")))"),3.0)</f>
        <v>3</v>
      </c>
      <c r="Y185" s="2" t="s">
        <v>819</v>
      </c>
      <c r="Z185" s="2"/>
      <c r="AA185" s="2"/>
    </row>
    <row r="186" hidden="1">
      <c r="A186" s="2" t="s">
        <v>820</v>
      </c>
      <c r="O186" s="2" t="s">
        <v>129</v>
      </c>
      <c r="P186" s="2" t="s">
        <v>28</v>
      </c>
      <c r="R186" s="2" t="s">
        <v>18</v>
      </c>
      <c r="T186" s="2">
        <v>66.0</v>
      </c>
      <c r="U186" s="2">
        <v>12.0</v>
      </c>
      <c r="V186" s="2">
        <v>7.0</v>
      </c>
      <c r="W186" s="2">
        <f t="shared" si="1"/>
        <v>1.5</v>
      </c>
      <c r="X186" s="2">
        <f>IFERROR(__xludf.DUMMYFUNCTION("if(ISBLANK(S186),0,COUNTA(SPLIT(S186,"" "")))"),0.0)</f>
        <v>0</v>
      </c>
      <c r="Y186" s="2" t="s">
        <v>821</v>
      </c>
      <c r="Z186" s="2"/>
      <c r="AA186" s="2"/>
    </row>
    <row r="187" hidden="1">
      <c r="A187" s="2" t="s">
        <v>822</v>
      </c>
      <c r="B187" s="2" t="s">
        <v>823</v>
      </c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P187" s="2" t="s">
        <v>824</v>
      </c>
      <c r="R187" s="2" t="s">
        <v>18</v>
      </c>
      <c r="T187" s="2">
        <v>15.0</v>
      </c>
      <c r="U187" s="2">
        <v>22.0</v>
      </c>
      <c r="V187" s="2">
        <v>14.0</v>
      </c>
      <c r="W187" s="2">
        <f t="shared" si="1"/>
        <v>1.466666667</v>
      </c>
      <c r="X187" s="2">
        <f>IFERROR(__xludf.DUMMYFUNCTION("if(ISBLANK(S187),0,COUNTA(SPLIT(S187,"" "")))"),0.0)</f>
        <v>0</v>
      </c>
      <c r="Y187" s="2" t="s">
        <v>825</v>
      </c>
      <c r="Z187" s="2"/>
      <c r="AA187" s="2"/>
    </row>
    <row r="188">
      <c r="A188" s="2" t="s">
        <v>826</v>
      </c>
      <c r="B188" s="2" t="s">
        <v>827</v>
      </c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P188" s="2" t="s">
        <v>28</v>
      </c>
      <c r="Q188" s="2" t="s">
        <v>828</v>
      </c>
      <c r="R188" s="2" t="s">
        <v>18</v>
      </c>
      <c r="S188" s="2" t="s">
        <v>829</v>
      </c>
      <c r="T188" s="2">
        <v>46.0</v>
      </c>
      <c r="U188" s="2">
        <v>13.0</v>
      </c>
      <c r="V188" s="2">
        <v>8.0</v>
      </c>
      <c r="W188" s="2">
        <f t="shared" si="1"/>
        <v>1.444444444</v>
      </c>
      <c r="X188" s="2">
        <f>IFERROR(__xludf.DUMMYFUNCTION("if(ISBLANK(S188),0,COUNTA(SPLIT(S188,"" "")))"),26.0)</f>
        <v>26</v>
      </c>
      <c r="Y188" s="2" t="s">
        <v>830</v>
      </c>
      <c r="Z188" s="2"/>
      <c r="AA188" s="2"/>
    </row>
    <row r="189" hidden="1">
      <c r="A189" s="2" t="s">
        <v>831</v>
      </c>
      <c r="B189" s="2" t="s">
        <v>832</v>
      </c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 t="s">
        <v>833</v>
      </c>
      <c r="P189" s="2" t="s">
        <v>24</v>
      </c>
      <c r="Q189" s="2" t="s">
        <v>834</v>
      </c>
      <c r="R189" s="2" t="s">
        <v>30</v>
      </c>
      <c r="T189" s="2">
        <v>13.0</v>
      </c>
      <c r="U189" s="2">
        <v>20.0</v>
      </c>
      <c r="V189" s="2">
        <v>13.0</v>
      </c>
      <c r="W189" s="2">
        <f t="shared" si="1"/>
        <v>1.428571429</v>
      </c>
      <c r="X189" s="2">
        <f>IFERROR(__xludf.DUMMYFUNCTION("if(ISBLANK(S189),0,COUNTA(SPLIT(S189,"" "")))"),0.0)</f>
        <v>0</v>
      </c>
      <c r="Y189" s="2" t="s">
        <v>835</v>
      </c>
      <c r="Z189" s="2"/>
      <c r="AA189" s="2"/>
    </row>
    <row r="190" hidden="1">
      <c r="A190" s="2" t="s">
        <v>836</v>
      </c>
      <c r="B190" s="2" t="s">
        <v>837</v>
      </c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 t="s">
        <v>838</v>
      </c>
      <c r="P190" s="2" t="s">
        <v>24</v>
      </c>
      <c r="R190" s="2" t="s">
        <v>18</v>
      </c>
      <c r="T190" s="2">
        <v>91.0</v>
      </c>
      <c r="U190" s="2">
        <v>28.0</v>
      </c>
      <c r="V190" s="2">
        <v>19.0</v>
      </c>
      <c r="W190" s="2">
        <f t="shared" si="1"/>
        <v>1.4</v>
      </c>
      <c r="X190" s="2">
        <f>IFERROR(__xludf.DUMMYFUNCTION("if(ISBLANK(S190),0,COUNTA(SPLIT(S190,"" "")))"),0.0)</f>
        <v>0</v>
      </c>
      <c r="Y190" s="2" t="s">
        <v>839</v>
      </c>
      <c r="Z190" s="2"/>
      <c r="AA190" s="2"/>
    </row>
    <row r="191" hidden="1">
      <c r="A191" s="2" t="s">
        <v>840</v>
      </c>
      <c r="B191" s="2" t="s">
        <v>841</v>
      </c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 t="s">
        <v>777</v>
      </c>
      <c r="P191" s="2" t="s">
        <v>24</v>
      </c>
      <c r="R191" s="2" t="s">
        <v>18</v>
      </c>
      <c r="T191" s="2">
        <v>23.0</v>
      </c>
      <c r="U191" s="2">
        <v>18.0</v>
      </c>
      <c r="V191" s="2">
        <v>12.0</v>
      </c>
      <c r="W191" s="2">
        <f t="shared" si="1"/>
        <v>1.384615385</v>
      </c>
      <c r="X191" s="2">
        <f>IFERROR(__xludf.DUMMYFUNCTION("if(ISBLANK(S191),0,COUNTA(SPLIT(S191,"" "")))"),0.0)</f>
        <v>0</v>
      </c>
      <c r="Y191" s="2" t="s">
        <v>842</v>
      </c>
      <c r="Z191" s="2"/>
      <c r="AA191" s="2"/>
    </row>
    <row r="192" hidden="1">
      <c r="A192" s="2" t="s">
        <v>843</v>
      </c>
      <c r="B192" s="2" t="s">
        <v>844</v>
      </c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 t="s">
        <v>845</v>
      </c>
      <c r="P192" s="2" t="s">
        <v>24</v>
      </c>
      <c r="R192" s="2" t="s">
        <v>18</v>
      </c>
      <c r="T192" s="2">
        <v>14.0</v>
      </c>
      <c r="U192" s="2">
        <v>15.0</v>
      </c>
      <c r="V192" s="2">
        <v>10.0</v>
      </c>
      <c r="W192" s="2">
        <f t="shared" si="1"/>
        <v>1.363636364</v>
      </c>
      <c r="X192" s="2">
        <f>IFERROR(__xludf.DUMMYFUNCTION("if(ISBLANK(S192),0,COUNTA(SPLIT(S192,"" "")))"),0.0)</f>
        <v>0</v>
      </c>
      <c r="Y192" s="2" t="s">
        <v>846</v>
      </c>
      <c r="Z192" s="2"/>
      <c r="AA192" s="2"/>
    </row>
    <row r="193">
      <c r="A193" s="2" t="s">
        <v>847</v>
      </c>
      <c r="B193" s="2" t="s">
        <v>848</v>
      </c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P193" s="2" t="s">
        <v>28</v>
      </c>
      <c r="R193" s="2" t="s">
        <v>30</v>
      </c>
      <c r="S193" s="2" t="s">
        <v>849</v>
      </c>
      <c r="T193" s="2">
        <v>65.0</v>
      </c>
      <c r="U193" s="2">
        <v>64.0</v>
      </c>
      <c r="V193" s="2">
        <v>46.0</v>
      </c>
      <c r="W193" s="2">
        <f t="shared" si="1"/>
        <v>1.361702128</v>
      </c>
      <c r="X193" s="2">
        <f>IFERROR(__xludf.DUMMYFUNCTION("if(ISBLANK(S193),0,COUNTA(SPLIT(S193,"" "")))"),2.0)</f>
        <v>2</v>
      </c>
      <c r="Y193" s="2" t="s">
        <v>850</v>
      </c>
      <c r="Z193" s="2"/>
      <c r="AA193" s="2"/>
    </row>
    <row r="194">
      <c r="A194" s="2" t="s">
        <v>851</v>
      </c>
      <c r="B194" s="2" t="s">
        <v>852</v>
      </c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 t="s">
        <v>853</v>
      </c>
      <c r="P194" s="2" t="s">
        <v>28</v>
      </c>
      <c r="R194" s="2" t="s">
        <v>18</v>
      </c>
      <c r="S194" s="2" t="s">
        <v>854</v>
      </c>
      <c r="T194" s="2">
        <v>33.0</v>
      </c>
      <c r="U194" s="2">
        <v>34.0</v>
      </c>
      <c r="V194" s="2">
        <v>24.0</v>
      </c>
      <c r="W194" s="2">
        <f t="shared" si="1"/>
        <v>1.36</v>
      </c>
      <c r="X194" s="2">
        <f>IFERROR(__xludf.DUMMYFUNCTION("if(ISBLANK(S194),0,COUNTA(SPLIT(S194,"" "")))"),24.0)</f>
        <v>24</v>
      </c>
      <c r="Y194" s="2" t="s">
        <v>855</v>
      </c>
      <c r="Z194" s="2"/>
      <c r="AA194" s="2"/>
    </row>
    <row r="195">
      <c r="A195" s="2" t="s">
        <v>856</v>
      </c>
      <c r="B195" s="2" t="s">
        <v>857</v>
      </c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 t="s">
        <v>858</v>
      </c>
      <c r="P195" s="2" t="s">
        <v>28</v>
      </c>
      <c r="R195" s="2" t="s">
        <v>18</v>
      </c>
      <c r="S195" s="2" t="s">
        <v>859</v>
      </c>
      <c r="T195" s="2">
        <v>76.0</v>
      </c>
      <c r="U195" s="2">
        <v>51.0</v>
      </c>
      <c r="V195" s="2">
        <v>37.0</v>
      </c>
      <c r="W195" s="2">
        <f t="shared" si="1"/>
        <v>1.342105263</v>
      </c>
      <c r="X195" s="2">
        <f>IFERROR(__xludf.DUMMYFUNCTION("if(ISBLANK(S195),0,COUNTA(SPLIT(S195,"" "")))"),8.0)</f>
        <v>8</v>
      </c>
      <c r="Y195" s="2" t="s">
        <v>860</v>
      </c>
      <c r="Z195" s="2"/>
      <c r="AA195" s="2"/>
    </row>
    <row r="196" hidden="1">
      <c r="A196" s="2" t="s">
        <v>861</v>
      </c>
      <c r="B196" s="2" t="s">
        <v>862</v>
      </c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P196" s="2" t="s">
        <v>28</v>
      </c>
      <c r="R196" s="2" t="s">
        <v>30</v>
      </c>
      <c r="T196" s="2">
        <v>91.0</v>
      </c>
      <c r="U196" s="2">
        <v>36.0</v>
      </c>
      <c r="V196" s="2">
        <v>26.0</v>
      </c>
      <c r="W196" s="2">
        <f t="shared" si="1"/>
        <v>1.333333333</v>
      </c>
      <c r="X196" s="2">
        <f>IFERROR(__xludf.DUMMYFUNCTION("if(ISBLANK(S196),0,COUNTA(SPLIT(S196,"" "")))"),0.0)</f>
        <v>0</v>
      </c>
      <c r="Y196" s="2" t="s">
        <v>863</v>
      </c>
      <c r="Z196" s="2"/>
      <c r="AA196" s="2"/>
    </row>
    <row r="197">
      <c r="A197" s="2" t="s">
        <v>864</v>
      </c>
      <c r="B197" s="2" t="s">
        <v>865</v>
      </c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 t="s">
        <v>866</v>
      </c>
      <c r="P197" s="2" t="s">
        <v>28</v>
      </c>
      <c r="Q197" s="2" t="s">
        <v>867</v>
      </c>
      <c r="R197" s="2" t="s">
        <v>30</v>
      </c>
      <c r="S197" s="2" t="s">
        <v>868</v>
      </c>
      <c r="T197" s="2">
        <v>92.0</v>
      </c>
      <c r="U197" s="2">
        <v>16.0</v>
      </c>
      <c r="V197" s="2">
        <v>11.0</v>
      </c>
      <c r="W197" s="2">
        <f t="shared" si="1"/>
        <v>1.333333333</v>
      </c>
      <c r="X197" s="2">
        <f>IFERROR(__xludf.DUMMYFUNCTION("if(ISBLANK(S197),0,COUNTA(SPLIT(S197,"" "")))"),1.0)</f>
        <v>1</v>
      </c>
      <c r="Y197" s="2" t="s">
        <v>869</v>
      </c>
      <c r="Z197" s="2"/>
      <c r="AA197" s="2"/>
    </row>
    <row r="198">
      <c r="A198" s="2" t="s">
        <v>870</v>
      </c>
      <c r="B198" s="2" t="s">
        <v>871</v>
      </c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 t="s">
        <v>872</v>
      </c>
      <c r="P198" s="2" t="s">
        <v>28</v>
      </c>
      <c r="Q198" s="2" t="s">
        <v>873</v>
      </c>
      <c r="R198" s="2" t="s">
        <v>18</v>
      </c>
      <c r="S198" s="2" t="s">
        <v>874</v>
      </c>
      <c r="T198" s="2">
        <v>60.0</v>
      </c>
      <c r="U198" s="2">
        <v>44.0</v>
      </c>
      <c r="V198" s="2">
        <v>32.0</v>
      </c>
      <c r="W198" s="2">
        <f t="shared" si="1"/>
        <v>1.333333333</v>
      </c>
      <c r="X198" s="2">
        <f>IFERROR(__xludf.DUMMYFUNCTION("if(ISBLANK(S198),0,COUNTA(SPLIT(S198,"" "")))"),20.0)</f>
        <v>20</v>
      </c>
      <c r="Y198" s="2" t="s">
        <v>875</v>
      </c>
      <c r="Z198" s="2"/>
      <c r="AA198" s="2"/>
    </row>
    <row r="199" hidden="1">
      <c r="A199" s="2" t="s">
        <v>876</v>
      </c>
      <c r="B199" s="2" t="s">
        <v>877</v>
      </c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 t="s">
        <v>393</v>
      </c>
      <c r="P199" s="2" t="s">
        <v>28</v>
      </c>
      <c r="R199" s="2" t="s">
        <v>30</v>
      </c>
      <c r="T199" s="2">
        <v>87.0</v>
      </c>
      <c r="U199" s="2">
        <v>41.0</v>
      </c>
      <c r="V199" s="2">
        <v>30.0</v>
      </c>
      <c r="W199" s="2">
        <f t="shared" si="1"/>
        <v>1.322580645</v>
      </c>
      <c r="X199" s="2">
        <f>IFERROR(__xludf.DUMMYFUNCTION("if(ISBLANK(S199),0,COUNTA(SPLIT(S199,"" "")))"),0.0)</f>
        <v>0</v>
      </c>
      <c r="Y199" s="2" t="s">
        <v>878</v>
      </c>
      <c r="Z199" s="2"/>
      <c r="AA199" s="2"/>
    </row>
    <row r="200" hidden="1">
      <c r="A200" s="2" t="s">
        <v>879</v>
      </c>
      <c r="B200" s="2" t="s">
        <v>880</v>
      </c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 t="s">
        <v>881</v>
      </c>
      <c r="P200" s="2" t="s">
        <v>28</v>
      </c>
      <c r="Q200" s="2" t="s">
        <v>882</v>
      </c>
      <c r="R200" s="2" t="s">
        <v>18</v>
      </c>
      <c r="T200" s="2">
        <v>77.0</v>
      </c>
      <c r="U200" s="2">
        <v>21.0</v>
      </c>
      <c r="V200" s="2">
        <v>15.0</v>
      </c>
      <c r="W200" s="2">
        <f t="shared" si="1"/>
        <v>1.3125</v>
      </c>
      <c r="X200" s="2">
        <f>IFERROR(__xludf.DUMMYFUNCTION("if(ISBLANK(S200),0,COUNTA(SPLIT(S200,"" "")))"),0.0)</f>
        <v>0</v>
      </c>
      <c r="Y200" s="2" t="s">
        <v>883</v>
      </c>
      <c r="Z200" s="2"/>
      <c r="AA200" s="2"/>
    </row>
    <row r="201">
      <c r="A201" s="2" t="s">
        <v>884</v>
      </c>
      <c r="B201" s="2" t="s">
        <v>885</v>
      </c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 t="s">
        <v>886</v>
      </c>
      <c r="P201" s="2" t="s">
        <v>24</v>
      </c>
      <c r="R201" s="2" t="s">
        <v>18</v>
      </c>
      <c r="S201" s="2" t="s">
        <v>887</v>
      </c>
      <c r="T201" s="2">
        <v>25.0</v>
      </c>
      <c r="U201" s="2">
        <v>53.0</v>
      </c>
      <c r="V201" s="2">
        <v>40.0</v>
      </c>
      <c r="W201" s="2">
        <f t="shared" si="1"/>
        <v>1.292682927</v>
      </c>
      <c r="X201" s="2">
        <f>IFERROR(__xludf.DUMMYFUNCTION("if(ISBLANK(S201),0,COUNTA(SPLIT(S201,"" "")))"),3.0)</f>
        <v>3</v>
      </c>
      <c r="Y201" s="2" t="s">
        <v>888</v>
      </c>
      <c r="Z201" s="2"/>
      <c r="AA201" s="2"/>
    </row>
    <row r="202">
      <c r="A202" s="2" t="s">
        <v>889</v>
      </c>
      <c r="B202" s="2" t="s">
        <v>890</v>
      </c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 t="s">
        <v>891</v>
      </c>
      <c r="P202" s="2" t="s">
        <v>28</v>
      </c>
      <c r="Q202" s="2" t="s">
        <v>892</v>
      </c>
      <c r="R202" s="2" t="s">
        <v>18</v>
      </c>
      <c r="S202" s="2" t="s">
        <v>893</v>
      </c>
      <c r="T202" s="2">
        <v>8.0</v>
      </c>
      <c r="U202" s="2">
        <v>29.0</v>
      </c>
      <c r="V202" s="2">
        <v>22.0</v>
      </c>
      <c r="W202" s="2">
        <f t="shared" si="1"/>
        <v>1.260869565</v>
      </c>
      <c r="X202" s="2">
        <f>IFERROR(__xludf.DUMMYFUNCTION("if(ISBLANK(S202),0,COUNTA(SPLIT(S202,"" "")))"),14.0)</f>
        <v>14</v>
      </c>
      <c r="Y202" s="2" t="s">
        <v>894</v>
      </c>
      <c r="Z202" s="2"/>
      <c r="AA202" s="2"/>
    </row>
    <row r="203">
      <c r="A203" s="2" t="s">
        <v>895</v>
      </c>
      <c r="B203" s="2" t="s">
        <v>896</v>
      </c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P203" s="2" t="s">
        <v>28</v>
      </c>
      <c r="Q203" s="2" t="s">
        <v>897</v>
      </c>
      <c r="R203" s="2" t="s">
        <v>18</v>
      </c>
      <c r="S203" s="2" t="s">
        <v>898</v>
      </c>
      <c r="T203" s="2">
        <v>7.0</v>
      </c>
      <c r="U203" s="2">
        <v>15.0</v>
      </c>
      <c r="V203" s="2">
        <v>11.0</v>
      </c>
      <c r="W203" s="2">
        <f t="shared" si="1"/>
        <v>1.25</v>
      </c>
      <c r="X203" s="2">
        <f>IFERROR(__xludf.DUMMYFUNCTION("if(ISBLANK(S203),0,COUNTA(SPLIT(S203,"" "")))"),7.0)</f>
        <v>7</v>
      </c>
      <c r="Y203" s="2" t="s">
        <v>899</v>
      </c>
      <c r="Z203" s="2"/>
      <c r="AA203" s="2"/>
    </row>
    <row r="204" hidden="1">
      <c r="A204" s="2" t="s">
        <v>900</v>
      </c>
      <c r="B204" s="2" t="s">
        <v>901</v>
      </c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 t="s">
        <v>44</v>
      </c>
      <c r="P204" s="2" t="s">
        <v>28</v>
      </c>
      <c r="R204" s="2" t="s">
        <v>18</v>
      </c>
      <c r="T204" s="2">
        <v>16.0</v>
      </c>
      <c r="U204" s="2">
        <v>21.0</v>
      </c>
      <c r="V204" s="2">
        <v>16.0</v>
      </c>
      <c r="W204" s="2">
        <f t="shared" si="1"/>
        <v>1.235294118</v>
      </c>
      <c r="X204" s="2">
        <f>IFERROR(__xludf.DUMMYFUNCTION("if(ISBLANK(S204),0,COUNTA(SPLIT(S204,"" "")))"),0.0)</f>
        <v>0</v>
      </c>
      <c r="Y204" s="2" t="s">
        <v>902</v>
      </c>
      <c r="Z204" s="2"/>
      <c r="AA204" s="2"/>
    </row>
    <row r="205">
      <c r="A205" s="2" t="s">
        <v>903</v>
      </c>
      <c r="B205" s="2" t="s">
        <v>904</v>
      </c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 t="s">
        <v>61</v>
      </c>
      <c r="P205" s="2" t="s">
        <v>24</v>
      </c>
      <c r="R205" s="2" t="s">
        <v>18</v>
      </c>
      <c r="S205" s="2" t="s">
        <v>905</v>
      </c>
      <c r="T205" s="2">
        <v>2.0</v>
      </c>
      <c r="U205" s="2">
        <v>12.0</v>
      </c>
      <c r="V205" s="2">
        <v>9.0</v>
      </c>
      <c r="W205" s="2">
        <f t="shared" si="1"/>
        <v>1.2</v>
      </c>
      <c r="X205" s="2">
        <f>IFERROR(__xludf.DUMMYFUNCTION("if(ISBLANK(S205),0,COUNTA(SPLIT(S205,"" "")))"),6.0)</f>
        <v>6</v>
      </c>
      <c r="Y205" s="2" t="s">
        <v>906</v>
      </c>
      <c r="Z205" s="2"/>
      <c r="AA205" s="2"/>
    </row>
    <row r="206" hidden="1">
      <c r="A206" s="2" t="s">
        <v>907</v>
      </c>
      <c r="B206" s="2" t="s">
        <v>908</v>
      </c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 t="s">
        <v>909</v>
      </c>
      <c r="P206" s="2" t="s">
        <v>28</v>
      </c>
      <c r="Q206" s="2" t="s">
        <v>910</v>
      </c>
      <c r="R206" s="2" t="s">
        <v>18</v>
      </c>
      <c r="T206" s="2">
        <v>90.0</v>
      </c>
      <c r="U206" s="2">
        <v>128.0</v>
      </c>
      <c r="V206" s="2">
        <v>108.0</v>
      </c>
      <c r="W206" s="2">
        <f t="shared" si="1"/>
        <v>1.174311927</v>
      </c>
      <c r="X206" s="2">
        <f>IFERROR(__xludf.DUMMYFUNCTION("if(ISBLANK(S206),0,COUNTA(SPLIT(S206,"" "")))"),0.0)</f>
        <v>0</v>
      </c>
      <c r="Y206" s="2" t="s">
        <v>911</v>
      </c>
      <c r="Z206" s="2"/>
      <c r="AA206" s="2"/>
    </row>
    <row r="207">
      <c r="A207" s="2" t="s">
        <v>912</v>
      </c>
      <c r="B207" s="2" t="s">
        <v>913</v>
      </c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 t="s">
        <v>914</v>
      </c>
      <c r="P207" s="2" t="s">
        <v>28</v>
      </c>
      <c r="R207" s="2" t="s">
        <v>30</v>
      </c>
      <c r="S207" s="2" t="s">
        <v>915</v>
      </c>
      <c r="T207" s="2">
        <v>36.0</v>
      </c>
      <c r="U207" s="2">
        <v>14.0</v>
      </c>
      <c r="V207" s="2">
        <v>11.0</v>
      </c>
      <c r="W207" s="2">
        <f t="shared" si="1"/>
        <v>1.166666667</v>
      </c>
      <c r="X207" s="2">
        <f>IFERROR(__xludf.DUMMYFUNCTION("if(ISBLANK(S207),0,COUNTA(SPLIT(S207,"" "")))"),4.0)</f>
        <v>4</v>
      </c>
      <c r="Y207" s="2" t="s">
        <v>916</v>
      </c>
      <c r="Z207" s="2"/>
      <c r="AA207" s="2"/>
    </row>
    <row r="208">
      <c r="A208" s="2" t="s">
        <v>917</v>
      </c>
      <c r="B208" s="2" t="s">
        <v>918</v>
      </c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 t="s">
        <v>919</v>
      </c>
      <c r="P208" s="2" t="s">
        <v>28</v>
      </c>
      <c r="Q208" s="2" t="s">
        <v>920</v>
      </c>
      <c r="R208" s="2" t="s">
        <v>18</v>
      </c>
      <c r="S208" s="2" t="s">
        <v>921</v>
      </c>
      <c r="T208" s="2">
        <v>37.0</v>
      </c>
      <c r="U208" s="2">
        <v>29.0</v>
      </c>
      <c r="V208" s="2">
        <v>24.0</v>
      </c>
      <c r="W208" s="2">
        <f t="shared" si="1"/>
        <v>1.16</v>
      </c>
      <c r="X208" s="2">
        <f>IFERROR(__xludf.DUMMYFUNCTION("if(ISBLANK(S208),0,COUNTA(SPLIT(S208,"" "")))"),15.0)</f>
        <v>15</v>
      </c>
      <c r="Y208" s="2" t="s">
        <v>922</v>
      </c>
      <c r="Z208" s="2"/>
      <c r="AA208" s="2"/>
    </row>
    <row r="209" hidden="1">
      <c r="A209" s="2" t="s">
        <v>923</v>
      </c>
      <c r="B209" s="2" t="s">
        <v>924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P209" s="2" t="s">
        <v>28</v>
      </c>
      <c r="R209" s="2" t="s">
        <v>30</v>
      </c>
      <c r="T209" s="2">
        <v>21.0</v>
      </c>
      <c r="U209" s="2">
        <v>22.0</v>
      </c>
      <c r="V209" s="2">
        <v>18.0</v>
      </c>
      <c r="W209" s="2">
        <f t="shared" si="1"/>
        <v>1.157894737</v>
      </c>
      <c r="X209" s="2">
        <f>IFERROR(__xludf.DUMMYFUNCTION("if(ISBLANK(S209),0,COUNTA(SPLIT(S209,"" "")))"),0.0)</f>
        <v>0</v>
      </c>
      <c r="Y209" s="2" t="s">
        <v>925</v>
      </c>
      <c r="Z209" s="2"/>
      <c r="AA209" s="2"/>
    </row>
    <row r="210">
      <c r="A210" s="2" t="s">
        <v>926</v>
      </c>
      <c r="B210" s="2" t="s">
        <v>927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 t="s">
        <v>928</v>
      </c>
      <c r="P210" s="2" t="s">
        <v>28</v>
      </c>
      <c r="R210" s="2" t="s">
        <v>18</v>
      </c>
      <c r="S210" s="2" t="s">
        <v>929</v>
      </c>
      <c r="T210" s="2">
        <v>29.0</v>
      </c>
      <c r="U210" s="2">
        <v>15.0</v>
      </c>
      <c r="V210" s="2">
        <v>12.0</v>
      </c>
      <c r="W210" s="2">
        <f t="shared" si="1"/>
        <v>1.153846154</v>
      </c>
      <c r="X210" s="2">
        <f>IFERROR(__xludf.DUMMYFUNCTION("if(ISBLANK(S210),0,COUNTA(SPLIT(S210,"" "")))"),6.0)</f>
        <v>6</v>
      </c>
      <c r="Y210" s="2" t="s">
        <v>930</v>
      </c>
      <c r="Z210" s="2"/>
      <c r="AA210" s="2"/>
    </row>
    <row r="211">
      <c r="A211" s="2" t="s">
        <v>931</v>
      </c>
      <c r="B211" s="2" t="s">
        <v>932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P211" s="2" t="s">
        <v>24</v>
      </c>
      <c r="R211" s="2" t="s">
        <v>18</v>
      </c>
      <c r="S211" s="2" t="s">
        <v>933</v>
      </c>
      <c r="T211" s="2">
        <v>19.0</v>
      </c>
      <c r="U211" s="2">
        <v>17.0</v>
      </c>
      <c r="V211" s="2">
        <v>14.0</v>
      </c>
      <c r="W211" s="2">
        <f t="shared" si="1"/>
        <v>1.133333333</v>
      </c>
      <c r="X211" s="2">
        <f>IFERROR(__xludf.DUMMYFUNCTION("if(ISBLANK(S211),0,COUNTA(SPLIT(S211,"" "")))"),3.0)</f>
        <v>3</v>
      </c>
      <c r="Y211" s="2" t="s">
        <v>934</v>
      </c>
      <c r="Z211" s="2"/>
      <c r="AA211" s="2"/>
    </row>
    <row r="212">
      <c r="A212" s="2" t="s">
        <v>935</v>
      </c>
      <c r="B212" s="2" t="s">
        <v>936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 t="s">
        <v>937</v>
      </c>
      <c r="P212" s="2" t="s">
        <v>28</v>
      </c>
      <c r="Q212" s="2" t="s">
        <v>938</v>
      </c>
      <c r="R212" s="2" t="s">
        <v>18</v>
      </c>
      <c r="S212" s="2" t="s">
        <v>939</v>
      </c>
      <c r="T212" s="2">
        <v>75.0</v>
      </c>
      <c r="U212" s="2">
        <v>44.0</v>
      </c>
      <c r="V212" s="2">
        <v>39.0</v>
      </c>
      <c r="W212" s="2">
        <f t="shared" si="1"/>
        <v>1.1</v>
      </c>
      <c r="X212" s="2">
        <f>IFERROR(__xludf.DUMMYFUNCTION("if(ISBLANK(S212),0,COUNTA(SPLIT(S212,"" "")))"),5.0)</f>
        <v>5</v>
      </c>
      <c r="Y212" s="2" t="s">
        <v>940</v>
      </c>
      <c r="Z212" s="2"/>
      <c r="AA212" s="2"/>
    </row>
    <row r="213" hidden="1">
      <c r="A213" s="2" t="s">
        <v>941</v>
      </c>
      <c r="B213" s="2" t="s">
        <v>942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P213" s="2" t="s">
        <v>28</v>
      </c>
      <c r="R213" s="2" t="s">
        <v>18</v>
      </c>
      <c r="T213" s="2">
        <v>1.0</v>
      </c>
      <c r="U213" s="2">
        <v>11.0</v>
      </c>
      <c r="V213" s="2">
        <v>9.0</v>
      </c>
      <c r="W213" s="2">
        <f t="shared" si="1"/>
        <v>1.1</v>
      </c>
      <c r="X213" s="2">
        <f>IFERROR(__xludf.DUMMYFUNCTION("if(ISBLANK(S213),0,COUNTA(SPLIT(S213,"" "")))"),0.0)</f>
        <v>0</v>
      </c>
      <c r="Y213" s="2" t="s">
        <v>943</v>
      </c>
      <c r="Z213" s="2"/>
      <c r="AA213" s="2"/>
    </row>
    <row r="214">
      <c r="A214" s="2" t="s">
        <v>944</v>
      </c>
      <c r="B214" s="2" t="s">
        <v>945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P214" s="2" t="s">
        <v>172</v>
      </c>
      <c r="R214" s="2" t="s">
        <v>18</v>
      </c>
      <c r="S214" s="2" t="s">
        <v>946</v>
      </c>
      <c r="T214" s="2">
        <v>8.0</v>
      </c>
      <c r="U214" s="2">
        <v>12.0</v>
      </c>
      <c r="V214" s="2">
        <v>10.0</v>
      </c>
      <c r="W214" s="2">
        <f t="shared" si="1"/>
        <v>1.090909091</v>
      </c>
      <c r="X214" s="2">
        <f>IFERROR(__xludf.DUMMYFUNCTION("if(ISBLANK(S214),0,COUNTA(SPLIT(S214,"" "")))"),7.0)</f>
        <v>7</v>
      </c>
      <c r="Y214" s="2" t="s">
        <v>947</v>
      </c>
      <c r="Z214" s="2"/>
      <c r="AA214" s="2"/>
    </row>
    <row r="215" hidden="1">
      <c r="A215" s="2" t="s">
        <v>948</v>
      </c>
      <c r="B215" s="2" t="s">
        <v>949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 t="s">
        <v>61</v>
      </c>
      <c r="P215" s="2" t="s">
        <v>28</v>
      </c>
      <c r="Q215" s="2" t="s">
        <v>950</v>
      </c>
      <c r="R215" s="2" t="s">
        <v>18</v>
      </c>
      <c r="T215" s="2">
        <v>5.0</v>
      </c>
      <c r="U215" s="2">
        <v>12.0</v>
      </c>
      <c r="V215" s="2">
        <v>10.0</v>
      </c>
      <c r="W215" s="2">
        <f t="shared" si="1"/>
        <v>1.090909091</v>
      </c>
      <c r="X215" s="2">
        <f>IFERROR(__xludf.DUMMYFUNCTION("if(ISBLANK(S215),0,COUNTA(SPLIT(S215,"" "")))"),0.0)</f>
        <v>0</v>
      </c>
      <c r="Y215" s="2" t="s">
        <v>951</v>
      </c>
      <c r="Z215" s="2"/>
      <c r="AA215" s="2"/>
    </row>
    <row r="216" hidden="1">
      <c r="A216" s="2" t="s">
        <v>952</v>
      </c>
      <c r="B216" s="2" t="s">
        <v>953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P216" s="2" t="s">
        <v>24</v>
      </c>
      <c r="R216" s="2" t="s">
        <v>18</v>
      </c>
      <c r="T216" s="2">
        <v>24.0</v>
      </c>
      <c r="U216" s="2">
        <v>13.0</v>
      </c>
      <c r="V216" s="2">
        <v>11.0</v>
      </c>
      <c r="W216" s="2">
        <f t="shared" si="1"/>
        <v>1.083333333</v>
      </c>
      <c r="X216" s="2">
        <f>IFERROR(__xludf.DUMMYFUNCTION("if(ISBLANK(S216),0,COUNTA(SPLIT(S216,"" "")))"),0.0)</f>
        <v>0</v>
      </c>
      <c r="Y216" s="2" t="s">
        <v>954</v>
      </c>
      <c r="Z216" s="2"/>
      <c r="AA216" s="2"/>
    </row>
    <row r="217">
      <c r="A217" s="2" t="s">
        <v>955</v>
      </c>
      <c r="B217" s="2" t="s">
        <v>956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 t="s">
        <v>957</v>
      </c>
      <c r="P217" s="2" t="s">
        <v>28</v>
      </c>
      <c r="Q217" s="2" t="s">
        <v>958</v>
      </c>
      <c r="R217" s="2" t="s">
        <v>30</v>
      </c>
      <c r="S217" s="2" t="s">
        <v>959</v>
      </c>
      <c r="T217" s="2">
        <v>36.0</v>
      </c>
      <c r="U217" s="2">
        <v>17.0</v>
      </c>
      <c r="V217" s="2">
        <v>15.0</v>
      </c>
      <c r="W217" s="2">
        <f t="shared" si="1"/>
        <v>1.0625</v>
      </c>
      <c r="X217" s="2">
        <f>IFERROR(__xludf.DUMMYFUNCTION("if(ISBLANK(S217),0,COUNTA(SPLIT(S217,"" "")))"),3.0)</f>
        <v>3</v>
      </c>
      <c r="Y217" s="2" t="s">
        <v>960</v>
      </c>
      <c r="Z217" s="2"/>
      <c r="AA217" s="2"/>
    </row>
    <row r="218">
      <c r="A218" s="2" t="s">
        <v>961</v>
      </c>
      <c r="B218" s="2" t="s">
        <v>962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P218" s="2" t="s">
        <v>24</v>
      </c>
      <c r="R218" s="2" t="s">
        <v>18</v>
      </c>
      <c r="S218" s="2" t="s">
        <v>963</v>
      </c>
      <c r="T218" s="2">
        <v>2.0</v>
      </c>
      <c r="U218" s="2">
        <v>18.0</v>
      </c>
      <c r="V218" s="2">
        <v>16.0</v>
      </c>
      <c r="W218" s="2">
        <f t="shared" si="1"/>
        <v>1.058823529</v>
      </c>
      <c r="X218" s="2">
        <f>IFERROR(__xludf.DUMMYFUNCTION("if(ISBLANK(S218),0,COUNTA(SPLIT(S218,"" "")))"),10.0)</f>
        <v>10</v>
      </c>
      <c r="Y218" s="2" t="s">
        <v>964</v>
      </c>
      <c r="Z218" s="2"/>
      <c r="AA218" s="2"/>
    </row>
    <row r="219" hidden="1">
      <c r="A219" s="2" t="s">
        <v>965</v>
      </c>
      <c r="B219" s="2" t="s">
        <v>966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 t="s">
        <v>129</v>
      </c>
      <c r="P219" s="2" t="s">
        <v>28</v>
      </c>
      <c r="R219" s="2" t="s">
        <v>18</v>
      </c>
      <c r="T219" s="2">
        <v>33.0</v>
      </c>
      <c r="U219" s="2">
        <v>19.0</v>
      </c>
      <c r="V219" s="2">
        <v>17.0</v>
      </c>
      <c r="W219" s="2">
        <f t="shared" si="1"/>
        <v>1.055555556</v>
      </c>
      <c r="X219" s="2">
        <f>IFERROR(__xludf.DUMMYFUNCTION("if(ISBLANK(S219),0,COUNTA(SPLIT(S219,"" "")))"),0.0)</f>
        <v>0</v>
      </c>
      <c r="Y219" s="2" t="s">
        <v>967</v>
      </c>
      <c r="Z219" s="2"/>
      <c r="AA219" s="2"/>
    </row>
    <row r="220">
      <c r="A220" s="2" t="s">
        <v>968</v>
      </c>
      <c r="B220" s="2" t="s">
        <v>969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 t="s">
        <v>108</v>
      </c>
      <c r="P220" s="2" t="s">
        <v>24</v>
      </c>
      <c r="R220" s="2" t="s">
        <v>18</v>
      </c>
      <c r="S220" s="2" t="s">
        <v>970</v>
      </c>
      <c r="T220" s="2">
        <v>9.0</v>
      </c>
      <c r="U220" s="2">
        <v>20.0</v>
      </c>
      <c r="V220" s="2">
        <v>18.0</v>
      </c>
      <c r="W220" s="2">
        <f t="shared" si="1"/>
        <v>1.052631579</v>
      </c>
      <c r="X220" s="2">
        <f>IFERROR(__xludf.DUMMYFUNCTION("if(ISBLANK(S220),0,COUNTA(SPLIT(S220,"" "")))"),5.0)</f>
        <v>5</v>
      </c>
      <c r="Y220" s="2" t="s">
        <v>971</v>
      </c>
      <c r="Z220" s="2"/>
      <c r="AA220" s="2"/>
    </row>
    <row r="221">
      <c r="A221" s="2" t="s">
        <v>972</v>
      </c>
      <c r="B221" s="2" t="s">
        <v>973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 t="s">
        <v>129</v>
      </c>
      <c r="P221" s="2" t="s">
        <v>974</v>
      </c>
      <c r="R221" s="2" t="s">
        <v>18</v>
      </c>
      <c r="S221" s="2" t="s">
        <v>975</v>
      </c>
      <c r="T221" s="2">
        <v>19.0</v>
      </c>
      <c r="U221" s="2">
        <v>43.0</v>
      </c>
      <c r="V221" s="2">
        <v>40.0</v>
      </c>
      <c r="W221" s="2">
        <f t="shared" si="1"/>
        <v>1.048780488</v>
      </c>
      <c r="X221" s="2">
        <f>IFERROR(__xludf.DUMMYFUNCTION("if(ISBLANK(S221),0,COUNTA(SPLIT(S221,"" "")))"),2.0)</f>
        <v>2</v>
      </c>
      <c r="Y221" s="2" t="s">
        <v>976</v>
      </c>
      <c r="Z221" s="2"/>
      <c r="AA221" s="2"/>
    </row>
    <row r="222">
      <c r="A222" s="2" t="s">
        <v>977</v>
      </c>
      <c r="B222" s="2" t="s">
        <v>978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 t="s">
        <v>246</v>
      </c>
      <c r="P222" s="2" t="s">
        <v>28</v>
      </c>
      <c r="R222" s="2" t="s">
        <v>30</v>
      </c>
      <c r="S222" s="2" t="s">
        <v>979</v>
      </c>
      <c r="T222" s="2">
        <v>22.0</v>
      </c>
      <c r="U222" s="2">
        <v>27.0</v>
      </c>
      <c r="V222" s="2">
        <v>25.0</v>
      </c>
      <c r="W222" s="2">
        <f t="shared" si="1"/>
        <v>1.038461538</v>
      </c>
      <c r="X222" s="2">
        <f>IFERROR(__xludf.DUMMYFUNCTION("if(ISBLANK(S222),0,COUNTA(SPLIT(S222,"" "")))"),8.0)</f>
        <v>8</v>
      </c>
      <c r="Y222" s="2" t="s">
        <v>980</v>
      </c>
      <c r="Z222" s="2"/>
      <c r="AA222" s="2"/>
    </row>
    <row r="223" hidden="1">
      <c r="A223" s="2" t="s">
        <v>981</v>
      </c>
      <c r="B223" s="2" t="s">
        <v>982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P223" s="2" t="s">
        <v>28</v>
      </c>
      <c r="R223" s="2" t="s">
        <v>30</v>
      </c>
      <c r="T223" s="2">
        <v>23.0</v>
      </c>
      <c r="U223" s="2">
        <v>34.0</v>
      </c>
      <c r="V223" s="2">
        <v>33.0</v>
      </c>
      <c r="W223" s="2">
        <f t="shared" si="1"/>
        <v>1</v>
      </c>
      <c r="X223" s="2">
        <f>IFERROR(__xludf.DUMMYFUNCTION("if(ISBLANK(S223),0,COUNTA(SPLIT(S223,"" "")))"),0.0)</f>
        <v>0</v>
      </c>
      <c r="Y223" s="2" t="s">
        <v>983</v>
      </c>
      <c r="Z223" s="2"/>
      <c r="AA223" s="2"/>
    </row>
    <row r="224" hidden="1">
      <c r="A224" s="2" t="s">
        <v>984</v>
      </c>
      <c r="B224" s="2" t="s">
        <v>985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 t="s">
        <v>61</v>
      </c>
      <c r="P224" s="2" t="s">
        <v>24</v>
      </c>
      <c r="R224" s="2" t="s">
        <v>18</v>
      </c>
      <c r="T224" s="2">
        <v>19.0</v>
      </c>
      <c r="U224" s="2">
        <v>11.0</v>
      </c>
      <c r="V224" s="2">
        <v>10.0</v>
      </c>
      <c r="W224" s="2">
        <f t="shared" si="1"/>
        <v>1</v>
      </c>
      <c r="X224" s="2">
        <f>IFERROR(__xludf.DUMMYFUNCTION("if(ISBLANK(S224),0,COUNTA(SPLIT(S224,"" "")))"),0.0)</f>
        <v>0</v>
      </c>
      <c r="Y224" s="2" t="s">
        <v>986</v>
      </c>
      <c r="Z224" s="2"/>
      <c r="AA224" s="2"/>
    </row>
    <row r="225">
      <c r="A225" s="2" t="s">
        <v>987</v>
      </c>
      <c r="B225" s="2" t="s">
        <v>988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P225" s="2" t="s">
        <v>28</v>
      </c>
      <c r="R225" s="2" t="s">
        <v>18</v>
      </c>
      <c r="S225" s="2" t="s">
        <v>989</v>
      </c>
      <c r="T225" s="2">
        <v>13.0</v>
      </c>
      <c r="U225" s="2">
        <v>18.0</v>
      </c>
      <c r="V225" s="2">
        <v>17.0</v>
      </c>
      <c r="W225" s="2">
        <f t="shared" si="1"/>
        <v>1</v>
      </c>
      <c r="X225" s="2">
        <f>IFERROR(__xludf.DUMMYFUNCTION("if(ISBLANK(S225),0,COUNTA(SPLIT(S225,"" "")))"),7.0)</f>
        <v>7</v>
      </c>
      <c r="Y225" s="2" t="s">
        <v>990</v>
      </c>
      <c r="Z225" s="2"/>
      <c r="AA225" s="2"/>
    </row>
    <row r="226">
      <c r="A226" s="2" t="s">
        <v>991</v>
      </c>
      <c r="P226" s="2" t="s">
        <v>28</v>
      </c>
      <c r="R226" s="2" t="s">
        <v>18</v>
      </c>
      <c r="S226" s="2" t="s">
        <v>992</v>
      </c>
      <c r="T226" s="2">
        <v>61.0</v>
      </c>
      <c r="U226" s="2">
        <v>30.0</v>
      </c>
      <c r="V226" s="2">
        <v>30.0</v>
      </c>
      <c r="W226" s="2">
        <f t="shared" si="1"/>
        <v>0.9677419355</v>
      </c>
      <c r="X226" s="2">
        <f>IFERROR(__xludf.DUMMYFUNCTION("if(ISBLANK(S226),0,COUNTA(SPLIT(S226,"" "")))"),4.0)</f>
        <v>4</v>
      </c>
      <c r="Y226" s="2" t="s">
        <v>993</v>
      </c>
      <c r="Z226" s="2"/>
      <c r="AA226" s="2"/>
    </row>
    <row r="227">
      <c r="A227" s="2" t="s">
        <v>994</v>
      </c>
      <c r="B227" s="2" t="s">
        <v>995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 t="s">
        <v>996</v>
      </c>
      <c r="P227" s="2" t="s">
        <v>28</v>
      </c>
      <c r="Q227" s="2" t="s">
        <v>997</v>
      </c>
      <c r="R227" s="2" t="s">
        <v>18</v>
      </c>
      <c r="S227" s="2" t="s">
        <v>998</v>
      </c>
      <c r="T227" s="2">
        <v>146.0</v>
      </c>
      <c r="U227" s="2">
        <v>113.0</v>
      </c>
      <c r="V227" s="2">
        <v>116.0</v>
      </c>
      <c r="W227" s="2">
        <f t="shared" si="1"/>
        <v>0.9658119658</v>
      </c>
      <c r="X227" s="2">
        <f>IFERROR(__xludf.DUMMYFUNCTION("if(ISBLANK(S227),0,COUNTA(SPLIT(S227,"" "")))"),6.0)</f>
        <v>6</v>
      </c>
      <c r="Y227" s="2" t="s">
        <v>999</v>
      </c>
      <c r="Z227" s="2"/>
      <c r="AA227" s="2"/>
    </row>
    <row r="228" hidden="1">
      <c r="A228" s="2" t="s">
        <v>1000</v>
      </c>
      <c r="B228" s="2" t="s">
        <v>1001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P228" s="2" t="s">
        <v>416</v>
      </c>
      <c r="Q228" s="2" t="s">
        <v>1002</v>
      </c>
      <c r="R228" s="2" t="s">
        <v>18</v>
      </c>
      <c r="T228" s="2">
        <v>11.0</v>
      </c>
      <c r="U228" s="2">
        <v>24.0</v>
      </c>
      <c r="V228" s="2">
        <v>24.0</v>
      </c>
      <c r="W228" s="2">
        <f t="shared" si="1"/>
        <v>0.96</v>
      </c>
      <c r="X228" s="2">
        <f>IFERROR(__xludf.DUMMYFUNCTION("if(ISBLANK(S228),0,COUNTA(SPLIT(S228,"" "")))"),0.0)</f>
        <v>0</v>
      </c>
      <c r="Y228" s="2" t="s">
        <v>1003</v>
      </c>
      <c r="Z228" s="2"/>
      <c r="AA228" s="2"/>
    </row>
    <row r="229" hidden="1">
      <c r="A229" s="2" t="s">
        <v>1004</v>
      </c>
      <c r="B229" s="2" t="s">
        <v>1005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 t="s">
        <v>1006</v>
      </c>
      <c r="P229" s="2" t="s">
        <v>24</v>
      </c>
      <c r="Q229" s="2" t="s">
        <v>1007</v>
      </c>
      <c r="R229" s="2" t="s">
        <v>18</v>
      </c>
      <c r="T229" s="2">
        <v>43.0</v>
      </c>
      <c r="U229" s="2">
        <v>22.0</v>
      </c>
      <c r="V229" s="2">
        <v>22.0</v>
      </c>
      <c r="W229" s="2">
        <f t="shared" si="1"/>
        <v>0.9565217391</v>
      </c>
      <c r="X229" s="2">
        <f>IFERROR(__xludf.DUMMYFUNCTION("if(ISBLANK(S229),0,COUNTA(SPLIT(S229,"" "")))"),0.0)</f>
        <v>0</v>
      </c>
      <c r="Y229" s="2" t="s">
        <v>1008</v>
      </c>
      <c r="Z229" s="2"/>
      <c r="AA229" s="2"/>
    </row>
    <row r="230">
      <c r="A230" s="2" t="s">
        <v>1009</v>
      </c>
      <c r="B230" s="2" t="s">
        <v>1010</v>
      </c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P230" s="2" t="s">
        <v>172</v>
      </c>
      <c r="R230" s="2" t="s">
        <v>18</v>
      </c>
      <c r="S230" s="2" t="s">
        <v>1011</v>
      </c>
      <c r="T230" s="2">
        <v>1.0</v>
      </c>
      <c r="U230" s="2">
        <v>17.0</v>
      </c>
      <c r="V230" s="2">
        <v>17.0</v>
      </c>
      <c r="W230" s="2">
        <f t="shared" si="1"/>
        <v>0.9444444444</v>
      </c>
      <c r="X230" s="2">
        <f>IFERROR(__xludf.DUMMYFUNCTION("if(ISBLANK(S230),0,COUNTA(SPLIT(S230,"" "")))"),3.0)</f>
        <v>3</v>
      </c>
      <c r="Y230" s="2" t="s">
        <v>1012</v>
      </c>
      <c r="Z230" s="2"/>
      <c r="AA230" s="2"/>
    </row>
    <row r="231">
      <c r="A231" s="2" t="s">
        <v>1013</v>
      </c>
      <c r="B231" s="2" t="s">
        <v>1014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 t="s">
        <v>1015</v>
      </c>
      <c r="P231" s="2" t="s">
        <v>1016</v>
      </c>
      <c r="R231" s="2" t="s">
        <v>18</v>
      </c>
      <c r="S231" s="2" t="s">
        <v>1017</v>
      </c>
      <c r="T231" s="2">
        <v>23.0</v>
      </c>
      <c r="U231" s="2">
        <v>16.0</v>
      </c>
      <c r="V231" s="2">
        <v>16.0</v>
      </c>
      <c r="W231" s="2">
        <f t="shared" si="1"/>
        <v>0.9411764706</v>
      </c>
      <c r="X231" s="2">
        <f>IFERROR(__xludf.DUMMYFUNCTION("if(ISBLANK(S231),0,COUNTA(SPLIT(S231,"" "")))"),3.0)</f>
        <v>3</v>
      </c>
      <c r="Y231" s="2" t="s">
        <v>1018</v>
      </c>
      <c r="Z231" s="2"/>
      <c r="AA231" s="2"/>
    </row>
    <row r="232" hidden="1">
      <c r="A232" s="2" t="s">
        <v>1019</v>
      </c>
      <c r="B232" s="2" t="s">
        <v>1020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4" t="s">
        <v>1021</v>
      </c>
      <c r="P232" s="2" t="s">
        <v>28</v>
      </c>
      <c r="Q232" s="2" t="s">
        <v>1022</v>
      </c>
      <c r="R232" s="2" t="s">
        <v>18</v>
      </c>
      <c r="T232" s="2">
        <v>21.0</v>
      </c>
      <c r="U232" s="2">
        <v>14.0</v>
      </c>
      <c r="V232" s="2">
        <v>14.0</v>
      </c>
      <c r="W232" s="2">
        <f t="shared" si="1"/>
        <v>0.9333333333</v>
      </c>
      <c r="X232" s="2">
        <f>IFERROR(__xludf.DUMMYFUNCTION("if(ISBLANK(S232),0,COUNTA(SPLIT(S232,"" "")))"),0.0)</f>
        <v>0</v>
      </c>
      <c r="Y232" s="2" t="s">
        <v>1023</v>
      </c>
      <c r="Z232" s="2"/>
      <c r="AA232" s="2"/>
    </row>
    <row r="233" hidden="1">
      <c r="A233" s="2" t="s">
        <v>1024</v>
      </c>
      <c r="B233" s="2" t="s">
        <v>1025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 t="s">
        <v>1026</v>
      </c>
      <c r="P233" s="2" t="s">
        <v>24</v>
      </c>
      <c r="Q233" s="2" t="s">
        <v>1027</v>
      </c>
      <c r="R233" s="2" t="s">
        <v>18</v>
      </c>
      <c r="T233" s="2">
        <v>34.0</v>
      </c>
      <c r="U233" s="2">
        <v>12.0</v>
      </c>
      <c r="V233" s="2">
        <v>12.0</v>
      </c>
      <c r="W233" s="2">
        <f t="shared" si="1"/>
        <v>0.9230769231</v>
      </c>
      <c r="X233" s="2">
        <f>IFERROR(__xludf.DUMMYFUNCTION("if(ISBLANK(S233),0,COUNTA(SPLIT(S233,"" "")))"),0.0)</f>
        <v>0</v>
      </c>
      <c r="Y233" s="2" t="s">
        <v>1028</v>
      </c>
      <c r="Z233" s="2"/>
      <c r="AA233" s="2"/>
    </row>
    <row r="234" hidden="1">
      <c r="A234" s="2" t="s">
        <v>1029</v>
      </c>
      <c r="B234" s="2" t="s">
        <v>1030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 t="s">
        <v>1031</v>
      </c>
      <c r="P234" s="2" t="s">
        <v>24</v>
      </c>
      <c r="R234" s="2" t="s">
        <v>18</v>
      </c>
      <c r="T234" s="2">
        <v>13.0</v>
      </c>
      <c r="U234" s="2">
        <v>12.0</v>
      </c>
      <c r="V234" s="2">
        <v>12.0</v>
      </c>
      <c r="W234" s="2">
        <f t="shared" si="1"/>
        <v>0.9230769231</v>
      </c>
      <c r="X234" s="2">
        <f>IFERROR(__xludf.DUMMYFUNCTION("if(ISBLANK(S234),0,COUNTA(SPLIT(S234,"" "")))"),0.0)</f>
        <v>0</v>
      </c>
      <c r="Y234" s="2" t="s">
        <v>1032</v>
      </c>
      <c r="Z234" s="2"/>
      <c r="AA234" s="2"/>
    </row>
    <row r="235">
      <c r="A235" s="2" t="s">
        <v>1033</v>
      </c>
      <c r="B235" s="2" t="s">
        <v>1034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 t="s">
        <v>1035</v>
      </c>
      <c r="P235" s="2" t="s">
        <v>28</v>
      </c>
      <c r="Q235" s="2" t="s">
        <v>1036</v>
      </c>
      <c r="R235" s="2" t="s">
        <v>18</v>
      </c>
      <c r="S235" s="2" t="s">
        <v>1037</v>
      </c>
      <c r="T235" s="2">
        <v>6.0</v>
      </c>
      <c r="U235" s="2">
        <v>11.0</v>
      </c>
      <c r="V235" s="2">
        <v>11.0</v>
      </c>
      <c r="W235" s="2">
        <f t="shared" si="1"/>
        <v>0.9166666667</v>
      </c>
      <c r="X235" s="2">
        <f>IFERROR(__xludf.DUMMYFUNCTION("if(ISBLANK(S235),0,COUNTA(SPLIT(S235,"" "")))"),8.0)</f>
        <v>8</v>
      </c>
      <c r="Y235" s="2" t="s">
        <v>1038</v>
      </c>
      <c r="Z235" s="2"/>
      <c r="AA235" s="2"/>
    </row>
    <row r="236" hidden="1">
      <c r="A236" s="2" t="s">
        <v>1039</v>
      </c>
      <c r="B236" s="2" t="s">
        <v>1040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 t="s">
        <v>61</v>
      </c>
      <c r="P236" s="2" t="s">
        <v>24</v>
      </c>
      <c r="Q236" s="2" t="s">
        <v>1041</v>
      </c>
      <c r="R236" s="2" t="s">
        <v>18</v>
      </c>
      <c r="T236" s="2">
        <v>23.0</v>
      </c>
      <c r="U236" s="2">
        <v>11.0</v>
      </c>
      <c r="V236" s="2">
        <v>11.0</v>
      </c>
      <c r="W236" s="2">
        <f t="shared" si="1"/>
        <v>0.9166666667</v>
      </c>
      <c r="X236" s="2">
        <f>IFERROR(__xludf.DUMMYFUNCTION("if(ISBLANK(S236),0,COUNTA(SPLIT(S236,"" "")))"),0.0)</f>
        <v>0</v>
      </c>
      <c r="Y236" s="2" t="s">
        <v>1042</v>
      </c>
      <c r="Z236" s="2"/>
      <c r="AA236" s="2"/>
    </row>
    <row r="237">
      <c r="A237" s="2" t="s">
        <v>1043</v>
      </c>
      <c r="B237" s="2" t="s">
        <v>1044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P237" s="2" t="s">
        <v>24</v>
      </c>
      <c r="R237" s="2" t="s">
        <v>18</v>
      </c>
      <c r="S237" s="2" t="s">
        <v>1045</v>
      </c>
      <c r="T237" s="2">
        <v>4.0</v>
      </c>
      <c r="U237" s="2">
        <v>11.0</v>
      </c>
      <c r="V237" s="2">
        <v>11.0</v>
      </c>
      <c r="W237" s="2">
        <f t="shared" si="1"/>
        <v>0.9166666667</v>
      </c>
      <c r="X237" s="2">
        <f>IFERROR(__xludf.DUMMYFUNCTION("if(ISBLANK(S237),0,COUNTA(SPLIT(S237,"" "")))"),6.0)</f>
        <v>6</v>
      </c>
      <c r="Y237" s="2" t="s">
        <v>1046</v>
      </c>
      <c r="Z237" s="2"/>
      <c r="AA237" s="2"/>
    </row>
    <row r="238">
      <c r="A238" s="2" t="s">
        <v>1047</v>
      </c>
      <c r="B238" s="2" t="s">
        <v>1048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 t="s">
        <v>1049</v>
      </c>
      <c r="P238" s="2" t="s">
        <v>28</v>
      </c>
      <c r="Q238" s="2" t="s">
        <v>1050</v>
      </c>
      <c r="R238" s="2" t="s">
        <v>18</v>
      </c>
      <c r="S238" s="2" t="s">
        <v>1051</v>
      </c>
      <c r="T238" s="2">
        <v>10.0</v>
      </c>
      <c r="U238" s="2">
        <v>11.0</v>
      </c>
      <c r="V238" s="2">
        <v>11.0</v>
      </c>
      <c r="W238" s="2">
        <f t="shared" si="1"/>
        <v>0.9166666667</v>
      </c>
      <c r="X238" s="2">
        <f>IFERROR(__xludf.DUMMYFUNCTION("if(ISBLANK(S238),0,COUNTA(SPLIT(S238,"" "")))"),6.0)</f>
        <v>6</v>
      </c>
      <c r="Y238" s="2" t="s">
        <v>1052</v>
      </c>
      <c r="Z238" s="2"/>
      <c r="AA238" s="2"/>
    </row>
    <row r="239">
      <c r="A239" s="2" t="s">
        <v>1053</v>
      </c>
      <c r="B239" s="2" t="s">
        <v>1054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P239" s="2" t="s">
        <v>28</v>
      </c>
      <c r="R239" s="2" t="s">
        <v>30</v>
      </c>
      <c r="S239" s="2" t="s">
        <v>1055</v>
      </c>
      <c r="T239" s="2">
        <v>60.0</v>
      </c>
      <c r="U239" s="2">
        <v>62.0</v>
      </c>
      <c r="V239" s="2">
        <v>67.0</v>
      </c>
      <c r="W239" s="2">
        <f t="shared" si="1"/>
        <v>0.9117647059</v>
      </c>
      <c r="X239" s="2">
        <f>IFERROR(__xludf.DUMMYFUNCTION("if(ISBLANK(S239),0,COUNTA(SPLIT(S239,"" "")))"),4.0)</f>
        <v>4</v>
      </c>
      <c r="Y239" s="2" t="s">
        <v>1056</v>
      </c>
      <c r="Z239" s="2"/>
      <c r="AA239" s="2"/>
    </row>
    <row r="240">
      <c r="A240" s="2" t="s">
        <v>1057</v>
      </c>
      <c r="B240" s="2" t="s">
        <v>1058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 t="s">
        <v>1059</v>
      </c>
      <c r="P240" s="2" t="s">
        <v>28</v>
      </c>
      <c r="Q240" s="2" t="s">
        <v>1060</v>
      </c>
      <c r="R240" s="2" t="s">
        <v>18</v>
      </c>
      <c r="S240" s="2" t="s">
        <v>1061</v>
      </c>
      <c r="T240" s="2">
        <v>27.0</v>
      </c>
      <c r="U240" s="2">
        <v>42.0</v>
      </c>
      <c r="V240" s="2">
        <v>46.0</v>
      </c>
      <c r="W240" s="2">
        <f t="shared" si="1"/>
        <v>0.8936170213</v>
      </c>
      <c r="X240" s="2">
        <f>IFERROR(__xludf.DUMMYFUNCTION("if(ISBLANK(S240),0,COUNTA(SPLIT(S240,"" "")))"),15.0)</f>
        <v>15</v>
      </c>
      <c r="Y240" s="2" t="s">
        <v>1062</v>
      </c>
      <c r="Z240" s="2"/>
      <c r="AA240" s="2"/>
    </row>
    <row r="241">
      <c r="A241" s="2" t="s">
        <v>1063</v>
      </c>
      <c r="B241" s="2" t="s">
        <v>1064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 t="s">
        <v>61</v>
      </c>
      <c r="P241" s="2" t="s">
        <v>24</v>
      </c>
      <c r="R241" s="2" t="s">
        <v>18</v>
      </c>
      <c r="S241" s="2" t="s">
        <v>1065</v>
      </c>
      <c r="T241" s="2">
        <v>25.0</v>
      </c>
      <c r="U241" s="2">
        <v>16.0</v>
      </c>
      <c r="V241" s="2">
        <v>17.0</v>
      </c>
      <c r="W241" s="2">
        <f t="shared" si="1"/>
        <v>0.8888888889</v>
      </c>
      <c r="X241" s="2">
        <f>IFERROR(__xludf.DUMMYFUNCTION("if(ISBLANK(S241),0,COUNTA(SPLIT(S241,"" "")))"),4.0)</f>
        <v>4</v>
      </c>
      <c r="Y241" s="2" t="s">
        <v>1066</v>
      </c>
      <c r="Z241" s="2"/>
      <c r="AA241" s="2"/>
    </row>
    <row r="242">
      <c r="A242" s="2" t="s">
        <v>1067</v>
      </c>
      <c r="B242" s="2" t="s">
        <v>1068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 t="s">
        <v>1069</v>
      </c>
      <c r="P242" s="2" t="s">
        <v>1070</v>
      </c>
      <c r="Q242" s="2" t="s">
        <v>1071</v>
      </c>
      <c r="R242" s="2" t="s">
        <v>18</v>
      </c>
      <c r="S242" s="2" t="s">
        <v>1072</v>
      </c>
      <c r="T242" s="2">
        <v>17.0</v>
      </c>
      <c r="U242" s="2">
        <v>14.0</v>
      </c>
      <c r="V242" s="2">
        <v>15.0</v>
      </c>
      <c r="W242" s="2">
        <f t="shared" si="1"/>
        <v>0.875</v>
      </c>
      <c r="X242" s="2">
        <f>IFERROR(__xludf.DUMMYFUNCTION("if(ISBLANK(S242),0,COUNTA(SPLIT(S242,"" "")))"),5.0)</f>
        <v>5</v>
      </c>
      <c r="Y242" s="2" t="s">
        <v>1073</v>
      </c>
      <c r="Z242" s="2"/>
      <c r="AA242" s="2"/>
    </row>
    <row r="243" hidden="1">
      <c r="A243" s="2" t="s">
        <v>1074</v>
      </c>
      <c r="B243" s="2" t="s">
        <v>1075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 t="s">
        <v>1076</v>
      </c>
      <c r="P243" s="2" t="s">
        <v>416</v>
      </c>
      <c r="R243" s="2" t="s">
        <v>30</v>
      </c>
      <c r="T243" s="2">
        <v>42.0</v>
      </c>
      <c r="U243" s="2">
        <v>27.0</v>
      </c>
      <c r="V243" s="2">
        <v>30.0</v>
      </c>
      <c r="W243" s="2">
        <f t="shared" si="1"/>
        <v>0.8709677419</v>
      </c>
      <c r="X243" s="2">
        <f>IFERROR(__xludf.DUMMYFUNCTION("if(ISBLANK(S243),0,COUNTA(SPLIT(S243,"" "")))"),0.0)</f>
        <v>0</v>
      </c>
      <c r="Y243" s="2" t="s">
        <v>1077</v>
      </c>
      <c r="Z243" s="2"/>
      <c r="AA243" s="2"/>
    </row>
    <row r="244" hidden="1">
      <c r="A244" s="2" t="s">
        <v>1078</v>
      </c>
      <c r="B244" s="2" t="s">
        <v>1079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 t="s">
        <v>1080</v>
      </c>
      <c r="P244" s="2" t="s">
        <v>28</v>
      </c>
      <c r="Q244" s="2" t="s">
        <v>1081</v>
      </c>
      <c r="R244" s="2" t="s">
        <v>18</v>
      </c>
      <c r="T244" s="2">
        <v>3.0</v>
      </c>
      <c r="U244" s="2">
        <v>25.0</v>
      </c>
      <c r="V244" s="2">
        <v>28.0</v>
      </c>
      <c r="W244" s="2">
        <f t="shared" si="1"/>
        <v>0.8620689655</v>
      </c>
      <c r="X244" s="2">
        <f>IFERROR(__xludf.DUMMYFUNCTION("if(ISBLANK(S244),0,COUNTA(SPLIT(S244,"" "")))"),0.0)</f>
        <v>0</v>
      </c>
      <c r="Y244" s="2" t="s">
        <v>1082</v>
      </c>
      <c r="Z244" s="2"/>
      <c r="AA244" s="2"/>
    </row>
    <row r="245">
      <c r="A245" s="2" t="s">
        <v>1083</v>
      </c>
      <c r="B245" s="2" t="s">
        <v>1084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 t="s">
        <v>1085</v>
      </c>
      <c r="P245" s="2" t="s">
        <v>24</v>
      </c>
      <c r="R245" s="2" t="s">
        <v>18</v>
      </c>
      <c r="S245" s="2" t="s">
        <v>1086</v>
      </c>
      <c r="T245" s="2">
        <v>11.0</v>
      </c>
      <c r="U245" s="2">
        <v>43.0</v>
      </c>
      <c r="V245" s="2">
        <v>49.0</v>
      </c>
      <c r="W245" s="2">
        <f t="shared" si="1"/>
        <v>0.86</v>
      </c>
      <c r="X245" s="2">
        <f>IFERROR(__xludf.DUMMYFUNCTION("if(ISBLANK(S245),0,COUNTA(SPLIT(S245,"" "")))"),16.0)</f>
        <v>16</v>
      </c>
      <c r="Y245" s="2" t="s">
        <v>1087</v>
      </c>
      <c r="Z245" s="2"/>
      <c r="AA245" s="2"/>
    </row>
    <row r="246">
      <c r="A246" s="2" t="s">
        <v>1088</v>
      </c>
      <c r="B246" s="2" t="s">
        <v>1089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P246" s="2" t="s">
        <v>28</v>
      </c>
      <c r="R246" s="2" t="s">
        <v>18</v>
      </c>
      <c r="S246" s="2" t="s">
        <v>1090</v>
      </c>
      <c r="T246" s="2">
        <v>20.0</v>
      </c>
      <c r="U246" s="2">
        <v>30.0</v>
      </c>
      <c r="V246" s="2">
        <v>34.0</v>
      </c>
      <c r="W246" s="2">
        <f t="shared" si="1"/>
        <v>0.8571428571</v>
      </c>
      <c r="X246" s="2">
        <f>IFERROR(__xludf.DUMMYFUNCTION("if(ISBLANK(S246),0,COUNTA(SPLIT(S246,"" "")))"),22.0)</f>
        <v>22</v>
      </c>
      <c r="Y246" s="2" t="s">
        <v>1091</v>
      </c>
      <c r="Z246" s="2"/>
      <c r="AA246" s="2"/>
    </row>
    <row r="247" hidden="1">
      <c r="A247" s="2" t="s">
        <v>1092</v>
      </c>
      <c r="B247" s="2" t="s">
        <v>1093</v>
      </c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 t="s">
        <v>1094</v>
      </c>
      <c r="P247" s="2" t="s">
        <v>28</v>
      </c>
      <c r="R247" s="2" t="s">
        <v>18</v>
      </c>
      <c r="T247" s="2">
        <v>10.0</v>
      </c>
      <c r="U247" s="2">
        <v>24.0</v>
      </c>
      <c r="V247" s="2">
        <v>27.0</v>
      </c>
      <c r="W247" s="2">
        <f t="shared" si="1"/>
        <v>0.8571428571</v>
      </c>
      <c r="X247" s="2">
        <f>IFERROR(__xludf.DUMMYFUNCTION("if(ISBLANK(S247),0,COUNTA(SPLIT(S247,"" "")))"),0.0)</f>
        <v>0</v>
      </c>
      <c r="Y247" s="2" t="s">
        <v>1095</v>
      </c>
      <c r="Z247" s="2"/>
      <c r="AA247" s="2"/>
    </row>
    <row r="248">
      <c r="A248" s="2" t="s">
        <v>1096</v>
      </c>
      <c r="B248" s="2" t="s">
        <v>1097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 t="s">
        <v>1098</v>
      </c>
      <c r="P248" s="2" t="s">
        <v>28</v>
      </c>
      <c r="R248" s="2" t="s">
        <v>18</v>
      </c>
      <c r="S248" s="2" t="s">
        <v>1099</v>
      </c>
      <c r="T248" s="2">
        <v>29.0</v>
      </c>
      <c r="U248" s="2">
        <v>17.0</v>
      </c>
      <c r="V248" s="2">
        <v>19.0</v>
      </c>
      <c r="W248" s="2">
        <f t="shared" si="1"/>
        <v>0.85</v>
      </c>
      <c r="X248" s="2">
        <f>IFERROR(__xludf.DUMMYFUNCTION("if(ISBLANK(S248),0,COUNTA(SPLIT(S248,"" "")))"),15.0)</f>
        <v>15</v>
      </c>
      <c r="Y248" s="2" t="s">
        <v>1100</v>
      </c>
      <c r="Z248" s="2"/>
      <c r="AA248" s="2"/>
    </row>
    <row r="249">
      <c r="A249" s="2" t="s">
        <v>1101</v>
      </c>
      <c r="B249" s="2" t="s">
        <v>1102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 t="s">
        <v>1103</v>
      </c>
      <c r="P249" s="2" t="s">
        <v>28</v>
      </c>
      <c r="R249" s="2" t="s">
        <v>18</v>
      </c>
      <c r="S249" s="2" t="s">
        <v>1104</v>
      </c>
      <c r="T249" s="2">
        <v>19.0</v>
      </c>
      <c r="U249" s="2">
        <v>17.0</v>
      </c>
      <c r="V249" s="2">
        <v>19.0</v>
      </c>
      <c r="W249" s="2">
        <f t="shared" si="1"/>
        <v>0.85</v>
      </c>
      <c r="X249" s="2">
        <f>IFERROR(__xludf.DUMMYFUNCTION("if(ISBLANK(S249),0,COUNTA(SPLIT(S249,"" "")))"),11.0)</f>
        <v>11</v>
      </c>
      <c r="Y249" s="2" t="s">
        <v>1105</v>
      </c>
      <c r="Z249" s="2"/>
      <c r="AA249" s="2"/>
    </row>
    <row r="250">
      <c r="A250" s="2" t="s">
        <v>1106</v>
      </c>
      <c r="B250" s="2" t="s">
        <v>1107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 t="s">
        <v>1108</v>
      </c>
      <c r="P250" s="2" t="s">
        <v>24</v>
      </c>
      <c r="R250" s="2" t="s">
        <v>18</v>
      </c>
      <c r="S250" s="2" t="s">
        <v>1109</v>
      </c>
      <c r="T250" s="2">
        <v>13.0</v>
      </c>
      <c r="U250" s="2">
        <v>11.0</v>
      </c>
      <c r="V250" s="2">
        <v>12.0</v>
      </c>
      <c r="W250" s="2">
        <f t="shared" si="1"/>
        <v>0.8461538462</v>
      </c>
      <c r="X250" s="2">
        <f>IFERROR(__xludf.DUMMYFUNCTION("if(ISBLANK(S250),0,COUNTA(SPLIT(S250,"" "")))"),5.0)</f>
        <v>5</v>
      </c>
      <c r="Y250" s="2" t="s">
        <v>1110</v>
      </c>
      <c r="Z250" s="2"/>
      <c r="AA250" s="2"/>
    </row>
    <row r="251">
      <c r="A251" s="2" t="s">
        <v>1111</v>
      </c>
      <c r="B251" s="2" t="s">
        <v>1112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P251" s="2" t="s">
        <v>1113</v>
      </c>
      <c r="R251" s="2" t="s">
        <v>18</v>
      </c>
      <c r="S251" s="2" t="s">
        <v>1114</v>
      </c>
      <c r="T251" s="2">
        <v>20.0</v>
      </c>
      <c r="U251" s="2">
        <v>11.0</v>
      </c>
      <c r="V251" s="2">
        <v>12.0</v>
      </c>
      <c r="W251" s="2">
        <f t="shared" si="1"/>
        <v>0.8461538462</v>
      </c>
      <c r="X251" s="2">
        <f>IFERROR(__xludf.DUMMYFUNCTION("if(ISBLANK(S251),0,COUNTA(SPLIT(S251,"" "")))"),17.0)</f>
        <v>17</v>
      </c>
      <c r="Y251" s="2" t="s">
        <v>1115</v>
      </c>
      <c r="Z251" s="2"/>
      <c r="AA251" s="2"/>
    </row>
    <row r="252" hidden="1">
      <c r="A252" s="2" t="s">
        <v>1116</v>
      </c>
      <c r="B252" s="2" t="s">
        <v>1117</v>
      </c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P252" s="2" t="s">
        <v>28</v>
      </c>
      <c r="R252" s="2" t="s">
        <v>18</v>
      </c>
      <c r="T252" s="2">
        <v>169.0</v>
      </c>
      <c r="U252" s="2">
        <v>21.0</v>
      </c>
      <c r="V252" s="2">
        <v>24.0</v>
      </c>
      <c r="W252" s="2">
        <f t="shared" si="1"/>
        <v>0.84</v>
      </c>
      <c r="X252" s="2">
        <f>IFERROR(__xludf.DUMMYFUNCTION("if(ISBLANK(S252),0,COUNTA(SPLIT(S252,"" "")))"),0.0)</f>
        <v>0</v>
      </c>
      <c r="Y252" s="2" t="s">
        <v>1118</v>
      </c>
      <c r="Z252" s="2"/>
      <c r="AA252" s="2"/>
    </row>
    <row r="253">
      <c r="A253" s="2" t="s">
        <v>1119</v>
      </c>
      <c r="B253" s="2" t="s">
        <v>1120</v>
      </c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P253" s="2" t="s">
        <v>1121</v>
      </c>
      <c r="R253" s="2" t="s">
        <v>30</v>
      </c>
      <c r="S253" s="2" t="s">
        <v>1122</v>
      </c>
      <c r="T253" s="2">
        <v>1.0</v>
      </c>
      <c r="U253" s="2">
        <v>15.0</v>
      </c>
      <c r="V253" s="2">
        <v>17.0</v>
      </c>
      <c r="W253" s="2">
        <f t="shared" si="1"/>
        <v>0.8333333333</v>
      </c>
      <c r="X253" s="2">
        <f>IFERROR(__xludf.DUMMYFUNCTION("if(ISBLANK(S253),0,COUNTA(SPLIT(S253,"" "")))"),2.0)</f>
        <v>2</v>
      </c>
      <c r="Y253" s="2" t="s">
        <v>1123</v>
      </c>
      <c r="Z253" s="2"/>
      <c r="AA253" s="2"/>
    </row>
    <row r="254" hidden="1">
      <c r="A254" s="2" t="s">
        <v>1124</v>
      </c>
      <c r="B254" s="2" t="s">
        <v>1125</v>
      </c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 t="s">
        <v>61</v>
      </c>
      <c r="P254" s="2" t="s">
        <v>28</v>
      </c>
      <c r="R254" s="2" t="s">
        <v>18</v>
      </c>
      <c r="T254" s="2">
        <v>5.0</v>
      </c>
      <c r="U254" s="2">
        <v>20.0</v>
      </c>
      <c r="V254" s="2">
        <v>23.0</v>
      </c>
      <c r="W254" s="2">
        <f t="shared" si="1"/>
        <v>0.8333333333</v>
      </c>
      <c r="X254" s="2">
        <f>IFERROR(__xludf.DUMMYFUNCTION("if(ISBLANK(S254),0,COUNTA(SPLIT(S254,"" "")))"),0.0)</f>
        <v>0</v>
      </c>
      <c r="Y254" s="2" t="s">
        <v>1126</v>
      </c>
      <c r="Z254" s="2"/>
      <c r="AA254" s="2"/>
    </row>
    <row r="255" hidden="1">
      <c r="A255" s="2" t="s">
        <v>1127</v>
      </c>
      <c r="B255" s="2" t="s">
        <v>1128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P255" s="2" t="s">
        <v>28</v>
      </c>
      <c r="Q255" s="2" t="s">
        <v>1129</v>
      </c>
      <c r="R255" s="2" t="s">
        <v>30</v>
      </c>
      <c r="T255" s="2">
        <v>9.0</v>
      </c>
      <c r="U255" s="2">
        <v>19.0</v>
      </c>
      <c r="V255" s="2">
        <v>22.0</v>
      </c>
      <c r="W255" s="2">
        <f t="shared" si="1"/>
        <v>0.8260869565</v>
      </c>
      <c r="X255" s="2">
        <f>IFERROR(__xludf.DUMMYFUNCTION("if(ISBLANK(S255),0,COUNTA(SPLIT(S255,"" "")))"),0.0)</f>
        <v>0</v>
      </c>
      <c r="Y255" s="2" t="s">
        <v>1130</v>
      </c>
      <c r="Z255" s="2"/>
      <c r="AA255" s="2"/>
    </row>
    <row r="256">
      <c r="A256" s="2" t="s">
        <v>1131</v>
      </c>
      <c r="B256" s="2" t="s">
        <v>1132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P256" s="2" t="s">
        <v>28</v>
      </c>
      <c r="R256" s="2" t="s">
        <v>30</v>
      </c>
      <c r="S256" s="2" t="s">
        <v>1133</v>
      </c>
      <c r="T256" s="2">
        <v>31.0</v>
      </c>
      <c r="U256" s="2">
        <v>21.0</v>
      </c>
      <c r="V256" s="2">
        <v>25.0</v>
      </c>
      <c r="W256" s="2">
        <f t="shared" si="1"/>
        <v>0.8076923077</v>
      </c>
      <c r="X256" s="2">
        <f>IFERROR(__xludf.DUMMYFUNCTION("if(ISBLANK(S256),0,COUNTA(SPLIT(S256,"" "")))"),7.0)</f>
        <v>7</v>
      </c>
      <c r="Y256" s="2" t="s">
        <v>1134</v>
      </c>
      <c r="Z256" s="2"/>
      <c r="AA256" s="2"/>
    </row>
    <row r="257">
      <c r="A257" s="2" t="s">
        <v>1135</v>
      </c>
      <c r="B257" s="2" t="s">
        <v>1136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 t="s">
        <v>61</v>
      </c>
      <c r="P257" s="2" t="s">
        <v>24</v>
      </c>
      <c r="Q257" s="2" t="s">
        <v>1137</v>
      </c>
      <c r="R257" s="2" t="s">
        <v>18</v>
      </c>
      <c r="S257" s="2" t="s">
        <v>1138</v>
      </c>
      <c r="T257" s="2">
        <v>28.0</v>
      </c>
      <c r="U257" s="2">
        <v>19.0</v>
      </c>
      <c r="V257" s="2">
        <v>23.0</v>
      </c>
      <c r="W257" s="2">
        <f t="shared" si="1"/>
        <v>0.7916666667</v>
      </c>
      <c r="X257" s="2">
        <f>IFERROR(__xludf.DUMMYFUNCTION("if(ISBLANK(S257),0,COUNTA(SPLIT(S257,"" "")))"),3.0)</f>
        <v>3</v>
      </c>
      <c r="Y257" s="2" t="s">
        <v>1139</v>
      </c>
      <c r="Z257" s="2"/>
      <c r="AA257" s="2"/>
    </row>
    <row r="258">
      <c r="A258" s="2" t="s">
        <v>1140</v>
      </c>
      <c r="B258" s="2" t="s">
        <v>1141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 t="s">
        <v>1142</v>
      </c>
      <c r="P258" s="2" t="s">
        <v>1143</v>
      </c>
      <c r="Q258" s="2" t="s">
        <v>1144</v>
      </c>
      <c r="R258" s="2" t="s">
        <v>30</v>
      </c>
      <c r="S258" s="2" t="s">
        <v>1145</v>
      </c>
      <c r="T258" s="2">
        <v>44.0</v>
      </c>
      <c r="U258" s="2">
        <v>68.0</v>
      </c>
      <c r="V258" s="2">
        <v>86.0</v>
      </c>
      <c r="W258" s="2">
        <f t="shared" si="1"/>
        <v>0.7816091954</v>
      </c>
      <c r="X258" s="2">
        <f>IFERROR(__xludf.DUMMYFUNCTION("if(ISBLANK(S258),0,COUNTA(SPLIT(S258,"" "")))"),6.0)</f>
        <v>6</v>
      </c>
      <c r="Y258" s="2" t="s">
        <v>1146</v>
      </c>
      <c r="Z258" s="2"/>
      <c r="AA258" s="2"/>
    </row>
    <row r="259">
      <c r="A259" s="2" t="s">
        <v>1147</v>
      </c>
      <c r="B259" s="2" t="s">
        <v>1148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 t="s">
        <v>1149</v>
      </c>
      <c r="P259" s="2" t="s">
        <v>28</v>
      </c>
      <c r="Q259" s="2" t="s">
        <v>1150</v>
      </c>
      <c r="R259" s="2" t="s">
        <v>30</v>
      </c>
      <c r="S259" s="2" t="s">
        <v>1151</v>
      </c>
      <c r="T259" s="2">
        <v>37.0</v>
      </c>
      <c r="U259" s="2">
        <v>25.0</v>
      </c>
      <c r="V259" s="2">
        <v>31.0</v>
      </c>
      <c r="W259" s="2">
        <f t="shared" si="1"/>
        <v>0.78125</v>
      </c>
      <c r="X259" s="2">
        <f>IFERROR(__xludf.DUMMYFUNCTION("if(ISBLANK(S259),0,COUNTA(SPLIT(S259,"" "")))"),19.0)</f>
        <v>19</v>
      </c>
      <c r="Y259" s="2" t="s">
        <v>1152</v>
      </c>
      <c r="Z259" s="2"/>
      <c r="AA259" s="2"/>
    </row>
    <row r="260">
      <c r="A260" s="2" t="s">
        <v>1153</v>
      </c>
      <c r="B260" s="2" t="s">
        <v>1154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P260" s="2" t="s">
        <v>24</v>
      </c>
      <c r="R260" s="2" t="s">
        <v>18</v>
      </c>
      <c r="S260" s="2" t="s">
        <v>1155</v>
      </c>
      <c r="T260" s="2">
        <v>37.0</v>
      </c>
      <c r="U260" s="2">
        <v>21.0</v>
      </c>
      <c r="V260" s="2">
        <v>26.0</v>
      </c>
      <c r="W260" s="2">
        <f t="shared" si="1"/>
        <v>0.7777777778</v>
      </c>
      <c r="X260" s="2">
        <f>IFERROR(__xludf.DUMMYFUNCTION("if(ISBLANK(S260),0,COUNTA(SPLIT(S260,"" "")))"),3.0)</f>
        <v>3</v>
      </c>
      <c r="Y260" s="2" t="s">
        <v>1156</v>
      </c>
      <c r="Z260" s="2"/>
      <c r="AA260" s="2"/>
    </row>
    <row r="261">
      <c r="A261" s="2" t="s">
        <v>1157</v>
      </c>
      <c r="B261" s="2" t="s">
        <v>1158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 t="s">
        <v>1159</v>
      </c>
      <c r="P261" s="2" t="s">
        <v>24</v>
      </c>
      <c r="R261" s="2" t="s">
        <v>18</v>
      </c>
      <c r="S261" s="2" t="s">
        <v>1160</v>
      </c>
      <c r="T261" s="2">
        <v>21.0</v>
      </c>
      <c r="U261" s="2">
        <v>21.0</v>
      </c>
      <c r="V261" s="2">
        <v>26.0</v>
      </c>
      <c r="W261" s="2">
        <f t="shared" si="1"/>
        <v>0.7777777778</v>
      </c>
      <c r="X261" s="2">
        <f>IFERROR(__xludf.DUMMYFUNCTION("if(ISBLANK(S261),0,COUNTA(SPLIT(S261,"" "")))"),1.0)</f>
        <v>1</v>
      </c>
      <c r="Y261" s="2" t="s">
        <v>1161</v>
      </c>
      <c r="Z261" s="2"/>
      <c r="AA261" s="2"/>
    </row>
    <row r="262" hidden="1">
      <c r="A262" s="2" t="s">
        <v>1162</v>
      </c>
      <c r="B262" s="2" t="s">
        <v>1163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P262" s="2" t="s">
        <v>24</v>
      </c>
      <c r="R262" s="2" t="s">
        <v>18</v>
      </c>
      <c r="T262" s="2">
        <v>4.0</v>
      </c>
      <c r="U262" s="2">
        <v>24.0</v>
      </c>
      <c r="V262" s="2">
        <v>30.0</v>
      </c>
      <c r="W262" s="2">
        <f t="shared" si="1"/>
        <v>0.7741935484</v>
      </c>
      <c r="X262" s="2">
        <f>IFERROR(__xludf.DUMMYFUNCTION("if(ISBLANK(S262),0,COUNTA(SPLIT(S262,"" "")))"),0.0)</f>
        <v>0</v>
      </c>
      <c r="Y262" s="2" t="s">
        <v>1164</v>
      </c>
      <c r="Z262" s="2"/>
      <c r="AA262" s="2"/>
    </row>
    <row r="263">
      <c r="A263" s="2" t="s">
        <v>1165</v>
      </c>
      <c r="B263" s="2" t="s">
        <v>1166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 t="s">
        <v>108</v>
      </c>
      <c r="P263" s="2" t="s">
        <v>28</v>
      </c>
      <c r="R263" s="2" t="s">
        <v>18</v>
      </c>
      <c r="S263" s="2" t="s">
        <v>1167</v>
      </c>
      <c r="T263" s="2">
        <v>3.0</v>
      </c>
      <c r="U263" s="2">
        <v>17.0</v>
      </c>
      <c r="V263" s="2">
        <v>21.0</v>
      </c>
      <c r="W263" s="2">
        <f t="shared" si="1"/>
        <v>0.7727272727</v>
      </c>
      <c r="X263" s="2">
        <f>IFERROR(__xludf.DUMMYFUNCTION("if(ISBLANK(S263),0,COUNTA(SPLIT(S263,"" "")))"),10.0)</f>
        <v>10</v>
      </c>
      <c r="Y263" s="2" t="s">
        <v>1168</v>
      </c>
      <c r="Z263" s="2"/>
      <c r="AA263" s="2"/>
    </row>
    <row r="264" hidden="1">
      <c r="A264" s="2" t="s">
        <v>1169</v>
      </c>
      <c r="B264" s="2" t="s">
        <v>1170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 t="s">
        <v>635</v>
      </c>
      <c r="P264" s="2" t="s">
        <v>24</v>
      </c>
      <c r="Q264" s="2" t="s">
        <v>1171</v>
      </c>
      <c r="R264" s="2" t="s">
        <v>18</v>
      </c>
      <c r="T264" s="2">
        <v>94.0</v>
      </c>
      <c r="U264" s="2">
        <v>30.0</v>
      </c>
      <c r="V264" s="2">
        <v>38.0</v>
      </c>
      <c r="W264" s="2">
        <f t="shared" si="1"/>
        <v>0.7692307692</v>
      </c>
      <c r="X264" s="2">
        <f>IFERROR(__xludf.DUMMYFUNCTION("if(ISBLANK(S264),0,COUNTA(SPLIT(S264,"" "")))"),0.0)</f>
        <v>0</v>
      </c>
      <c r="Y264" s="2" t="s">
        <v>1172</v>
      </c>
      <c r="Z264" s="2"/>
      <c r="AA264" s="2"/>
    </row>
    <row r="265">
      <c r="A265" s="2" t="s">
        <v>1173</v>
      </c>
      <c r="B265" s="2" t="s">
        <v>1174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P265" s="2" t="s">
        <v>24</v>
      </c>
      <c r="R265" s="2" t="s">
        <v>30</v>
      </c>
      <c r="S265" s="2" t="s">
        <v>1175</v>
      </c>
      <c r="T265" s="2">
        <v>44.0</v>
      </c>
      <c r="U265" s="2">
        <v>16.0</v>
      </c>
      <c r="V265" s="2">
        <v>20.0</v>
      </c>
      <c r="W265" s="2">
        <f t="shared" si="1"/>
        <v>0.7619047619</v>
      </c>
      <c r="X265" s="2">
        <f>IFERROR(__xludf.DUMMYFUNCTION("if(ISBLANK(S265),0,COUNTA(SPLIT(S265,"" "")))"),1.0)</f>
        <v>1</v>
      </c>
      <c r="Y265" s="2" t="s">
        <v>1176</v>
      </c>
      <c r="Z265" s="2"/>
      <c r="AA265" s="2"/>
    </row>
    <row r="266">
      <c r="A266" s="2" t="s">
        <v>1177</v>
      </c>
      <c r="B266" s="2" t="s">
        <v>1178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 t="s">
        <v>1179</v>
      </c>
      <c r="P266" s="2" t="s">
        <v>28</v>
      </c>
      <c r="Q266" s="2" t="s">
        <v>1180</v>
      </c>
      <c r="R266" s="2" t="s">
        <v>18</v>
      </c>
      <c r="S266" s="2" t="s">
        <v>1181</v>
      </c>
      <c r="T266" s="2">
        <v>22.0</v>
      </c>
      <c r="U266" s="2">
        <v>57.0</v>
      </c>
      <c r="V266" s="2">
        <v>74.0</v>
      </c>
      <c r="W266" s="2">
        <f t="shared" si="1"/>
        <v>0.76</v>
      </c>
      <c r="X266" s="2">
        <f>IFERROR(__xludf.DUMMYFUNCTION("if(ISBLANK(S266),0,COUNTA(SPLIT(S266,"" "")))"),11.0)</f>
        <v>11</v>
      </c>
      <c r="Y266" s="2" t="s">
        <v>1182</v>
      </c>
      <c r="Z266" s="2"/>
      <c r="AA266" s="2"/>
    </row>
    <row r="267">
      <c r="A267" s="2" t="s">
        <v>1183</v>
      </c>
      <c r="B267" s="2" t="s">
        <v>1184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 t="s">
        <v>246</v>
      </c>
      <c r="P267" s="2" t="s">
        <v>434</v>
      </c>
      <c r="Q267" s="2" t="s">
        <v>1185</v>
      </c>
      <c r="R267" s="2" t="s">
        <v>18</v>
      </c>
      <c r="S267" s="2" t="s">
        <v>1186</v>
      </c>
      <c r="T267" s="2">
        <v>30.0</v>
      </c>
      <c r="U267" s="2">
        <v>20.0</v>
      </c>
      <c r="V267" s="2">
        <v>26.0</v>
      </c>
      <c r="W267" s="2">
        <f t="shared" si="1"/>
        <v>0.7407407407</v>
      </c>
      <c r="X267" s="2">
        <f>IFERROR(__xludf.DUMMYFUNCTION("if(ISBLANK(S267),0,COUNTA(SPLIT(S267,"" "")))"),6.0)</f>
        <v>6</v>
      </c>
      <c r="Y267" s="2" t="s">
        <v>1187</v>
      </c>
      <c r="Z267" s="2"/>
      <c r="AA267" s="2"/>
    </row>
    <row r="268">
      <c r="A268" s="2" t="s">
        <v>1188</v>
      </c>
      <c r="B268" s="2" t="s">
        <v>1189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 t="s">
        <v>1190</v>
      </c>
      <c r="P268" s="2" t="s">
        <v>24</v>
      </c>
      <c r="Q268" s="2" t="s">
        <v>1191</v>
      </c>
      <c r="R268" s="2" t="s">
        <v>18</v>
      </c>
      <c r="S268" s="2" t="s">
        <v>1192</v>
      </c>
      <c r="T268" s="2">
        <v>18.0</v>
      </c>
      <c r="U268" s="2">
        <v>11.0</v>
      </c>
      <c r="V268" s="2">
        <v>14.0</v>
      </c>
      <c r="W268" s="2">
        <f t="shared" si="1"/>
        <v>0.7333333333</v>
      </c>
      <c r="X268" s="2">
        <f>IFERROR(__xludf.DUMMYFUNCTION("if(ISBLANK(S268),0,COUNTA(SPLIT(S268,"" "")))"),16.0)</f>
        <v>16</v>
      </c>
      <c r="Y268" s="2" t="s">
        <v>1193</v>
      </c>
      <c r="Z268" s="2"/>
      <c r="AA268" s="2"/>
    </row>
    <row r="269" hidden="1">
      <c r="A269" s="2" t="s">
        <v>1194</v>
      </c>
      <c r="B269" s="2" t="s">
        <v>1195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 t="s">
        <v>1108</v>
      </c>
      <c r="P269" s="2" t="s">
        <v>24</v>
      </c>
      <c r="R269" s="2" t="s">
        <v>18</v>
      </c>
      <c r="T269" s="2">
        <v>12.0</v>
      </c>
      <c r="U269" s="2">
        <v>16.0</v>
      </c>
      <c r="V269" s="2">
        <v>21.0</v>
      </c>
      <c r="W269" s="2">
        <f t="shared" si="1"/>
        <v>0.7272727273</v>
      </c>
      <c r="X269" s="2">
        <f>IFERROR(__xludf.DUMMYFUNCTION("if(ISBLANK(S269),0,COUNTA(SPLIT(S269,"" "")))"),0.0)</f>
        <v>0</v>
      </c>
      <c r="Y269" s="2" t="s">
        <v>1196</v>
      </c>
      <c r="Z269" s="2"/>
      <c r="AA269" s="2"/>
    </row>
    <row r="270">
      <c r="A270" s="2" t="s">
        <v>1197</v>
      </c>
      <c r="B270" s="2" t="s">
        <v>1198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 t="s">
        <v>1199</v>
      </c>
      <c r="P270" s="2" t="s">
        <v>24</v>
      </c>
      <c r="R270" s="2" t="s">
        <v>18</v>
      </c>
      <c r="S270" s="2" t="s">
        <v>1200</v>
      </c>
      <c r="T270" s="2">
        <v>18.0</v>
      </c>
      <c r="U270" s="2">
        <v>25.0</v>
      </c>
      <c r="V270" s="2">
        <v>34.0</v>
      </c>
      <c r="W270" s="2">
        <f t="shared" si="1"/>
        <v>0.7142857143</v>
      </c>
      <c r="X270" s="2">
        <f>IFERROR(__xludf.DUMMYFUNCTION("if(ISBLANK(S270),0,COUNTA(SPLIT(S270,"" "")))"),8.0)</f>
        <v>8</v>
      </c>
      <c r="Y270" s="2" t="s">
        <v>1201</v>
      </c>
      <c r="Z270" s="2"/>
      <c r="AA270" s="2"/>
    </row>
    <row r="271">
      <c r="A271" s="2" t="s">
        <v>1202</v>
      </c>
      <c r="B271" s="2" t="s">
        <v>1203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P271" s="2" t="s">
        <v>28</v>
      </c>
      <c r="R271" s="2" t="s">
        <v>18</v>
      </c>
      <c r="S271" s="2" t="s">
        <v>1204</v>
      </c>
      <c r="T271" s="2">
        <v>27.0</v>
      </c>
      <c r="U271" s="2">
        <v>29.0</v>
      </c>
      <c r="V271" s="2">
        <v>40.0</v>
      </c>
      <c r="W271" s="2">
        <f t="shared" si="1"/>
        <v>0.7073170732</v>
      </c>
      <c r="X271" s="2">
        <f>IFERROR(__xludf.DUMMYFUNCTION("if(ISBLANK(S271),0,COUNTA(SPLIT(S271,"" "")))"),14.0)</f>
        <v>14</v>
      </c>
      <c r="Y271" s="2" t="s">
        <v>1205</v>
      </c>
      <c r="Z271" s="2"/>
      <c r="AA271" s="2"/>
    </row>
    <row r="272">
      <c r="A272" s="2" t="s">
        <v>1206</v>
      </c>
      <c r="B272" s="2" t="s">
        <v>1206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 t="s">
        <v>1207</v>
      </c>
      <c r="P272" s="2" t="s">
        <v>590</v>
      </c>
      <c r="R272" s="2" t="s">
        <v>30</v>
      </c>
      <c r="S272" s="2" t="s">
        <v>1208</v>
      </c>
      <c r="T272" s="2">
        <v>593.0</v>
      </c>
      <c r="U272" s="2">
        <v>144.0</v>
      </c>
      <c r="V272" s="2">
        <v>204.0</v>
      </c>
      <c r="W272" s="2">
        <f t="shared" si="1"/>
        <v>0.7024390244</v>
      </c>
      <c r="X272" s="2">
        <f>IFERROR(__xludf.DUMMYFUNCTION("if(ISBLANK(S272),0,COUNTA(SPLIT(S272,"" "")))"),8.0)</f>
        <v>8</v>
      </c>
      <c r="Y272" s="2" t="s">
        <v>1209</v>
      </c>
      <c r="Z272" s="2"/>
      <c r="AA272" s="2"/>
    </row>
    <row r="273" hidden="1">
      <c r="A273" s="2" t="s">
        <v>1210</v>
      </c>
      <c r="B273" s="2" t="s">
        <v>1210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 t="s">
        <v>1211</v>
      </c>
      <c r="P273" s="2" t="s">
        <v>28</v>
      </c>
      <c r="R273" s="2" t="s">
        <v>18</v>
      </c>
      <c r="T273" s="2">
        <v>19.0</v>
      </c>
      <c r="U273" s="2">
        <v>14.0</v>
      </c>
      <c r="V273" s="2">
        <v>19.0</v>
      </c>
      <c r="W273" s="2">
        <f t="shared" si="1"/>
        <v>0.7</v>
      </c>
      <c r="X273" s="2">
        <f>IFERROR(__xludf.DUMMYFUNCTION("if(ISBLANK(S273),0,COUNTA(SPLIT(S273,"" "")))"),0.0)</f>
        <v>0</v>
      </c>
      <c r="Y273" s="2" t="s">
        <v>1212</v>
      </c>
      <c r="Z273" s="2"/>
      <c r="AA273" s="2"/>
    </row>
    <row r="274" hidden="1">
      <c r="A274" s="2" t="s">
        <v>1213</v>
      </c>
      <c r="B274" s="2" t="s">
        <v>1214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P274" s="2" t="s">
        <v>1215</v>
      </c>
      <c r="R274" s="2" t="s">
        <v>18</v>
      </c>
      <c r="T274" s="2">
        <v>4.0</v>
      </c>
      <c r="U274" s="2">
        <v>20.0</v>
      </c>
      <c r="V274" s="2">
        <v>28.0</v>
      </c>
      <c r="W274" s="2">
        <f t="shared" si="1"/>
        <v>0.6896551724</v>
      </c>
      <c r="X274" s="2">
        <f>IFERROR(__xludf.DUMMYFUNCTION("if(ISBLANK(S274),0,COUNTA(SPLIT(S274,"" "")))"),0.0)</f>
        <v>0</v>
      </c>
      <c r="Y274" s="2" t="s">
        <v>1216</v>
      </c>
      <c r="Z274" s="2"/>
      <c r="AA274" s="2"/>
    </row>
    <row r="275" hidden="1">
      <c r="A275" s="2" t="s">
        <v>1217</v>
      </c>
      <c r="B275" s="2" t="s">
        <v>1218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 t="s">
        <v>1219</v>
      </c>
      <c r="P275" s="2" t="s">
        <v>28</v>
      </c>
      <c r="R275" s="2" t="s">
        <v>18</v>
      </c>
      <c r="T275" s="2">
        <v>12.0</v>
      </c>
      <c r="U275" s="2">
        <v>20.0</v>
      </c>
      <c r="V275" s="2">
        <v>28.0</v>
      </c>
      <c r="W275" s="2">
        <f t="shared" si="1"/>
        <v>0.6896551724</v>
      </c>
      <c r="X275" s="2">
        <f>IFERROR(__xludf.DUMMYFUNCTION("if(ISBLANK(S275),0,COUNTA(SPLIT(S275,"" "")))"),0.0)</f>
        <v>0</v>
      </c>
      <c r="Y275" s="2" t="s">
        <v>1220</v>
      </c>
      <c r="Z275" s="2"/>
      <c r="AA275" s="2"/>
    </row>
    <row r="276">
      <c r="A276" s="2" t="s">
        <v>1221</v>
      </c>
      <c r="B276" s="2" t="s">
        <v>1222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 t="s">
        <v>108</v>
      </c>
      <c r="P276" s="2" t="s">
        <v>28</v>
      </c>
      <c r="R276" s="2" t="s">
        <v>30</v>
      </c>
      <c r="S276" s="2" t="s">
        <v>1223</v>
      </c>
      <c r="T276" s="2">
        <v>44.0</v>
      </c>
      <c r="U276" s="2">
        <v>115.0</v>
      </c>
      <c r="V276" s="2">
        <v>174.0</v>
      </c>
      <c r="W276" s="2">
        <f t="shared" si="1"/>
        <v>0.6571428571</v>
      </c>
      <c r="X276" s="2">
        <f>IFERROR(__xludf.DUMMYFUNCTION("if(ISBLANK(S276),0,COUNTA(SPLIT(S276,"" "")))"),6.0)</f>
        <v>6</v>
      </c>
      <c r="Y276" s="2" t="s">
        <v>1224</v>
      </c>
      <c r="Z276" s="2"/>
      <c r="AA276" s="2"/>
    </row>
    <row r="277">
      <c r="A277" s="2" t="s">
        <v>1225</v>
      </c>
      <c r="B277" s="2" t="s">
        <v>1226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 t="s">
        <v>1227</v>
      </c>
      <c r="P277" s="2" t="s">
        <v>28</v>
      </c>
      <c r="Q277" s="2" t="s">
        <v>1228</v>
      </c>
      <c r="R277" s="2" t="s">
        <v>18</v>
      </c>
      <c r="S277" s="2" t="s">
        <v>1229</v>
      </c>
      <c r="T277" s="2">
        <v>104.0</v>
      </c>
      <c r="U277" s="2">
        <v>78.0</v>
      </c>
      <c r="V277" s="2">
        <v>119.0</v>
      </c>
      <c r="W277" s="2">
        <f t="shared" si="1"/>
        <v>0.65</v>
      </c>
      <c r="X277" s="2">
        <f>IFERROR(__xludf.DUMMYFUNCTION("if(ISBLANK(S277),0,COUNTA(SPLIT(S277,"" "")))"),6.0)</f>
        <v>6</v>
      </c>
      <c r="Y277" s="2" t="s">
        <v>1230</v>
      </c>
      <c r="Z277" s="2"/>
      <c r="AA277" s="2"/>
    </row>
    <row r="278" hidden="1">
      <c r="A278" s="2" t="s">
        <v>1231</v>
      </c>
      <c r="B278" s="2" t="s">
        <v>1232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P278" s="2" t="s">
        <v>24</v>
      </c>
      <c r="R278" s="2" t="s">
        <v>18</v>
      </c>
      <c r="T278" s="2">
        <v>12.0</v>
      </c>
      <c r="U278" s="2">
        <v>16.0</v>
      </c>
      <c r="V278" s="2">
        <v>24.0</v>
      </c>
      <c r="W278" s="2">
        <f t="shared" si="1"/>
        <v>0.64</v>
      </c>
      <c r="X278" s="2">
        <f>IFERROR(__xludf.DUMMYFUNCTION("if(ISBLANK(S278),0,COUNTA(SPLIT(S278,"" "")))"),0.0)</f>
        <v>0</v>
      </c>
      <c r="Y278" s="2" t="s">
        <v>1233</v>
      </c>
      <c r="Z278" s="2"/>
      <c r="AA278" s="2"/>
    </row>
    <row r="279">
      <c r="A279" s="2" t="s">
        <v>1234</v>
      </c>
      <c r="B279" s="2" t="s">
        <v>1235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 t="s">
        <v>1236</v>
      </c>
      <c r="P279" s="2" t="s">
        <v>24</v>
      </c>
      <c r="Q279" s="2" t="s">
        <v>1237</v>
      </c>
      <c r="R279" s="2" t="s">
        <v>18</v>
      </c>
      <c r="S279" s="2" t="s">
        <v>1238</v>
      </c>
      <c r="T279" s="2">
        <v>34.0</v>
      </c>
      <c r="U279" s="2">
        <v>12.0</v>
      </c>
      <c r="V279" s="2">
        <v>18.0</v>
      </c>
      <c r="W279" s="2">
        <f t="shared" si="1"/>
        <v>0.6315789474</v>
      </c>
      <c r="X279" s="2">
        <f>IFERROR(__xludf.DUMMYFUNCTION("if(ISBLANK(S279),0,COUNTA(SPLIT(S279,"" "")))"),4.0)</f>
        <v>4</v>
      </c>
      <c r="Y279" s="2" t="s">
        <v>1239</v>
      </c>
      <c r="Z279" s="2"/>
      <c r="AA279" s="2"/>
    </row>
    <row r="280">
      <c r="A280" s="2" t="s">
        <v>1240</v>
      </c>
      <c r="B280" s="2" t="s">
        <v>1241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 t="s">
        <v>891</v>
      </c>
      <c r="P280" s="2" t="s">
        <v>28</v>
      </c>
      <c r="R280" s="2" t="s">
        <v>18</v>
      </c>
      <c r="S280" s="2" t="s">
        <v>1242</v>
      </c>
      <c r="T280" s="2">
        <v>28.0</v>
      </c>
      <c r="U280" s="2">
        <v>71.0</v>
      </c>
      <c r="V280" s="2">
        <v>112.0</v>
      </c>
      <c r="W280" s="2">
        <f t="shared" si="1"/>
        <v>0.6283185841</v>
      </c>
      <c r="X280" s="2">
        <f>IFERROR(__xludf.DUMMYFUNCTION("if(ISBLANK(S280),0,COUNTA(SPLIT(S280,"" "")))"),7.0)</f>
        <v>7</v>
      </c>
      <c r="Y280" s="2" t="s">
        <v>1243</v>
      </c>
      <c r="Z280" s="2"/>
      <c r="AA280" s="2"/>
    </row>
    <row r="281">
      <c r="A281" s="2" t="s">
        <v>1244</v>
      </c>
      <c r="B281" s="2" t="s">
        <v>1245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P281" s="2" t="s">
        <v>28</v>
      </c>
      <c r="R281" s="2" t="s">
        <v>30</v>
      </c>
      <c r="S281" s="2" t="s">
        <v>1246</v>
      </c>
      <c r="T281" s="2">
        <v>37.0</v>
      </c>
      <c r="U281" s="2">
        <v>47.0</v>
      </c>
      <c r="V281" s="2">
        <v>74.0</v>
      </c>
      <c r="W281" s="2">
        <f t="shared" si="1"/>
        <v>0.6266666667</v>
      </c>
      <c r="X281" s="2">
        <f>IFERROR(__xludf.DUMMYFUNCTION("if(ISBLANK(S281),0,COUNTA(SPLIT(S281,"" "")))"),2.0)</f>
        <v>2</v>
      </c>
      <c r="Y281" s="2" t="s">
        <v>1247</v>
      </c>
      <c r="Z281" s="2"/>
      <c r="AA281" s="2"/>
    </row>
    <row r="282">
      <c r="A282" s="2" t="s">
        <v>1248</v>
      </c>
      <c r="B282" s="2" t="s">
        <v>1249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P282" s="2" t="s">
        <v>28</v>
      </c>
      <c r="R282" s="2" t="s">
        <v>18</v>
      </c>
      <c r="S282" s="2" t="s">
        <v>1250</v>
      </c>
      <c r="T282" s="2">
        <v>21.0</v>
      </c>
      <c r="U282" s="2">
        <v>15.0</v>
      </c>
      <c r="V282" s="2">
        <v>23.0</v>
      </c>
      <c r="W282" s="2">
        <f t="shared" si="1"/>
        <v>0.625</v>
      </c>
      <c r="X282" s="2">
        <f>IFERROR(__xludf.DUMMYFUNCTION("if(ISBLANK(S282),0,COUNTA(SPLIT(S282,"" "")))"),6.0)</f>
        <v>6</v>
      </c>
      <c r="Y282" s="2" t="s">
        <v>1251</v>
      </c>
      <c r="Z282" s="2"/>
      <c r="AA282" s="2"/>
    </row>
    <row r="283">
      <c r="A283" s="2" t="s">
        <v>1252</v>
      </c>
      <c r="B283" s="2" t="s">
        <v>1253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 t="s">
        <v>1254</v>
      </c>
      <c r="P283" s="2" t="s">
        <v>28</v>
      </c>
      <c r="Q283" s="2" t="s">
        <v>1255</v>
      </c>
      <c r="R283" s="2" t="s">
        <v>18</v>
      </c>
      <c r="S283" s="2" t="s">
        <v>1256</v>
      </c>
      <c r="T283" s="2">
        <v>198.0</v>
      </c>
      <c r="U283" s="2">
        <v>167.0</v>
      </c>
      <c r="V283" s="2">
        <v>267.0</v>
      </c>
      <c r="W283" s="2">
        <f t="shared" si="1"/>
        <v>0.6231343284</v>
      </c>
      <c r="X283" s="2">
        <f>IFERROR(__xludf.DUMMYFUNCTION("if(ISBLANK(S283),0,COUNTA(SPLIT(S283,"" "")))"),17.0)</f>
        <v>17</v>
      </c>
      <c r="Y283" s="2" t="s">
        <v>1257</v>
      </c>
      <c r="Z283" s="2"/>
      <c r="AA283" s="2"/>
    </row>
    <row r="284" hidden="1">
      <c r="A284" s="2" t="s">
        <v>1258</v>
      </c>
      <c r="B284" s="2" t="s">
        <v>1259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P284" s="2" t="s">
        <v>28</v>
      </c>
      <c r="Q284" s="2" t="s">
        <v>1260</v>
      </c>
      <c r="R284" s="2" t="s">
        <v>18</v>
      </c>
      <c r="T284" s="2">
        <v>34.0</v>
      </c>
      <c r="U284" s="2">
        <v>13.0</v>
      </c>
      <c r="V284" s="2">
        <v>20.0</v>
      </c>
      <c r="W284" s="2">
        <f t="shared" si="1"/>
        <v>0.619047619</v>
      </c>
      <c r="X284" s="2">
        <f>IFERROR(__xludf.DUMMYFUNCTION("if(ISBLANK(S284),0,COUNTA(SPLIT(S284,"" "")))"),0.0)</f>
        <v>0</v>
      </c>
      <c r="Y284" s="2" t="s">
        <v>1261</v>
      </c>
      <c r="Z284" s="2"/>
      <c r="AA284" s="2"/>
    </row>
    <row r="285" hidden="1">
      <c r="A285" s="2" t="s">
        <v>1262</v>
      </c>
      <c r="B285" s="2" t="s">
        <v>1263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P285" s="2" t="s">
        <v>28</v>
      </c>
      <c r="Q285" s="2" t="s">
        <v>1264</v>
      </c>
      <c r="R285" s="2" t="s">
        <v>30</v>
      </c>
      <c r="T285" s="2">
        <v>34.0</v>
      </c>
      <c r="U285" s="2">
        <v>62.0</v>
      </c>
      <c r="V285" s="2">
        <v>102.0</v>
      </c>
      <c r="W285" s="2">
        <f t="shared" si="1"/>
        <v>0.6019417476</v>
      </c>
      <c r="X285" s="2">
        <f>IFERROR(__xludf.DUMMYFUNCTION("if(ISBLANK(S285),0,COUNTA(SPLIT(S285,"" "")))"),0.0)</f>
        <v>0</v>
      </c>
      <c r="Y285" s="2" t="s">
        <v>1265</v>
      </c>
      <c r="Z285" s="2"/>
      <c r="AA285" s="2"/>
    </row>
    <row r="286" hidden="1">
      <c r="A286" s="2" t="s">
        <v>1266</v>
      </c>
      <c r="B286" s="2" t="s">
        <v>1267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 t="s">
        <v>1159</v>
      </c>
      <c r="P286" s="2" t="s">
        <v>28</v>
      </c>
      <c r="Q286" s="2" t="s">
        <v>1268</v>
      </c>
      <c r="R286" s="2" t="s">
        <v>18</v>
      </c>
      <c r="T286" s="2">
        <v>15.0</v>
      </c>
      <c r="U286" s="2">
        <v>12.0</v>
      </c>
      <c r="V286" s="2">
        <v>19.0</v>
      </c>
      <c r="W286" s="2">
        <f t="shared" si="1"/>
        <v>0.6</v>
      </c>
      <c r="X286" s="2">
        <f>IFERROR(__xludf.DUMMYFUNCTION("if(ISBLANK(S286),0,COUNTA(SPLIT(S286,"" "")))"),0.0)</f>
        <v>0</v>
      </c>
      <c r="Y286" s="2" t="s">
        <v>1269</v>
      </c>
      <c r="Z286" s="2"/>
      <c r="AA286" s="2"/>
    </row>
    <row r="287" hidden="1">
      <c r="A287" s="2" t="s">
        <v>1270</v>
      </c>
      <c r="B287" s="2" t="s">
        <v>1271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 t="s">
        <v>1272</v>
      </c>
      <c r="P287" s="2" t="s">
        <v>24</v>
      </c>
      <c r="R287" s="2" t="s">
        <v>18</v>
      </c>
      <c r="T287" s="2">
        <v>7.0</v>
      </c>
      <c r="U287" s="2">
        <v>13.0</v>
      </c>
      <c r="V287" s="2">
        <v>21.0</v>
      </c>
      <c r="W287" s="2">
        <f t="shared" si="1"/>
        <v>0.5909090909</v>
      </c>
      <c r="X287" s="2">
        <f>IFERROR(__xludf.DUMMYFUNCTION("if(ISBLANK(S287),0,COUNTA(SPLIT(S287,"" "")))"),0.0)</f>
        <v>0</v>
      </c>
      <c r="Y287" s="2" t="s">
        <v>1273</v>
      </c>
      <c r="Z287" s="2"/>
      <c r="AA287" s="2"/>
    </row>
    <row r="288" hidden="1">
      <c r="A288" s="2" t="s">
        <v>1274</v>
      </c>
      <c r="B288" s="2" t="s">
        <v>1275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P288" s="2" t="s">
        <v>28</v>
      </c>
      <c r="Q288" s="2" t="s">
        <v>1276</v>
      </c>
      <c r="R288" s="2" t="s">
        <v>30</v>
      </c>
      <c r="T288" s="2">
        <v>22.0</v>
      </c>
      <c r="U288" s="2">
        <v>13.0</v>
      </c>
      <c r="V288" s="2">
        <v>21.0</v>
      </c>
      <c r="W288" s="2">
        <f t="shared" si="1"/>
        <v>0.5909090909</v>
      </c>
      <c r="X288" s="2">
        <f>IFERROR(__xludf.DUMMYFUNCTION("if(ISBLANK(S288),0,COUNTA(SPLIT(S288,"" "")))"),0.0)</f>
        <v>0</v>
      </c>
      <c r="Y288" s="2" t="s">
        <v>1277</v>
      </c>
      <c r="Z288" s="2"/>
      <c r="AA288" s="2"/>
    </row>
    <row r="289">
      <c r="A289" s="2" t="s">
        <v>1278</v>
      </c>
      <c r="B289" s="2" t="s">
        <v>1279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 t="s">
        <v>1280</v>
      </c>
      <c r="P289" s="2" t="s">
        <v>24</v>
      </c>
      <c r="Q289" s="2" t="s">
        <v>1281</v>
      </c>
      <c r="R289" s="2" t="s">
        <v>30</v>
      </c>
      <c r="S289" s="2" t="s">
        <v>1282</v>
      </c>
      <c r="T289" s="2">
        <v>54.0</v>
      </c>
      <c r="U289" s="2">
        <v>95.0</v>
      </c>
      <c r="V289" s="2">
        <v>164.0</v>
      </c>
      <c r="W289" s="2">
        <f t="shared" si="1"/>
        <v>0.5757575758</v>
      </c>
      <c r="X289" s="2">
        <f>IFERROR(__xludf.DUMMYFUNCTION("if(ISBLANK(S289),0,COUNTA(SPLIT(S289,"" "")))"),15.0)</f>
        <v>15</v>
      </c>
      <c r="Y289" s="2" t="s">
        <v>1283</v>
      </c>
      <c r="Z289" s="2"/>
      <c r="AA289" s="2"/>
    </row>
    <row r="290">
      <c r="A290" s="2" t="s">
        <v>1284</v>
      </c>
      <c r="B290" s="2" t="s">
        <v>1285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 t="s">
        <v>1286</v>
      </c>
      <c r="P290" s="2" t="s">
        <v>28</v>
      </c>
      <c r="R290" s="2" t="s">
        <v>18</v>
      </c>
      <c r="S290" s="2" t="s">
        <v>1287</v>
      </c>
      <c r="T290" s="2">
        <v>103.0</v>
      </c>
      <c r="U290" s="2">
        <v>35.0</v>
      </c>
      <c r="V290" s="2">
        <v>60.0</v>
      </c>
      <c r="W290" s="2">
        <f t="shared" si="1"/>
        <v>0.5737704918</v>
      </c>
      <c r="X290" s="2">
        <f>IFERROR(__xludf.DUMMYFUNCTION("if(ISBLANK(S290),0,COUNTA(SPLIT(S290,"" "")))"),15.0)</f>
        <v>15</v>
      </c>
      <c r="Y290" s="2" t="s">
        <v>1288</v>
      </c>
      <c r="Z290" s="2"/>
      <c r="AA290" s="2"/>
    </row>
    <row r="291">
      <c r="A291" s="2" t="s">
        <v>1289</v>
      </c>
      <c r="B291" s="2" t="s">
        <v>1290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 t="s">
        <v>1291</v>
      </c>
      <c r="P291" s="2" t="s">
        <v>1016</v>
      </c>
      <c r="Q291" s="2" t="s">
        <v>1292</v>
      </c>
      <c r="R291" s="2" t="s">
        <v>18</v>
      </c>
      <c r="S291" s="2" t="s">
        <v>1293</v>
      </c>
      <c r="T291" s="2">
        <v>5.0</v>
      </c>
      <c r="U291" s="2">
        <v>12.0</v>
      </c>
      <c r="V291" s="2">
        <v>20.0</v>
      </c>
      <c r="W291" s="2">
        <f t="shared" si="1"/>
        <v>0.5714285714</v>
      </c>
      <c r="X291" s="2">
        <f>IFERROR(__xludf.DUMMYFUNCTION("if(ISBLANK(S291),0,COUNTA(SPLIT(S291,"" "")))"),9.0)</f>
        <v>9</v>
      </c>
      <c r="Y291" s="2" t="s">
        <v>1294</v>
      </c>
      <c r="Z291" s="2"/>
      <c r="AA291" s="2"/>
    </row>
    <row r="292">
      <c r="A292" s="2" t="s">
        <v>1295</v>
      </c>
      <c r="B292" s="2" t="s">
        <v>1296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P292" s="2" t="s">
        <v>28</v>
      </c>
      <c r="R292" s="2" t="s">
        <v>30</v>
      </c>
      <c r="S292" s="2" t="s">
        <v>1297</v>
      </c>
      <c r="T292" s="2">
        <v>26.0</v>
      </c>
      <c r="U292" s="2">
        <v>11.0</v>
      </c>
      <c r="V292" s="2">
        <v>19.0</v>
      </c>
      <c r="W292" s="2">
        <f t="shared" si="1"/>
        <v>0.55</v>
      </c>
      <c r="X292" s="2">
        <f>IFERROR(__xludf.DUMMYFUNCTION("if(ISBLANK(S292),0,COUNTA(SPLIT(S292,"" "")))"),14.0)</f>
        <v>14</v>
      </c>
      <c r="Y292" s="2" t="s">
        <v>1298</v>
      </c>
      <c r="Z292" s="2"/>
      <c r="AA292" s="2"/>
    </row>
    <row r="293">
      <c r="A293" s="2" t="s">
        <v>1299</v>
      </c>
      <c r="B293" s="2" t="s">
        <v>1300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 t="s">
        <v>1301</v>
      </c>
      <c r="P293" s="2" t="s">
        <v>28</v>
      </c>
      <c r="R293" s="2" t="s">
        <v>18</v>
      </c>
      <c r="S293" s="2" t="s">
        <v>1302</v>
      </c>
      <c r="T293" s="2">
        <v>43.0</v>
      </c>
      <c r="U293" s="2">
        <v>14.0</v>
      </c>
      <c r="V293" s="2">
        <v>25.0</v>
      </c>
      <c r="W293" s="2">
        <f t="shared" si="1"/>
        <v>0.5384615385</v>
      </c>
      <c r="X293" s="2">
        <f>IFERROR(__xludf.DUMMYFUNCTION("if(ISBLANK(S293),0,COUNTA(SPLIT(S293,"" "")))"),7.0)</f>
        <v>7</v>
      </c>
      <c r="Y293" s="2" t="s">
        <v>1303</v>
      </c>
      <c r="Z293" s="2"/>
      <c r="AA293" s="2"/>
    </row>
    <row r="294" hidden="1">
      <c r="A294" s="2" t="s">
        <v>1304</v>
      </c>
      <c r="B294" s="2" t="s">
        <v>1305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 t="s">
        <v>1306</v>
      </c>
      <c r="P294" s="2" t="s">
        <v>172</v>
      </c>
      <c r="Q294" s="2" t="s">
        <v>1307</v>
      </c>
      <c r="R294" s="2" t="s">
        <v>30</v>
      </c>
      <c r="T294" s="2">
        <v>75.0</v>
      </c>
      <c r="U294" s="2">
        <v>55.0</v>
      </c>
      <c r="V294" s="2">
        <v>103.0</v>
      </c>
      <c r="W294" s="2">
        <f t="shared" si="1"/>
        <v>0.5288461538</v>
      </c>
      <c r="X294" s="2">
        <f>IFERROR(__xludf.DUMMYFUNCTION("if(ISBLANK(S294),0,COUNTA(SPLIT(S294,"" "")))"),0.0)</f>
        <v>0</v>
      </c>
      <c r="Y294" s="2" t="s">
        <v>1308</v>
      </c>
      <c r="Z294" s="2"/>
      <c r="AA294" s="2"/>
    </row>
    <row r="295">
      <c r="A295" s="2" t="s">
        <v>1309</v>
      </c>
      <c r="B295" s="2" t="s">
        <v>1310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 t="s">
        <v>129</v>
      </c>
      <c r="P295" s="2" t="s">
        <v>28</v>
      </c>
      <c r="R295" s="2" t="s">
        <v>18</v>
      </c>
      <c r="S295" s="2" t="s">
        <v>1311</v>
      </c>
      <c r="T295" s="2">
        <v>14.0</v>
      </c>
      <c r="U295" s="2">
        <v>11.0</v>
      </c>
      <c r="V295" s="2">
        <v>20.0</v>
      </c>
      <c r="W295" s="2">
        <f t="shared" si="1"/>
        <v>0.5238095238</v>
      </c>
      <c r="X295" s="2">
        <f>IFERROR(__xludf.DUMMYFUNCTION("if(ISBLANK(S295),0,COUNTA(SPLIT(S295,"" "")))"),4.0)</f>
        <v>4</v>
      </c>
      <c r="Y295" s="2" t="s">
        <v>1312</v>
      </c>
      <c r="Z295" s="2"/>
      <c r="AA295" s="2"/>
    </row>
    <row r="296">
      <c r="A296" s="2" t="s">
        <v>1313</v>
      </c>
      <c r="B296" s="2" t="s">
        <v>1314</v>
      </c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 t="s">
        <v>481</v>
      </c>
      <c r="P296" s="2" t="s">
        <v>24</v>
      </c>
      <c r="R296" s="2" t="s">
        <v>18</v>
      </c>
      <c r="S296" s="2" t="s">
        <v>1315</v>
      </c>
      <c r="T296" s="2">
        <v>16.0</v>
      </c>
      <c r="U296" s="2">
        <v>16.0</v>
      </c>
      <c r="V296" s="2">
        <v>30.0</v>
      </c>
      <c r="W296" s="2">
        <f t="shared" si="1"/>
        <v>0.5161290323</v>
      </c>
      <c r="X296" s="2">
        <f>IFERROR(__xludf.DUMMYFUNCTION("if(ISBLANK(S296),0,COUNTA(SPLIT(S296,"" "")))"),19.0)</f>
        <v>19</v>
      </c>
      <c r="Y296" s="2" t="s">
        <v>1316</v>
      </c>
      <c r="Z296" s="2"/>
      <c r="AA296" s="2"/>
    </row>
    <row r="297">
      <c r="A297" s="2" t="s">
        <v>1317</v>
      </c>
      <c r="B297" s="2" t="s">
        <v>1317</v>
      </c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 t="s">
        <v>108</v>
      </c>
      <c r="P297" s="2" t="s">
        <v>24</v>
      </c>
      <c r="R297" s="2" t="s">
        <v>18</v>
      </c>
      <c r="S297" s="2" t="s">
        <v>1318</v>
      </c>
      <c r="T297" s="2">
        <v>30.0</v>
      </c>
      <c r="U297" s="2">
        <v>16.0</v>
      </c>
      <c r="V297" s="2">
        <v>30.0</v>
      </c>
      <c r="W297" s="2">
        <f t="shared" si="1"/>
        <v>0.5161290323</v>
      </c>
      <c r="X297" s="2">
        <f>IFERROR(__xludf.DUMMYFUNCTION("if(ISBLANK(S297),0,COUNTA(SPLIT(S297,"" "")))"),3.0)</f>
        <v>3</v>
      </c>
      <c r="Y297" s="2" t="s">
        <v>1319</v>
      </c>
      <c r="Z297" s="2"/>
      <c r="AA297" s="2"/>
    </row>
    <row r="298">
      <c r="A298" s="2" t="s">
        <v>1320</v>
      </c>
      <c r="O298" s="2" t="s">
        <v>1321</v>
      </c>
      <c r="P298" s="2" t="s">
        <v>1322</v>
      </c>
      <c r="R298" s="2" t="s">
        <v>18</v>
      </c>
      <c r="S298" s="2" t="s">
        <v>1323</v>
      </c>
      <c r="T298" s="2">
        <v>4.0</v>
      </c>
      <c r="U298" s="2">
        <v>41.0</v>
      </c>
      <c r="V298" s="2">
        <v>79.0</v>
      </c>
      <c r="W298" s="2">
        <f t="shared" si="1"/>
        <v>0.5125</v>
      </c>
      <c r="X298" s="2">
        <f>IFERROR(__xludf.DUMMYFUNCTION("if(ISBLANK(S298),0,COUNTA(SPLIT(S298,"" "")))"),4.0)</f>
        <v>4</v>
      </c>
      <c r="Y298" s="2" t="s">
        <v>1324</v>
      </c>
      <c r="Z298" s="2"/>
      <c r="AA298" s="2"/>
    </row>
    <row r="299">
      <c r="A299" s="2" t="s">
        <v>1325</v>
      </c>
      <c r="B299" s="2" t="s">
        <v>1326</v>
      </c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 t="s">
        <v>1327</v>
      </c>
      <c r="P299" s="2" t="s">
        <v>24</v>
      </c>
      <c r="R299" s="2" t="s">
        <v>18</v>
      </c>
      <c r="S299" s="2" t="s">
        <v>1328</v>
      </c>
      <c r="T299" s="2">
        <v>28.0</v>
      </c>
      <c r="U299" s="2">
        <v>49.0</v>
      </c>
      <c r="V299" s="2">
        <v>96.0</v>
      </c>
      <c r="W299" s="2">
        <f t="shared" si="1"/>
        <v>0.5051546392</v>
      </c>
      <c r="X299" s="2">
        <f>IFERROR(__xludf.DUMMYFUNCTION("if(ISBLANK(S299),0,COUNTA(SPLIT(S299,"" "")))"),4.0)</f>
        <v>4</v>
      </c>
      <c r="Y299" s="2" t="s">
        <v>1329</v>
      </c>
      <c r="Z299" s="2"/>
      <c r="AA299" s="2"/>
    </row>
    <row r="300">
      <c r="A300" s="2" t="s">
        <v>1330</v>
      </c>
      <c r="B300" s="2" t="s">
        <v>1331</v>
      </c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 t="s">
        <v>777</v>
      </c>
      <c r="P300" s="2" t="s">
        <v>1332</v>
      </c>
      <c r="R300" s="2" t="s">
        <v>18</v>
      </c>
      <c r="S300" s="2" t="s">
        <v>1333</v>
      </c>
      <c r="T300" s="2">
        <v>8.0</v>
      </c>
      <c r="U300" s="2">
        <v>12.0</v>
      </c>
      <c r="V300" s="2">
        <v>23.0</v>
      </c>
      <c r="W300" s="2">
        <f t="shared" si="1"/>
        <v>0.5</v>
      </c>
      <c r="X300" s="2">
        <f>IFERROR(__xludf.DUMMYFUNCTION("if(ISBLANK(S300),0,COUNTA(SPLIT(S300,"" "")))"),14.0)</f>
        <v>14</v>
      </c>
      <c r="Y300" s="2" t="s">
        <v>1334</v>
      </c>
      <c r="Z300" s="2"/>
      <c r="AA300" s="2"/>
    </row>
    <row r="301">
      <c r="A301" s="2" t="s">
        <v>1335</v>
      </c>
      <c r="B301" s="2" t="s">
        <v>1336</v>
      </c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P301" s="2" t="s">
        <v>28</v>
      </c>
      <c r="R301" s="2" t="s">
        <v>30</v>
      </c>
      <c r="S301" s="2" t="s">
        <v>1337</v>
      </c>
      <c r="T301" s="2">
        <v>193.0</v>
      </c>
      <c r="U301" s="2">
        <v>558.0</v>
      </c>
      <c r="V301" s="2">
        <v>1135.0</v>
      </c>
      <c r="W301" s="2">
        <f t="shared" si="1"/>
        <v>0.4911971831</v>
      </c>
      <c r="X301" s="2">
        <f>IFERROR(__xludf.DUMMYFUNCTION("if(ISBLANK(S301),0,COUNTA(SPLIT(S301,"" "")))"),7.0)</f>
        <v>7</v>
      </c>
      <c r="Y301" s="2" t="s">
        <v>1338</v>
      </c>
      <c r="Z301" s="2"/>
      <c r="AA301" s="2"/>
    </row>
    <row r="302">
      <c r="A302" s="2" t="s">
        <v>1339</v>
      </c>
      <c r="P302" s="2" t="s">
        <v>28</v>
      </c>
      <c r="R302" s="2" t="s">
        <v>18</v>
      </c>
      <c r="S302" s="2" t="s">
        <v>1340</v>
      </c>
      <c r="T302" s="2">
        <v>5.0</v>
      </c>
      <c r="U302" s="2">
        <v>14.0</v>
      </c>
      <c r="V302" s="2">
        <v>28.0</v>
      </c>
      <c r="W302" s="2">
        <f t="shared" si="1"/>
        <v>0.4827586207</v>
      </c>
      <c r="X302" s="2">
        <f>IFERROR(__xludf.DUMMYFUNCTION("if(ISBLANK(S302),0,COUNTA(SPLIT(S302,"" "")))"),19.0)</f>
        <v>19</v>
      </c>
      <c r="Y302" s="2" t="s">
        <v>1341</v>
      </c>
      <c r="Z302" s="2"/>
      <c r="AA302" s="2"/>
    </row>
    <row r="303">
      <c r="A303" s="2" t="s">
        <v>1342</v>
      </c>
      <c r="B303" s="2" t="s">
        <v>1343</v>
      </c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P303" s="2" t="s">
        <v>28</v>
      </c>
      <c r="R303" s="2" t="s">
        <v>18</v>
      </c>
      <c r="S303" s="2" t="s">
        <v>1344</v>
      </c>
      <c r="T303" s="2">
        <v>12.0</v>
      </c>
      <c r="U303" s="2">
        <v>25.0</v>
      </c>
      <c r="V303" s="2">
        <v>52.0</v>
      </c>
      <c r="W303" s="2">
        <f t="shared" si="1"/>
        <v>0.4716981132</v>
      </c>
      <c r="X303" s="2">
        <f>IFERROR(__xludf.DUMMYFUNCTION("if(ISBLANK(S303),0,COUNTA(SPLIT(S303,"" "")))"),12.0)</f>
        <v>12</v>
      </c>
      <c r="Y303" s="2" t="s">
        <v>1345</v>
      </c>
      <c r="Z303" s="2"/>
      <c r="AA303" s="2"/>
    </row>
    <row r="304">
      <c r="A304" s="2" t="s">
        <v>1346</v>
      </c>
      <c r="B304" s="2" t="s">
        <v>1347</v>
      </c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 t="s">
        <v>1348</v>
      </c>
      <c r="P304" s="2" t="s">
        <v>28</v>
      </c>
      <c r="Q304" s="2" t="s">
        <v>1349</v>
      </c>
      <c r="R304" s="2" t="s">
        <v>30</v>
      </c>
      <c r="S304" s="2" t="s">
        <v>1350</v>
      </c>
      <c r="T304" s="2">
        <v>51.0</v>
      </c>
      <c r="U304" s="2">
        <v>52.0</v>
      </c>
      <c r="V304" s="2">
        <v>111.0</v>
      </c>
      <c r="W304" s="2">
        <f t="shared" si="1"/>
        <v>0.4642857143</v>
      </c>
      <c r="X304" s="2">
        <f>IFERROR(__xludf.DUMMYFUNCTION("if(ISBLANK(S304),0,COUNTA(SPLIT(S304,"" "")))"),3.0)</f>
        <v>3</v>
      </c>
      <c r="Y304" s="2" t="s">
        <v>1351</v>
      </c>
      <c r="Z304" s="2"/>
      <c r="AA304" s="2"/>
    </row>
    <row r="305">
      <c r="A305" s="2" t="s">
        <v>1352</v>
      </c>
      <c r="B305" s="2" t="s">
        <v>1353</v>
      </c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 t="s">
        <v>1354</v>
      </c>
      <c r="P305" s="2" t="s">
        <v>1355</v>
      </c>
      <c r="Q305" s="2" t="s">
        <v>1356</v>
      </c>
      <c r="R305" s="2" t="s">
        <v>18</v>
      </c>
      <c r="S305" s="2" t="s">
        <v>1357</v>
      </c>
      <c r="T305" s="2">
        <v>4.0</v>
      </c>
      <c r="U305" s="2">
        <v>19.0</v>
      </c>
      <c r="V305" s="2">
        <v>40.0</v>
      </c>
      <c r="W305" s="2">
        <f t="shared" si="1"/>
        <v>0.4634146341</v>
      </c>
      <c r="X305" s="2">
        <f>IFERROR(__xludf.DUMMYFUNCTION("if(ISBLANK(S305),0,COUNTA(SPLIT(S305,"" "")))"),21.0)</f>
        <v>21</v>
      </c>
      <c r="Y305" s="2" t="s">
        <v>1358</v>
      </c>
      <c r="Z305" s="2"/>
      <c r="AA305" s="2"/>
    </row>
    <row r="306">
      <c r="A306" s="2" t="s">
        <v>1359</v>
      </c>
      <c r="B306" s="2" t="s">
        <v>1360</v>
      </c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P306" s="2" t="s">
        <v>28</v>
      </c>
      <c r="Q306" s="2" t="s">
        <v>1361</v>
      </c>
      <c r="R306" s="2" t="s">
        <v>18</v>
      </c>
      <c r="S306" s="2" t="s">
        <v>1362</v>
      </c>
      <c r="T306" s="2">
        <v>7.0</v>
      </c>
      <c r="U306" s="2">
        <v>12.0</v>
      </c>
      <c r="V306" s="2">
        <v>25.0</v>
      </c>
      <c r="W306" s="2">
        <f t="shared" si="1"/>
        <v>0.4615384615</v>
      </c>
      <c r="X306" s="2">
        <f>IFERROR(__xludf.DUMMYFUNCTION("if(ISBLANK(S306),0,COUNTA(SPLIT(S306,"" "")))"),17.0)</f>
        <v>17</v>
      </c>
      <c r="Y306" s="2" t="s">
        <v>1363</v>
      </c>
      <c r="Z306" s="2"/>
      <c r="AA306" s="2"/>
    </row>
    <row r="307">
      <c r="A307" s="2" t="s">
        <v>1364</v>
      </c>
      <c r="B307" s="2" t="s">
        <v>1365</v>
      </c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 t="s">
        <v>1366</v>
      </c>
      <c r="P307" s="2" t="s">
        <v>28</v>
      </c>
      <c r="R307" s="2" t="s">
        <v>18</v>
      </c>
      <c r="S307" s="2" t="s">
        <v>1367</v>
      </c>
      <c r="T307" s="2">
        <v>5.0</v>
      </c>
      <c r="U307" s="2">
        <v>12.0</v>
      </c>
      <c r="V307" s="2">
        <v>25.0</v>
      </c>
      <c r="W307" s="2">
        <f t="shared" si="1"/>
        <v>0.4615384615</v>
      </c>
      <c r="X307" s="2">
        <f>IFERROR(__xludf.DUMMYFUNCTION("if(ISBLANK(S307),0,COUNTA(SPLIT(S307,"" "")))"),4.0)</f>
        <v>4</v>
      </c>
      <c r="Y307" s="2" t="s">
        <v>1368</v>
      </c>
      <c r="Z307" s="2"/>
      <c r="AA307" s="2"/>
    </row>
    <row r="308" hidden="1">
      <c r="A308" s="2" t="s">
        <v>1369</v>
      </c>
      <c r="B308" s="2" t="s">
        <v>1370</v>
      </c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 t="s">
        <v>1371</v>
      </c>
      <c r="P308" s="2" t="s">
        <v>28</v>
      </c>
      <c r="Q308" s="2" t="s">
        <v>1372</v>
      </c>
      <c r="R308" s="2" t="s">
        <v>18</v>
      </c>
      <c r="T308" s="2">
        <v>19.0</v>
      </c>
      <c r="U308" s="2">
        <v>15.0</v>
      </c>
      <c r="V308" s="2">
        <v>32.0</v>
      </c>
      <c r="W308" s="2">
        <f t="shared" si="1"/>
        <v>0.4545454545</v>
      </c>
      <c r="X308" s="2">
        <f>IFERROR(__xludf.DUMMYFUNCTION("if(ISBLANK(S308),0,COUNTA(SPLIT(S308,"" "")))"),0.0)</f>
        <v>0</v>
      </c>
      <c r="Y308" s="2" t="s">
        <v>1373</v>
      </c>
      <c r="Z308" s="2"/>
      <c r="AA308" s="2"/>
    </row>
    <row r="309">
      <c r="A309" s="2" t="s">
        <v>1374</v>
      </c>
      <c r="B309" s="2" t="s">
        <v>1375</v>
      </c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P309" s="2" t="s">
        <v>28</v>
      </c>
      <c r="R309" s="2" t="s">
        <v>18</v>
      </c>
      <c r="S309" s="2" t="s">
        <v>1376</v>
      </c>
      <c r="T309" s="2">
        <v>31.0</v>
      </c>
      <c r="U309" s="2">
        <v>13.0</v>
      </c>
      <c r="V309" s="2">
        <v>28.0</v>
      </c>
      <c r="W309" s="2">
        <f t="shared" si="1"/>
        <v>0.4482758621</v>
      </c>
      <c r="X309" s="2">
        <f>IFERROR(__xludf.DUMMYFUNCTION("if(ISBLANK(S309),0,COUNTA(SPLIT(S309,"" "")))"),11.0)</f>
        <v>11</v>
      </c>
      <c r="Y309" s="2" t="s">
        <v>1377</v>
      </c>
      <c r="Z309" s="2"/>
      <c r="AA309" s="2"/>
    </row>
    <row r="310" hidden="1">
      <c r="A310" s="2" t="s">
        <v>1378</v>
      </c>
      <c r="B310" s="2" t="s">
        <v>1379</v>
      </c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 t="s">
        <v>61</v>
      </c>
      <c r="P310" s="2" t="s">
        <v>28</v>
      </c>
      <c r="Q310" s="2" t="s">
        <v>1380</v>
      </c>
      <c r="R310" s="2" t="s">
        <v>30</v>
      </c>
      <c r="T310" s="2">
        <v>15.0</v>
      </c>
      <c r="U310" s="2">
        <v>16.0</v>
      </c>
      <c r="V310" s="2">
        <v>35.0</v>
      </c>
      <c r="W310" s="2">
        <f t="shared" si="1"/>
        <v>0.4444444444</v>
      </c>
      <c r="X310" s="2">
        <f>IFERROR(__xludf.DUMMYFUNCTION("if(ISBLANK(S310),0,COUNTA(SPLIT(S310,"" "")))"),0.0)</f>
        <v>0</v>
      </c>
      <c r="Y310" s="2" t="s">
        <v>1381</v>
      </c>
      <c r="Z310" s="2"/>
      <c r="AA310" s="2"/>
    </row>
    <row r="311" hidden="1">
      <c r="A311" s="2" t="s">
        <v>1382</v>
      </c>
      <c r="B311" s="2" t="s">
        <v>1383</v>
      </c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P311" s="2" t="s">
        <v>28</v>
      </c>
      <c r="R311" s="2" t="s">
        <v>30</v>
      </c>
      <c r="T311" s="2">
        <v>34.0</v>
      </c>
      <c r="U311" s="2">
        <v>11.0</v>
      </c>
      <c r="V311" s="2">
        <v>24.0</v>
      </c>
      <c r="W311" s="2">
        <f t="shared" si="1"/>
        <v>0.44</v>
      </c>
      <c r="X311" s="2">
        <f>IFERROR(__xludf.DUMMYFUNCTION("if(ISBLANK(S311),0,COUNTA(SPLIT(S311,"" "")))"),0.0)</f>
        <v>0</v>
      </c>
      <c r="Y311" s="2" t="s">
        <v>1384</v>
      </c>
      <c r="Z311" s="2"/>
      <c r="AA311" s="2"/>
    </row>
    <row r="312">
      <c r="A312" s="2" t="s">
        <v>1385</v>
      </c>
      <c r="B312" s="2" t="s">
        <v>1386</v>
      </c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4" t="s">
        <v>1387</v>
      </c>
      <c r="P312" s="2" t="s">
        <v>28</v>
      </c>
      <c r="R312" s="2" t="s">
        <v>30</v>
      </c>
      <c r="S312" s="2" t="s">
        <v>1388</v>
      </c>
      <c r="T312" s="2">
        <v>20.0</v>
      </c>
      <c r="U312" s="2">
        <v>14.0</v>
      </c>
      <c r="V312" s="2">
        <v>32.0</v>
      </c>
      <c r="W312" s="2">
        <f t="shared" si="1"/>
        <v>0.4242424242</v>
      </c>
      <c r="X312" s="2">
        <f>IFERROR(__xludf.DUMMYFUNCTION("if(ISBLANK(S312),0,COUNTA(SPLIT(S312,"" "")))"),19.0)</f>
        <v>19</v>
      </c>
      <c r="Y312" s="2" t="s">
        <v>1389</v>
      </c>
      <c r="Z312" s="2"/>
      <c r="AA312" s="2"/>
    </row>
    <row r="313" hidden="1">
      <c r="A313" s="2" t="s">
        <v>1390</v>
      </c>
      <c r="B313" s="2" t="s">
        <v>1391</v>
      </c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 t="s">
        <v>61</v>
      </c>
      <c r="P313" s="2" t="s">
        <v>24</v>
      </c>
      <c r="Q313" s="2" t="s">
        <v>1392</v>
      </c>
      <c r="R313" s="2" t="s">
        <v>18</v>
      </c>
      <c r="T313" s="2">
        <v>5.0</v>
      </c>
      <c r="U313" s="2">
        <v>11.0</v>
      </c>
      <c r="V313" s="2">
        <v>25.0</v>
      </c>
      <c r="W313" s="2">
        <f t="shared" si="1"/>
        <v>0.4230769231</v>
      </c>
      <c r="X313" s="2">
        <f>IFERROR(__xludf.DUMMYFUNCTION("if(ISBLANK(S313),0,COUNTA(SPLIT(S313,"" "")))"),0.0)</f>
        <v>0</v>
      </c>
      <c r="Y313" s="2" t="s">
        <v>1393</v>
      </c>
      <c r="Z313" s="2"/>
      <c r="AA313" s="2"/>
    </row>
    <row r="314">
      <c r="A314" s="2" t="s">
        <v>1394</v>
      </c>
      <c r="B314" s="2" t="s">
        <v>1395</v>
      </c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P314" s="2" t="s">
        <v>28</v>
      </c>
      <c r="R314" s="2" t="s">
        <v>18</v>
      </c>
      <c r="S314" s="2" t="s">
        <v>1396</v>
      </c>
      <c r="T314" s="2">
        <v>78.0</v>
      </c>
      <c r="U314" s="2">
        <v>94.0</v>
      </c>
      <c r="V314" s="2">
        <v>225.0</v>
      </c>
      <c r="W314" s="2">
        <f t="shared" si="1"/>
        <v>0.4159292035</v>
      </c>
      <c r="X314" s="2">
        <f>IFERROR(__xludf.DUMMYFUNCTION("if(ISBLANK(S314),0,COUNTA(SPLIT(S314,"" "")))"),7.0)</f>
        <v>7</v>
      </c>
      <c r="Y314" s="2" t="s">
        <v>1397</v>
      </c>
      <c r="Z314" s="2"/>
      <c r="AA314" s="2"/>
    </row>
    <row r="315" hidden="1">
      <c r="A315" s="2" t="s">
        <v>1398</v>
      </c>
      <c r="B315" s="2" t="s">
        <v>1399</v>
      </c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P315" s="2" t="s">
        <v>24</v>
      </c>
      <c r="R315" s="2" t="s">
        <v>18</v>
      </c>
      <c r="T315" s="2">
        <v>8.0</v>
      </c>
      <c r="U315" s="2">
        <v>15.0</v>
      </c>
      <c r="V315" s="2">
        <v>36.0</v>
      </c>
      <c r="W315" s="2">
        <f t="shared" si="1"/>
        <v>0.4054054054</v>
      </c>
      <c r="X315" s="2">
        <f>IFERROR(__xludf.DUMMYFUNCTION("if(ISBLANK(S315),0,COUNTA(SPLIT(S315,"" "")))"),0.0)</f>
        <v>0</v>
      </c>
      <c r="Y315" s="2" t="s">
        <v>1400</v>
      </c>
      <c r="Z315" s="2"/>
      <c r="AA315" s="2"/>
    </row>
    <row r="316" hidden="1">
      <c r="A316" s="2" t="s">
        <v>1401</v>
      </c>
      <c r="B316" s="2" t="s">
        <v>1402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 t="s">
        <v>1403</v>
      </c>
      <c r="P316" s="2" t="s">
        <v>28</v>
      </c>
      <c r="R316" s="2" t="s">
        <v>18</v>
      </c>
      <c r="T316" s="2">
        <v>15.0</v>
      </c>
      <c r="U316" s="2">
        <v>12.0</v>
      </c>
      <c r="V316" s="2">
        <v>29.0</v>
      </c>
      <c r="W316" s="2">
        <f t="shared" si="1"/>
        <v>0.4</v>
      </c>
      <c r="X316" s="2">
        <f>IFERROR(__xludf.DUMMYFUNCTION("if(ISBLANK(S316),0,COUNTA(SPLIT(S316,"" "")))"),0.0)</f>
        <v>0</v>
      </c>
      <c r="Y316" s="2" t="s">
        <v>1404</v>
      </c>
      <c r="Z316" s="2"/>
      <c r="AA316" s="2"/>
    </row>
    <row r="317">
      <c r="A317" s="2" t="s">
        <v>1405</v>
      </c>
      <c r="B317" s="2" t="s">
        <v>1406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 t="s">
        <v>1407</v>
      </c>
      <c r="P317" s="2" t="s">
        <v>28</v>
      </c>
      <c r="R317" s="2" t="s">
        <v>18</v>
      </c>
      <c r="S317" s="2" t="s">
        <v>1408</v>
      </c>
      <c r="T317" s="2">
        <v>102.0</v>
      </c>
      <c r="U317" s="2">
        <v>91.0</v>
      </c>
      <c r="V317" s="2">
        <v>227.0</v>
      </c>
      <c r="W317" s="2">
        <f t="shared" si="1"/>
        <v>0.399122807</v>
      </c>
      <c r="X317" s="2">
        <f>IFERROR(__xludf.DUMMYFUNCTION("if(ISBLANK(S317),0,COUNTA(SPLIT(S317,"" "")))"),7.0)</f>
        <v>7</v>
      </c>
      <c r="Y317" s="2" t="s">
        <v>1409</v>
      </c>
      <c r="Z317" s="2"/>
      <c r="AA317" s="2"/>
    </row>
    <row r="318">
      <c r="A318" s="2" t="s">
        <v>1410</v>
      </c>
      <c r="B318" s="2" t="s">
        <v>1411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 t="s">
        <v>129</v>
      </c>
      <c r="P318" s="2" t="s">
        <v>24</v>
      </c>
      <c r="Q318" s="2" t="s">
        <v>1412</v>
      </c>
      <c r="R318" s="2" t="s">
        <v>18</v>
      </c>
      <c r="S318" s="2" t="s">
        <v>1413</v>
      </c>
      <c r="T318" s="2">
        <v>56.0</v>
      </c>
      <c r="U318" s="2">
        <v>14.0</v>
      </c>
      <c r="V318" s="2">
        <v>35.0</v>
      </c>
      <c r="W318" s="2">
        <f t="shared" si="1"/>
        <v>0.3888888889</v>
      </c>
      <c r="X318" s="2">
        <f>IFERROR(__xludf.DUMMYFUNCTION("if(ISBLANK(S318),0,COUNTA(SPLIT(S318,"" "")))"),7.0)</f>
        <v>7</v>
      </c>
      <c r="Y318" s="2" t="s">
        <v>1414</v>
      </c>
      <c r="Z318" s="2"/>
      <c r="AA318" s="2"/>
    </row>
    <row r="319">
      <c r="A319" s="2" t="s">
        <v>1415</v>
      </c>
      <c r="B319" s="2" t="s">
        <v>1416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 t="s">
        <v>1417</v>
      </c>
      <c r="P319" s="2" t="s">
        <v>24</v>
      </c>
      <c r="Q319" s="2" t="s">
        <v>1418</v>
      </c>
      <c r="R319" s="2" t="s">
        <v>18</v>
      </c>
      <c r="S319" s="2" t="s">
        <v>1419</v>
      </c>
      <c r="T319" s="2">
        <v>35.0</v>
      </c>
      <c r="U319" s="2">
        <v>37.0</v>
      </c>
      <c r="V319" s="2">
        <v>95.0</v>
      </c>
      <c r="W319" s="2">
        <f t="shared" si="1"/>
        <v>0.3854166667</v>
      </c>
      <c r="X319" s="2">
        <f>IFERROR(__xludf.DUMMYFUNCTION("if(ISBLANK(S319),0,COUNTA(SPLIT(S319,"" "")))"),1.0)</f>
        <v>1</v>
      </c>
      <c r="Y319" s="2" t="s">
        <v>1420</v>
      </c>
      <c r="Z319" s="2"/>
      <c r="AA319" s="2"/>
    </row>
    <row r="320" hidden="1">
      <c r="A320" s="2" t="s">
        <v>1421</v>
      </c>
      <c r="B320" s="2" t="s">
        <v>1422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 t="s">
        <v>129</v>
      </c>
      <c r="P320" s="2" t="s">
        <v>28</v>
      </c>
      <c r="R320" s="2" t="s">
        <v>30</v>
      </c>
      <c r="T320" s="2">
        <v>61.0</v>
      </c>
      <c r="U320" s="2">
        <v>30.0</v>
      </c>
      <c r="V320" s="2">
        <v>77.0</v>
      </c>
      <c r="W320" s="2">
        <f t="shared" si="1"/>
        <v>0.3846153846</v>
      </c>
      <c r="X320" s="2">
        <f>IFERROR(__xludf.DUMMYFUNCTION("if(ISBLANK(S320),0,COUNTA(SPLIT(S320,"" "")))"),0.0)</f>
        <v>0</v>
      </c>
      <c r="Y320" s="2" t="s">
        <v>1423</v>
      </c>
      <c r="Z320" s="2"/>
      <c r="AA320" s="2"/>
    </row>
    <row r="321">
      <c r="A321" s="2" t="s">
        <v>1424</v>
      </c>
      <c r="B321" s="2" t="s">
        <v>1425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 t="s">
        <v>1426</v>
      </c>
      <c r="P321" s="2" t="s">
        <v>28</v>
      </c>
      <c r="Q321" s="2" t="s">
        <v>1427</v>
      </c>
      <c r="R321" s="2" t="s">
        <v>18</v>
      </c>
      <c r="S321" s="2" t="s">
        <v>1428</v>
      </c>
      <c r="T321" s="2">
        <v>35.0</v>
      </c>
      <c r="U321" s="2">
        <v>25.0</v>
      </c>
      <c r="V321" s="2">
        <v>64.0</v>
      </c>
      <c r="W321" s="2">
        <f t="shared" si="1"/>
        <v>0.3846153846</v>
      </c>
      <c r="X321" s="2">
        <f>IFERROR(__xludf.DUMMYFUNCTION("if(ISBLANK(S321),0,COUNTA(SPLIT(S321,"" "")))"),8.0)</f>
        <v>8</v>
      </c>
      <c r="Y321" s="2" t="s">
        <v>1429</v>
      </c>
      <c r="Z321" s="2"/>
      <c r="AA321" s="2"/>
    </row>
    <row r="322">
      <c r="A322" s="2" t="s">
        <v>1430</v>
      </c>
      <c r="B322" s="2" t="s">
        <v>1431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 t="s">
        <v>1432</v>
      </c>
      <c r="P322" s="2" t="s">
        <v>28</v>
      </c>
      <c r="R322" s="2" t="s">
        <v>30</v>
      </c>
      <c r="S322" s="2" t="s">
        <v>1433</v>
      </c>
      <c r="T322" s="2">
        <v>25.0</v>
      </c>
      <c r="U322" s="2">
        <v>31.0</v>
      </c>
      <c r="V322" s="2">
        <v>81.0</v>
      </c>
      <c r="W322" s="2">
        <f t="shared" si="1"/>
        <v>0.3780487805</v>
      </c>
      <c r="X322" s="2">
        <f>IFERROR(__xludf.DUMMYFUNCTION("if(ISBLANK(S322),0,COUNTA(SPLIT(S322,"" "")))"),4.0)</f>
        <v>4</v>
      </c>
      <c r="Y322" s="2" t="s">
        <v>1434</v>
      </c>
      <c r="Z322" s="2"/>
      <c r="AA322" s="2"/>
    </row>
    <row r="323">
      <c r="A323" s="2" t="s">
        <v>1435</v>
      </c>
      <c r="B323" s="2" t="s">
        <v>1436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P323" s="2" t="s">
        <v>28</v>
      </c>
      <c r="R323" s="2" t="s">
        <v>18</v>
      </c>
      <c r="S323" s="2" t="s">
        <v>1437</v>
      </c>
      <c r="T323" s="2">
        <v>8.0</v>
      </c>
      <c r="U323" s="2">
        <v>17.0</v>
      </c>
      <c r="V323" s="2">
        <v>44.0</v>
      </c>
      <c r="W323" s="2">
        <f t="shared" si="1"/>
        <v>0.3777777778</v>
      </c>
      <c r="X323" s="2">
        <f>IFERROR(__xludf.DUMMYFUNCTION("if(ISBLANK(S323),0,COUNTA(SPLIT(S323,"" "")))"),15.0)</f>
        <v>15</v>
      </c>
      <c r="Y323" s="2" t="s">
        <v>1438</v>
      </c>
      <c r="Z323" s="2"/>
      <c r="AA323" s="2"/>
    </row>
    <row r="324" hidden="1">
      <c r="A324" s="2" t="s">
        <v>1439</v>
      </c>
      <c r="B324" s="2" t="s">
        <v>1440</v>
      </c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 t="s">
        <v>1441</v>
      </c>
      <c r="P324" s="2" t="s">
        <v>24</v>
      </c>
      <c r="R324" s="2" t="s">
        <v>30</v>
      </c>
      <c r="T324" s="2">
        <v>68.0</v>
      </c>
      <c r="U324" s="2">
        <v>32.0</v>
      </c>
      <c r="V324" s="2">
        <v>85.0</v>
      </c>
      <c r="W324" s="2">
        <f t="shared" si="1"/>
        <v>0.3720930233</v>
      </c>
      <c r="X324" s="2">
        <f>IFERROR(__xludf.DUMMYFUNCTION("if(ISBLANK(S324),0,COUNTA(SPLIT(S324,"" "")))"),0.0)</f>
        <v>0</v>
      </c>
      <c r="Y324" s="2" t="s">
        <v>1442</v>
      </c>
      <c r="Z324" s="2"/>
      <c r="AA324" s="2"/>
    </row>
    <row r="325">
      <c r="A325" s="2" t="s">
        <v>1443</v>
      </c>
      <c r="B325" s="2" t="s">
        <v>1444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 t="s">
        <v>1445</v>
      </c>
      <c r="P325" s="2" t="s">
        <v>172</v>
      </c>
      <c r="Q325" s="2" t="s">
        <v>1446</v>
      </c>
      <c r="R325" s="2" t="s">
        <v>18</v>
      </c>
      <c r="S325" s="2" t="s">
        <v>1447</v>
      </c>
      <c r="T325" s="2">
        <v>15.0</v>
      </c>
      <c r="U325" s="2">
        <v>19.0</v>
      </c>
      <c r="V325" s="2">
        <v>51.0</v>
      </c>
      <c r="W325" s="2">
        <f t="shared" si="1"/>
        <v>0.3653846154</v>
      </c>
      <c r="X325" s="2">
        <f>IFERROR(__xludf.DUMMYFUNCTION("if(ISBLANK(S325),0,COUNTA(SPLIT(S325,"" "")))"),4.0)</f>
        <v>4</v>
      </c>
      <c r="Y325" s="2" t="s">
        <v>1448</v>
      </c>
      <c r="Z325" s="2"/>
      <c r="AA325" s="2"/>
    </row>
    <row r="326" hidden="1">
      <c r="A326" s="2" t="s">
        <v>1449</v>
      </c>
      <c r="B326" s="2" t="s">
        <v>1450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 t="s">
        <v>108</v>
      </c>
      <c r="P326" s="2" t="s">
        <v>336</v>
      </c>
      <c r="R326" s="2" t="s">
        <v>18</v>
      </c>
      <c r="T326" s="2">
        <v>42.0</v>
      </c>
      <c r="U326" s="2">
        <v>12.0</v>
      </c>
      <c r="V326" s="2">
        <v>32.0</v>
      </c>
      <c r="W326" s="2">
        <f t="shared" si="1"/>
        <v>0.3636363636</v>
      </c>
      <c r="X326" s="2">
        <f>IFERROR(__xludf.DUMMYFUNCTION("if(ISBLANK(S326),0,COUNTA(SPLIT(S326,"" "")))"),0.0)</f>
        <v>0</v>
      </c>
      <c r="Y326" s="2" t="s">
        <v>1451</v>
      </c>
      <c r="Z326" s="2"/>
      <c r="AA326" s="2"/>
    </row>
    <row r="327" hidden="1">
      <c r="A327" s="2" t="s">
        <v>1452</v>
      </c>
      <c r="B327" s="2" t="s">
        <v>1453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 t="s">
        <v>886</v>
      </c>
      <c r="P327" s="2" t="s">
        <v>28</v>
      </c>
      <c r="R327" s="2" t="s">
        <v>18</v>
      </c>
      <c r="T327" s="2">
        <v>6.0</v>
      </c>
      <c r="U327" s="2">
        <v>17.0</v>
      </c>
      <c r="V327" s="2">
        <v>47.0</v>
      </c>
      <c r="W327" s="2">
        <f t="shared" si="1"/>
        <v>0.3541666667</v>
      </c>
      <c r="X327" s="2">
        <f>IFERROR(__xludf.DUMMYFUNCTION("if(ISBLANK(S327),0,COUNTA(SPLIT(S327,"" "")))"),0.0)</f>
        <v>0</v>
      </c>
      <c r="Y327" s="2" t="s">
        <v>1454</v>
      </c>
      <c r="Z327" s="2"/>
      <c r="AA327" s="2"/>
    </row>
    <row r="328" hidden="1">
      <c r="A328" s="2" t="s">
        <v>1455</v>
      </c>
      <c r="O328" s="2" t="s">
        <v>246</v>
      </c>
      <c r="P328" s="2" t="s">
        <v>28</v>
      </c>
      <c r="Q328" s="2" t="s">
        <v>1456</v>
      </c>
      <c r="R328" s="2" t="s">
        <v>18</v>
      </c>
      <c r="T328" s="2">
        <v>6.0</v>
      </c>
      <c r="U328" s="2">
        <v>12.0</v>
      </c>
      <c r="V328" s="2">
        <v>34.0</v>
      </c>
      <c r="W328" s="2">
        <f t="shared" si="1"/>
        <v>0.3428571429</v>
      </c>
      <c r="X328" s="2">
        <f>IFERROR(__xludf.DUMMYFUNCTION("if(ISBLANK(S328),0,COUNTA(SPLIT(S328,"" "")))"),0.0)</f>
        <v>0</v>
      </c>
      <c r="Y328" s="2" t="s">
        <v>1457</v>
      </c>
      <c r="Z328" s="2"/>
      <c r="AA328" s="2"/>
    </row>
    <row r="329" hidden="1">
      <c r="A329" s="2" t="s">
        <v>1458</v>
      </c>
      <c r="B329" s="2" t="s">
        <v>1459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 t="s">
        <v>1460</v>
      </c>
      <c r="P329" s="2" t="s">
        <v>28</v>
      </c>
      <c r="R329" s="2" t="s">
        <v>18</v>
      </c>
      <c r="T329" s="2">
        <v>22.0</v>
      </c>
      <c r="U329" s="2">
        <v>40.0</v>
      </c>
      <c r="V329" s="2">
        <v>117.0</v>
      </c>
      <c r="W329" s="2">
        <f t="shared" si="1"/>
        <v>0.3389830508</v>
      </c>
      <c r="X329" s="2">
        <f>IFERROR(__xludf.DUMMYFUNCTION("if(ISBLANK(S329),0,COUNTA(SPLIT(S329,"" "")))"),0.0)</f>
        <v>0</v>
      </c>
      <c r="Y329" s="2" t="s">
        <v>1461</v>
      </c>
      <c r="Z329" s="2"/>
      <c r="AA329" s="2"/>
    </row>
    <row r="330">
      <c r="A330" s="2" t="s">
        <v>1462</v>
      </c>
      <c r="B330" s="2" t="s">
        <v>1463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 t="s">
        <v>1464</v>
      </c>
      <c r="P330" s="2" t="s">
        <v>28</v>
      </c>
      <c r="R330" s="2" t="s">
        <v>18</v>
      </c>
      <c r="S330" s="2" t="s">
        <v>1465</v>
      </c>
      <c r="T330" s="2">
        <v>20.0</v>
      </c>
      <c r="U330" s="2">
        <v>53.0</v>
      </c>
      <c r="V330" s="2">
        <v>156.0</v>
      </c>
      <c r="W330" s="2">
        <f t="shared" si="1"/>
        <v>0.3375796178</v>
      </c>
      <c r="X330" s="2">
        <f>IFERROR(__xludf.DUMMYFUNCTION("if(ISBLANK(S330),0,COUNTA(SPLIT(S330,"" "")))"),4.0)</f>
        <v>4</v>
      </c>
      <c r="Y330" s="2" t="s">
        <v>1466</v>
      </c>
      <c r="Z330" s="2"/>
      <c r="AA330" s="2"/>
    </row>
    <row r="331" hidden="1">
      <c r="A331" s="2" t="s">
        <v>1467</v>
      </c>
      <c r="B331" s="2" t="s">
        <v>1468</v>
      </c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P331" s="2" t="s">
        <v>28</v>
      </c>
      <c r="Q331" s="2" t="s">
        <v>1469</v>
      </c>
      <c r="R331" s="2" t="s">
        <v>30</v>
      </c>
      <c r="T331" s="2">
        <v>190.0</v>
      </c>
      <c r="U331" s="2">
        <v>47.0</v>
      </c>
      <c r="V331" s="2">
        <v>139.0</v>
      </c>
      <c r="W331" s="2">
        <f t="shared" si="1"/>
        <v>0.3357142857</v>
      </c>
      <c r="X331" s="2">
        <f>IFERROR(__xludf.DUMMYFUNCTION("if(ISBLANK(S331),0,COUNTA(SPLIT(S331,"" "")))"),0.0)</f>
        <v>0</v>
      </c>
      <c r="Y331" s="2" t="s">
        <v>1470</v>
      </c>
      <c r="Z331" s="2"/>
      <c r="AA331" s="2"/>
    </row>
    <row r="332">
      <c r="A332" s="2" t="s">
        <v>1471</v>
      </c>
      <c r="B332" s="2" t="s">
        <v>1472</v>
      </c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P332" s="2" t="s">
        <v>24</v>
      </c>
      <c r="R332" s="2" t="s">
        <v>18</v>
      </c>
      <c r="S332" s="2" t="s">
        <v>1473</v>
      </c>
      <c r="T332" s="2">
        <v>58.0</v>
      </c>
      <c r="U332" s="2">
        <v>37.0</v>
      </c>
      <c r="V332" s="2">
        <v>114.0</v>
      </c>
      <c r="W332" s="2">
        <f t="shared" si="1"/>
        <v>0.3217391304</v>
      </c>
      <c r="X332" s="2">
        <f>IFERROR(__xludf.DUMMYFUNCTION("if(ISBLANK(S332),0,COUNTA(SPLIT(S332,"" "")))"),21.0)</f>
        <v>21</v>
      </c>
      <c r="Y332" s="2" t="s">
        <v>1474</v>
      </c>
      <c r="Z332" s="2"/>
      <c r="AA332" s="2"/>
    </row>
    <row r="333">
      <c r="A333" s="2" t="s">
        <v>1475</v>
      </c>
      <c r="B333" s="2" t="s">
        <v>1476</v>
      </c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 t="s">
        <v>1094</v>
      </c>
      <c r="P333" s="2" t="s">
        <v>28</v>
      </c>
      <c r="Q333" s="2" t="s">
        <v>1477</v>
      </c>
      <c r="R333" s="2" t="s">
        <v>30</v>
      </c>
      <c r="S333" s="2" t="s">
        <v>1478</v>
      </c>
      <c r="T333" s="2">
        <v>22.0</v>
      </c>
      <c r="U333" s="2">
        <v>11.0</v>
      </c>
      <c r="V333" s="2">
        <v>34.0</v>
      </c>
      <c r="W333" s="2">
        <f t="shared" si="1"/>
        <v>0.3142857143</v>
      </c>
      <c r="X333" s="2">
        <f>IFERROR(__xludf.DUMMYFUNCTION("if(ISBLANK(S333),0,COUNTA(SPLIT(S333,"" "")))"),19.0)</f>
        <v>19</v>
      </c>
      <c r="Y333" s="2" t="s">
        <v>1479</v>
      </c>
      <c r="Z333" s="2"/>
      <c r="AA333" s="2"/>
    </row>
    <row r="334">
      <c r="A334" s="2" t="s">
        <v>1480</v>
      </c>
      <c r="B334" s="2" t="s">
        <v>1481</v>
      </c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 t="s">
        <v>1482</v>
      </c>
      <c r="P334" s="2" t="s">
        <v>1483</v>
      </c>
      <c r="R334" s="2" t="s">
        <v>18</v>
      </c>
      <c r="S334" s="2" t="s">
        <v>1484</v>
      </c>
      <c r="T334" s="2">
        <v>9.0</v>
      </c>
      <c r="U334" s="2">
        <v>28.0</v>
      </c>
      <c r="V334" s="2">
        <v>89.0</v>
      </c>
      <c r="W334" s="2">
        <f t="shared" si="1"/>
        <v>0.3111111111</v>
      </c>
      <c r="X334" s="2">
        <f>IFERROR(__xludf.DUMMYFUNCTION("if(ISBLANK(S334),0,COUNTA(SPLIT(S334,"" "")))"),4.0)</f>
        <v>4</v>
      </c>
      <c r="Y334" s="2" t="s">
        <v>1485</v>
      </c>
      <c r="Z334" s="2"/>
      <c r="AA334" s="2"/>
    </row>
    <row r="335" hidden="1">
      <c r="A335" s="2" t="s">
        <v>1486</v>
      </c>
      <c r="B335" s="2" t="s">
        <v>1487</v>
      </c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 t="s">
        <v>1488</v>
      </c>
      <c r="P335" s="2" t="s">
        <v>28</v>
      </c>
      <c r="Q335" s="2" t="s">
        <v>1489</v>
      </c>
      <c r="R335" s="2" t="s">
        <v>18</v>
      </c>
      <c r="T335" s="2">
        <v>3.0</v>
      </c>
      <c r="U335" s="2">
        <v>18.0</v>
      </c>
      <c r="V335" s="2">
        <v>61.0</v>
      </c>
      <c r="W335" s="2">
        <f t="shared" si="1"/>
        <v>0.2903225806</v>
      </c>
      <c r="X335" s="2">
        <f>IFERROR(__xludf.DUMMYFUNCTION("if(ISBLANK(S335),0,COUNTA(SPLIT(S335,"" "")))"),0.0)</f>
        <v>0</v>
      </c>
      <c r="Y335" s="2" t="s">
        <v>1490</v>
      </c>
      <c r="Z335" s="2"/>
      <c r="AA335" s="2"/>
    </row>
    <row r="336">
      <c r="A336" s="2" t="s">
        <v>1491</v>
      </c>
      <c r="B336" s="2" t="s">
        <v>1492</v>
      </c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P336" s="2" t="s">
        <v>1493</v>
      </c>
      <c r="Q336" s="2" t="s">
        <v>1494</v>
      </c>
      <c r="R336" s="2" t="s">
        <v>30</v>
      </c>
      <c r="S336" s="2" t="s">
        <v>1495</v>
      </c>
      <c r="T336" s="2">
        <v>54.0</v>
      </c>
      <c r="U336" s="2">
        <v>59.0</v>
      </c>
      <c r="V336" s="2">
        <v>214.0</v>
      </c>
      <c r="W336" s="2">
        <f t="shared" si="1"/>
        <v>0.2744186047</v>
      </c>
      <c r="X336" s="2">
        <f>IFERROR(__xludf.DUMMYFUNCTION("if(ISBLANK(S336),0,COUNTA(SPLIT(S336,"" "")))"),10.0)</f>
        <v>10</v>
      </c>
      <c r="Y336" s="2" t="s">
        <v>1496</v>
      </c>
      <c r="Z336" s="2"/>
      <c r="AA336" s="2"/>
    </row>
    <row r="337" hidden="1">
      <c r="A337" s="2" t="s">
        <v>1497</v>
      </c>
      <c r="B337" s="2" t="s">
        <v>1498</v>
      </c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P337" s="2" t="s">
        <v>1499</v>
      </c>
      <c r="R337" s="2" t="s">
        <v>18</v>
      </c>
      <c r="T337" s="2">
        <v>33.0</v>
      </c>
      <c r="U337" s="2">
        <v>31.0</v>
      </c>
      <c r="V337" s="2">
        <v>118.0</v>
      </c>
      <c r="W337" s="2">
        <f t="shared" si="1"/>
        <v>0.2605042017</v>
      </c>
      <c r="X337" s="2">
        <f>IFERROR(__xludf.DUMMYFUNCTION("if(ISBLANK(S337),0,COUNTA(SPLIT(S337,"" "")))"),0.0)</f>
        <v>0</v>
      </c>
      <c r="Y337" s="2" t="s">
        <v>1500</v>
      </c>
      <c r="Z337" s="2"/>
      <c r="AA337" s="2"/>
    </row>
    <row r="338">
      <c r="A338" s="2" t="s">
        <v>1501</v>
      </c>
      <c r="B338" s="2" t="s">
        <v>1502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P338" s="2" t="s">
        <v>1503</v>
      </c>
      <c r="R338" s="2" t="s">
        <v>30</v>
      </c>
      <c r="S338" s="2" t="s">
        <v>1504</v>
      </c>
      <c r="T338" s="2">
        <v>20.0</v>
      </c>
      <c r="U338" s="2">
        <v>29.0</v>
      </c>
      <c r="V338" s="2">
        <v>115.0</v>
      </c>
      <c r="W338" s="2">
        <f t="shared" si="1"/>
        <v>0.25</v>
      </c>
      <c r="X338" s="2">
        <f>IFERROR(__xludf.DUMMYFUNCTION("if(ISBLANK(S338),0,COUNTA(SPLIT(S338,"" "")))"),25.0)</f>
        <v>25</v>
      </c>
      <c r="Y338" s="2" t="s">
        <v>1505</v>
      </c>
      <c r="Z338" s="2"/>
      <c r="AA338" s="2"/>
    </row>
    <row r="339" hidden="1">
      <c r="A339" s="2" t="s">
        <v>1506</v>
      </c>
      <c r="B339" s="2" t="s">
        <v>1507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 t="s">
        <v>61</v>
      </c>
      <c r="P339" s="2" t="s">
        <v>28</v>
      </c>
      <c r="R339" s="2" t="s">
        <v>18</v>
      </c>
      <c r="T339" s="2">
        <v>13.0</v>
      </c>
      <c r="U339" s="2">
        <v>13.0</v>
      </c>
      <c r="V339" s="2">
        <v>52.0</v>
      </c>
      <c r="W339" s="2">
        <f t="shared" si="1"/>
        <v>0.2452830189</v>
      </c>
      <c r="X339" s="2">
        <f>IFERROR(__xludf.DUMMYFUNCTION("if(ISBLANK(S339),0,COUNTA(SPLIT(S339,"" "")))"),0.0)</f>
        <v>0</v>
      </c>
      <c r="Y339" s="2" t="s">
        <v>1508</v>
      </c>
      <c r="Z339" s="2"/>
      <c r="AA339" s="2"/>
    </row>
    <row r="340" hidden="1">
      <c r="A340" s="2" t="s">
        <v>1509</v>
      </c>
      <c r="B340" s="2" t="s">
        <v>1510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 t="s">
        <v>802</v>
      </c>
      <c r="P340" s="2" t="s">
        <v>24</v>
      </c>
      <c r="R340" s="2" t="s">
        <v>18</v>
      </c>
      <c r="T340" s="2">
        <v>52.0</v>
      </c>
      <c r="U340" s="2">
        <v>16.0</v>
      </c>
      <c r="V340" s="2">
        <v>68.0</v>
      </c>
      <c r="W340" s="2">
        <f t="shared" si="1"/>
        <v>0.231884058</v>
      </c>
      <c r="X340" s="2">
        <f>IFERROR(__xludf.DUMMYFUNCTION("if(ISBLANK(S340),0,COUNTA(SPLIT(S340,"" "")))"),0.0)</f>
        <v>0</v>
      </c>
      <c r="Y340" s="2" t="s">
        <v>1511</v>
      </c>
      <c r="Z340" s="2"/>
      <c r="AA340" s="2"/>
    </row>
    <row r="341">
      <c r="A341" s="2" t="s">
        <v>1512</v>
      </c>
      <c r="B341" s="2" t="s">
        <v>1513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 t="s">
        <v>61</v>
      </c>
      <c r="P341" s="2" t="s">
        <v>28</v>
      </c>
      <c r="R341" s="2" t="s">
        <v>18</v>
      </c>
      <c r="S341" s="2" t="s">
        <v>1514</v>
      </c>
      <c r="T341" s="2">
        <v>7.0</v>
      </c>
      <c r="U341" s="2">
        <v>12.0</v>
      </c>
      <c r="V341" s="2">
        <v>54.0</v>
      </c>
      <c r="W341" s="2">
        <f t="shared" si="1"/>
        <v>0.2181818182</v>
      </c>
      <c r="X341" s="2">
        <f>IFERROR(__xludf.DUMMYFUNCTION("if(ISBLANK(S341),0,COUNTA(SPLIT(S341,"" "")))"),18.0)</f>
        <v>18</v>
      </c>
      <c r="Y341" s="2" t="s">
        <v>1515</v>
      </c>
      <c r="Z341" s="2"/>
      <c r="AA341" s="2"/>
    </row>
    <row r="342" hidden="1">
      <c r="A342" s="2" t="s">
        <v>1516</v>
      </c>
      <c r="B342" s="2" t="s">
        <v>1517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 t="s">
        <v>61</v>
      </c>
      <c r="P342" s="2" t="s">
        <v>28</v>
      </c>
      <c r="R342" s="2" t="s">
        <v>30</v>
      </c>
      <c r="T342" s="2">
        <v>86.0</v>
      </c>
      <c r="U342" s="2">
        <v>18.0</v>
      </c>
      <c r="V342" s="2">
        <v>85.0</v>
      </c>
      <c r="W342" s="2">
        <f t="shared" si="1"/>
        <v>0.2093023256</v>
      </c>
      <c r="X342" s="2">
        <f>IFERROR(__xludf.DUMMYFUNCTION("if(ISBLANK(S342),0,COUNTA(SPLIT(S342,"" "")))"),0.0)</f>
        <v>0</v>
      </c>
      <c r="Y342" s="2" t="s">
        <v>1518</v>
      </c>
      <c r="Z342" s="2"/>
      <c r="AA342" s="2"/>
    </row>
    <row r="343">
      <c r="A343" s="2" t="s">
        <v>1519</v>
      </c>
      <c r="B343" s="2" t="s">
        <v>1520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 t="s">
        <v>1521</v>
      </c>
      <c r="P343" s="2" t="s">
        <v>1522</v>
      </c>
      <c r="R343" s="2" t="s">
        <v>18</v>
      </c>
      <c r="S343" s="2" t="s">
        <v>1523</v>
      </c>
      <c r="T343" s="2">
        <v>33.0</v>
      </c>
      <c r="U343" s="2">
        <v>137.0</v>
      </c>
      <c r="V343" s="2">
        <v>663.0</v>
      </c>
      <c r="W343" s="2">
        <f t="shared" si="1"/>
        <v>0.2063253012</v>
      </c>
      <c r="X343" s="2">
        <f>IFERROR(__xludf.DUMMYFUNCTION("if(ISBLANK(S343),0,COUNTA(SPLIT(S343,"" "")))"),13.0)</f>
        <v>13</v>
      </c>
      <c r="Y343" s="2" t="s">
        <v>1524</v>
      </c>
      <c r="Z343" s="2"/>
      <c r="AA343" s="2"/>
    </row>
    <row r="344">
      <c r="A344" s="2" t="s">
        <v>1525</v>
      </c>
      <c r="B344" s="2" t="s">
        <v>1526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 t="s">
        <v>1211</v>
      </c>
      <c r="P344" s="2" t="s">
        <v>28</v>
      </c>
      <c r="R344" s="2" t="s">
        <v>18</v>
      </c>
      <c r="S344" s="2" t="s">
        <v>1527</v>
      </c>
      <c r="T344" s="2">
        <v>49.0</v>
      </c>
      <c r="U344" s="2">
        <v>37.0</v>
      </c>
      <c r="V344" s="2">
        <v>188.0</v>
      </c>
      <c r="W344" s="2">
        <f t="shared" si="1"/>
        <v>0.1957671958</v>
      </c>
      <c r="X344" s="2">
        <f>IFERROR(__xludf.DUMMYFUNCTION("if(ISBLANK(S344),0,COUNTA(SPLIT(S344,"" "")))"),13.0)</f>
        <v>13</v>
      </c>
      <c r="Y344" s="2" t="s">
        <v>1528</v>
      </c>
      <c r="Z344" s="2"/>
      <c r="AA344" s="2"/>
    </row>
    <row r="345">
      <c r="A345" s="2" t="s">
        <v>1529</v>
      </c>
      <c r="O345" s="2" t="s">
        <v>1530</v>
      </c>
      <c r="P345" s="2" t="s">
        <v>1531</v>
      </c>
      <c r="R345" s="2" t="s">
        <v>30</v>
      </c>
      <c r="S345" s="2" t="s">
        <v>1532</v>
      </c>
      <c r="T345" s="2">
        <v>6.0</v>
      </c>
      <c r="U345" s="2">
        <v>11.0</v>
      </c>
      <c r="V345" s="2">
        <v>79.0</v>
      </c>
      <c r="W345" s="2">
        <f t="shared" si="1"/>
        <v>0.1375</v>
      </c>
      <c r="X345" s="2">
        <f>IFERROR(__xludf.DUMMYFUNCTION("if(ISBLANK(S345),0,COUNTA(SPLIT(S345,"" "")))"),11.0)</f>
        <v>11</v>
      </c>
      <c r="Y345" s="2" t="s">
        <v>1533</v>
      </c>
      <c r="Z345" s="2"/>
      <c r="AA345" s="2"/>
    </row>
    <row r="346">
      <c r="A346" s="2" t="s">
        <v>1534</v>
      </c>
      <c r="B346" s="2" t="s">
        <v>1535</v>
      </c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 t="s">
        <v>1536</v>
      </c>
      <c r="P346" s="2" t="s">
        <v>28</v>
      </c>
      <c r="Q346" s="2" t="s">
        <v>1537</v>
      </c>
      <c r="R346" s="2" t="s">
        <v>30</v>
      </c>
      <c r="S346" s="2" t="s">
        <v>1538</v>
      </c>
      <c r="T346" s="2">
        <v>139.0</v>
      </c>
      <c r="U346" s="2">
        <v>123.0</v>
      </c>
      <c r="V346" s="2">
        <v>943.0</v>
      </c>
      <c r="W346" s="2">
        <f t="shared" si="1"/>
        <v>0.1302966102</v>
      </c>
      <c r="X346" s="2">
        <f>IFERROR(__xludf.DUMMYFUNCTION("if(ISBLANK(S346),0,COUNTA(SPLIT(S346,"" "")))"),2.0)</f>
        <v>2</v>
      </c>
      <c r="Y346" s="2" t="s">
        <v>1539</v>
      </c>
      <c r="Z346" s="2"/>
      <c r="AA346" s="2"/>
    </row>
    <row r="347">
      <c r="A347" s="2" t="s">
        <v>1540</v>
      </c>
      <c r="B347" s="2" t="s">
        <v>1541</v>
      </c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 t="s">
        <v>1542</v>
      </c>
      <c r="P347" s="2" t="s">
        <v>1543</v>
      </c>
      <c r="R347" s="2" t="s">
        <v>30</v>
      </c>
      <c r="S347" s="2" t="s">
        <v>1544</v>
      </c>
      <c r="T347" s="2">
        <v>22.0</v>
      </c>
      <c r="U347" s="2">
        <v>14.0</v>
      </c>
      <c r="V347" s="2">
        <v>108.0</v>
      </c>
      <c r="W347" s="2">
        <f t="shared" si="1"/>
        <v>0.128440367</v>
      </c>
      <c r="X347" s="2">
        <f>IFERROR(__xludf.DUMMYFUNCTION("if(ISBLANK(S347),0,COUNTA(SPLIT(S347,"" "")))"),2.0)</f>
        <v>2</v>
      </c>
      <c r="Y347" s="2" t="s">
        <v>1545</v>
      </c>
      <c r="Z347" s="2"/>
      <c r="AA347" s="2"/>
    </row>
    <row r="348" hidden="1">
      <c r="A348" s="2" t="s">
        <v>1546</v>
      </c>
      <c r="B348" s="2" t="s">
        <v>1547</v>
      </c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 t="s">
        <v>1548</v>
      </c>
      <c r="P348" s="2" t="s">
        <v>28</v>
      </c>
      <c r="Q348" s="2" t="s">
        <v>1549</v>
      </c>
      <c r="R348" s="2" t="s">
        <v>30</v>
      </c>
      <c r="T348" s="2">
        <v>27.0</v>
      </c>
      <c r="U348" s="2">
        <v>11.0</v>
      </c>
      <c r="V348" s="2">
        <v>88.0</v>
      </c>
      <c r="W348" s="2">
        <f t="shared" si="1"/>
        <v>0.1235955056</v>
      </c>
      <c r="X348" s="2">
        <f>IFERROR(__xludf.DUMMYFUNCTION("if(ISBLANK(S348),0,COUNTA(SPLIT(S348,"" "")))"),0.0)</f>
        <v>0</v>
      </c>
      <c r="Y348" s="2" t="s">
        <v>1550</v>
      </c>
      <c r="Z348" s="2"/>
      <c r="AA348" s="2"/>
    </row>
    <row r="349" hidden="1">
      <c r="A349" s="2" t="s">
        <v>1551</v>
      </c>
      <c r="B349" s="2" t="s">
        <v>1552</v>
      </c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 t="s">
        <v>267</v>
      </c>
      <c r="P349" s="2" t="s">
        <v>28</v>
      </c>
      <c r="R349" s="2" t="s">
        <v>18</v>
      </c>
      <c r="T349" s="2">
        <v>28.0</v>
      </c>
      <c r="U349" s="2">
        <v>17.0</v>
      </c>
      <c r="V349" s="2">
        <v>142.0</v>
      </c>
      <c r="W349" s="2">
        <f t="shared" si="1"/>
        <v>0.1188811189</v>
      </c>
      <c r="X349" s="2">
        <f>IFERROR(__xludf.DUMMYFUNCTION("if(ISBLANK(S349),0,COUNTA(SPLIT(S349,"" "")))"),0.0)</f>
        <v>0</v>
      </c>
      <c r="Y349" s="2" t="s">
        <v>1553</v>
      </c>
      <c r="Z349" s="2"/>
      <c r="AA349" s="2"/>
    </row>
    <row r="350">
      <c r="A350" s="2" t="s">
        <v>1554</v>
      </c>
      <c r="O350" s="2" t="s">
        <v>1555</v>
      </c>
      <c r="P350" s="2" t="s">
        <v>28</v>
      </c>
      <c r="R350" s="2" t="s">
        <v>18</v>
      </c>
      <c r="S350" s="2" t="s">
        <v>1556</v>
      </c>
      <c r="T350" s="2">
        <v>218.0</v>
      </c>
      <c r="U350" s="2">
        <v>87.0</v>
      </c>
      <c r="V350" s="2">
        <v>731.0</v>
      </c>
      <c r="W350" s="2">
        <f t="shared" si="1"/>
        <v>0.118852459</v>
      </c>
      <c r="X350" s="2">
        <f>IFERROR(__xludf.DUMMYFUNCTION("if(ISBLANK(S350),0,COUNTA(SPLIT(S350,"" "")))"),7.0)</f>
        <v>7</v>
      </c>
      <c r="Y350" s="2" t="s">
        <v>1557</v>
      </c>
      <c r="Z350" s="2"/>
      <c r="AA350" s="2"/>
    </row>
    <row r="351">
      <c r="A351" s="2" t="s">
        <v>1558</v>
      </c>
      <c r="B351" s="2" t="s">
        <v>1559</v>
      </c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 t="s">
        <v>1530</v>
      </c>
      <c r="P351" s="2" t="s">
        <v>28</v>
      </c>
      <c r="Q351" s="2" t="s">
        <v>1560</v>
      </c>
      <c r="R351" s="2" t="s">
        <v>18</v>
      </c>
      <c r="S351" s="2" t="s">
        <v>1561</v>
      </c>
      <c r="T351" s="2">
        <v>62.0</v>
      </c>
      <c r="U351" s="2">
        <v>106.0</v>
      </c>
      <c r="V351" s="2">
        <v>971.0</v>
      </c>
      <c r="W351" s="2">
        <f t="shared" si="1"/>
        <v>0.1090534979</v>
      </c>
      <c r="X351" s="2">
        <f>IFERROR(__xludf.DUMMYFUNCTION("if(ISBLANK(S351),0,COUNTA(SPLIT(S351,"" "")))"),16.0)</f>
        <v>16</v>
      </c>
      <c r="Y351" s="2" t="s">
        <v>1562</v>
      </c>
      <c r="Z351" s="2"/>
      <c r="AA351" s="2"/>
    </row>
  </sheetData>
  <autoFilter ref="$A$1:$Y$1001">
    <filterColumn colId="18">
      <filters>
        <filter val="Generative Design, Data Visualization, Digital Humanities"/>
        <filter val="I love Software, and Hackers who make it."/>
        <filter val="Solution Architect @ Siemens | CTO &amp; Co-Founder at Leafs"/>
        <filter val="Glitched Polygons is a Swiss video game development studio that started out as a one-man army with extreme love and passion for good old school games."/>
        <filter val="The Epidemiology &amp; Virus Evolution (EVE) Group at Swiss TPH!"/>
        <filter val="I studied physics at Philipps University Marburg. Currently I am working at Drescher Lab in the field of image analysis and biophysics in the Biozentrum, Basel."/>
        <filter val="love tech! &#10;coding and doing sport most of the time 😊"/>
        <filter val="Proud Dad. TDD, Agile, EngineeringManager@Adobe. WebKit committer."/>
        <filter val="Software Engineer | Rustacean"/>
        <filter val="Computational biology at the Biozentrum, Basel"/>
        <filter val="SysOps in Scientific Research"/>
        <filter val="Data scientist/Bioinformatician focused metabolomics at Matterhorn biosciences."/>
        <filter val="Hi. I'm a software engineer and bioinformatician working on lab automation."/>
        <filter val="Professional C++ Software Engineer. Skills: CUDA, Optimization, Golang, Python, Cloud Computing. Available for contracting. Please drop me a DM on twitter."/>
        <filter val="13eYgKKXYYbLYQNF9sGWaJPQ72yqFPu26UPsPDFPuPPNswK8"/>
        <filter val="Digital Humanist interested in Ancient History, Archaeology, Bible philology, computational stylistics, and Machine Learning"/>
        <filter val="DevOps/Kubernetes Engineer at Baloise"/>
        <filter val="Frontend developer at MDPI"/>
        <filter val="Sr. Director, Adobe"/>
        <filter val="Cryptography Engineer at ELCASecurity"/>
        <filter val="Health Informatics Specialist at SwissTPH"/>
        <filter val="Geneticist 🧬, computer scientist 𝝺 and software engineer 👨‍💻."/>
        <filter val="Software Development Intern @ Rheinmetall Air Defence"/>
        <filter val="Maxillofacial surgeon"/>
        <filter val="Race, run, climb... code and 'developing things'..."/>
        <filter val="ML Scientist @PrescientDesign / Tensor Jockey / PhD @ University of Cambridge&#10;Prev: MILA,  X - The Moonshot Factory (FKA Google X), Relation Therapeutics"/>
        <filter val="Cook. Electronic Frontierist. Hack."/>
        <filter val="electronic musician, who enjoys coding audio software and DSP"/>
        <filter val="I'm a freelancer, living in Basel."/>
        <filter val="Machine Learning &amp; Image Analysis"/>
        <filter val="Software Engineer at Adobe, Apache Sling PMC member, Apache Felix committer and open source advocate."/>
        <filter val="Senior Fullstack Software Engineer at adobe.com, Adobe"/>
        <filter val="#DH #STS #NLP #SNA #graphs&#10;#DigitalHistory #HistoryOfComputing&#10;&#10;👷 associate researcher @DHBern and digital lead @Stadt-Geschichte-Basel"/>
        <filter val="Data Science / R&amp;D informatics,&#10;ex-neuroscientist,&#10;ex-dentist"/>
        <filter val="Avolta"/>
        <filter val="I build cool stuff that solve problems"/>
        <filter val="Senior Software Engineer. Creator of Automad and Revitron."/>
        <filter val="Doing journalism with words, data and code"/>
        <filter val="Postdoctoral researcher at the University of Basel. Working on Hole Spin Qubits and Superconducting Qubits in planar Germanium."/>
        <filter val="Data Scientist @ Roche pRED"/>
        <filter val="Captain Nemo of VerneMQ //&#10;&#10;Conqueror of RoburDB"/>
        <filter val="Swiss Tropical and Public Health Institute"/>
        <filter val="PhD student in Plant Microbe Interactions, Unibasel"/>
        <filter val="I'm a computer scientist and a doctor in deep learning applied to drug discovery that loves science, music &amp; nerdiness in general!"/>
        <filter val="@Research-IT-Swiss-TPH"/>
        <filter val="@RedHatOfficial Engineer, @jboss Alumni. Java developer, Haskell enthusiast. Co-founder of @infinispan. Talo iberiko bilbotarra. Long suffering wife. 🐶 🏂 🎾 ⚽"/>
        <filter val="Computer engineer, art passionate, metalhead, wine lover, nerd just enough. &#10;Head in the cloud(s)."/>
        <filter val="Computer Science student and IT Services Client Services Mac at University of Basel"/>
        <filter val="RISE &amp; DaSCH"/>
        <filter val="CTO @intellatech, Founder and organiser @PythonBiellaGroup &#10;Tech, AI, Videogame, and Music lover...it could be different?"/>
        <filter val="Data scientist at Hintermannweber.ch; PostDoc at University of Basel"/>
        <filter val="Research Associate at Bank for International Settlements (BIS). Previously @EdLab and @EinsteinMed (intern @appnexus and @birchbox). Columbia '23 (CS-Math)."/>
        <filter val="BaselHack, Senior Webdev, Frontend, Hackathons, UX / UI, FPV / Drones"/>
        <filter val="Tinkering with #Rstats &amp; #reproducibility @syngenta."/>
        <filter val="Security Researcher"/>
        <filter val="Leading @rochesecurity, trying to make things a little bit better"/>
        <filter val="Rubyist, Full-Stack Devloper and Open Source Contributor"/>
        <filter val="Blockchain passionate"/>
        <filter val="Hi, my name is Tim and I love to analyse, model and visualize data from all sorts of live."/>
        <filter val="Programs stuff."/>
        <filter val="WebDev, DevOps &amp; DadOps"/>
        <filter val="Senior data scientist @Novartis"/>
        <filter val="PhD at the University of Basel"/>
        <filter val="Software Engineer | Consultant |&#10;Always looking for the most fun-efficiency-balanced way to handle a challenge"/>
        <filter val="Senior Principal Scientist at Adobe, Emeritus Member of the Apache Software Foundation"/>
        <filter val="I keep this account mostly for legacy reasons. Please visit https://gitlab.switch.ch/sschuepbach for my current projects."/>
        <filter val="Fluent in Java, Scala, Kotlin, Groovy, Javascript and with a good knowledge of Python and Go"/>
        <filter val="Software engineer | Rustacean | Part-time-preneur passionate about code tools, open source and digital business ideas"/>
        <filter val="Let's build ! 🛠️"/>
        <filter val="Ecole42 Mulhouse student"/>
        <filter val="Data analyst @ CeDA"/>
        <filter val="Building digital experiences with deep learning."/>
        <filter val="Beerenwinkel Lab at ETH Zurich"/>
        <filter val="computer science-artificial intelligence,&#10;interested in Computational Cognitive Neuroscience"/>
        <filter val="I'm a tech geek, passionate about all things IT. I believe in lifelong learning and constantly strive to expand my knowledge."/>
        <filter val="Scientific Coordinator at the Personalized Health Informatics group"/>
        <filter val="Passionate about open mobility and transportation data. Likes to mess around with Python and R to create beautiful visualizations."/>
        <filter val="Studied @ CDTM, TUM, UC Berkeley, Le Wagon | HTML, CSS, Bootstrap, JavaScript and TypeScript, mongoDB, SQL, git, Heroku, Ruby on Rails, Python, React, Java"/>
        <filter val="I code for fun and help others in the process. Java Champion Alumni. Co-founder of Hackergarten &amp; Hack.Commit.Push. Creator of @jreleaser 🚀"/>
        <filter val="Love the mountains, video editing, photography, electronic music, family. Obsessed with digital content and experiences. Product manager at Magnolia CMS."/>
        <filter val="Founder and CEO of AppVision GmbH. Software developer with interests in Angular, Ionic, PHP, Java, C# and more."/>
        <filter val="Senior Java Developer for the Adobe Developer Console"/>
        <filter val="Computational biologist, senior assistant and lecturer at QuaDBio lab @quadbiolab in D-BSSE, ETH Zurich in Basel, Switzerland"/>
        <filter val="Bio-Image Analyst / Image Data Scientist in the Facility for Advanced Imaging and Microscopy at FMI Basel"/>
        <filter val="kindness is the language which the deaf can hear and the blind can see."/>
        <filter val="weakest CS enjoyer"/>
        <filter val="A Python wrapper for the Revit API based on the pyRevit framework"/>
        <filter val="GitLab Profile: https://gitlab.com/aagreb"/>
        <filter val="Senior Computer Scientist @Adobe&#10;Member @Apache"/>
        <filter val="AI/ML @kadoa-org | MS in Distributed Systems and Machine Intelligence"/>
        <filter val="Engineering and software in Computational mechanics and Biomechanics"/>
        <filter val="The P in MVP does not stand for PowerPoint."/>
        <filter val="Full Stack Entrepreneur - on a creative journey after first successful exit. New tech, science, OpenSource, Software Development, Space Enthusiast, Skydiver..."/>
        <filter val="Bioinformatics Software Engineer @Novartis"/>
        <filter val="Passionate coder and economist"/>
        <filter val="Full-Stack Developer"/>
        <filter val="Senior Data Scientist, studied Economics with focus on Econometrics and Statistics&#10;&#10;Languages: Python, R, SQL"/>
        <filter val="Business System Analyst"/>
        <filter val="van Nimwegen's laboratory @ Biozentrum Basel"/>
        <filter val="Platform Engineer at Helvetia (currently) – interested in automation, geopolitics, open-source, the web and cyber security."/>
        <filter val="PhD in Computational Pharmacy with strong foundation in programming, chemoinformatics and biochemistry. Currently working on modelling toxicological targets."/>
        <filter val="Software automation engineer with networking background, Linux sysadmin, Go / Python / PHP developer, automation geek. Operates AS48550 and @snapserv."/>
        <filter val="Cyber Security Officer"/>
        <filter val="I am working at the intersection of Psychology, Neuroscience, Statistics &amp; Computer Science. Sometimes more in one than the other camp."/>
        <filter val="Powercoders.org  student."/>
        <filter val="Fullstack ABAP / Golang / Python developer, Frontend Vue.js, UI5,  JS, HTML, CSS3, Stylus, less, &#10;Studying Data Science @FHNW"/>
        <filter val="▲ Full-stack Software Engineer &#10;▲ Azure ▲ ML &#10;▲ IoT"/>
        <filter val="Research Software | Molecular Simulations"/>
        <filter val="CEO@KonnexionsGmbH"/>
        <filter val="Data Scientist Healthcare &amp; Real World Data"/>
        <filter val="Data Scientist, Human Choice Modeling, Predictive and Inferential Statistics"/>
        <filter val="Product Manager"/>
        <filter val="Economist. Music producer."/>
        <filter val="Technical Product Management at MDPI AG (academic publisher)."/>
        <filter val="passionate web developer"/>
        <filter val="Open Source enthusiast, CakePHP Core member &amp; PHPMD/PDepend maintainer"/>
        <filter val="Data Science and Bioinformatics in Pharma."/>
        <filter val="Data Scientist @Roche"/>
        <filter val="Odoo Gold Partner in Germany, Switzerland, Austria and Spain"/>
        <filter val="Molecular and computational biologist&#10;&#10;3D genomics"/>
        <filter val="Post-doc at the Biozentrum (unibas) in computational chemistry. My favorite PyMOL colors are tv_green and skyblue."/>
        <filter val="Wrote software you may have seen. Writes software your kids will have seen. Does stuff, fixes things. Contains metal parts."/>
        <filter val="Head of IT and Senior Full Stack Developer. Polygraphic Engineer HF, Sysadmin, Prepress Specialist.&#10;HTML5, JavaScript, Python, Django, WordPress, Hubspot"/>
        <filter val="Open Source @ Baloise Group"/>
        <filter val="Software Engineer &amp; Business Analyst @baloise"/>
        <filter val="Scientific Software Engineer at Novartis Institutes for BioMedical Research (NIBR)"/>
        <filter val="Clean code is tested code,&#10;right?"/>
        <filter val="Building AI things at Cistec AG. Owner of Mickel Tech. Crafting cutting-edge solutions with Vue/Nuxt/NextJS and Generative AI. Dad to a scarily smart 3-year-old"/>
        <filter val="lead software engineer @gradle, blogger at https://guylabs.com , dj and producer at https://guybrule.com"/>
        <filter val="Software for and about quantum computers. Supported by the Condensed Matter Group at the University of Basel."/>
        <filter val="Serial Entrepreneur and Engineer (Internet/GSM/Telecoms).&#10;&#10;ISP in Sierra Leone, Guinea an Guinea Bissau. Admin of mastodon.sl."/>
        <filter val="Designer, Technologist, Software Engineer"/>
        <filter val="PhD Candidate in Computational Biology @ETHZ"/>
        <filter val="Old (Minecraft) stuff: @Hekates"/>
        <filter val="Old school developer with a modern twist"/>
        <filter val="Never say never because limits like fears are often just illusions."/>
        <filter val="On the way of becoming a bioinformatician (=´∀｀)人(´∀｀=)"/>
        <filter val="Evaluation and incubation of new technologies for the Baloise Group"/>
        <filter val="I am a senior software architect and consultant with years of experience in full-stack software development."/>
        <filter val="Neuroscientist/ion channel biophysicist turned bioinformatician."/>
        <filter val="PhD Student @cian-unibas Center for Medical Image Analysis and Navigation"/>
        <filter val="Dad, drummer, thinker and tinker"/>
        <filter val="Quantum chemistry, cheminformatics and machine learning. Working as a data scientist in the pharmaceutical industry."/>
        <filter val="🪐🫧🦋"/>
        <filter val="BaselHack 2024 - 01. - 03. November 2024 - Hackathon for the Basel region"/>
        <filter val="opensource / devops / ultrarunning / cats"/>
        <filter val="Interactive Media Designer &amp; and sometimes touring with bands.&#10;Text me for your hopefully cool project."/>
        <filter val="Postdoctoral researcher in the Center of Economic Psychology at University of Basel"/>
        <filter val="Neuroscience PhD candidate at FMI Basel - better people's life with neuroscience and engineering"/>
        <filter val="Software Developer, Researcher"/>
        <filter val="Software engineer, enthusiastic youngster."/>
        <filter val="Software Engineer working on AWS, Cloud, Kubernetes and more"/>
        <filter val="Brain-computer Interfaces and M/EEG Analysis"/>
        <filter val="Software Engineer from Basel, Switzerland. Mainly focused on Backend topics."/>
        <filter val="A Computational Biologist in Drug Discovery"/>
        <filter val="Computer Science Master Student, University of Basel"/>
        <filter val="mustapha.larbaoui@novartis.com"/>
        <filter val="I am an Open Source Enthusiast who is particularly interested in Cloud &amp; DevOps related things."/>
        <filter val="Studied at @cambridgeuniversity, working at @Roche, living in @swiss"/>
        <filter val="MAKE SOMETHING PEOPLE WANT."/>
        <filter val="Data Scientist and Chemoinformatician at Roche"/>
        <filter val="M.Sc. in Machine Intelligence from University of Basel. Currently working as an AI Scientist at Art Basel."/>
        <filter val="PhD, specialist in electron microscopy data processing for life sciences, pretty much interested in image processing, machine learning, HPC, music and lasagna"/>
        <filter val="Software Developer. 🍵"/>
        <filter val="Traditional &amp; 3D Artist, Beginner Software &amp; Game Developer"/>
        <filter val="Mostly quantum things. Some of them are exclusively here, but most are @decodoku or @QISKit"/>
        <filter val="PhD | Research Scientist | Data and Digital"/>
        <filter val="Engineer at @SutroOrg  &amp; Co-founder @LexFerenda"/>
        <filter val="Trained as a mathematical statistician, working in biostatistical roles for &gt;20 years."/>
        <filter val="Principal scientist @adobe"/>
        <filter val="Software Engineer, traveller and amateur runner. I enjoy reading and writing. Lifelong learner. Kaizen practitioner."/>
        <filter val=".NET junkie, addicted to web and software development, clean coder, MVP for Visual Studio and Development Technologies"/>
        <filter val="Electronic engineer pushed to programming by life."/>
        <filter val="Matthias Falland is an Azure Architect, working at Corporate Software. He is a Microsoft MVP for Azure and a Microsoft Certified Trainer."/>
        <filter val="Founder tipi.build : C++ and Javascript.&#10;&#10;@tipi-build&#10;@boostorg"/>
        <filter val="Weichwareningenieur"/>
        <filter val="I live and love technology. This is my humble attempt to give back to the community who helped me immensely in many ways. Thanks looking into my bio.&#10;&#10;Cheers"/>
        <filter val="CS Student &amp; Software Developer @ copled AG"/>
        <filter val="Software Developer"/>
        <filter val="Professor for Digital Humanities (@dhlab-basel)&#10;PhD in Physics&#10;image processing, image analysis, databases, long term preservation"/>
        <filter val="Lecturer, researcher (statistical shape modelling), developer, Scala enthusiast"/>
        <filter val="I love to mash together bits of microscopy, programming, and electronics to try to understand how the brain works."/>
        <filter val="Quantitative Software Engineer – Bioinformatics&#10;//&#10;'23 MSc Biotech @ ETH /&#10;'21 MSc Physics @ ICL /&#10;'20 BSc Physics @ UCL"/>
        <filter val="Software Engineer"/>
        <filter val="Software Engineer @ Adobe"/>
        <filter val="Deliver great digital experiences with Magnolia!"/>
        <filter val="Postdoc at ETH Zürich, Department of Biosystems Science and Engineering"/>
        <filter val="Computational biologist"/>
        <filter val="Machine learning researcher with experience in developing, enhancing and delivering statistical and machine learning methods tailored to healthcare analytics."/>
        <filter val="Swimmer and CS Student"/>
        <filter val="Code-Magier im Aufbau: Jeder Bug ist nur ein Schritt näher am Entwickler-Zauber!🧙‍♂️💻 &#10;Magic level: Confusion and Despair."/>
      </filters>
    </filterColumn>
  </autoFilter>
  <hyperlinks>
    <hyperlink r:id="rId1" ref="O232"/>
    <hyperlink r:id="rId2" ref="O312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6">
      <c r="C6" s="2">
        <v>422.0</v>
      </c>
      <c r="D6" s="2">
        <v>5.0</v>
      </c>
    </row>
    <row r="7">
      <c r="C7" s="2">
        <v>100.0</v>
      </c>
      <c r="D7" s="2">
        <v>9.0</v>
      </c>
    </row>
    <row r="8">
      <c r="C8" s="2">
        <v>60.0</v>
      </c>
      <c r="D8" s="2">
        <v>6.0</v>
      </c>
      <c r="F8" s="5">
        <f>SLOPE(C6:C196,D6:D196)</f>
        <v>2.397020437</v>
      </c>
    </row>
    <row r="9">
      <c r="C9" s="2">
        <v>58.0</v>
      </c>
      <c r="D9" s="2">
        <v>5.0</v>
      </c>
    </row>
    <row r="10">
      <c r="C10" s="2">
        <v>57.0</v>
      </c>
      <c r="D10" s="2">
        <v>8.0</v>
      </c>
    </row>
    <row r="11">
      <c r="C11" s="2">
        <v>378.0</v>
      </c>
      <c r="D11" s="2">
        <v>15.0</v>
      </c>
      <c r="F11" s="5">
        <f>SLOPE(D6:D196,C6:C196)</f>
        <v>0.009473920246</v>
      </c>
    </row>
    <row r="12">
      <c r="C12" s="2">
        <v>107.0</v>
      </c>
      <c r="D12" s="2">
        <v>9.0</v>
      </c>
    </row>
    <row r="13">
      <c r="C13" s="2">
        <v>35.0</v>
      </c>
      <c r="D13" s="2">
        <v>6.0</v>
      </c>
    </row>
    <row r="14">
      <c r="C14" s="2">
        <v>29.0</v>
      </c>
      <c r="D14" s="2">
        <v>5.0</v>
      </c>
    </row>
    <row r="15">
      <c r="C15" s="2">
        <v>29.0</v>
      </c>
      <c r="D15" s="2">
        <v>14.0</v>
      </c>
    </row>
    <row r="16">
      <c r="C16" s="2">
        <v>27.0</v>
      </c>
      <c r="D16" s="2">
        <v>5.0</v>
      </c>
    </row>
    <row r="17">
      <c r="C17" s="2">
        <v>102.0</v>
      </c>
      <c r="D17" s="2">
        <v>8.0</v>
      </c>
    </row>
    <row r="18">
      <c r="C18" s="2">
        <v>23.0</v>
      </c>
      <c r="D18" s="2">
        <v>12.0</v>
      </c>
    </row>
    <row r="19">
      <c r="C19" s="2">
        <v>107.0</v>
      </c>
      <c r="D19" s="2">
        <v>5.0</v>
      </c>
    </row>
    <row r="20">
      <c r="C20" s="2">
        <v>21.0</v>
      </c>
      <c r="D20" s="2">
        <v>2.0</v>
      </c>
    </row>
    <row r="21">
      <c r="C21" s="2">
        <v>247.0</v>
      </c>
      <c r="D21" s="2">
        <v>9.0</v>
      </c>
    </row>
    <row r="22">
      <c r="C22" s="2">
        <v>20.0</v>
      </c>
      <c r="D22" s="2">
        <v>20.0</v>
      </c>
    </row>
    <row r="23">
      <c r="C23" s="2">
        <v>20.0</v>
      </c>
      <c r="D23" s="2">
        <v>6.0</v>
      </c>
    </row>
    <row r="24">
      <c r="C24" s="2">
        <v>19.0</v>
      </c>
      <c r="D24" s="2">
        <v>9.0</v>
      </c>
    </row>
    <row r="25">
      <c r="C25" s="2">
        <v>18.0</v>
      </c>
      <c r="D25" s="2">
        <v>8.0</v>
      </c>
    </row>
    <row r="26">
      <c r="C26" s="2">
        <v>35.0</v>
      </c>
      <c r="D26" s="2">
        <v>7.0</v>
      </c>
    </row>
    <row r="27">
      <c r="C27" s="2">
        <v>17.0</v>
      </c>
      <c r="D27" s="2">
        <v>17.0</v>
      </c>
    </row>
    <row r="28">
      <c r="C28" s="2">
        <v>17.0</v>
      </c>
      <c r="D28" s="2">
        <v>10.0</v>
      </c>
    </row>
    <row r="29">
      <c r="C29" s="2">
        <v>15.0</v>
      </c>
      <c r="D29" s="2">
        <v>3.0</v>
      </c>
    </row>
    <row r="30">
      <c r="C30" s="2">
        <v>15.0</v>
      </c>
      <c r="D30" s="2">
        <v>1.0</v>
      </c>
    </row>
    <row r="31">
      <c r="C31" s="2">
        <v>15.0</v>
      </c>
      <c r="D31" s="2">
        <v>10.0</v>
      </c>
    </row>
    <row r="32">
      <c r="C32" s="2">
        <v>132.0</v>
      </c>
      <c r="D32" s="2">
        <v>21.0</v>
      </c>
    </row>
    <row r="33">
      <c r="C33" s="2">
        <v>44.0</v>
      </c>
      <c r="D33" s="2">
        <v>4.0</v>
      </c>
    </row>
    <row r="34">
      <c r="C34" s="2">
        <v>28.0</v>
      </c>
      <c r="D34" s="2">
        <v>17.0</v>
      </c>
    </row>
    <row r="35">
      <c r="C35" s="2">
        <v>14.0</v>
      </c>
      <c r="D35" s="2">
        <v>5.0</v>
      </c>
    </row>
    <row r="36">
      <c r="C36" s="2">
        <v>887.0</v>
      </c>
      <c r="D36" s="2">
        <v>22.0</v>
      </c>
    </row>
    <row r="37">
      <c r="C37" s="2">
        <v>13.0</v>
      </c>
      <c r="D37" s="2">
        <v>6.0</v>
      </c>
    </row>
    <row r="38">
      <c r="C38" s="2">
        <v>100.0</v>
      </c>
      <c r="D38" s="2">
        <v>2.0</v>
      </c>
    </row>
    <row r="39">
      <c r="C39" s="2">
        <v>12.0</v>
      </c>
      <c r="D39" s="2">
        <v>12.0</v>
      </c>
    </row>
    <row r="40">
      <c r="C40" s="2">
        <v>437.0</v>
      </c>
      <c r="D40" s="2">
        <v>21.0</v>
      </c>
    </row>
    <row r="41">
      <c r="C41" s="2">
        <v>11.0</v>
      </c>
      <c r="D41" s="2">
        <v>28.0</v>
      </c>
    </row>
    <row r="42">
      <c r="C42" s="2">
        <v>11.0</v>
      </c>
      <c r="D42" s="2">
        <v>14.0</v>
      </c>
    </row>
    <row r="43">
      <c r="C43" s="2">
        <v>33.0</v>
      </c>
      <c r="D43" s="2">
        <v>15.0</v>
      </c>
    </row>
    <row r="44">
      <c r="C44" s="2">
        <v>29.0</v>
      </c>
      <c r="D44" s="2">
        <v>19.0</v>
      </c>
    </row>
    <row r="45">
      <c r="C45" s="2">
        <v>67.0</v>
      </c>
      <c r="D45" s="2">
        <v>6.0</v>
      </c>
    </row>
    <row r="46">
      <c r="C46" s="2">
        <v>33.0</v>
      </c>
      <c r="D46" s="2">
        <v>10.0</v>
      </c>
    </row>
    <row r="47">
      <c r="C47" s="2">
        <v>156.0</v>
      </c>
      <c r="D47" s="2">
        <v>15.0</v>
      </c>
    </row>
    <row r="48">
      <c r="C48" s="2">
        <v>21.0</v>
      </c>
      <c r="D48" s="2">
        <v>2.0</v>
      </c>
    </row>
    <row r="49">
      <c r="C49" s="2">
        <v>288.0</v>
      </c>
      <c r="D49" s="2">
        <v>17.0</v>
      </c>
    </row>
    <row r="50">
      <c r="C50" s="2">
        <v>13.0</v>
      </c>
      <c r="D50" s="2">
        <v>1.0</v>
      </c>
    </row>
    <row r="51">
      <c r="C51" s="2">
        <v>44.0</v>
      </c>
      <c r="D51" s="2">
        <v>9.0</v>
      </c>
    </row>
    <row r="52">
      <c r="C52" s="2">
        <v>18.0</v>
      </c>
      <c r="D52" s="2">
        <v>7.0</v>
      </c>
    </row>
    <row r="53">
      <c r="C53" s="2">
        <v>29.0</v>
      </c>
      <c r="D53" s="2">
        <v>7.0</v>
      </c>
    </row>
    <row r="54">
      <c r="C54" s="2">
        <v>17.0</v>
      </c>
      <c r="D54" s="2">
        <v>20.0</v>
      </c>
    </row>
    <row r="55">
      <c r="C55" s="2">
        <v>11.0</v>
      </c>
      <c r="D55" s="2">
        <v>3.0</v>
      </c>
    </row>
    <row r="56">
      <c r="C56" s="2">
        <v>195.0</v>
      </c>
      <c r="D56" s="2">
        <v>23.0</v>
      </c>
    </row>
    <row r="57">
      <c r="C57" s="2">
        <v>406.0</v>
      </c>
      <c r="D57" s="2">
        <v>10.0</v>
      </c>
    </row>
    <row r="58">
      <c r="C58" s="2">
        <v>94.0</v>
      </c>
      <c r="D58" s="2">
        <v>5.0</v>
      </c>
    </row>
    <row r="59">
      <c r="C59" s="2">
        <v>19.0</v>
      </c>
      <c r="D59" s="2">
        <v>6.0</v>
      </c>
    </row>
    <row r="60">
      <c r="C60" s="2">
        <v>33.0</v>
      </c>
      <c r="D60" s="2">
        <v>4.0</v>
      </c>
    </row>
    <row r="61">
      <c r="C61" s="2">
        <v>32.0</v>
      </c>
      <c r="D61" s="2">
        <v>5.0</v>
      </c>
    </row>
    <row r="62">
      <c r="C62" s="2">
        <v>18.0</v>
      </c>
      <c r="D62" s="2">
        <v>8.0</v>
      </c>
    </row>
    <row r="63">
      <c r="C63" s="2">
        <v>13.0</v>
      </c>
      <c r="D63" s="2">
        <v>12.0</v>
      </c>
    </row>
    <row r="64">
      <c r="C64" s="2">
        <v>473.0</v>
      </c>
      <c r="D64" s="2">
        <v>9.0</v>
      </c>
    </row>
    <row r="65">
      <c r="C65" s="2">
        <v>102.0</v>
      </c>
      <c r="D65" s="2">
        <v>22.0</v>
      </c>
    </row>
    <row r="66">
      <c r="C66" s="2">
        <v>15.0</v>
      </c>
      <c r="D66" s="2">
        <v>26.0</v>
      </c>
    </row>
    <row r="67">
      <c r="C67" s="2">
        <v>14.0</v>
      </c>
      <c r="D67" s="2">
        <v>22.0</v>
      </c>
    </row>
    <row r="68">
      <c r="C68" s="2">
        <v>34.0</v>
      </c>
      <c r="D68" s="2">
        <v>7.0</v>
      </c>
    </row>
    <row r="69">
      <c r="C69" s="2">
        <v>30.0</v>
      </c>
      <c r="D69" s="2">
        <v>19.0</v>
      </c>
    </row>
    <row r="70">
      <c r="C70" s="2">
        <v>13.0</v>
      </c>
      <c r="D70" s="2">
        <v>16.0</v>
      </c>
    </row>
    <row r="71">
      <c r="C71" s="2">
        <v>169.0</v>
      </c>
      <c r="D71" s="2">
        <v>21.0</v>
      </c>
    </row>
    <row r="72">
      <c r="C72" s="2">
        <v>18.0</v>
      </c>
      <c r="D72" s="2">
        <v>9.0</v>
      </c>
    </row>
    <row r="73">
      <c r="C73" s="2">
        <v>12.0</v>
      </c>
      <c r="D73" s="2">
        <v>7.0</v>
      </c>
    </row>
    <row r="74">
      <c r="C74" s="2">
        <v>25.0</v>
      </c>
      <c r="D74" s="2">
        <v>9.0</v>
      </c>
    </row>
    <row r="75">
      <c r="C75" s="2">
        <v>36.0</v>
      </c>
      <c r="D75" s="2">
        <v>13.0</v>
      </c>
    </row>
    <row r="76">
      <c r="C76" s="2">
        <v>16.0</v>
      </c>
      <c r="D76" s="2">
        <v>4.0</v>
      </c>
    </row>
    <row r="77">
      <c r="C77" s="2">
        <v>16.0</v>
      </c>
      <c r="D77" s="2">
        <v>2.0</v>
      </c>
    </row>
    <row r="78">
      <c r="C78" s="2">
        <v>58.0</v>
      </c>
      <c r="D78" s="2">
        <v>5.0</v>
      </c>
    </row>
    <row r="79">
      <c r="C79" s="2">
        <v>23.0</v>
      </c>
      <c r="D79" s="2">
        <v>17.0</v>
      </c>
    </row>
    <row r="80">
      <c r="C80" s="2">
        <v>14.0</v>
      </c>
      <c r="D80" s="2">
        <v>4.0</v>
      </c>
    </row>
    <row r="81">
      <c r="C81" s="2">
        <v>14.0</v>
      </c>
      <c r="D81" s="2">
        <v>4.0</v>
      </c>
    </row>
    <row r="82">
      <c r="C82" s="2">
        <v>55.0</v>
      </c>
      <c r="D82" s="2">
        <v>10.0</v>
      </c>
    </row>
    <row r="83">
      <c r="C83" s="2">
        <v>11.0</v>
      </c>
      <c r="D83" s="2">
        <v>10.0</v>
      </c>
    </row>
    <row r="84">
      <c r="C84" s="2">
        <v>15.0</v>
      </c>
      <c r="D84" s="2">
        <v>10.0</v>
      </c>
    </row>
    <row r="85">
      <c r="C85" s="2">
        <v>48.0</v>
      </c>
      <c r="D85" s="2">
        <v>3.0</v>
      </c>
    </row>
    <row r="86">
      <c r="C86" s="2">
        <v>25.0</v>
      </c>
      <c r="D86" s="2">
        <v>14.0</v>
      </c>
    </row>
    <row r="87">
      <c r="C87" s="2">
        <v>25.0</v>
      </c>
      <c r="D87" s="2">
        <v>16.0</v>
      </c>
    </row>
    <row r="88">
      <c r="C88" s="2">
        <v>50.0</v>
      </c>
      <c r="D88" s="2">
        <v>19.0</v>
      </c>
    </row>
    <row r="89">
      <c r="C89" s="2">
        <v>16.0</v>
      </c>
      <c r="D89" s="2">
        <v>1.0</v>
      </c>
    </row>
    <row r="90">
      <c r="C90" s="2">
        <v>16.0</v>
      </c>
      <c r="D90" s="2">
        <v>18.0</v>
      </c>
    </row>
    <row r="91">
      <c r="C91" s="2">
        <v>39.0</v>
      </c>
      <c r="D91" s="2">
        <v>19.0</v>
      </c>
    </row>
    <row r="92">
      <c r="C92" s="2">
        <v>11.0</v>
      </c>
      <c r="D92" s="2">
        <v>9.0</v>
      </c>
    </row>
    <row r="93">
      <c r="C93" s="2">
        <v>17.0</v>
      </c>
      <c r="D93" s="2">
        <v>3.0</v>
      </c>
    </row>
    <row r="94">
      <c r="C94" s="2">
        <v>13.0</v>
      </c>
      <c r="D94" s="2">
        <v>26.0</v>
      </c>
    </row>
    <row r="95">
      <c r="C95" s="2">
        <v>64.0</v>
      </c>
      <c r="D95" s="2">
        <v>2.0</v>
      </c>
    </row>
    <row r="96">
      <c r="C96" s="2">
        <v>34.0</v>
      </c>
      <c r="D96" s="2">
        <v>24.0</v>
      </c>
    </row>
    <row r="97">
      <c r="C97" s="2">
        <v>51.0</v>
      </c>
      <c r="D97" s="2">
        <v>8.0</v>
      </c>
    </row>
    <row r="98">
      <c r="C98" s="2">
        <v>16.0</v>
      </c>
      <c r="D98" s="2">
        <v>1.0</v>
      </c>
    </row>
    <row r="99">
      <c r="C99" s="2">
        <v>44.0</v>
      </c>
      <c r="D99" s="2">
        <v>20.0</v>
      </c>
    </row>
    <row r="100">
      <c r="C100" s="2">
        <v>53.0</v>
      </c>
      <c r="D100" s="2">
        <v>3.0</v>
      </c>
    </row>
    <row r="101">
      <c r="C101" s="2">
        <v>29.0</v>
      </c>
      <c r="D101" s="2">
        <v>14.0</v>
      </c>
    </row>
    <row r="102">
      <c r="C102" s="2">
        <v>15.0</v>
      </c>
      <c r="D102" s="2">
        <v>7.0</v>
      </c>
    </row>
    <row r="103">
      <c r="C103" s="2">
        <v>12.0</v>
      </c>
      <c r="D103" s="2">
        <v>6.0</v>
      </c>
    </row>
    <row r="104">
      <c r="C104" s="2">
        <v>14.0</v>
      </c>
      <c r="D104" s="2">
        <v>4.0</v>
      </c>
    </row>
    <row r="105">
      <c r="C105" s="2">
        <v>29.0</v>
      </c>
      <c r="D105" s="2">
        <v>15.0</v>
      </c>
    </row>
    <row r="106">
      <c r="C106" s="2">
        <v>15.0</v>
      </c>
      <c r="D106" s="2">
        <v>6.0</v>
      </c>
    </row>
    <row r="107">
      <c r="C107" s="2">
        <v>17.0</v>
      </c>
      <c r="D107" s="2">
        <v>3.0</v>
      </c>
    </row>
    <row r="108">
      <c r="C108" s="2">
        <v>44.0</v>
      </c>
      <c r="D108" s="2">
        <v>5.0</v>
      </c>
    </row>
    <row r="109">
      <c r="C109" s="2">
        <v>12.0</v>
      </c>
      <c r="D109" s="2">
        <v>7.0</v>
      </c>
    </row>
    <row r="110">
      <c r="C110" s="2">
        <v>17.0</v>
      </c>
      <c r="D110" s="2">
        <v>3.0</v>
      </c>
    </row>
    <row r="111">
      <c r="C111" s="2">
        <v>18.0</v>
      </c>
      <c r="D111" s="2">
        <v>10.0</v>
      </c>
    </row>
    <row r="112">
      <c r="C112" s="2">
        <v>20.0</v>
      </c>
      <c r="D112" s="2">
        <v>5.0</v>
      </c>
    </row>
    <row r="113">
      <c r="C113" s="2">
        <v>43.0</v>
      </c>
      <c r="D113" s="2">
        <v>2.0</v>
      </c>
    </row>
    <row r="114">
      <c r="C114" s="2">
        <v>27.0</v>
      </c>
      <c r="D114" s="2">
        <v>8.0</v>
      </c>
    </row>
    <row r="115">
      <c r="C115" s="2">
        <v>18.0</v>
      </c>
      <c r="D115" s="2">
        <v>7.0</v>
      </c>
    </row>
    <row r="116">
      <c r="C116" s="2">
        <v>30.0</v>
      </c>
      <c r="D116" s="2">
        <v>4.0</v>
      </c>
    </row>
    <row r="117">
      <c r="C117" s="2">
        <v>113.0</v>
      </c>
      <c r="D117" s="2">
        <v>6.0</v>
      </c>
    </row>
    <row r="118">
      <c r="C118" s="2">
        <v>17.0</v>
      </c>
      <c r="D118" s="2">
        <v>3.0</v>
      </c>
    </row>
    <row r="119">
      <c r="C119" s="2">
        <v>16.0</v>
      </c>
      <c r="D119" s="2">
        <v>3.0</v>
      </c>
    </row>
    <row r="120">
      <c r="C120" s="2">
        <v>11.0</v>
      </c>
      <c r="D120" s="2">
        <v>8.0</v>
      </c>
    </row>
    <row r="121">
      <c r="C121" s="2">
        <v>11.0</v>
      </c>
      <c r="D121" s="2">
        <v>6.0</v>
      </c>
    </row>
    <row r="122">
      <c r="C122" s="2">
        <v>11.0</v>
      </c>
      <c r="D122" s="2">
        <v>6.0</v>
      </c>
    </row>
    <row r="123">
      <c r="C123" s="2">
        <v>62.0</v>
      </c>
      <c r="D123" s="2">
        <v>4.0</v>
      </c>
    </row>
    <row r="124">
      <c r="C124" s="2">
        <v>42.0</v>
      </c>
      <c r="D124" s="2">
        <v>15.0</v>
      </c>
    </row>
    <row r="125">
      <c r="C125" s="2">
        <v>16.0</v>
      </c>
      <c r="D125" s="2">
        <v>4.0</v>
      </c>
    </row>
    <row r="126">
      <c r="C126" s="2">
        <v>14.0</v>
      </c>
      <c r="D126" s="2">
        <v>5.0</v>
      </c>
    </row>
    <row r="127">
      <c r="C127" s="2">
        <v>43.0</v>
      </c>
      <c r="D127" s="2">
        <v>16.0</v>
      </c>
    </row>
    <row r="128">
      <c r="C128" s="2">
        <v>30.0</v>
      </c>
      <c r="D128" s="2">
        <v>22.0</v>
      </c>
    </row>
    <row r="129">
      <c r="C129" s="2">
        <v>17.0</v>
      </c>
      <c r="D129" s="2">
        <v>15.0</v>
      </c>
    </row>
    <row r="130">
      <c r="C130" s="2">
        <v>17.0</v>
      </c>
      <c r="D130" s="2">
        <v>11.0</v>
      </c>
    </row>
    <row r="131">
      <c r="C131" s="2">
        <v>11.0</v>
      </c>
      <c r="D131" s="2">
        <v>5.0</v>
      </c>
    </row>
    <row r="132">
      <c r="C132" s="2">
        <v>11.0</v>
      </c>
      <c r="D132" s="2">
        <v>17.0</v>
      </c>
    </row>
    <row r="133">
      <c r="C133" s="2">
        <v>15.0</v>
      </c>
      <c r="D133" s="2">
        <v>2.0</v>
      </c>
    </row>
    <row r="134">
      <c r="C134" s="2">
        <v>21.0</v>
      </c>
      <c r="D134" s="2">
        <v>7.0</v>
      </c>
    </row>
    <row r="135">
      <c r="C135" s="2">
        <v>19.0</v>
      </c>
      <c r="D135" s="2">
        <v>3.0</v>
      </c>
    </row>
    <row r="136">
      <c r="C136" s="2">
        <v>68.0</v>
      </c>
      <c r="D136" s="2">
        <v>6.0</v>
      </c>
    </row>
    <row r="137">
      <c r="C137" s="2">
        <v>25.0</v>
      </c>
      <c r="D137" s="2">
        <v>19.0</v>
      </c>
    </row>
    <row r="138">
      <c r="C138" s="2">
        <v>21.0</v>
      </c>
      <c r="D138" s="2">
        <v>3.0</v>
      </c>
    </row>
    <row r="139">
      <c r="C139" s="2">
        <v>21.0</v>
      </c>
      <c r="D139" s="2">
        <v>1.0</v>
      </c>
    </row>
    <row r="140">
      <c r="C140" s="2">
        <v>17.0</v>
      </c>
      <c r="D140" s="2">
        <v>10.0</v>
      </c>
    </row>
    <row r="141">
      <c r="C141" s="2">
        <v>16.0</v>
      </c>
      <c r="D141" s="2">
        <v>1.0</v>
      </c>
    </row>
    <row r="142">
      <c r="C142" s="2">
        <v>57.0</v>
      </c>
      <c r="D142" s="2">
        <v>11.0</v>
      </c>
    </row>
    <row r="143">
      <c r="C143" s="2">
        <v>20.0</v>
      </c>
      <c r="D143" s="2">
        <v>6.0</v>
      </c>
    </row>
    <row r="144">
      <c r="C144" s="2">
        <v>11.0</v>
      </c>
      <c r="D144" s="2">
        <v>16.0</v>
      </c>
    </row>
    <row r="145">
      <c r="C145" s="2">
        <v>25.0</v>
      </c>
      <c r="D145" s="2">
        <v>8.0</v>
      </c>
    </row>
    <row r="146">
      <c r="C146" s="2">
        <v>29.0</v>
      </c>
      <c r="D146" s="2">
        <v>14.0</v>
      </c>
    </row>
    <row r="147">
      <c r="C147" s="2">
        <v>144.0</v>
      </c>
      <c r="D147" s="2">
        <v>8.0</v>
      </c>
    </row>
    <row r="148">
      <c r="C148" s="2">
        <v>115.0</v>
      </c>
      <c r="D148" s="2">
        <v>6.0</v>
      </c>
    </row>
    <row r="149">
      <c r="C149" s="2">
        <v>78.0</v>
      </c>
      <c r="D149" s="2">
        <v>6.0</v>
      </c>
    </row>
    <row r="150">
      <c r="C150" s="2">
        <v>12.0</v>
      </c>
      <c r="D150" s="2">
        <v>4.0</v>
      </c>
    </row>
    <row r="151">
      <c r="C151" s="2">
        <v>71.0</v>
      </c>
      <c r="D151" s="2">
        <v>7.0</v>
      </c>
    </row>
    <row r="152">
      <c r="C152" s="2">
        <v>47.0</v>
      </c>
      <c r="D152" s="2">
        <v>2.0</v>
      </c>
    </row>
    <row r="153">
      <c r="C153" s="2">
        <v>15.0</v>
      </c>
      <c r="D153" s="2">
        <v>6.0</v>
      </c>
    </row>
    <row r="154">
      <c r="C154" s="2">
        <v>167.0</v>
      </c>
      <c r="D154" s="2">
        <v>17.0</v>
      </c>
    </row>
    <row r="155">
      <c r="C155" s="2">
        <v>95.0</v>
      </c>
      <c r="D155" s="2">
        <v>15.0</v>
      </c>
    </row>
    <row r="156">
      <c r="C156" s="2">
        <v>35.0</v>
      </c>
      <c r="D156" s="2">
        <v>15.0</v>
      </c>
    </row>
    <row r="157">
      <c r="C157" s="2">
        <v>12.0</v>
      </c>
      <c r="D157" s="2">
        <v>9.0</v>
      </c>
    </row>
    <row r="158">
      <c r="C158" s="2">
        <v>11.0</v>
      </c>
      <c r="D158" s="2">
        <v>14.0</v>
      </c>
    </row>
    <row r="159">
      <c r="C159" s="2">
        <v>14.0</v>
      </c>
      <c r="D159" s="2">
        <v>7.0</v>
      </c>
    </row>
    <row r="160">
      <c r="C160" s="2">
        <v>11.0</v>
      </c>
      <c r="D160" s="2">
        <v>4.0</v>
      </c>
    </row>
    <row r="161">
      <c r="C161" s="2">
        <v>16.0</v>
      </c>
      <c r="D161" s="2">
        <v>19.0</v>
      </c>
    </row>
    <row r="162">
      <c r="C162" s="2">
        <v>16.0</v>
      </c>
      <c r="D162" s="2">
        <v>3.0</v>
      </c>
    </row>
    <row r="163">
      <c r="C163" s="2">
        <v>41.0</v>
      </c>
      <c r="D163" s="2">
        <v>4.0</v>
      </c>
    </row>
    <row r="164">
      <c r="C164" s="2">
        <v>49.0</v>
      </c>
      <c r="D164" s="2">
        <v>4.0</v>
      </c>
    </row>
    <row r="165">
      <c r="C165" s="2">
        <v>12.0</v>
      </c>
      <c r="D165" s="2">
        <v>14.0</v>
      </c>
    </row>
    <row r="166">
      <c r="C166" s="2">
        <v>558.0</v>
      </c>
      <c r="D166" s="2">
        <v>7.0</v>
      </c>
    </row>
    <row r="167">
      <c r="C167" s="2">
        <v>14.0</v>
      </c>
      <c r="D167" s="2">
        <v>19.0</v>
      </c>
    </row>
    <row r="168">
      <c r="C168" s="2">
        <v>25.0</v>
      </c>
      <c r="D168" s="2">
        <v>12.0</v>
      </c>
    </row>
    <row r="169">
      <c r="C169" s="2">
        <v>52.0</v>
      </c>
      <c r="D169" s="2">
        <v>3.0</v>
      </c>
    </row>
    <row r="170">
      <c r="C170" s="2">
        <v>19.0</v>
      </c>
      <c r="D170" s="2">
        <v>21.0</v>
      </c>
    </row>
    <row r="171">
      <c r="C171" s="2">
        <v>12.0</v>
      </c>
      <c r="D171" s="2">
        <v>17.0</v>
      </c>
    </row>
    <row r="172">
      <c r="C172" s="2">
        <v>12.0</v>
      </c>
      <c r="D172" s="2">
        <v>4.0</v>
      </c>
    </row>
    <row r="173">
      <c r="C173" s="2">
        <v>13.0</v>
      </c>
      <c r="D173" s="2">
        <v>11.0</v>
      </c>
    </row>
    <row r="174">
      <c r="C174" s="2">
        <v>14.0</v>
      </c>
      <c r="D174" s="2">
        <v>19.0</v>
      </c>
    </row>
    <row r="175">
      <c r="C175" s="2">
        <v>94.0</v>
      </c>
      <c r="D175" s="2">
        <v>7.0</v>
      </c>
    </row>
    <row r="176">
      <c r="C176" s="2">
        <v>91.0</v>
      </c>
      <c r="D176" s="2">
        <v>7.0</v>
      </c>
    </row>
    <row r="177">
      <c r="C177" s="2">
        <v>14.0</v>
      </c>
      <c r="D177" s="2">
        <v>7.0</v>
      </c>
    </row>
    <row r="178">
      <c r="C178" s="2">
        <v>37.0</v>
      </c>
      <c r="D178" s="2">
        <v>1.0</v>
      </c>
    </row>
    <row r="179">
      <c r="C179" s="2">
        <v>25.0</v>
      </c>
      <c r="D179" s="2">
        <v>8.0</v>
      </c>
    </row>
    <row r="180">
      <c r="C180" s="2">
        <v>31.0</v>
      </c>
      <c r="D180" s="2">
        <v>4.0</v>
      </c>
    </row>
    <row r="181">
      <c r="C181" s="2">
        <v>17.0</v>
      </c>
      <c r="D181" s="2">
        <v>15.0</v>
      </c>
    </row>
    <row r="182">
      <c r="C182" s="2">
        <v>19.0</v>
      </c>
      <c r="D182" s="2">
        <v>4.0</v>
      </c>
    </row>
    <row r="183">
      <c r="C183" s="2">
        <v>53.0</v>
      </c>
      <c r="D183" s="2">
        <v>4.0</v>
      </c>
    </row>
    <row r="184">
      <c r="C184" s="2">
        <v>37.0</v>
      </c>
      <c r="D184" s="2">
        <v>21.0</v>
      </c>
    </row>
    <row r="185">
      <c r="C185" s="2">
        <v>11.0</v>
      </c>
      <c r="D185" s="2">
        <v>19.0</v>
      </c>
    </row>
    <row r="186">
      <c r="C186" s="2">
        <v>28.0</v>
      </c>
      <c r="D186" s="2">
        <v>4.0</v>
      </c>
    </row>
    <row r="187">
      <c r="C187" s="2">
        <v>59.0</v>
      </c>
      <c r="D187" s="2">
        <v>10.0</v>
      </c>
    </row>
    <row r="188">
      <c r="C188" s="2">
        <v>29.0</v>
      </c>
      <c r="D188" s="2">
        <v>25.0</v>
      </c>
    </row>
    <row r="189">
      <c r="C189" s="2">
        <v>12.0</v>
      </c>
      <c r="D189" s="2">
        <v>18.0</v>
      </c>
    </row>
    <row r="190">
      <c r="C190" s="2">
        <v>137.0</v>
      </c>
      <c r="D190" s="2">
        <v>13.0</v>
      </c>
    </row>
    <row r="191">
      <c r="C191" s="2">
        <v>37.0</v>
      </c>
      <c r="D191" s="2">
        <v>13.0</v>
      </c>
    </row>
    <row r="192">
      <c r="C192" s="2">
        <v>11.0</v>
      </c>
      <c r="D192" s="2">
        <v>11.0</v>
      </c>
    </row>
    <row r="193">
      <c r="C193" s="2">
        <v>123.0</v>
      </c>
      <c r="D193" s="2">
        <v>2.0</v>
      </c>
    </row>
    <row r="194">
      <c r="C194" s="2">
        <v>14.0</v>
      </c>
      <c r="D194" s="2">
        <v>2.0</v>
      </c>
    </row>
    <row r="195">
      <c r="C195" s="2">
        <v>87.0</v>
      </c>
      <c r="D195" s="2">
        <v>7.0</v>
      </c>
    </row>
    <row r="196">
      <c r="C196" s="2">
        <v>106.0</v>
      </c>
      <c r="D196" s="2">
        <v>16.0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10">
      <c r="C10" s="5">
        <f>B4-B3</f>
        <v>-3416</v>
      </c>
    </row>
  </sheetData>
  <drawing r:id="rId2"/>
</worksheet>
</file>