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khlifi\Desktop\boulot\prodirect\EDOUARD DENIS\Reprise idf\"/>
    </mc:Choice>
  </mc:AlternateContent>
  <xr:revisionPtr revIDLastSave="0" documentId="13_ncr:1_{7D1F54A2-D768-4183-95DB-F3C43E2B4FE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Entête" sheetId="1" r:id="rId1"/>
    <sheet name="Chiffrage" sheetId="8" r:id="rId2"/>
    <sheet name="Synthèse" sheetId="11" r:id="rId3"/>
    <sheet name="Abaques" sheetId="13" state="hidden" r:id="rId4"/>
    <sheet name="Profils" sheetId="12" state="hidden" r:id="rId5"/>
  </sheets>
  <definedNames>
    <definedName name="_xlnm._FilterDatabase" localSheetId="4" hidden="1">Profils!$A$1:$A$6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" i="8" l="1"/>
  <c r="A22" i="13" l="1"/>
  <c r="A23" i="13"/>
  <c r="A24" i="13"/>
  <c r="A25" i="13"/>
  <c r="A8" i="13"/>
  <c r="A16" i="13"/>
  <c r="A17" i="13"/>
  <c r="A18" i="13"/>
  <c r="A19" i="13"/>
  <c r="A20" i="13"/>
  <c r="A21" i="13"/>
  <c r="A2" i="13"/>
  <c r="A3" i="13"/>
  <c r="A4" i="13"/>
  <c r="A5" i="13"/>
  <c r="A6" i="13"/>
  <c r="A7" i="13"/>
  <c r="A9" i="13"/>
  <c r="A10" i="13"/>
  <c r="A11" i="13"/>
  <c r="A12" i="13"/>
  <c r="A13" i="13"/>
  <c r="A14" i="13"/>
  <c r="A15" i="13"/>
  <c r="G19" i="8" l="1"/>
  <c r="G18" i="8" s="1"/>
  <c r="G11" i="8" l="1"/>
  <c r="A3" i="8"/>
  <c r="A4" i="8"/>
  <c r="A2" i="8"/>
  <c r="A2" i="11"/>
  <c r="G10" i="11"/>
  <c r="G27" i="8" l="1"/>
  <c r="G12" i="11"/>
  <c r="G11" i="11"/>
  <c r="G9" i="11"/>
  <c r="G8" i="11" l="1"/>
  <c r="H13" i="11" s="1"/>
  <c r="F9" i="11" l="1"/>
  <c r="H9" i="11" s="1"/>
  <c r="F10" i="11"/>
  <c r="H10" i="11" s="1"/>
  <c r="F11" i="11"/>
  <c r="H11" i="11" s="1"/>
  <c r="F12" i="11"/>
  <c r="H12" i="11" s="1"/>
  <c r="F8" i="11"/>
  <c r="H8" i="11" s="1"/>
  <c r="H15" i="11" l="1"/>
  <c r="A4" i="11"/>
  <c r="A3" i="11"/>
</calcChain>
</file>

<file path=xl/sharedStrings.xml><?xml version="1.0" encoding="utf-8"?>
<sst xmlns="http://schemas.openxmlformats.org/spreadsheetml/2006/main" count="178" uniqueCount="122">
  <si>
    <t xml:space="preserve">DEVIS - DEP ING </t>
  </si>
  <si>
    <t>VIVETIC Group - Departement Ingénierie</t>
  </si>
  <si>
    <t xml:space="preserve">Cet onglet a pour objectif de définir le contexte du projet. </t>
  </si>
  <si>
    <t xml:space="preserve">Ces informations doivent permettre de déterminer la viabilité du projet. </t>
  </si>
  <si>
    <t>ENTETE</t>
  </si>
  <si>
    <t>Intitulé complet</t>
  </si>
  <si>
    <t>Date de création</t>
  </si>
  <si>
    <t>Demandeur</t>
  </si>
  <si>
    <t>Bénéficiaires</t>
  </si>
  <si>
    <t>CONTEXTE DE LA DEMANDE</t>
  </si>
  <si>
    <t xml:space="preserve">Pourquoi ce projet? Pourquoi maintenant? </t>
  </si>
  <si>
    <t>OBJECTIFS DU PROJET</t>
  </si>
  <si>
    <t xml:space="preserve">Que souhaitons-nous faire? </t>
  </si>
  <si>
    <t>ENJEUX</t>
  </si>
  <si>
    <t>Financier</t>
  </si>
  <si>
    <t>N/A</t>
  </si>
  <si>
    <t>Processus métier</t>
  </si>
  <si>
    <t>Autres</t>
  </si>
  <si>
    <t>PARTIES PRENANTES</t>
  </si>
  <si>
    <t>Réalisation/tests</t>
  </si>
  <si>
    <t>Recette</t>
  </si>
  <si>
    <t>Département Ingénierie - Pôle Recette et Homologation</t>
  </si>
  <si>
    <t>Reporting</t>
  </si>
  <si>
    <t>Département Ingénierie - Pôle Business Intelligence</t>
  </si>
  <si>
    <t>Déploiement</t>
  </si>
  <si>
    <t>Département Infrastructure</t>
  </si>
  <si>
    <t>CALENDRIER</t>
  </si>
  <si>
    <t xml:space="preserve">Délai de mise en œuvre:    </t>
  </si>
  <si>
    <t>RISQUES</t>
  </si>
  <si>
    <t xml:space="preserve">Qu'est-ce qui pourrait conduire à l'échec du projet? </t>
  </si>
  <si>
    <t>PREREQUIS &amp; CONTRAINTES</t>
  </si>
  <si>
    <t>Prérequis</t>
  </si>
  <si>
    <t>Contraintes</t>
  </si>
  <si>
    <t>RESERVES</t>
  </si>
  <si>
    <t>CADRAGE</t>
  </si>
  <si>
    <t>Ateliers de cadrage</t>
  </si>
  <si>
    <t>Expression de besoin</t>
  </si>
  <si>
    <t>REALISATION ET TESTS UNITAIRES</t>
  </si>
  <si>
    <t>Business Inteligence : montage des reportings associés à la campagne</t>
  </si>
  <si>
    <t>ARCHITECTURE</t>
  </si>
  <si>
    <t>RECETTE</t>
  </si>
  <si>
    <t>Centre de contact</t>
  </si>
  <si>
    <t>SQUASH - Rédaction du cahier de recette - montage de campagne Standard</t>
  </si>
  <si>
    <t>SQUASH - Test : éxécution et retour - montage de campagne Standard</t>
  </si>
  <si>
    <t>Business Inteligence</t>
  </si>
  <si>
    <t>PILOTAGE</t>
  </si>
  <si>
    <t>Suivi du projet</t>
  </si>
  <si>
    <t>TOTAL</t>
  </si>
  <si>
    <t>CHARGES</t>
  </si>
  <si>
    <t>Profil</t>
  </si>
  <si>
    <t>Prix de vente</t>
  </si>
  <si>
    <t>Nb Jour</t>
  </si>
  <si>
    <t>Prix</t>
  </si>
  <si>
    <t>Chef de Projet Technique - Offshore</t>
  </si>
  <si>
    <t>Développeur - Offshore</t>
  </si>
  <si>
    <t>Architecte - Offshore</t>
  </si>
  <si>
    <t>Recetteur - Offshore</t>
  </si>
  <si>
    <t>TOTAL (j)</t>
  </si>
  <si>
    <t>TOTAL HT (€)</t>
  </si>
  <si>
    <t>Libellé</t>
  </si>
  <si>
    <t xml:space="preserve">Pôle </t>
  </si>
  <si>
    <t>Techno</t>
  </si>
  <si>
    <t>Sujet</t>
  </si>
  <si>
    <t xml:space="preserve">Description </t>
  </si>
  <si>
    <t>Nb jour</t>
  </si>
  <si>
    <t>Centre de Contact</t>
  </si>
  <si>
    <t>HNET</t>
  </si>
  <si>
    <t>Création de script via le scripter - Standard</t>
  </si>
  <si>
    <t>Script long : + 3 pages</t>
  </si>
  <si>
    <t>Création de script via le scripter - Basique</t>
  </si>
  <si>
    <t xml:space="preserve">Script court : - 3 pages </t>
  </si>
  <si>
    <t>HNET / SQL Server</t>
  </si>
  <si>
    <t>Création des tables - Basique</t>
  </si>
  <si>
    <t>Table d'appel + table client classique</t>
  </si>
  <si>
    <t>Création des tables - Standard</t>
  </si>
  <si>
    <t>Table d'appel + table client custom</t>
  </si>
  <si>
    <t>Création des tables - Complexe</t>
  </si>
  <si>
    <t>Table Standard + création d'autre table secondaire</t>
  </si>
  <si>
    <t>Mise en place des Serveurs Vocales Intreractif - Basique</t>
  </si>
  <si>
    <t>SVI simple routant directement l'appel vers la campagne</t>
  </si>
  <si>
    <t>Mise en place des Serveurs Vocales Intreractif - Standard</t>
  </si>
  <si>
    <t xml:space="preserve">SVI routant les appels avec différents choix + log </t>
  </si>
  <si>
    <t>Mise en place des Serveurs Vocales Intreractif - Complexe</t>
  </si>
  <si>
    <t>SVI routant les appels avec différents choix + log et ajout d'une intégration custom</t>
  </si>
  <si>
    <t>Paramétrage de campagne - Standard</t>
  </si>
  <si>
    <t>HNET / EXCEL</t>
  </si>
  <si>
    <t>Traitment d'un fichier d'entrée - Standard</t>
  </si>
  <si>
    <t>Fichier dans un format usuel (csv avec format de date usuel)</t>
  </si>
  <si>
    <t>Traitment d'un fichier d'entrée - Complexe</t>
  </si>
  <si>
    <t>Retravail nécessaire du fichier d'entrée</t>
  </si>
  <si>
    <t>Liaison/Basculement de 2 campagnes - Standard</t>
  </si>
  <si>
    <t xml:space="preserve">Basculement de fiche vers une autre campagne </t>
  </si>
  <si>
    <t>Business Intelligence</t>
  </si>
  <si>
    <t xml:space="preserve">WS / SQL Server / VBA / Excel </t>
  </si>
  <si>
    <t>Campagne - Statistique traitement</t>
  </si>
  <si>
    <t>Campagne - Statistique fiche</t>
  </si>
  <si>
    <t>Visulisation paramétrable depuis excel - format tableau</t>
  </si>
  <si>
    <t>Visulisation des fiches - format tableau</t>
  </si>
  <si>
    <t>Recette &amp; Homologation</t>
  </si>
  <si>
    <t>SQUASH</t>
  </si>
  <si>
    <t>Rédaction du cahier de recette - montage de campagne Standard</t>
  </si>
  <si>
    <t>Rédaction du cahier de recette - montage de campagne Complexe</t>
  </si>
  <si>
    <t>SVI, fichier d'entré, ou table identifiés comme complexe côté Centre de contact</t>
  </si>
  <si>
    <t>Test : éxécution et retour - montage de campagne Standard</t>
  </si>
  <si>
    <t>Test  : éxécution et retour - montage de campagne Complexe</t>
  </si>
  <si>
    <t>Rédaction du cahier de recette - reporting Standard</t>
  </si>
  <si>
    <t>Rédaction du cahier de recette - reporting Spécifique</t>
  </si>
  <si>
    <t>reporting spécifique: non inclus dans stat traitment et stat fiches</t>
  </si>
  <si>
    <t>Test : éxécution et retour -  reporting Standard</t>
  </si>
  <si>
    <t>Test  : éxécution et retour - reporting Spécifique</t>
  </si>
  <si>
    <t>Directeur Ingénierie</t>
  </si>
  <si>
    <t>Département Ingénierie - Pôles Centre de Contact et Intégration</t>
  </si>
  <si>
    <t xml:space="preserve">aucune base de références à intégrer
</t>
  </si>
  <si>
    <t>HNET : Mise à jour Programme traitement IDF Edouard Denis</t>
  </si>
  <si>
    <t xml:space="preserve">Centre de contact : Mise à jour </t>
  </si>
  <si>
    <t>Mise à Jour Edouard Denis</t>
  </si>
  <si>
    <t>MAJ Web service ED</t>
  </si>
  <si>
    <t>Edouard Denis</t>
  </si>
  <si>
    <t>ED souhaite faire du rollback et traiter les programmes IDF sur VOCALCOM comme avant,</t>
  </si>
  <si>
    <t xml:space="preserve">re-Inclure les fiches des programmes IDF dans le flux standard
Mise en place de reporting correspondant
</t>
  </si>
  <si>
    <t>Mélanie HUIDO</t>
  </si>
  <si>
    <t xml:space="preserve">1 jour ouvrés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</si>
</sst>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 tint="-0.14999847407452621"/>
        <bgColor indexed="2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57">
    <xf numFmtId="0" fontId="0" fillId="0" borderId="0" xfId="0"/>
    <xf numFmtId="0" fontId="0" fillId="0" borderId="0" xfId="0" quotePrefix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quotePrefix="1" applyFont="1" applyAlignment="1">
      <alignment horizontal="center"/>
    </xf>
    <xf numFmtId="0" fontId="6" fillId="5" borderId="0" xfId="0" applyFont="1" applyFill="1"/>
    <xf numFmtId="0" fontId="5" fillId="5" borderId="0" xfId="0" applyFont="1" applyFill="1"/>
    <xf numFmtId="0" fontId="5" fillId="4" borderId="0" xfId="0" applyFont="1" applyFill="1"/>
    <xf numFmtId="0" fontId="5" fillId="2" borderId="0" xfId="0" applyFont="1" applyFill="1"/>
    <xf numFmtId="0" fontId="1" fillId="0" borderId="0" xfId="0" applyFont="1"/>
    <xf numFmtId="0" fontId="6" fillId="6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3" borderId="0" xfId="0" applyFont="1" applyFill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5" fillId="6" borderId="0" xfId="0" applyFont="1" applyFill="1" applyAlignment="1">
      <alignment horizontal="left" vertical="center"/>
    </xf>
    <xf numFmtId="9" fontId="5" fillId="6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quotePrefix="1" applyFont="1"/>
    <xf numFmtId="0" fontId="6" fillId="2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2" fontId="5" fillId="7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5" fillId="0" borderId="0" xfId="0" applyFont="1" applyAlignment="1">
      <alignment horizontal="left" vertical="top" indent="2"/>
    </xf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5" fillId="0" borderId="0" xfId="0" applyFont="1" applyAlignment="1">
      <alignment horizontal="left" vertical="top"/>
    </xf>
    <xf numFmtId="14" fontId="5" fillId="0" borderId="0" xfId="0" applyNumberFormat="1" applyFont="1" applyBorder="1"/>
    <xf numFmtId="0" fontId="5" fillId="0" borderId="0" xfId="0" applyFont="1" applyAlignment="1">
      <alignment horizontal="left" vertical="top" wrapText="1"/>
    </xf>
    <xf numFmtId="0" fontId="9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indent="2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2 2 2" xfId="3" xr:uid="{00000000-0005-0000-0000-000003000000}"/>
  </cellStyles>
  <dxfs count="10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indexed="22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241300</xdr:colOff>
      <xdr:row>0</xdr:row>
      <xdr:rowOff>101600</xdr:rowOff>
    </xdr:from>
    <xdr:to>
      <xdr:col>0</xdr:col>
      <xdr:colOff>774699</xdr:colOff>
      <xdr:row>4</xdr:row>
      <xdr:rowOff>52077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101600"/>
          <a:ext cx="533399" cy="6108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273050</xdr:colOff>
      <xdr:row>0</xdr:row>
      <xdr:rowOff>82550</xdr:rowOff>
    </xdr:from>
    <xdr:to>
      <xdr:col>0</xdr:col>
      <xdr:colOff>781684</xdr:colOff>
      <xdr:row>4</xdr:row>
      <xdr:rowOff>1277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050" y="82550"/>
          <a:ext cx="533399" cy="6108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260350</xdr:colOff>
      <xdr:row>0</xdr:row>
      <xdr:rowOff>82550</xdr:rowOff>
    </xdr:from>
    <xdr:to>
      <xdr:col>1</xdr:col>
      <xdr:colOff>3174</xdr:colOff>
      <xdr:row>4</xdr:row>
      <xdr:rowOff>33027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350" y="82550"/>
          <a:ext cx="533399" cy="61087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25" totalsRowShown="0" headerRowDxfId="9" dataDxfId="8">
  <autoFilter ref="A1:F25" xr:uid="{00000000-0009-0000-0100-000002000000}"/>
  <tableColumns count="6">
    <tableColumn id="6" xr3:uid="{00000000-0010-0000-0000-000006000000}" name="Libellé" dataDxfId="7">
      <calculatedColumnFormula>Tableau2[[#This Row],[Techno]]&amp;" - " &amp;Tableau2[[#This Row],[Sujet]]</calculatedColumnFormula>
    </tableColumn>
    <tableColumn id="1" xr3:uid="{00000000-0010-0000-0000-000001000000}" name="Pôle " dataDxfId="6"/>
    <tableColumn id="2" xr3:uid="{00000000-0010-0000-0000-000002000000}" name="Techno" dataDxfId="5"/>
    <tableColumn id="3" xr3:uid="{00000000-0010-0000-0000-000003000000}" name="Sujet" dataDxfId="4"/>
    <tableColumn id="5" xr3:uid="{00000000-0010-0000-0000-000005000000}" name="Description " dataDxfId="3"/>
    <tableColumn id="4" xr3:uid="{00000000-0010-0000-0000-000004000000}" name="Nb jour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A1:B6" totalsRowShown="0" headerRowDxfId="1">
  <autoFilter ref="A1:B6" xr:uid="{00000000-0009-0000-0100-000001000000}"/>
  <tableColumns count="2">
    <tableColumn id="2" xr3:uid="{00000000-0010-0000-0100-000002000000}" name="Libellé"/>
    <tableColumn id="3" xr3:uid="{00000000-0010-0000-0100-000003000000}" name="Prix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showGridLines="0" tabSelected="1" topLeftCell="A22" zoomScaleNormal="100" workbookViewId="0">
      <selection activeCell="C27" sqref="C27"/>
    </sheetView>
  </sheetViews>
  <sheetFormatPr baseColWidth="10" defaultColWidth="11.44140625" defaultRowHeight="14.4" x14ac:dyDescent="0.3"/>
  <cols>
    <col min="1" max="1" width="80.5546875" bestFit="1" customWidth="1"/>
    <col min="2" max="7" width="11.6640625" customWidth="1"/>
  </cols>
  <sheetData>
    <row r="1" spans="1:7" s="2" customFormat="1" ht="13.8" x14ac:dyDescent="0.3">
      <c r="G1" s="3"/>
    </row>
    <row r="2" spans="1:7" s="2" customFormat="1" ht="13.8" x14ac:dyDescent="0.3">
      <c r="A2" s="44" t="s">
        <v>0</v>
      </c>
      <c r="B2" s="44"/>
      <c r="C2" s="44"/>
      <c r="D2" s="44"/>
      <c r="E2" s="44"/>
      <c r="F2" s="44"/>
      <c r="G2" s="44"/>
    </row>
    <row r="3" spans="1:7" s="2" customFormat="1" ht="13.8" x14ac:dyDescent="0.3">
      <c r="A3" s="44" t="s">
        <v>1</v>
      </c>
      <c r="B3" s="44"/>
      <c r="C3" s="44"/>
      <c r="D3" s="44"/>
      <c r="E3" s="44"/>
      <c r="F3" s="44"/>
      <c r="G3" s="44"/>
    </row>
    <row r="4" spans="1:7" s="2" customFormat="1" ht="13.8" x14ac:dyDescent="0.3">
      <c r="A4" s="45" t="s">
        <v>115</v>
      </c>
      <c r="B4" s="45"/>
      <c r="C4" s="45"/>
      <c r="D4" s="45"/>
      <c r="E4" s="45"/>
      <c r="F4" s="45"/>
      <c r="G4" s="45"/>
    </row>
    <row r="5" spans="1:7" s="2" customFormat="1" ht="13.8" x14ac:dyDescent="0.3">
      <c r="C5" s="4"/>
      <c r="E5" s="3"/>
    </row>
    <row r="6" spans="1:7" s="2" customFormat="1" ht="13.8" x14ac:dyDescent="0.3">
      <c r="A6" s="2" t="s">
        <v>2</v>
      </c>
    </row>
    <row r="7" spans="1:7" s="2" customFormat="1" ht="13.8" x14ac:dyDescent="0.3">
      <c r="A7" s="2" t="s">
        <v>3</v>
      </c>
    </row>
    <row r="8" spans="1:7" s="2" customFormat="1" ht="13.8" x14ac:dyDescent="0.3"/>
    <row r="9" spans="1:7" s="2" customFormat="1" ht="13.8" x14ac:dyDescent="0.3">
      <c r="A9" s="5" t="s">
        <v>4</v>
      </c>
      <c r="B9" s="6"/>
      <c r="C9" s="6"/>
      <c r="D9" s="6"/>
      <c r="E9" s="6"/>
      <c r="F9" s="7"/>
      <c r="G9" s="8"/>
    </row>
    <row r="10" spans="1:7" s="2" customFormat="1" ht="13.8" x14ac:dyDescent="0.3">
      <c r="A10" s="9" t="s">
        <v>5</v>
      </c>
      <c r="B10" s="2" t="s">
        <v>116</v>
      </c>
    </row>
    <row r="11" spans="1:7" s="2" customFormat="1" ht="13.8" x14ac:dyDescent="0.3">
      <c r="A11" s="9" t="s">
        <v>6</v>
      </c>
      <c r="B11" s="41">
        <v>44692</v>
      </c>
    </row>
    <row r="12" spans="1:7" s="2" customFormat="1" ht="13.8" x14ac:dyDescent="0.3">
      <c r="A12" s="9" t="s">
        <v>7</v>
      </c>
      <c r="B12" s="2" t="s">
        <v>120</v>
      </c>
    </row>
    <row r="13" spans="1:7" s="2" customFormat="1" ht="13.8" x14ac:dyDescent="0.3">
      <c r="A13" s="9" t="s">
        <v>8</v>
      </c>
      <c r="B13" s="2" t="s">
        <v>117</v>
      </c>
    </row>
    <row r="14" spans="1:7" s="2" customFormat="1" ht="13.8" x14ac:dyDescent="0.3"/>
    <row r="15" spans="1:7" s="2" customFormat="1" ht="13.8" x14ac:dyDescent="0.3">
      <c r="A15" s="5" t="s">
        <v>9</v>
      </c>
      <c r="B15" s="6"/>
      <c r="C15" s="6"/>
      <c r="D15" s="6"/>
      <c r="E15" s="6"/>
      <c r="F15" s="7"/>
      <c r="G15" s="8"/>
    </row>
    <row r="16" spans="1:7" s="2" customFormat="1" ht="13.8" x14ac:dyDescent="0.3">
      <c r="A16" s="46" t="s">
        <v>10</v>
      </c>
      <c r="B16" s="46"/>
      <c r="C16" s="46"/>
      <c r="D16" s="46"/>
      <c r="E16" s="46"/>
      <c r="F16" s="46"/>
    </row>
    <row r="17" spans="1:7" s="2" customFormat="1" ht="129.75" customHeight="1" x14ac:dyDescent="0.3">
      <c r="A17" s="47" t="s">
        <v>118</v>
      </c>
      <c r="B17" s="47"/>
      <c r="C17" s="47"/>
      <c r="D17" s="47"/>
      <c r="E17" s="47"/>
      <c r="F17" s="47"/>
    </row>
    <row r="18" spans="1:7" s="2" customFormat="1" ht="13.8" x14ac:dyDescent="0.3"/>
    <row r="19" spans="1:7" s="2" customFormat="1" ht="13.8" x14ac:dyDescent="0.3">
      <c r="A19" s="5" t="s">
        <v>11</v>
      </c>
      <c r="B19" s="6"/>
      <c r="C19" s="6"/>
      <c r="D19" s="6"/>
      <c r="E19" s="6"/>
      <c r="F19" s="7"/>
      <c r="G19" s="8"/>
    </row>
    <row r="20" spans="1:7" s="2" customFormat="1" ht="13.8" x14ac:dyDescent="0.3">
      <c r="A20" s="46" t="s">
        <v>12</v>
      </c>
      <c r="B20" s="46"/>
      <c r="C20" s="46"/>
      <c r="D20" s="46"/>
      <c r="E20" s="46"/>
      <c r="F20" s="46"/>
    </row>
    <row r="21" spans="1:7" s="2" customFormat="1" ht="54.75" customHeight="1" x14ac:dyDescent="0.3">
      <c r="A21" s="47" t="s">
        <v>119</v>
      </c>
      <c r="B21" s="47"/>
      <c r="C21" s="47"/>
      <c r="D21" s="47"/>
      <c r="E21" s="47"/>
      <c r="F21" s="47"/>
    </row>
    <row r="22" spans="1:7" s="2" customFormat="1" ht="0.6" customHeight="1" x14ac:dyDescent="0.3"/>
    <row r="23" spans="1:7" s="2" customFormat="1" ht="13.8" x14ac:dyDescent="0.3">
      <c r="A23" s="5" t="s">
        <v>13</v>
      </c>
      <c r="B23" s="6"/>
      <c r="C23" s="6"/>
      <c r="D23" s="6"/>
      <c r="E23" s="6"/>
      <c r="F23" s="7"/>
      <c r="G23" s="8"/>
    </row>
    <row r="24" spans="1:7" s="2" customFormat="1" ht="13.8" x14ac:dyDescent="0.3">
      <c r="A24" s="10" t="s">
        <v>14</v>
      </c>
      <c r="B24" s="11"/>
      <c r="C24" s="11"/>
      <c r="D24" s="11"/>
      <c r="E24" s="11"/>
      <c r="F24" s="12"/>
      <c r="G24" s="11"/>
    </row>
    <row r="25" spans="1:7" s="13" customFormat="1" ht="13.8" x14ac:dyDescent="0.3">
      <c r="A25" s="51" t="s">
        <v>15</v>
      </c>
      <c r="B25" s="51"/>
      <c r="C25" s="51"/>
      <c r="D25" s="51"/>
      <c r="E25" s="51"/>
      <c r="F25" s="51"/>
    </row>
    <row r="26" spans="1:7" s="2" customFormat="1" ht="9" customHeight="1" x14ac:dyDescent="0.3">
      <c r="A26" s="9"/>
    </row>
    <row r="27" spans="1:7" s="2" customFormat="1" ht="25.5" customHeight="1" x14ac:dyDescent="0.3">
      <c r="A27" s="10" t="s">
        <v>16</v>
      </c>
      <c r="B27" s="11"/>
      <c r="C27" s="11"/>
      <c r="D27" s="11"/>
      <c r="E27" s="11"/>
      <c r="F27" s="12"/>
      <c r="G27" s="11"/>
    </row>
    <row r="28" spans="1:7" s="13" customFormat="1" ht="43.5" customHeight="1" x14ac:dyDescent="0.3">
      <c r="A28" s="52" t="s">
        <v>15</v>
      </c>
      <c r="B28" s="53"/>
      <c r="C28" s="53"/>
      <c r="D28" s="53"/>
      <c r="E28" s="53"/>
      <c r="F28" s="53"/>
    </row>
    <row r="29" spans="1:7" s="2" customFormat="1" ht="8.4" hidden="1" customHeight="1" x14ac:dyDescent="0.3">
      <c r="A29" s="9"/>
    </row>
    <row r="30" spans="1:7" s="2" customFormat="1" ht="13.8" x14ac:dyDescent="0.3">
      <c r="A30" s="10" t="s">
        <v>17</v>
      </c>
      <c r="B30" s="11"/>
      <c r="C30" s="11"/>
      <c r="D30" s="11"/>
      <c r="E30" s="11"/>
      <c r="F30" s="12"/>
      <c r="G30" s="11"/>
    </row>
    <row r="31" spans="1:7" s="13" customFormat="1" ht="13.8" x14ac:dyDescent="0.3">
      <c r="A31" s="51"/>
      <c r="B31" s="51"/>
      <c r="C31" s="51"/>
      <c r="D31" s="51"/>
      <c r="E31" s="51"/>
      <c r="F31" s="51"/>
    </row>
    <row r="32" spans="1:7" s="2" customFormat="1" ht="7.5" customHeight="1" x14ac:dyDescent="0.3">
      <c r="A32" s="9"/>
    </row>
    <row r="33" spans="1:7" s="2" customFormat="1" ht="13.8" x14ac:dyDescent="0.3">
      <c r="A33" s="5" t="s">
        <v>18</v>
      </c>
      <c r="B33" s="6"/>
      <c r="C33" s="6"/>
      <c r="D33" s="6"/>
      <c r="E33" s="6"/>
      <c r="F33" s="7"/>
      <c r="G33" s="8"/>
    </row>
    <row r="34" spans="1:7" x14ac:dyDescent="0.3">
      <c r="A34" s="9" t="s">
        <v>19</v>
      </c>
      <c r="B34" s="2" t="s">
        <v>111</v>
      </c>
      <c r="C34" s="2"/>
      <c r="D34" s="2"/>
      <c r="E34" s="2"/>
      <c r="F34" s="2"/>
      <c r="G34" s="2"/>
    </row>
    <row r="35" spans="1:7" x14ac:dyDescent="0.3">
      <c r="A35" s="9" t="s">
        <v>20</v>
      </c>
      <c r="B35" s="2" t="s">
        <v>21</v>
      </c>
      <c r="C35" s="2"/>
      <c r="D35" s="2"/>
      <c r="E35" s="2"/>
      <c r="F35" s="2"/>
      <c r="G35" s="2"/>
    </row>
    <row r="36" spans="1:7" x14ac:dyDescent="0.3">
      <c r="A36" s="9" t="s">
        <v>22</v>
      </c>
      <c r="B36" s="2" t="s">
        <v>23</v>
      </c>
      <c r="C36" s="2"/>
      <c r="D36" s="2"/>
      <c r="E36" s="2"/>
      <c r="F36" s="2"/>
      <c r="G36" s="2"/>
    </row>
    <row r="37" spans="1:7" x14ac:dyDescent="0.3">
      <c r="A37" s="9" t="s">
        <v>24</v>
      </c>
      <c r="B37" s="2" t="s">
        <v>25</v>
      </c>
      <c r="C37" s="2"/>
      <c r="D37" s="2"/>
      <c r="E37" s="2"/>
      <c r="F37" s="2"/>
      <c r="G37" s="2"/>
    </row>
    <row r="38" spans="1:7" x14ac:dyDescent="0.3">
      <c r="A38" s="9" t="s">
        <v>17</v>
      </c>
      <c r="B38" s="14"/>
    </row>
    <row r="39" spans="1:7" s="2" customFormat="1" ht="10.5" customHeight="1" x14ac:dyDescent="0.3"/>
    <row r="40" spans="1:7" s="2" customFormat="1" ht="13.8" x14ac:dyDescent="0.3">
      <c r="A40" s="5" t="s">
        <v>26</v>
      </c>
      <c r="B40" s="6"/>
      <c r="C40" s="6"/>
      <c r="D40" s="6"/>
      <c r="E40" s="6"/>
      <c r="F40" s="7"/>
      <c r="G40" s="8"/>
    </row>
    <row r="41" spans="1:7" s="2" customFormat="1" ht="13.8" x14ac:dyDescent="0.3">
      <c r="A41" s="9" t="s">
        <v>27</v>
      </c>
      <c r="C41" s="2" t="s">
        <v>121</v>
      </c>
    </row>
    <row r="42" spans="1:7" s="2" customFormat="1" ht="13.8" x14ac:dyDescent="0.3"/>
    <row r="43" spans="1:7" s="2" customFormat="1" ht="13.8" x14ac:dyDescent="0.3">
      <c r="A43" s="5" t="s">
        <v>28</v>
      </c>
      <c r="B43" s="6"/>
      <c r="C43" s="6"/>
      <c r="D43" s="6"/>
      <c r="E43" s="6"/>
      <c r="F43" s="7"/>
      <c r="G43" s="8"/>
    </row>
    <row r="44" spans="1:7" s="2" customFormat="1" ht="13.8" x14ac:dyDescent="0.3">
      <c r="A44" s="46" t="s">
        <v>29</v>
      </c>
      <c r="B44" s="46"/>
      <c r="C44" s="46"/>
      <c r="D44" s="46"/>
      <c r="E44" s="46"/>
      <c r="F44" s="46"/>
    </row>
    <row r="45" spans="1:7" s="2" customFormat="1" ht="13.8" x14ac:dyDescent="0.3"/>
    <row r="46" spans="1:7" x14ac:dyDescent="0.3">
      <c r="A46" s="5" t="s">
        <v>30</v>
      </c>
      <c r="B46" s="6"/>
      <c r="C46" s="6"/>
      <c r="D46" s="6"/>
      <c r="E46" s="6"/>
      <c r="F46" s="7"/>
      <c r="G46" s="8"/>
    </row>
    <row r="47" spans="1:7" x14ac:dyDescent="0.3">
      <c r="A47" s="54" t="s">
        <v>31</v>
      </c>
      <c r="B47" s="54"/>
      <c r="C47" s="54"/>
      <c r="D47" s="54"/>
      <c r="E47" s="54"/>
      <c r="F47" s="54"/>
    </row>
    <row r="48" spans="1:7" s="2" customFormat="1" ht="110.25" customHeight="1" x14ac:dyDescent="0.3">
      <c r="A48" s="48"/>
      <c r="B48" s="48"/>
      <c r="C48" s="48"/>
      <c r="D48" s="48"/>
      <c r="E48" s="48"/>
      <c r="F48" s="48"/>
      <c r="G48" s="15"/>
    </row>
    <row r="49" spans="1:7" s="2" customFormat="1" ht="13.8" x14ac:dyDescent="0.3">
      <c r="A49" s="22" t="s">
        <v>32</v>
      </c>
      <c r="B49" s="21"/>
      <c r="C49" s="21"/>
      <c r="D49" s="21"/>
      <c r="E49" s="21"/>
      <c r="F49" s="21"/>
      <c r="G49" s="15"/>
    </row>
    <row r="50" spans="1:7" s="2" customFormat="1" ht="13.8" x14ac:dyDescent="0.3">
      <c r="A50" s="26"/>
      <c r="G50" s="15"/>
    </row>
    <row r="51" spans="1:7" s="2" customFormat="1" ht="13.8" x14ac:dyDescent="0.3">
      <c r="A51" s="26"/>
      <c r="G51" s="15"/>
    </row>
    <row r="52" spans="1:7" s="2" customFormat="1" ht="13.8" x14ac:dyDescent="0.3">
      <c r="A52" s="26"/>
      <c r="G52" s="15"/>
    </row>
    <row r="53" spans="1:7" s="2" customFormat="1" ht="13.8" x14ac:dyDescent="0.3">
      <c r="A53" s="5" t="s">
        <v>33</v>
      </c>
      <c r="B53" s="6"/>
      <c r="C53" s="6"/>
      <c r="D53" s="6"/>
      <c r="E53" s="6"/>
      <c r="F53" s="7"/>
      <c r="G53" s="16"/>
    </row>
    <row r="54" spans="1:7" s="13" customFormat="1" ht="18" customHeight="1" x14ac:dyDescent="0.3">
      <c r="A54" s="49" t="s">
        <v>112</v>
      </c>
      <c r="B54" s="50"/>
      <c r="C54" s="50"/>
      <c r="D54" s="50"/>
      <c r="E54" s="50"/>
      <c r="F54" s="50"/>
      <c r="G54" s="17"/>
    </row>
    <row r="55" spans="1:7" s="2" customFormat="1" ht="44.4" customHeight="1" x14ac:dyDescent="0.3">
      <c r="A55" s="42"/>
      <c r="B55" s="42"/>
      <c r="C55" s="42"/>
      <c r="D55" s="42"/>
      <c r="E55" s="42"/>
      <c r="F55" s="15"/>
    </row>
    <row r="56" spans="1:7" s="2" customFormat="1" ht="12.75" customHeight="1" x14ac:dyDescent="0.3">
      <c r="G56" s="15"/>
    </row>
    <row r="57" spans="1:7" x14ac:dyDescent="0.3">
      <c r="A57" s="2"/>
    </row>
    <row r="58" spans="1:7" x14ac:dyDescent="0.3">
      <c r="A58" s="2"/>
    </row>
  </sheetData>
  <mergeCells count="14">
    <mergeCell ref="A21:F21"/>
    <mergeCell ref="A48:F48"/>
    <mergeCell ref="A54:F54"/>
    <mergeCell ref="A25:F25"/>
    <mergeCell ref="A28:F28"/>
    <mergeCell ref="A31:F31"/>
    <mergeCell ref="A44:F44"/>
    <mergeCell ref="A47:F47"/>
    <mergeCell ref="A2:G2"/>
    <mergeCell ref="A3:G3"/>
    <mergeCell ref="A4:G4"/>
    <mergeCell ref="A16:F16"/>
    <mergeCell ref="A20:F20"/>
    <mergeCell ref="A17:F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"/>
  <sheetViews>
    <sheetView showGridLines="0" topLeftCell="A4" zoomScaleNormal="100" workbookViewId="0">
      <selection activeCell="J22" sqref="J22"/>
    </sheetView>
  </sheetViews>
  <sheetFormatPr baseColWidth="10" defaultColWidth="11.44140625" defaultRowHeight="14.4" x14ac:dyDescent="0.3"/>
  <cols>
    <col min="1" max="1" width="59.5546875" bestFit="1" customWidth="1"/>
    <col min="2" max="2" width="11.6640625" customWidth="1"/>
    <col min="3" max="3" width="15.6640625" customWidth="1"/>
    <col min="4" max="4" width="8.109375" customWidth="1"/>
    <col min="5" max="5" width="20" bestFit="1" customWidth="1"/>
    <col min="6" max="6" width="13.5546875" style="19" customWidth="1"/>
    <col min="7" max="7" width="11.6640625" style="19" customWidth="1"/>
    <col min="11" max="11" width="13.6640625" bestFit="1" customWidth="1"/>
  </cols>
  <sheetData>
    <row r="1" spans="1:10" s="2" customFormat="1" ht="13.8" x14ac:dyDescent="0.3">
      <c r="F1" s="15"/>
      <c r="G1" s="3"/>
    </row>
    <row r="2" spans="1:10" s="2" customFormat="1" ht="15.6" customHeight="1" x14ac:dyDescent="0.3">
      <c r="A2" s="44" t="str">
        <f>Entête!A2</f>
        <v xml:space="preserve">DEVIS - DEP ING </v>
      </c>
      <c r="B2" s="44"/>
      <c r="C2" s="44"/>
      <c r="D2" s="44"/>
      <c r="E2" s="44"/>
      <c r="F2" s="44"/>
      <c r="G2" s="44"/>
    </row>
    <row r="3" spans="1:10" s="2" customFormat="1" ht="13.8" x14ac:dyDescent="0.3">
      <c r="A3" s="44" t="str">
        <f>Entête!A3</f>
        <v>VIVETIC Group - Departement Ingénierie</v>
      </c>
      <c r="B3" s="44"/>
      <c r="C3" s="44"/>
      <c r="D3" s="44"/>
      <c r="E3" s="44"/>
      <c r="F3" s="44"/>
      <c r="G3" s="44"/>
    </row>
    <row r="4" spans="1:10" s="2" customFormat="1" ht="13.8" x14ac:dyDescent="0.3">
      <c r="A4" s="44" t="str">
        <f>Entête!A4</f>
        <v>Mise à Jour Edouard Denis</v>
      </c>
      <c r="B4" s="44"/>
      <c r="C4" s="44"/>
      <c r="D4" s="44"/>
      <c r="E4" s="44"/>
      <c r="F4" s="44"/>
      <c r="G4" s="44"/>
    </row>
    <row r="5" spans="1:10" s="2" customFormat="1" ht="13.8" x14ac:dyDescent="0.3">
      <c r="C5" s="4"/>
      <c r="E5" s="3"/>
      <c r="F5" s="15"/>
    </row>
    <row r="6" spans="1:10" s="2" customFormat="1" ht="13.8" x14ac:dyDescent="0.3">
      <c r="F6" s="15"/>
      <c r="G6" s="15"/>
    </row>
    <row r="7" spans="1:10" s="2" customFormat="1" ht="13.8" x14ac:dyDescent="0.3">
      <c r="A7" s="5" t="s">
        <v>34</v>
      </c>
      <c r="B7" s="6"/>
      <c r="C7" s="6"/>
      <c r="D7" s="6"/>
      <c r="E7" s="6"/>
      <c r="F7" s="18"/>
      <c r="G7" s="27">
        <v>0</v>
      </c>
    </row>
    <row r="8" spans="1:10" s="2" customFormat="1" ht="13.8" x14ac:dyDescent="0.3">
      <c r="A8" s="55" t="s">
        <v>35</v>
      </c>
      <c r="B8" s="55"/>
      <c r="C8" s="55"/>
      <c r="D8" s="55"/>
      <c r="E8" s="55"/>
      <c r="F8" s="55"/>
      <c r="G8" s="15">
        <v>0</v>
      </c>
    </row>
    <row r="9" spans="1:10" s="2" customFormat="1" ht="13.8" x14ac:dyDescent="0.3">
      <c r="A9" s="55" t="s">
        <v>36</v>
      </c>
      <c r="B9" s="55"/>
      <c r="C9" s="55"/>
      <c r="D9" s="55"/>
      <c r="E9" s="55"/>
      <c r="F9" s="55"/>
      <c r="G9" s="15">
        <v>0</v>
      </c>
      <c r="J9" s="15"/>
    </row>
    <row r="10" spans="1:10" s="2" customFormat="1" ht="12.6" customHeight="1" x14ac:dyDescent="0.3">
      <c r="F10" s="15"/>
      <c r="G10" s="15"/>
      <c r="I10" s="15"/>
      <c r="J10" s="15"/>
    </row>
    <row r="11" spans="1:10" s="2" customFormat="1" ht="13.8" x14ac:dyDescent="0.3">
      <c r="A11" s="5" t="s">
        <v>37</v>
      </c>
      <c r="B11" s="6"/>
      <c r="C11" s="6"/>
      <c r="D11" s="6"/>
      <c r="E11" s="6"/>
      <c r="F11" s="18"/>
      <c r="G11" s="27">
        <f>G12+G14</f>
        <v>0.5</v>
      </c>
      <c r="I11" s="15"/>
    </row>
    <row r="12" spans="1:10" s="2" customFormat="1" ht="13.8" x14ac:dyDescent="0.3">
      <c r="A12" s="33" t="s">
        <v>114</v>
      </c>
      <c r="B12" s="8"/>
      <c r="C12" s="8"/>
      <c r="D12" s="8"/>
      <c r="E12" s="8"/>
      <c r="F12" s="32"/>
      <c r="G12" s="27">
        <v>0.5</v>
      </c>
      <c r="I12" s="15"/>
    </row>
    <row r="13" spans="1:10" s="2" customFormat="1" ht="13.8" x14ac:dyDescent="0.3">
      <c r="A13" s="56" t="s">
        <v>113</v>
      </c>
      <c r="B13" s="56"/>
      <c r="C13" s="56"/>
      <c r="D13" s="56"/>
      <c r="E13" s="56"/>
      <c r="F13" s="56"/>
      <c r="G13" s="27">
        <v>0.5</v>
      </c>
      <c r="I13" s="15"/>
    </row>
    <row r="14" spans="1:10" s="2" customFormat="1" ht="13.8" x14ac:dyDescent="0.3">
      <c r="A14" s="33" t="s">
        <v>38</v>
      </c>
      <c r="B14" s="8"/>
      <c r="C14" s="8"/>
      <c r="D14" s="8"/>
      <c r="E14" s="8"/>
      <c r="F14" s="32"/>
      <c r="G14" s="27">
        <v>0</v>
      </c>
      <c r="I14" s="15"/>
    </row>
    <row r="15" spans="1:10" s="2" customFormat="1" ht="13.8" x14ac:dyDescent="0.3">
      <c r="A15" s="40"/>
      <c r="B15" s="40"/>
      <c r="C15" s="40"/>
      <c r="D15" s="40"/>
      <c r="E15" s="40"/>
      <c r="F15" s="40"/>
      <c r="G15" s="15"/>
    </row>
    <row r="16" spans="1:10" s="2" customFormat="1" ht="13.8" x14ac:dyDescent="0.3">
      <c r="A16" s="5" t="s">
        <v>39</v>
      </c>
      <c r="B16" s="6"/>
      <c r="C16" s="6"/>
      <c r="D16" s="6"/>
      <c r="E16" s="6"/>
      <c r="F16" s="18"/>
      <c r="G16" s="27">
        <v>0</v>
      </c>
    </row>
    <row r="17" spans="1:9" s="2" customFormat="1" ht="15" customHeight="1" x14ac:dyDescent="0.3">
      <c r="A17" s="55"/>
      <c r="B17" s="55"/>
      <c r="C17" s="55"/>
      <c r="D17" s="55"/>
      <c r="E17" s="55"/>
      <c r="F17" s="55"/>
      <c r="G17" s="15"/>
    </row>
    <row r="18" spans="1:9" s="2" customFormat="1" ht="12.9" customHeight="1" x14ac:dyDescent="0.3">
      <c r="A18" s="5" t="s">
        <v>40</v>
      </c>
      <c r="B18" s="6"/>
      <c r="C18" s="6"/>
      <c r="D18" s="6"/>
      <c r="E18" s="6"/>
      <c r="F18" s="18"/>
      <c r="G18" s="27">
        <f>G19</f>
        <v>0.375</v>
      </c>
    </row>
    <row r="19" spans="1:9" s="2" customFormat="1" ht="13.8" x14ac:dyDescent="0.3">
      <c r="A19" s="33" t="s">
        <v>41</v>
      </c>
      <c r="B19" s="8"/>
      <c r="C19" s="8"/>
      <c r="D19" s="8"/>
      <c r="E19" s="8"/>
      <c r="F19" s="32"/>
      <c r="G19" s="27">
        <f>SUM(G20:G21)</f>
        <v>0.375</v>
      </c>
      <c r="I19" s="15"/>
    </row>
    <row r="20" spans="1:9" s="2" customFormat="1" ht="13.8" x14ac:dyDescent="0.3">
      <c r="A20" s="56" t="s">
        <v>42</v>
      </c>
      <c r="B20" s="56"/>
      <c r="C20" s="56"/>
      <c r="D20" s="56"/>
      <c r="E20" s="56"/>
      <c r="F20" s="56"/>
      <c r="G20" s="15">
        <v>0.125</v>
      </c>
    </row>
    <row r="21" spans="1:9" s="2" customFormat="1" ht="13.8" x14ac:dyDescent="0.3">
      <c r="A21" s="56" t="s">
        <v>43</v>
      </c>
      <c r="B21" s="56"/>
      <c r="C21" s="56"/>
      <c r="D21" s="56"/>
      <c r="E21" s="56"/>
      <c r="F21" s="56"/>
      <c r="G21" s="15">
        <v>0.25</v>
      </c>
    </row>
    <row r="22" spans="1:9" s="2" customFormat="1" ht="13.8" x14ac:dyDescent="0.3">
      <c r="A22" s="33" t="s">
        <v>44</v>
      </c>
      <c r="B22" s="8"/>
      <c r="C22" s="8"/>
      <c r="D22" s="8"/>
      <c r="E22" s="8"/>
      <c r="F22" s="32"/>
      <c r="G22" s="27">
        <v>0</v>
      </c>
      <c r="I22" s="15"/>
    </row>
    <row r="23" spans="1:9" s="2" customFormat="1" ht="12.9" customHeight="1" x14ac:dyDescent="0.3">
      <c r="A23" s="34"/>
      <c r="B23" s="34"/>
      <c r="C23" s="34"/>
      <c r="D23" s="34"/>
      <c r="E23" s="34"/>
      <c r="F23" s="34"/>
      <c r="G23" s="15"/>
    </row>
    <row r="24" spans="1:9" s="2" customFormat="1" ht="13.8" x14ac:dyDescent="0.3">
      <c r="A24" s="5" t="s">
        <v>45</v>
      </c>
      <c r="B24" s="6"/>
      <c r="C24" s="6"/>
      <c r="D24" s="6"/>
      <c r="E24" s="6"/>
      <c r="F24" s="18"/>
      <c r="G24" s="27">
        <f>G25</f>
        <v>0.125</v>
      </c>
    </row>
    <row r="25" spans="1:9" s="2" customFormat="1" ht="13.8" x14ac:dyDescent="0.3">
      <c r="A25" s="13" t="s">
        <v>46</v>
      </c>
      <c r="B25" s="13"/>
      <c r="C25" s="13"/>
      <c r="D25" s="13"/>
      <c r="E25" s="13"/>
      <c r="F25" s="28"/>
      <c r="G25" s="17">
        <v>0.125</v>
      </c>
    </row>
    <row r="26" spans="1:9" x14ac:dyDescent="0.3">
      <c r="A26" s="9"/>
      <c r="B26" s="2"/>
      <c r="C26" s="2"/>
      <c r="D26" s="2"/>
      <c r="E26" s="2"/>
      <c r="F26" s="15"/>
      <c r="G26" s="15"/>
    </row>
    <row r="27" spans="1:9" x14ac:dyDescent="0.3">
      <c r="A27" s="5" t="s">
        <v>47</v>
      </c>
      <c r="B27" s="6"/>
      <c r="C27" s="6"/>
      <c r="D27" s="6"/>
      <c r="E27" s="6"/>
      <c r="F27" s="18"/>
      <c r="G27" s="27">
        <f>G7+G18+G24+G11</f>
        <v>1</v>
      </c>
    </row>
    <row r="28" spans="1:9" x14ac:dyDescent="0.3">
      <c r="A28" s="25"/>
      <c r="B28" s="25"/>
      <c r="C28" s="25"/>
      <c r="D28" s="25"/>
      <c r="E28" s="25"/>
      <c r="F28" s="25"/>
      <c r="G28" s="15"/>
    </row>
    <row r="30" spans="1:9" ht="15.75" customHeight="1" x14ac:dyDescent="0.3"/>
    <row r="32" spans="1:9" x14ac:dyDescent="0.3">
      <c r="A32" s="43"/>
      <c r="F32"/>
      <c r="G32"/>
    </row>
  </sheetData>
  <mergeCells count="9">
    <mergeCell ref="A17:F17"/>
    <mergeCell ref="A20:F20"/>
    <mergeCell ref="A21:F21"/>
    <mergeCell ref="A13:F13"/>
    <mergeCell ref="A2:G2"/>
    <mergeCell ref="A3:G3"/>
    <mergeCell ref="A4:G4"/>
    <mergeCell ref="A9:F9"/>
    <mergeCell ref="A8:F8"/>
  </mergeCells>
  <dataValidations count="1">
    <dataValidation type="list" allowBlank="1" showInputMessage="1" showErrorMessage="1" sqref="A20:F21 A23:F23" xr:uid="{00000000-0002-0000-0100-000000000000}">
      <formula1>$F$2:$F$17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"/>
  <sheetViews>
    <sheetView showGridLines="0" zoomScaleNormal="100" workbookViewId="0">
      <selection activeCell="E20" sqref="E20"/>
    </sheetView>
  </sheetViews>
  <sheetFormatPr baseColWidth="10" defaultColWidth="11.44140625" defaultRowHeight="14.4" x14ac:dyDescent="0.3"/>
  <cols>
    <col min="1" max="4" width="11.6640625" customWidth="1"/>
    <col min="5" max="5" width="28.109375" customWidth="1"/>
    <col min="6" max="6" width="11.6640625" customWidth="1"/>
  </cols>
  <sheetData>
    <row r="1" spans="1:8" s="2" customFormat="1" ht="13.8" x14ac:dyDescent="0.3"/>
    <row r="2" spans="1:8" s="2" customFormat="1" ht="13.8" x14ac:dyDescent="0.3">
      <c r="A2" s="44" t="str">
        <f>Entête!A2</f>
        <v xml:space="preserve">DEVIS - DEP ING </v>
      </c>
      <c r="B2" s="44"/>
      <c r="C2" s="44"/>
      <c r="D2" s="44"/>
      <c r="E2" s="44"/>
      <c r="F2" s="44"/>
    </row>
    <row r="3" spans="1:8" s="2" customFormat="1" ht="13.8" x14ac:dyDescent="0.3">
      <c r="A3" s="44" t="str">
        <f>Entête!A3</f>
        <v>VIVETIC Group - Departement Ingénierie</v>
      </c>
      <c r="B3" s="44"/>
      <c r="C3" s="44"/>
      <c r="D3" s="44"/>
      <c r="E3" s="44"/>
      <c r="F3" s="44"/>
    </row>
    <row r="4" spans="1:8" s="2" customFormat="1" ht="13.8" x14ac:dyDescent="0.3">
      <c r="A4" s="44" t="str">
        <f>Entête!A4</f>
        <v>Mise à Jour Edouard Denis</v>
      </c>
      <c r="B4" s="44"/>
      <c r="C4" s="44"/>
      <c r="D4" s="44"/>
      <c r="E4" s="44"/>
      <c r="F4" s="44"/>
    </row>
    <row r="5" spans="1:8" s="2" customFormat="1" ht="13.8" x14ac:dyDescent="0.3">
      <c r="C5" s="4"/>
      <c r="E5" s="3"/>
    </row>
    <row r="6" spans="1:8" s="2" customFormat="1" ht="13.8" x14ac:dyDescent="0.3"/>
    <row r="7" spans="1:8" s="2" customFormat="1" ht="13.8" x14ac:dyDescent="0.3">
      <c r="A7" s="5" t="s">
        <v>48</v>
      </c>
      <c r="B7" s="6"/>
      <c r="C7" s="6"/>
      <c r="D7" s="6"/>
      <c r="E7" s="16" t="s">
        <v>49</v>
      </c>
      <c r="F7" s="16" t="s">
        <v>50</v>
      </c>
      <c r="G7" s="16" t="s">
        <v>51</v>
      </c>
      <c r="H7" s="16" t="s">
        <v>52</v>
      </c>
    </row>
    <row r="8" spans="1:8" s="2" customFormat="1" ht="13.8" x14ac:dyDescent="0.3">
      <c r="A8" s="10" t="s">
        <v>34</v>
      </c>
      <c r="B8" s="11"/>
      <c r="C8" s="11"/>
      <c r="D8" s="11"/>
      <c r="E8" s="23" t="s">
        <v>53</v>
      </c>
      <c r="F8" s="20">
        <f>VLOOKUP(E8,Tableau1[],2,0)</f>
        <v>160</v>
      </c>
      <c r="G8" s="20">
        <f>Chiffrage!G7</f>
        <v>0</v>
      </c>
      <c r="H8" s="29">
        <f>F8*G8</f>
        <v>0</v>
      </c>
    </row>
    <row r="9" spans="1:8" s="2" customFormat="1" ht="13.8" x14ac:dyDescent="0.3">
      <c r="A9" s="10" t="s">
        <v>37</v>
      </c>
      <c r="B9" s="11"/>
      <c r="C9" s="11"/>
      <c r="D9" s="11"/>
      <c r="E9" s="23" t="s">
        <v>54</v>
      </c>
      <c r="F9" s="20">
        <f>VLOOKUP(E9,Tableau1[],2,0)</f>
        <v>80</v>
      </c>
      <c r="G9" s="20">
        <f>Chiffrage!G11</f>
        <v>0.5</v>
      </c>
      <c r="H9" s="29">
        <f t="shared" ref="H9:H12" si="0">F9*G9</f>
        <v>40</v>
      </c>
    </row>
    <row r="10" spans="1:8" s="2" customFormat="1" ht="13.8" x14ac:dyDescent="0.3">
      <c r="A10" s="10" t="s">
        <v>39</v>
      </c>
      <c r="B10" s="11"/>
      <c r="C10" s="11"/>
      <c r="D10" s="11"/>
      <c r="E10" s="24" t="s">
        <v>55</v>
      </c>
      <c r="F10" s="20">
        <f>VLOOKUP(E10,Tableau1[],2,0)</f>
        <v>160</v>
      </c>
      <c r="G10" s="20">
        <f>Chiffrage!G16</f>
        <v>0</v>
      </c>
      <c r="H10" s="29">
        <f t="shared" si="0"/>
        <v>0</v>
      </c>
    </row>
    <row r="11" spans="1:8" s="2" customFormat="1" ht="13.8" x14ac:dyDescent="0.3">
      <c r="A11" s="10" t="s">
        <v>40</v>
      </c>
      <c r="B11" s="11"/>
      <c r="C11" s="11"/>
      <c r="D11" s="11"/>
      <c r="E11" s="23" t="s">
        <v>56</v>
      </c>
      <c r="F11" s="20">
        <f>VLOOKUP(E11,Tableau1[],2,0)</f>
        <v>80</v>
      </c>
      <c r="G11" s="20">
        <f>Chiffrage!G18</f>
        <v>0.375</v>
      </c>
      <c r="H11" s="29">
        <f t="shared" si="0"/>
        <v>30</v>
      </c>
    </row>
    <row r="12" spans="1:8" s="2" customFormat="1" ht="13.8" x14ac:dyDescent="0.3">
      <c r="A12" s="10" t="s">
        <v>45</v>
      </c>
      <c r="B12" s="11"/>
      <c r="C12" s="11"/>
      <c r="D12" s="11"/>
      <c r="E12" s="24" t="s">
        <v>53</v>
      </c>
      <c r="F12" s="20">
        <f>VLOOKUP(E12,Tableau1[],2,0)</f>
        <v>160</v>
      </c>
      <c r="G12" s="20">
        <f>Chiffrage!G24</f>
        <v>0.125</v>
      </c>
      <c r="H12" s="29">
        <f t="shared" si="0"/>
        <v>20</v>
      </c>
    </row>
    <row r="13" spans="1:8" s="2" customFormat="1" ht="13.8" x14ac:dyDescent="0.3">
      <c r="A13" s="5" t="s">
        <v>57</v>
      </c>
      <c r="B13" s="6"/>
      <c r="C13" s="6"/>
      <c r="D13" s="6"/>
      <c r="E13" s="6"/>
      <c r="F13" s="18"/>
      <c r="G13" s="18"/>
      <c r="H13" s="30">
        <f>SUM(G8:G12)</f>
        <v>1</v>
      </c>
    </row>
    <row r="14" spans="1:8" s="2" customFormat="1" ht="13.8" x14ac:dyDescent="0.3">
      <c r="F14" s="15"/>
      <c r="G14" s="15"/>
      <c r="H14" s="31"/>
    </row>
    <row r="15" spans="1:8" s="2" customFormat="1" ht="13.8" x14ac:dyDescent="0.3">
      <c r="A15" s="5" t="s">
        <v>58</v>
      </c>
      <c r="B15" s="6"/>
      <c r="C15" s="6"/>
      <c r="D15" s="6"/>
      <c r="E15" s="6"/>
      <c r="F15" s="18"/>
      <c r="G15" s="18"/>
      <c r="H15" s="30">
        <f>SUM(H8:H12)</f>
        <v>90</v>
      </c>
    </row>
    <row r="16" spans="1:8" s="2" customFormat="1" ht="13.8" x14ac:dyDescent="0.3">
      <c r="F16" s="15"/>
    </row>
    <row r="17" spans="1:6" s="2" customFormat="1" ht="13.8" x14ac:dyDescent="0.3">
      <c r="F17" s="15"/>
    </row>
    <row r="18" spans="1:6" x14ac:dyDescent="0.3">
      <c r="A18" s="9"/>
      <c r="B18" s="2"/>
      <c r="C18" s="2"/>
      <c r="D18" s="2"/>
      <c r="E18" s="2"/>
      <c r="F18" s="2"/>
    </row>
  </sheetData>
  <mergeCells count="3">
    <mergeCell ref="A2:F2"/>
    <mergeCell ref="A3:F3"/>
    <mergeCell ref="A4:F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Profils!$A$2:$A$6</xm:f>
          </x14:formula1>
          <xm:sqref>E8:E12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topLeftCell="B1" workbookViewId="0">
      <selection activeCell="F2" sqref="F2"/>
    </sheetView>
  </sheetViews>
  <sheetFormatPr baseColWidth="10" defaultColWidth="11.44140625" defaultRowHeight="14.4" x14ac:dyDescent="0.3"/>
  <cols>
    <col min="1" max="1" width="5.5546875" hidden="1" customWidth="1"/>
    <col min="2" max="2" width="18.33203125" customWidth="1"/>
    <col min="3" max="3" width="23.6640625" customWidth="1"/>
    <col min="4" max="4" width="45" customWidth="1"/>
    <col min="5" max="5" width="41.33203125" customWidth="1"/>
  </cols>
  <sheetData>
    <row r="1" spans="1:6" x14ac:dyDescent="0.3">
      <c r="A1" s="35" t="s">
        <v>59</v>
      </c>
      <c r="B1" s="35" t="s">
        <v>60</v>
      </c>
      <c r="C1" s="35" t="s">
        <v>61</v>
      </c>
      <c r="D1" s="35" t="s">
        <v>62</v>
      </c>
      <c r="E1" s="35" t="s">
        <v>63</v>
      </c>
      <c r="F1" s="35" t="s">
        <v>64</v>
      </c>
    </row>
    <row r="2" spans="1:6" ht="108.6" x14ac:dyDescent="0.3">
      <c r="A2" s="37" t="str">
        <f>Tableau2[[#This Row],[Techno]]&amp;" - " &amp;Tableau2[[#This Row],[Sujet]]</f>
        <v>HNET - Création de script via le scripter - Standard</v>
      </c>
      <c r="B2" s="36" t="s">
        <v>65</v>
      </c>
      <c r="C2" s="36" t="s">
        <v>66</v>
      </c>
      <c r="D2" s="36" t="s">
        <v>67</v>
      </c>
      <c r="E2" s="37" t="s">
        <v>68</v>
      </c>
      <c r="F2" s="38">
        <v>1</v>
      </c>
    </row>
    <row r="3" spans="1:6" ht="108.6" x14ac:dyDescent="0.3">
      <c r="A3" s="37" t="str">
        <f>Tableau2[[#This Row],[Techno]]&amp;" - " &amp;Tableau2[[#This Row],[Sujet]]</f>
        <v>HNET - Création de script via le scripter - Basique</v>
      </c>
      <c r="B3" s="36" t="s">
        <v>65</v>
      </c>
      <c r="C3" s="36" t="s">
        <v>66</v>
      </c>
      <c r="D3" s="36" t="s">
        <v>69</v>
      </c>
      <c r="E3" s="37" t="s">
        <v>70</v>
      </c>
      <c r="F3" s="38">
        <v>0.5</v>
      </c>
    </row>
    <row r="4" spans="1:6" ht="96.6" x14ac:dyDescent="0.3">
      <c r="A4" s="37" t="str">
        <f>Tableau2[[#This Row],[Techno]]&amp;" - " &amp;Tableau2[[#This Row],[Sujet]]</f>
        <v>HNET / SQL Server - Création des tables - Basique</v>
      </c>
      <c r="B4" s="36" t="s">
        <v>65</v>
      </c>
      <c r="C4" s="36" t="s">
        <v>71</v>
      </c>
      <c r="D4" s="36" t="s">
        <v>72</v>
      </c>
      <c r="E4" s="37" t="s">
        <v>73</v>
      </c>
      <c r="F4" s="38">
        <v>0.25</v>
      </c>
    </row>
    <row r="5" spans="1:6" ht="96.6" x14ac:dyDescent="0.3">
      <c r="A5" s="37" t="str">
        <f>Tableau2[[#This Row],[Techno]]&amp;" - " &amp;Tableau2[[#This Row],[Sujet]]</f>
        <v>HNET / SQL Server - Création des tables - Standard</v>
      </c>
      <c r="B5" s="36" t="s">
        <v>65</v>
      </c>
      <c r="C5" s="36" t="s">
        <v>71</v>
      </c>
      <c r="D5" s="36" t="s">
        <v>74</v>
      </c>
      <c r="E5" s="37" t="s">
        <v>75</v>
      </c>
      <c r="F5" s="38">
        <v>0.5</v>
      </c>
    </row>
    <row r="6" spans="1:6" ht="96.6" x14ac:dyDescent="0.3">
      <c r="A6" s="37" t="str">
        <f>Tableau2[[#This Row],[Techno]]&amp;" - " &amp;Tableau2[[#This Row],[Sujet]]</f>
        <v>HNET / SQL Server - Création des tables - Complexe</v>
      </c>
      <c r="B6" s="36" t="s">
        <v>65</v>
      </c>
      <c r="C6" s="36" t="s">
        <v>71</v>
      </c>
      <c r="D6" s="36" t="s">
        <v>76</v>
      </c>
      <c r="E6" s="37" t="s">
        <v>77</v>
      </c>
      <c r="F6" s="38">
        <v>2</v>
      </c>
    </row>
    <row r="7" spans="1:6" ht="156.6" x14ac:dyDescent="0.3">
      <c r="A7" s="37" t="str">
        <f>Tableau2[[#This Row],[Techno]]&amp;" - " &amp;Tableau2[[#This Row],[Sujet]]</f>
        <v>HNET - Mise en place des Serveurs Vocales Intreractif - Basique</v>
      </c>
      <c r="B7" s="36" t="s">
        <v>65</v>
      </c>
      <c r="C7" s="36" t="s">
        <v>66</v>
      </c>
      <c r="D7" s="36" t="s">
        <v>78</v>
      </c>
      <c r="E7" s="37" t="s">
        <v>79</v>
      </c>
      <c r="F7" s="38">
        <v>0.25</v>
      </c>
    </row>
    <row r="8" spans="1:6" ht="156.6" x14ac:dyDescent="0.3">
      <c r="A8" s="37" t="str">
        <f>Tableau2[[#This Row],[Techno]]&amp;" - " &amp;Tableau2[[#This Row],[Sujet]]</f>
        <v>HNET - Mise en place des Serveurs Vocales Intreractif - Standard</v>
      </c>
      <c r="B8" s="36" t="s">
        <v>65</v>
      </c>
      <c r="C8" s="36" t="s">
        <v>66</v>
      </c>
      <c r="D8" s="36" t="s">
        <v>80</v>
      </c>
      <c r="E8" s="37" t="s">
        <v>81</v>
      </c>
      <c r="F8" s="38">
        <v>1</v>
      </c>
    </row>
    <row r="9" spans="1:6" ht="156.6" x14ac:dyDescent="0.3">
      <c r="A9" s="37" t="str">
        <f>Tableau2[[#This Row],[Techno]]&amp;" - " &amp;Tableau2[[#This Row],[Sujet]]</f>
        <v>HNET - Mise en place des Serveurs Vocales Intreractif - Complexe</v>
      </c>
      <c r="B9" s="36" t="s">
        <v>65</v>
      </c>
      <c r="C9" s="36" t="s">
        <v>66</v>
      </c>
      <c r="D9" s="36" t="s">
        <v>82</v>
      </c>
      <c r="E9" s="37" t="s">
        <v>83</v>
      </c>
      <c r="F9" s="38">
        <v>3</v>
      </c>
    </row>
    <row r="10" spans="1:6" ht="96.6" x14ac:dyDescent="0.3">
      <c r="A10" s="39" t="str">
        <f>Tableau2[[#This Row],[Techno]]&amp;" - " &amp;Tableau2[[#This Row],[Sujet]]</f>
        <v>HNET - Paramétrage de campagne - Standard</v>
      </c>
      <c r="B10" s="36" t="s">
        <v>65</v>
      </c>
      <c r="C10" s="36" t="s">
        <v>66</v>
      </c>
      <c r="D10" s="36" t="s">
        <v>84</v>
      </c>
      <c r="E10" s="39"/>
      <c r="F10" s="38">
        <v>0.5</v>
      </c>
    </row>
    <row r="11" spans="1:6" ht="132.6" x14ac:dyDescent="0.3">
      <c r="A11" s="37" t="str">
        <f>Tableau2[[#This Row],[Techno]]&amp;" - " &amp;Tableau2[[#This Row],[Sujet]]</f>
        <v>HNET / EXCEL - Traitment d'un fichier d'entrée - Standard</v>
      </c>
      <c r="B11" s="36" t="s">
        <v>65</v>
      </c>
      <c r="C11" s="36" t="s">
        <v>85</v>
      </c>
      <c r="D11" s="36" t="s">
        <v>86</v>
      </c>
      <c r="E11" s="37" t="s">
        <v>87</v>
      </c>
      <c r="F11" s="38">
        <v>0.25</v>
      </c>
    </row>
    <row r="12" spans="1:6" ht="132.6" x14ac:dyDescent="0.3">
      <c r="A12" s="37" t="str">
        <f>Tableau2[[#This Row],[Techno]]&amp;" - " &amp;Tableau2[[#This Row],[Sujet]]</f>
        <v>HNET / EXCEL - Traitment d'un fichier d'entrée - Complexe</v>
      </c>
      <c r="B12" s="36" t="s">
        <v>65</v>
      </c>
      <c r="C12" s="36" t="s">
        <v>85</v>
      </c>
      <c r="D12" s="36" t="s">
        <v>88</v>
      </c>
      <c r="E12" s="37" t="s">
        <v>89</v>
      </c>
      <c r="F12" s="38">
        <v>1</v>
      </c>
    </row>
    <row r="13" spans="1:6" ht="14.4" customHeight="1" x14ac:dyDescent="0.3">
      <c r="A13" s="37" t="str">
        <f>Tableau2[[#This Row],[Techno]]&amp;" - " &amp;Tableau2[[#This Row],[Sujet]]</f>
        <v>HNET - Liaison/Basculement de 2 campagnes - Standard</v>
      </c>
      <c r="B13" s="36" t="s">
        <v>65</v>
      </c>
      <c r="C13" s="36" t="s">
        <v>66</v>
      </c>
      <c r="D13" s="36" t="s">
        <v>90</v>
      </c>
      <c r="E13" s="37" t="s">
        <v>91</v>
      </c>
      <c r="F13" s="38">
        <v>1</v>
      </c>
    </row>
    <row r="14" spans="1:6" ht="14.4" customHeight="1" x14ac:dyDescent="0.3">
      <c r="A14" s="39" t="str">
        <f>Tableau2[[#This Row],[Techno]]&amp;" - " &amp;Tableau2[[#This Row],[Sujet]]</f>
        <v>WS / SQL Server / VBA / Excel  - Campagne - Statistique traitement</v>
      </c>
      <c r="B14" s="36" t="s">
        <v>92</v>
      </c>
      <c r="C14" s="36" t="s">
        <v>93</v>
      </c>
      <c r="D14" s="36" t="s">
        <v>94</v>
      </c>
      <c r="E14" s="39"/>
      <c r="F14" s="38">
        <v>1</v>
      </c>
    </row>
    <row r="15" spans="1:6" ht="14.4" customHeight="1" x14ac:dyDescent="0.3">
      <c r="A15" s="39" t="str">
        <f>Tableau2[[#This Row],[Techno]]&amp;" - " &amp;Tableau2[[#This Row],[Sujet]]</f>
        <v>WS / SQL Server / VBA / Excel  - Campagne - Statistique fiche</v>
      </c>
      <c r="B15" s="36" t="s">
        <v>92</v>
      </c>
      <c r="C15" s="36" t="s">
        <v>93</v>
      </c>
      <c r="D15" s="36" t="s">
        <v>95</v>
      </c>
      <c r="E15" s="39"/>
      <c r="F15" s="38">
        <v>0.875</v>
      </c>
    </row>
    <row r="16" spans="1:6" ht="14.4" customHeight="1" x14ac:dyDescent="0.3">
      <c r="A16" s="37" t="str">
        <f>Tableau2[[#This Row],[Techno]]&amp;" - " &amp;Tableau2[[#This Row],[Sujet]]</f>
        <v>WS / SQL Server / VBA / Excel  - Visulisation paramétrable depuis excel - format tableau</v>
      </c>
      <c r="B16" s="36" t="s">
        <v>92</v>
      </c>
      <c r="C16" s="36" t="s">
        <v>93</v>
      </c>
      <c r="D16" s="36" t="s">
        <v>96</v>
      </c>
      <c r="E16" s="39"/>
      <c r="F16" s="38">
        <v>0.5</v>
      </c>
    </row>
    <row r="17" spans="1:6" ht="14.4" customHeight="1" x14ac:dyDescent="0.3">
      <c r="A17" s="37" t="str">
        <f>Tableau2[[#This Row],[Techno]]&amp;" - " &amp;Tableau2[[#This Row],[Sujet]]</f>
        <v>WS / SQL Server / VBA / Excel  - Visulisation des fiches - format tableau</v>
      </c>
      <c r="B17" s="36" t="s">
        <v>92</v>
      </c>
      <c r="C17" s="36" t="s">
        <v>93</v>
      </c>
      <c r="D17" s="36" t="s">
        <v>97</v>
      </c>
      <c r="E17" s="39"/>
      <c r="F17" s="38">
        <v>0.375</v>
      </c>
    </row>
    <row r="18" spans="1:6" ht="180.6" x14ac:dyDescent="0.3">
      <c r="A18" s="37" t="str">
        <f>Tableau2[[#This Row],[Techno]]&amp;" - " &amp;Tableau2[[#This Row],[Sujet]]</f>
        <v>SQUASH - Rédaction du cahier de recette - montage de campagne Standard</v>
      </c>
      <c r="B18" s="36" t="s">
        <v>98</v>
      </c>
      <c r="C18" s="36" t="s">
        <v>99</v>
      </c>
      <c r="D18" s="36" t="s">
        <v>100</v>
      </c>
      <c r="E18" s="39"/>
      <c r="F18" s="38">
        <v>0.5</v>
      </c>
    </row>
    <row r="19" spans="1:6" ht="180.6" x14ac:dyDescent="0.3">
      <c r="A19" s="37" t="str">
        <f>Tableau2[[#This Row],[Techno]]&amp;" - " &amp;Tableau2[[#This Row],[Sujet]]</f>
        <v>SQUASH - Rédaction du cahier de recette - montage de campagne Complexe</v>
      </c>
      <c r="B19" s="36" t="s">
        <v>98</v>
      </c>
      <c r="C19" s="36" t="s">
        <v>99</v>
      </c>
      <c r="D19" s="36" t="s">
        <v>101</v>
      </c>
      <c r="E19" s="37" t="s">
        <v>102</v>
      </c>
      <c r="F19" s="38">
        <v>1</v>
      </c>
    </row>
    <row r="20" spans="1:6" ht="144.6" x14ac:dyDescent="0.3">
      <c r="A20" s="37" t="str">
        <f>Tableau2[[#This Row],[Techno]]&amp;" - " &amp;Tableau2[[#This Row],[Sujet]]</f>
        <v>SQUASH - Test : éxécution et retour - montage de campagne Standard</v>
      </c>
      <c r="B20" s="36" t="s">
        <v>98</v>
      </c>
      <c r="C20" s="36" t="s">
        <v>99</v>
      </c>
      <c r="D20" s="36" t="s">
        <v>103</v>
      </c>
      <c r="E20" s="39"/>
      <c r="F20" s="38">
        <v>1</v>
      </c>
    </row>
    <row r="21" spans="1:6" ht="144.6" x14ac:dyDescent="0.3">
      <c r="A21" s="37" t="str">
        <f>Tableau2[[#This Row],[Techno]]&amp;" - " &amp;Tableau2[[#This Row],[Sujet]]</f>
        <v>SQUASH - Test  : éxécution et retour - montage de campagne Complexe</v>
      </c>
      <c r="B21" s="36" t="s">
        <v>98</v>
      </c>
      <c r="C21" s="36" t="s">
        <v>99</v>
      </c>
      <c r="D21" s="36" t="s">
        <v>104</v>
      </c>
      <c r="E21" s="39" t="s">
        <v>102</v>
      </c>
      <c r="F21" s="38">
        <v>1</v>
      </c>
    </row>
    <row r="22" spans="1:6" ht="156.6" x14ac:dyDescent="0.3">
      <c r="A22" s="37" t="str">
        <f>Tableau2[[#This Row],[Techno]]&amp;" - " &amp;Tableau2[[#This Row],[Sujet]]</f>
        <v>SQUASH - Rédaction du cahier de recette - reporting Standard</v>
      </c>
      <c r="B22" s="36" t="s">
        <v>98</v>
      </c>
      <c r="C22" s="36" t="s">
        <v>99</v>
      </c>
      <c r="D22" s="36" t="s">
        <v>105</v>
      </c>
      <c r="E22" s="39"/>
      <c r="F22" s="38">
        <v>0.5</v>
      </c>
    </row>
    <row r="23" spans="1:6" ht="156.6" x14ac:dyDescent="0.3">
      <c r="A23" s="37" t="str">
        <f>Tableau2[[#This Row],[Techno]]&amp;" - " &amp;Tableau2[[#This Row],[Sujet]]</f>
        <v>SQUASH - Rédaction du cahier de recette - reporting Spécifique</v>
      </c>
      <c r="B23" s="36" t="s">
        <v>98</v>
      </c>
      <c r="C23" s="36" t="s">
        <v>99</v>
      </c>
      <c r="D23" s="36" t="s">
        <v>106</v>
      </c>
      <c r="E23" s="37" t="s">
        <v>107</v>
      </c>
      <c r="F23" s="38">
        <v>0.75</v>
      </c>
    </row>
    <row r="24" spans="1:6" ht="120.6" x14ac:dyDescent="0.3">
      <c r="A24" s="37" t="str">
        <f>Tableau2[[#This Row],[Techno]]&amp;" - " &amp;Tableau2[[#This Row],[Sujet]]</f>
        <v>SQUASH - Test : éxécution et retour -  reporting Standard</v>
      </c>
      <c r="B24" s="36" t="s">
        <v>98</v>
      </c>
      <c r="C24" s="36" t="s">
        <v>99</v>
      </c>
      <c r="D24" s="36" t="s">
        <v>108</v>
      </c>
      <c r="E24" s="39"/>
      <c r="F24" s="38">
        <v>1</v>
      </c>
    </row>
    <row r="25" spans="1:6" ht="120.6" x14ac:dyDescent="0.3">
      <c r="A25" s="37" t="str">
        <f>Tableau2[[#This Row],[Techno]]&amp;" - " &amp;Tableau2[[#This Row],[Sujet]]</f>
        <v>SQUASH - Test  : éxécution et retour - reporting Spécifique</v>
      </c>
      <c r="B25" s="36" t="s">
        <v>98</v>
      </c>
      <c r="C25" s="36" t="s">
        <v>99</v>
      </c>
      <c r="D25" s="36" t="s">
        <v>109</v>
      </c>
      <c r="E25" s="37" t="s">
        <v>107</v>
      </c>
      <c r="F25" s="38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A32" sqref="A32"/>
    </sheetView>
  </sheetViews>
  <sheetFormatPr baseColWidth="10" defaultColWidth="11.44140625" defaultRowHeight="14.4" x14ac:dyDescent="0.3"/>
  <cols>
    <col min="1" max="1" width="49.6640625" bestFit="1" customWidth="1"/>
  </cols>
  <sheetData>
    <row r="1" spans="1:2" x14ac:dyDescent="0.3">
      <c r="A1" s="5" t="s">
        <v>59</v>
      </c>
      <c r="B1" s="5" t="s">
        <v>52</v>
      </c>
    </row>
    <row r="2" spans="1:2" x14ac:dyDescent="0.3">
      <c r="A2" t="s">
        <v>54</v>
      </c>
      <c r="B2" s="1">
        <v>80</v>
      </c>
    </row>
    <row r="3" spans="1:2" x14ac:dyDescent="0.3">
      <c r="A3" t="s">
        <v>56</v>
      </c>
      <c r="B3" s="1">
        <v>80</v>
      </c>
    </row>
    <row r="4" spans="1:2" x14ac:dyDescent="0.3">
      <c r="A4" t="s">
        <v>55</v>
      </c>
      <c r="B4" s="1">
        <v>160</v>
      </c>
    </row>
    <row r="5" spans="1:2" x14ac:dyDescent="0.3">
      <c r="A5" t="s">
        <v>110</v>
      </c>
      <c r="B5" s="1">
        <v>240</v>
      </c>
    </row>
    <row r="6" spans="1:2" x14ac:dyDescent="0.3">
      <c r="A6" t="s">
        <v>53</v>
      </c>
      <c r="B6">
        <v>160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FA8821CDFB544BBCF7369B0E194137" ma:contentTypeVersion="6" ma:contentTypeDescription="Crée un document." ma:contentTypeScope="" ma:versionID="f474f07c3ef8c8bacd6f838c9fda7428">
  <xsd:schema xmlns:xsd="http://www.w3.org/2001/XMLSchema" xmlns:xs="http://www.w3.org/2001/XMLSchema" xmlns:p="http://schemas.microsoft.com/office/2006/metadata/properties" xmlns:ns2="46170ea6-ede4-44c9-9a17-43cc1b339762" targetNamespace="http://schemas.microsoft.com/office/2006/metadata/properties" ma:root="true" ma:fieldsID="04bec3524026034ded83ffa1461bc0be" ns2:_="">
    <xsd:import namespace="46170ea6-ede4-44c9-9a17-43cc1b3397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70ea6-ede4-44c9-9a17-43cc1b339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CA218B-FCB1-42E6-AAEE-5D5215602E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168193-B63B-450C-9633-BA3008ED4A54}">
  <ds:schemaRefs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www.w3.org/XML/1998/namespace"/>
    <ds:schemaRef ds:uri="46170ea6-ede4-44c9-9a17-43cc1b33976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D20B596-2B60-483A-87E1-F2C54110F7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170ea6-ede4-44c9-9a17-43cc1b3397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Entête</vt:lpstr>
      <vt:lpstr>Chiffrage</vt:lpstr>
      <vt:lpstr>Synthèse</vt:lpstr>
      <vt:lpstr>Abaques</vt:lpstr>
      <vt:lpstr>Profils</vt:lpstr>
    </vt:vector>
  </TitlesOfParts>
  <Manager/>
  <Company>SopraSteria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Rudy.DEAL@vivetic-group.com</dc:creator>
  <cp:keywords/>
  <dc:description/>
  <cp:lastModifiedBy>Sofien KHLIFI</cp:lastModifiedBy>
  <cp:revision/>
  <dcterms:created xsi:type="dcterms:W3CDTF">2018-06-08T15:17:23Z</dcterms:created>
  <dcterms:modified xsi:type="dcterms:W3CDTF">2022-05-11T15:07:34Z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0x010100AAFA8821CDFB544BBCF7369B0E194137</vt:lpwstr>
  </property>
</Properties>
</file>