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14821.MADCOM\Desktop\"/>
    </mc:Choice>
  </mc:AlternateContent>
  <bookViews>
    <workbookView xWindow="0" yWindow="0" windowWidth="19200" windowHeight="10860" activeTab="3"/>
  </bookViews>
  <sheets>
    <sheet name="Entête" sheetId="1" r:id="rId1"/>
    <sheet name="Chiffrage" sheetId="8" r:id="rId2"/>
    <sheet name="Planification" sheetId="15" r:id="rId3"/>
    <sheet name="Synthèse" sheetId="11" r:id="rId4"/>
    <sheet name="Abaques" sheetId="13" r:id="rId5"/>
    <sheet name="Profils" sheetId="12" r:id="rId6"/>
  </sheets>
  <definedNames>
    <definedName name="_xlnm._FilterDatabase" localSheetId="5" hidden="1">Profils!$A$1:$A$8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2" i="11" l="1"/>
  <c r="G11" i="11"/>
  <c r="G21" i="8"/>
  <c r="A17" i="13" l="1"/>
  <c r="A18" i="13"/>
  <c r="A19" i="13"/>
  <c r="A28" i="13"/>
  <c r="A29" i="13"/>
  <c r="A30" i="13"/>
  <c r="A31" i="13"/>
  <c r="A32" i="13"/>
  <c r="A33" i="13"/>
  <c r="A34" i="13"/>
  <c r="A35" i="13"/>
  <c r="A36" i="13"/>
  <c r="A37" i="13"/>
  <c r="A38" i="13"/>
  <c r="A39" i="13"/>
  <c r="A40" i="13"/>
  <c r="A41" i="13"/>
  <c r="A4" i="15" l="1"/>
  <c r="A3" i="15"/>
  <c r="A2" i="15"/>
  <c r="G18" i="8"/>
  <c r="G13" i="11" s="1"/>
  <c r="F13" i="11"/>
  <c r="H13" i="11" l="1"/>
  <c r="A24" i="13" l="1"/>
  <c r="A25" i="13"/>
  <c r="A26" i="13"/>
  <c r="A27" i="13"/>
  <c r="A8" i="13"/>
  <c r="A16" i="13"/>
  <c r="A20" i="13"/>
  <c r="A21" i="13"/>
  <c r="A22" i="13"/>
  <c r="A23" i="13"/>
  <c r="A2" i="13"/>
  <c r="A3" i="13"/>
  <c r="A4" i="13"/>
  <c r="A5" i="13"/>
  <c r="A6" i="13"/>
  <c r="A7" i="13"/>
  <c r="A9" i="13"/>
  <c r="A10" i="13"/>
  <c r="A11" i="13"/>
  <c r="A12" i="13"/>
  <c r="A13" i="13"/>
  <c r="A14" i="13"/>
  <c r="A15" i="13"/>
  <c r="G12" i="8" l="1"/>
  <c r="G11" i="8" s="1"/>
  <c r="A3" i="8" l="1"/>
  <c r="A4" i="8"/>
  <c r="A2" i="8"/>
  <c r="A2" i="11"/>
  <c r="G10" i="11"/>
  <c r="G9" i="11" l="1"/>
  <c r="G7" i="8"/>
  <c r="G8" i="11" l="1"/>
  <c r="H14" i="11" s="1"/>
  <c r="F9" i="11" l="1"/>
  <c r="H9" i="11" s="1"/>
  <c r="F10" i="11"/>
  <c r="H10" i="11" s="1"/>
  <c r="F11" i="11"/>
  <c r="H11" i="11" s="1"/>
  <c r="F12" i="11"/>
  <c r="H12" i="11" s="1"/>
  <c r="F8" i="11"/>
  <c r="H8" i="11" s="1"/>
  <c r="H16" i="11" l="1"/>
  <c r="A4" i="11"/>
  <c r="A3" i="11"/>
</calcChain>
</file>

<file path=xl/sharedStrings.xml><?xml version="1.0" encoding="utf-8"?>
<sst xmlns="http://schemas.openxmlformats.org/spreadsheetml/2006/main" count="252" uniqueCount="166">
  <si>
    <t xml:space="preserve">DEVIS - DEP ING </t>
  </si>
  <si>
    <t>VIVETIC Group - Departement Ingénierie</t>
  </si>
  <si>
    <t xml:space="preserve">Cet onglet a pour objectif de définir le contexte du projet. </t>
  </si>
  <si>
    <t xml:space="preserve">Ces informations doivent permettre de déterminer la viabilité du projet. </t>
  </si>
  <si>
    <t>ENTETE</t>
  </si>
  <si>
    <t>Intitulé complet</t>
  </si>
  <si>
    <t>Date de création</t>
  </si>
  <si>
    <t>Demandeur</t>
  </si>
  <si>
    <t>Bénéficiaires</t>
  </si>
  <si>
    <t>CONTEXTE DE LA DEMANDE</t>
  </si>
  <si>
    <t xml:space="preserve">Pourquoi ce projet? Pourquoi maintenant? </t>
  </si>
  <si>
    <t>OBJECTIFS DU PROJET</t>
  </si>
  <si>
    <t xml:space="preserve">Que souhaitons-nous faire? </t>
  </si>
  <si>
    <t>ENJEUX</t>
  </si>
  <si>
    <t>Financier</t>
  </si>
  <si>
    <t>N/A</t>
  </si>
  <si>
    <t>Processus métier</t>
  </si>
  <si>
    <t>Autres</t>
  </si>
  <si>
    <t>PARTIES PRENANTES</t>
  </si>
  <si>
    <t>Réalisation/tests</t>
  </si>
  <si>
    <t>Déploiement</t>
  </si>
  <si>
    <t>Département Infrastructure</t>
  </si>
  <si>
    <t>CALENDRIER</t>
  </si>
  <si>
    <t xml:space="preserve">Délai de mise en œuvre:    </t>
  </si>
  <si>
    <t>RISQUES</t>
  </si>
  <si>
    <t xml:space="preserve">Qu'est-ce qui pourrait conduire à l'échec du projet? </t>
  </si>
  <si>
    <t>PREREQUIS &amp; CONTRAINTES</t>
  </si>
  <si>
    <t>Prérequis</t>
  </si>
  <si>
    <t>Contraintes</t>
  </si>
  <si>
    <t>RESERVES</t>
  </si>
  <si>
    <t xml:space="preserve">Items non-inclus dans le devis
</t>
  </si>
  <si>
    <t>CADRAGE</t>
  </si>
  <si>
    <t>Ateliers de cadrage</t>
  </si>
  <si>
    <t>Expression de besoin</t>
  </si>
  <si>
    <t>REALISATION ET TESTS UNITAIRES</t>
  </si>
  <si>
    <t>ARCHITECTURE</t>
  </si>
  <si>
    <t>RECETTE</t>
  </si>
  <si>
    <t>PILOTAGE</t>
  </si>
  <si>
    <t>DIRECTION INGENIERIE</t>
  </si>
  <si>
    <t>Cadrage, accompagnement et suivi du projet</t>
  </si>
  <si>
    <t>TOTAL</t>
  </si>
  <si>
    <t>TACHES</t>
  </si>
  <si>
    <t xml:space="preserve">IMPLÉMENTATION TECHNIQUE </t>
  </si>
  <si>
    <t>GO LIVE</t>
  </si>
  <si>
    <t>CHARGES</t>
  </si>
  <si>
    <t>Profil</t>
  </si>
  <si>
    <t>Prix de vente</t>
  </si>
  <si>
    <t>Nb Jour</t>
  </si>
  <si>
    <t>Prix</t>
  </si>
  <si>
    <t>ING - Chef de Projet Technique - Offshore</t>
  </si>
  <si>
    <t>ING - Développeur - Offshore</t>
  </si>
  <si>
    <t>ING - Architecte - Offshore</t>
  </si>
  <si>
    <t>ING - Recetteur - Offshore</t>
  </si>
  <si>
    <t>ING - Directeur Ingénierie</t>
  </si>
  <si>
    <t>TOTAL (j)</t>
  </si>
  <si>
    <t>TOTAL HT (€)</t>
  </si>
  <si>
    <t>Libellé</t>
  </si>
  <si>
    <t xml:space="preserve">Pôle </t>
  </si>
  <si>
    <t>Techno</t>
  </si>
  <si>
    <t>Sujet</t>
  </si>
  <si>
    <t xml:space="preserve">Description </t>
  </si>
  <si>
    <t>Nb jour</t>
  </si>
  <si>
    <t>Centre de Contact</t>
  </si>
  <si>
    <t>HNET</t>
  </si>
  <si>
    <t>Création de script via le scripter - Standard</t>
  </si>
  <si>
    <t>Script long : + 3 pages</t>
  </si>
  <si>
    <t>Création de script via le scripter - Basique</t>
  </si>
  <si>
    <t xml:space="preserve">Script court : - 3 pages </t>
  </si>
  <si>
    <t>HNET / SQL Server</t>
  </si>
  <si>
    <t>Création des tables - Basique</t>
  </si>
  <si>
    <t>Table d'appel + table client classique</t>
  </si>
  <si>
    <t>Création des tables - Standard</t>
  </si>
  <si>
    <t>Table d'appel + table client custom</t>
  </si>
  <si>
    <t>Création des tables - Complexe</t>
  </si>
  <si>
    <t>Table Standard + création d'autre table secondaire</t>
  </si>
  <si>
    <t>Mise en place des Serveurs Vocales Intreractif - Basique</t>
  </si>
  <si>
    <t>SVI simple routant directement l'appel vers la campagne</t>
  </si>
  <si>
    <t>Mise en place des Serveurs Vocales Intreractif - Standard</t>
  </si>
  <si>
    <t xml:space="preserve">SVI routant les appels avec différents choix + log </t>
  </si>
  <si>
    <t>Mise en place des Serveurs Vocales Intreractif - Complexe</t>
  </si>
  <si>
    <t>SVI routant les appels avec différents choix + log et ajout d'une intégration custom</t>
  </si>
  <si>
    <t>Paramétrage de campagne - Standard</t>
  </si>
  <si>
    <t>HNET / EXCEL</t>
  </si>
  <si>
    <t>Traitment d'un fichier d'entrée - Standard</t>
  </si>
  <si>
    <t>Fichier dans un format usuel (csv avec format de date usuel)</t>
  </si>
  <si>
    <t>Traitment d'un fichier d'entrée - Complexe</t>
  </si>
  <si>
    <t>Retravail nécessaire du fichier d'entrée</t>
  </si>
  <si>
    <t>Liaison/Basculement de 2 campagnes - Standard</t>
  </si>
  <si>
    <t xml:space="preserve">Basculement de fiche vers une autre campagne </t>
  </si>
  <si>
    <t>Business Intelligence</t>
  </si>
  <si>
    <t xml:space="preserve">WS / SQL Server / VBA / Excel </t>
  </si>
  <si>
    <t>Recette &amp; Homologation</t>
  </si>
  <si>
    <t>SQUASH</t>
  </si>
  <si>
    <t>Rédaction du cahier de recette - montage de campagne Standard</t>
  </si>
  <si>
    <t>Rédaction du cahier de recette - montage de campagne Complexe</t>
  </si>
  <si>
    <t>SVI, fichier d'entré, ou table identifiés comme complexe côté Centre de contact</t>
  </si>
  <si>
    <t>Test : éxécution et retour - montage de campagne Standard</t>
  </si>
  <si>
    <t>Test  : éxécution et retour - montage de campagne Complexe</t>
  </si>
  <si>
    <t>Rédaction du cahier de recette - reporting Standard</t>
  </si>
  <si>
    <t>Rédaction du cahier de recette - reporting Spécifique</t>
  </si>
  <si>
    <t>reporting spécifique: non inclus dans stat traitment et stat fiches</t>
  </si>
  <si>
    <t>Test : éxécution et retour -  reporting Standard</t>
  </si>
  <si>
    <t>Test  : éxécution et retour - reporting Spécifique</t>
  </si>
  <si>
    <t>ING - Développeur Business Inteligence - DTM</t>
  </si>
  <si>
    <t>ING - Développeur Centre de Contact - ISCC</t>
  </si>
  <si>
    <t>Integration</t>
  </si>
  <si>
    <t>Talend / Python</t>
  </si>
  <si>
    <t>Download auto zip depuis FTP+envoi mail à chaque récuperation</t>
  </si>
  <si>
    <t>download/Traçabilté</t>
  </si>
  <si>
    <t>Mise en push auto sans passer par le 3P</t>
  </si>
  <si>
    <t>Remplier les tables du système push/tracabilité</t>
  </si>
  <si>
    <t>PHP / Outil Générique</t>
  </si>
  <si>
    <t>Paramétrage interface de saisie/Contrôle simple</t>
  </si>
  <si>
    <t>15 champs maxi+contrôle desxhamps basiques</t>
  </si>
  <si>
    <t>Paramétrage interface de saisie/Contrôle complexe</t>
  </si>
  <si>
    <t>15 champs maxi+ interdépendance+contrôle algo</t>
  </si>
  <si>
    <t>Python</t>
  </si>
  <si>
    <t>Paramétrage livraison lowcoast</t>
  </si>
  <si>
    <t>Création des requetes SQL</t>
  </si>
  <si>
    <t xml:space="preserve">Création d'interface de livraison </t>
  </si>
  <si>
    <t>Règles des gestion spéciphiques - besoin des fonctions….</t>
  </si>
  <si>
    <t>Création d'interface de livraison + Indexation des images+conversion en format pdf</t>
  </si>
  <si>
    <t>Fonctions/Intégration de bibliothèaues spécifiques</t>
  </si>
  <si>
    <t>Création d'interface de livraison + Indexation des images+conversion en format pdf+livraison FTP+clasement</t>
  </si>
  <si>
    <t>Fonctions/Intégration de bibliothèaues spécifiques+règles de classement sur FTP</t>
  </si>
  <si>
    <t>PHP / Paramétrage GPAO</t>
  </si>
  <si>
    <t>Outils de suivi simple sur GPAO</t>
  </si>
  <si>
    <t>règles de gestion basique</t>
  </si>
  <si>
    <t>Outils de suivi compliqué sur GPAO</t>
  </si>
  <si>
    <t>règles de gestion compliqué</t>
  </si>
  <si>
    <t>PHP</t>
  </si>
  <si>
    <t>Interface d'extraction des données reporting - avec filtres (interval des dates/typologie)</t>
  </si>
  <si>
    <t>Règles simples (sql simple)</t>
  </si>
  <si>
    <t>Génération automatique des données reporting - avec filtres (interval des dates/typologie)</t>
  </si>
  <si>
    <t>Règles simples (sql compliqués utilsant plusieurs tables)</t>
  </si>
  <si>
    <t>Intégration des images /metadonnées Genre UHM/Bayard</t>
  </si>
  <si>
    <t>Lire les fichiers oxi/Remplir 5 tables relationnelles</t>
  </si>
  <si>
    <t>Livraison Bande audio sur FTP</t>
  </si>
  <si>
    <t>Extaction des bandes depuis vocalcom/mise sur FTP</t>
  </si>
  <si>
    <t>AS - Campagne - Statistique traitement</t>
  </si>
  <si>
    <t>AS - Campagne - Statistique fiche</t>
  </si>
  <si>
    <t>AS - Visulisation des fiches - format tableau</t>
  </si>
  <si>
    <t>AE - Campagne - Standard AE</t>
  </si>
  <si>
    <t xml:space="preserve">Mail - Campagne - Statistique traitement                                                          </t>
  </si>
  <si>
    <t xml:space="preserve">Mail - Campagne - Statistique reception </t>
  </si>
  <si>
    <t>Camapgne issue de Vocalcom</t>
  </si>
  <si>
    <t>Template devis V1.2 - 04/05/2022</t>
  </si>
  <si>
    <t>J0</t>
  </si>
  <si>
    <t>J1</t>
  </si>
  <si>
    <t>Réception CDC et spécifications complètes</t>
  </si>
  <si>
    <t xml:space="preserve">Business Inteligence : </t>
  </si>
  <si>
    <t>HNET - Mis à jour Script</t>
  </si>
  <si>
    <t>J2</t>
  </si>
  <si>
    <t>1 journée à réception des prérequis</t>
  </si>
  <si>
    <t>Département Ingénierie - Pôle Centre de Contact</t>
  </si>
  <si>
    <t>Edouard Denis - envoie de SMS</t>
  </si>
  <si>
    <t>Envoie SMS Edouard Deniis</t>
  </si>
  <si>
    <t xml:space="preserve"> Sofien KHLIFI</t>
  </si>
  <si>
    <t xml:space="preserve">
Le client Edouard Denis désire activer l’envoi de sms sur les mêmes statuts pour lesquels nous envoyons les leads vers leur CRM</t>
  </si>
  <si>
    <t>Créer un programme d'envoie SMS  pour les leads.</t>
  </si>
  <si>
    <t>Création de programme python pour envoie SMS</t>
  </si>
  <si>
    <t xml:space="preserve">Les prérequis sont :
- le cahier des charges avec toutes les spécifications nécessaires au développement
</t>
  </si>
  <si>
    <t>Création de programme d'envoie SMS</t>
  </si>
  <si>
    <t>Python - création programme d'envoie de SMS</t>
  </si>
  <si>
    <t>Développement &amp; test</t>
  </si>
  <si>
    <t>Edouard Denis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</si>
</sst>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b/>
      <i/>
      <sz val="10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i/>
      <sz val="10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9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0000"/>
      <name val="Arial"/>
      <family val="2"/>
    </font>
    <font>
      <b/>
      <sz val="11"/>
      <color rgb="FFFFFFFF"/>
      <name val="Arial"/>
      <family val="2"/>
    </font>
    <font>
      <sz val="11"/>
      <color rgb="FF000000"/>
      <name val="Arial"/>
      <family val="2"/>
    </font>
    <font>
      <i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sz val="11"/>
      <color rgb="FFFF000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2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indexed="24"/>
      </patternFill>
    </fill>
    <fill>
      <patternFill patternType="solid">
        <fgColor theme="0"/>
        <bgColor indexed="24"/>
      </patternFill>
    </fill>
    <fill>
      <patternFill patternType="solid">
        <fgColor theme="0" tint="-0.14999847407452621"/>
        <bgColor indexed="24"/>
      </patternFill>
    </fill>
    <fill>
      <patternFill patternType="solid">
        <fgColor rgb="FFFFFFFF"/>
        <bgColor indexed="64"/>
      </patternFill>
    </fill>
    <fill>
      <patternFill patternType="solid">
        <fgColor rgb="FF7D388A"/>
        <bgColor indexed="64"/>
      </patternFill>
    </fill>
    <fill>
      <patternFill patternType="solid">
        <fgColor rgb="FF70AD47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</borders>
  <cellStyleXfs count="4">
    <xf numFmtId="0" fontId="0" fillId="0" borderId="0"/>
    <xf numFmtId="0" fontId="2" fillId="0" borderId="0"/>
    <xf numFmtId="0" fontId="3" fillId="0" borderId="0"/>
    <xf numFmtId="0" fontId="2" fillId="0" borderId="0"/>
  </cellStyleXfs>
  <cellXfs count="66">
    <xf numFmtId="0" fontId="0" fillId="0" borderId="0" xfId="0"/>
    <xf numFmtId="0" fontId="5" fillId="0" borderId="0" xfId="0" applyFont="1"/>
    <xf numFmtId="0" fontId="5" fillId="0" borderId="0" xfId="0" applyFont="1" applyAlignment="1">
      <alignment horizontal="right"/>
    </xf>
    <xf numFmtId="0" fontId="6" fillId="0" borderId="0" xfId="0" quotePrefix="1" applyFont="1" applyAlignment="1">
      <alignment horizontal="center"/>
    </xf>
    <xf numFmtId="0" fontId="6" fillId="5" borderId="0" xfId="0" applyFont="1" applyFill="1"/>
    <xf numFmtId="0" fontId="5" fillId="5" borderId="0" xfId="0" applyFont="1" applyFill="1"/>
    <xf numFmtId="0" fontId="5" fillId="4" borderId="0" xfId="0" applyFont="1" applyFill="1"/>
    <xf numFmtId="0" fontId="5" fillId="2" borderId="0" xfId="0" applyFont="1" applyFill="1"/>
    <xf numFmtId="0" fontId="1" fillId="0" borderId="0" xfId="0" applyFont="1"/>
    <xf numFmtId="0" fontId="6" fillId="6" borderId="0" xfId="0" applyFont="1" applyFill="1"/>
    <xf numFmtId="0" fontId="5" fillId="6" borderId="0" xfId="0" applyFont="1" applyFill="1"/>
    <xf numFmtId="0" fontId="5" fillId="7" borderId="0" xfId="0" applyFont="1" applyFill="1"/>
    <xf numFmtId="0" fontId="5" fillId="3" borderId="0" xfId="0" applyFont="1" applyFill="1"/>
    <xf numFmtId="0" fontId="4" fillId="0" borderId="0" xfId="0" applyFont="1"/>
    <xf numFmtId="0" fontId="5" fillId="0" borderId="0" xfId="0" applyFont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7" borderId="0" xfId="0" applyFont="1" applyFill="1" applyAlignment="1">
      <alignment horizontal="center" vertical="center"/>
    </xf>
    <xf numFmtId="14" fontId="5" fillId="0" borderId="0" xfId="0" applyNumberFormat="1" applyFont="1"/>
    <xf numFmtId="0" fontId="5" fillId="0" borderId="0" xfId="0" applyFont="1" applyAlignment="1">
      <alignment horizontal="left" wrapText="1"/>
    </xf>
    <xf numFmtId="0" fontId="1" fillId="0" borderId="0" xfId="0" applyFont="1" applyAlignment="1">
      <alignment horizontal="left" wrapText="1"/>
    </xf>
    <xf numFmtId="0" fontId="5" fillId="6" borderId="0" xfId="0" applyFont="1" applyFill="1" applyAlignment="1">
      <alignment horizontal="left" vertical="center"/>
    </xf>
    <xf numFmtId="9" fontId="5" fillId="6" borderId="0" xfId="0" applyNumberFormat="1" applyFont="1" applyFill="1" applyAlignment="1">
      <alignment horizontal="left" vertical="center"/>
    </xf>
    <xf numFmtId="0" fontId="5" fillId="0" borderId="0" xfId="0" applyFont="1" applyAlignment="1">
      <alignment horizontal="left" vertical="top"/>
    </xf>
    <xf numFmtId="0" fontId="5" fillId="0" borderId="0" xfId="0" quotePrefix="1" applyFont="1"/>
    <xf numFmtId="0" fontId="6" fillId="2" borderId="0" xfId="0" applyFont="1" applyFill="1" applyAlignment="1">
      <alignment horizontal="center" vertical="center"/>
    </xf>
    <xf numFmtId="0" fontId="5" fillId="8" borderId="0" xfId="0" applyFont="1" applyFill="1" applyAlignment="1">
      <alignment horizontal="center" vertical="center"/>
    </xf>
    <xf numFmtId="2" fontId="5" fillId="7" borderId="0" xfId="0" applyNumberFormat="1" applyFont="1" applyFill="1" applyAlignment="1">
      <alignment horizontal="center" vertical="center"/>
    </xf>
    <xf numFmtId="2" fontId="6" fillId="2" borderId="0" xfId="0" applyNumberFormat="1" applyFont="1" applyFill="1" applyAlignment="1">
      <alignment horizontal="center" vertical="center"/>
    </xf>
    <xf numFmtId="2" fontId="5" fillId="0" borderId="0" xfId="0" applyNumberFormat="1" applyFont="1" applyAlignment="1">
      <alignment horizontal="center" vertical="center"/>
    </xf>
    <xf numFmtId="0" fontId="5" fillId="9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left" indent="1"/>
    </xf>
    <xf numFmtId="0" fontId="0" fillId="0" borderId="0" xfId="0" applyAlignment="1">
      <alignment horizont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wrapText="1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wrapText="1"/>
    </xf>
    <xf numFmtId="0" fontId="9" fillId="0" borderId="0" xfId="0" applyFont="1"/>
    <xf numFmtId="0" fontId="9" fillId="0" borderId="0" xfId="0" quotePrefix="1" applyFont="1"/>
    <xf numFmtId="0" fontId="10" fillId="0" borderId="1" xfId="0" applyFont="1" applyBorder="1" applyAlignment="1">
      <alignment horizontal="center" vertical="center" wrapText="1"/>
    </xf>
    <xf numFmtId="14" fontId="10" fillId="10" borderId="2" xfId="0" applyNumberFormat="1" applyFont="1" applyFill="1" applyBorder="1" applyAlignment="1">
      <alignment horizontal="center" vertical="center"/>
    </xf>
    <xf numFmtId="0" fontId="11" fillId="11" borderId="3" xfId="0" applyFont="1" applyFill="1" applyBorder="1" applyAlignment="1">
      <alignment horizontal="center" vertical="center"/>
    </xf>
    <xf numFmtId="0" fontId="12" fillId="10" borderId="3" xfId="0" applyFont="1" applyFill="1" applyBorder="1" applyAlignment="1">
      <alignment vertical="center" wrapText="1"/>
    </xf>
    <xf numFmtId="0" fontId="13" fillId="0" borderId="0" xfId="0" applyNumberFormat="1" applyFont="1" applyAlignment="1">
      <alignment wrapText="1"/>
    </xf>
    <xf numFmtId="0" fontId="14" fillId="0" borderId="0" xfId="0" applyFont="1" applyAlignment="1">
      <alignment vertical="center"/>
    </xf>
    <xf numFmtId="0" fontId="14" fillId="0" borderId="0" xfId="0" applyFont="1" applyAlignment="1">
      <alignment wrapText="1"/>
    </xf>
    <xf numFmtId="0" fontId="14" fillId="0" borderId="0" xfId="0" applyFont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17" fillId="10" borderId="3" xfId="0" applyFont="1" applyFill="1" applyBorder="1" applyAlignment="1">
      <alignment vertical="center" wrapText="1"/>
    </xf>
    <xf numFmtId="0" fontId="16" fillId="0" borderId="0" xfId="0" applyFont="1"/>
    <xf numFmtId="0" fontId="11" fillId="11" borderId="5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4" fillId="3" borderId="0" xfId="0" applyFont="1" applyFill="1" applyAlignment="1">
      <alignment horizontal="left" vertical="top" wrapText="1"/>
    </xf>
    <xf numFmtId="0" fontId="4" fillId="3" borderId="0" xfId="0" applyFont="1" applyFill="1" applyAlignment="1">
      <alignment horizontal="left" vertical="top"/>
    </xf>
    <xf numFmtId="0" fontId="1" fillId="3" borderId="0" xfId="0" applyFont="1" applyFill="1" applyAlignment="1">
      <alignment horizontal="left" vertical="top" wrapText="1"/>
    </xf>
    <xf numFmtId="0" fontId="1" fillId="3" borderId="0" xfId="0" applyFont="1" applyFill="1" applyAlignment="1">
      <alignment horizontal="left" vertical="top"/>
    </xf>
    <xf numFmtId="0" fontId="4" fillId="0" borderId="0" xfId="0" applyFont="1" applyAlignment="1">
      <alignment horizontal="left" vertical="top"/>
    </xf>
    <xf numFmtId="0" fontId="1" fillId="0" borderId="0" xfId="0" applyFont="1" applyAlignment="1">
      <alignment horizontal="left" vertical="top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left" vertical="top"/>
    </xf>
    <xf numFmtId="0" fontId="5" fillId="0" borderId="0" xfId="0" applyFont="1" applyAlignment="1">
      <alignment horizontal="left" vertical="top" indent="2"/>
    </xf>
    <xf numFmtId="0" fontId="10" fillId="12" borderId="6" xfId="0" applyFont="1" applyFill="1" applyBorder="1" applyAlignment="1">
      <alignment horizontal="center" vertical="center" wrapText="1"/>
    </xf>
    <xf numFmtId="0" fontId="10" fillId="12" borderId="7" xfId="0" applyFont="1" applyFill="1" applyBorder="1" applyAlignment="1">
      <alignment horizontal="center" vertical="center" wrapText="1"/>
    </xf>
  </cellXfs>
  <cellStyles count="4">
    <cellStyle name="Normal" xfId="0" builtinId="0"/>
    <cellStyle name="Normal 2" xfId="1"/>
    <cellStyle name="Normal 2 2" xfId="2"/>
    <cellStyle name="Normal 2 2 2" xfId="3"/>
  </cellStyles>
  <dxfs count="10"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indexed="22"/>
        </patternFill>
      </fill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241300</xdr:colOff>
      <xdr:row>0</xdr:row>
      <xdr:rowOff>101600</xdr:rowOff>
    </xdr:from>
    <xdr:to>
      <xdr:col>0</xdr:col>
      <xdr:colOff>774699</xdr:colOff>
      <xdr:row>4</xdr:row>
      <xdr:rowOff>52077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1300" y="101600"/>
          <a:ext cx="533399" cy="61087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273050</xdr:colOff>
      <xdr:row>0</xdr:row>
      <xdr:rowOff>82550</xdr:rowOff>
    </xdr:from>
    <xdr:to>
      <xdr:col>0</xdr:col>
      <xdr:colOff>820711</xdr:colOff>
      <xdr:row>4</xdr:row>
      <xdr:rowOff>1277</xdr:rowOff>
    </xdr:to>
    <xdr:pic>
      <xdr:nvPicPr>
        <xdr:cNvPr id="6" name="Image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3050" y="82550"/>
          <a:ext cx="533399" cy="61087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273050</xdr:colOff>
      <xdr:row>0</xdr:row>
      <xdr:rowOff>82550</xdr:rowOff>
    </xdr:from>
    <xdr:to>
      <xdr:col>0</xdr:col>
      <xdr:colOff>777874</xdr:colOff>
      <xdr:row>4</xdr:row>
      <xdr:rowOff>1277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3050" y="82550"/>
          <a:ext cx="504824" cy="61087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260350</xdr:colOff>
      <xdr:row>0</xdr:row>
      <xdr:rowOff>82550</xdr:rowOff>
    </xdr:from>
    <xdr:to>
      <xdr:col>0</xdr:col>
      <xdr:colOff>822324</xdr:colOff>
      <xdr:row>4</xdr:row>
      <xdr:rowOff>33027</xdr:rowOff>
    </xdr:to>
    <xdr:pic>
      <xdr:nvPicPr>
        <xdr:cNvPr id="6" name="Image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0350" y="82550"/>
          <a:ext cx="533399" cy="610877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" name="Tableau2" displayName="Tableau2" ref="A1:F41" totalsRowShown="0" headerRowDxfId="9" dataDxfId="8">
  <autoFilter ref="A1:F41"/>
  <tableColumns count="6">
    <tableColumn id="6" name="Libellé" dataDxfId="7">
      <calculatedColumnFormula>Tableau2[[#This Row],[Techno]]&amp;" - " &amp;Tableau2[[#This Row],[Sujet]]</calculatedColumnFormula>
    </tableColumn>
    <tableColumn id="1" name="Pôle " dataDxfId="6"/>
    <tableColumn id="2" name="Techno" dataDxfId="5"/>
    <tableColumn id="3" name="Sujet" dataDxfId="4"/>
    <tableColumn id="5" name="Description " dataDxfId="3"/>
    <tableColumn id="4" name="Nb jour" dataDxfId="2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1" name="Tableau1" displayName="Tableau1" ref="A1:B8" totalsRowShown="0" headerRowDxfId="1">
  <autoFilter ref="A1:B8"/>
  <tableColumns count="2">
    <tableColumn id="2" name="Libellé"/>
    <tableColumn id="3" name="Prix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6"/>
  <sheetViews>
    <sheetView showGridLines="0" zoomScaleNormal="100" workbookViewId="0">
      <selection activeCell="B39" sqref="B39"/>
    </sheetView>
  </sheetViews>
  <sheetFormatPr baseColWidth="10" defaultColWidth="11.42578125" defaultRowHeight="15" x14ac:dyDescent="0.25"/>
  <cols>
    <col min="1" max="1" width="38.42578125" customWidth="1"/>
    <col min="2" max="5" width="11.7109375" customWidth="1"/>
    <col min="6" max="6" width="143.5703125" customWidth="1"/>
    <col min="7" max="7" width="11.7109375" customWidth="1"/>
  </cols>
  <sheetData>
    <row r="1" spans="1:7" s="1" customFormat="1" ht="12.75" x14ac:dyDescent="0.2">
      <c r="G1" s="2"/>
    </row>
    <row r="2" spans="1:7" s="1" customFormat="1" ht="12.75" x14ac:dyDescent="0.2">
      <c r="A2" s="61" t="s">
        <v>0</v>
      </c>
      <c r="B2" s="61"/>
      <c r="C2" s="61"/>
      <c r="D2" s="61"/>
      <c r="E2" s="61"/>
      <c r="F2" s="61"/>
      <c r="G2" s="61"/>
    </row>
    <row r="3" spans="1:7" s="1" customFormat="1" ht="12.75" x14ac:dyDescent="0.2">
      <c r="A3" s="61" t="s">
        <v>1</v>
      </c>
      <c r="B3" s="61"/>
      <c r="C3" s="61"/>
      <c r="D3" s="61"/>
      <c r="E3" s="61"/>
      <c r="F3" s="61"/>
      <c r="G3" s="61"/>
    </row>
    <row r="4" spans="1:7" s="1" customFormat="1" ht="12.75" x14ac:dyDescent="0.2">
      <c r="A4" s="61" t="s">
        <v>155</v>
      </c>
      <c r="B4" s="61"/>
      <c r="C4" s="61"/>
      <c r="D4" s="61"/>
      <c r="E4" s="61"/>
      <c r="F4" s="61"/>
      <c r="G4" s="61"/>
    </row>
    <row r="5" spans="1:7" s="1" customFormat="1" ht="12.75" x14ac:dyDescent="0.2">
      <c r="C5" s="13" t="s">
        <v>146</v>
      </c>
      <c r="E5" s="2"/>
    </row>
    <row r="6" spans="1:7" s="1" customFormat="1" ht="12.75" x14ac:dyDescent="0.2">
      <c r="A6" s="1" t="s">
        <v>2</v>
      </c>
    </row>
    <row r="7" spans="1:7" s="1" customFormat="1" ht="12.75" x14ac:dyDescent="0.2">
      <c r="A7" s="1" t="s">
        <v>3</v>
      </c>
    </row>
    <row r="8" spans="1:7" s="1" customFormat="1" ht="12.75" x14ac:dyDescent="0.2"/>
    <row r="9" spans="1:7" s="1" customFormat="1" ht="12.75" x14ac:dyDescent="0.2">
      <c r="A9" s="4" t="s">
        <v>4</v>
      </c>
      <c r="B9" s="5"/>
      <c r="C9" s="5"/>
      <c r="D9" s="5"/>
      <c r="E9" s="5"/>
      <c r="F9" s="6"/>
      <c r="G9" s="7"/>
    </row>
    <row r="10" spans="1:7" s="1" customFormat="1" ht="12.75" x14ac:dyDescent="0.2">
      <c r="A10" s="8" t="s">
        <v>5</v>
      </c>
      <c r="B10" s="1" t="s">
        <v>156</v>
      </c>
    </row>
    <row r="11" spans="1:7" s="1" customFormat="1" ht="12.75" x14ac:dyDescent="0.2">
      <c r="A11" s="8" t="s">
        <v>6</v>
      </c>
      <c r="B11" s="20">
        <v>45175</v>
      </c>
    </row>
    <row r="12" spans="1:7" s="1" customFormat="1" ht="12.75" x14ac:dyDescent="0.2">
      <c r="A12" s="8" t="s">
        <v>7</v>
      </c>
      <c r="B12" s="1" t="s">
        <v>157</v>
      </c>
    </row>
    <row r="13" spans="1:7" s="1" customFormat="1" ht="12.75" x14ac:dyDescent="0.2">
      <c r="A13" s="8" t="s">
        <v>8</v>
      </c>
      <c r="B13" s="1" t="s">
        <v>165</v>
      </c>
    </row>
    <row r="14" spans="1:7" s="1" customFormat="1" ht="12.75" x14ac:dyDescent="0.2"/>
    <row r="15" spans="1:7" s="1" customFormat="1" ht="12.75" x14ac:dyDescent="0.2">
      <c r="A15" s="4" t="s">
        <v>9</v>
      </c>
      <c r="B15" s="5"/>
      <c r="C15" s="5"/>
      <c r="D15" s="5"/>
      <c r="E15" s="5"/>
      <c r="F15" s="6"/>
      <c r="G15" s="7"/>
    </row>
    <row r="16" spans="1:7" s="1" customFormat="1" ht="12.75" x14ac:dyDescent="0.2">
      <c r="A16" s="59" t="s">
        <v>10</v>
      </c>
      <c r="B16" s="59"/>
      <c r="C16" s="59"/>
      <c r="D16" s="59"/>
      <c r="E16" s="59"/>
      <c r="F16" s="59"/>
    </row>
    <row r="17" spans="1:7" s="1" customFormat="1" ht="59.25" customHeight="1" x14ac:dyDescent="0.2">
      <c r="A17" s="54" t="s">
        <v>158</v>
      </c>
      <c r="B17" s="54"/>
      <c r="C17" s="54"/>
      <c r="D17" s="54"/>
      <c r="E17" s="54"/>
      <c r="F17" s="54"/>
    </row>
    <row r="18" spans="1:7" s="1" customFormat="1" ht="12" customHeight="1" x14ac:dyDescent="0.2"/>
    <row r="19" spans="1:7" s="1" customFormat="1" ht="12.75" x14ac:dyDescent="0.2">
      <c r="A19" s="4" t="s">
        <v>11</v>
      </c>
      <c r="B19" s="5"/>
      <c r="C19" s="5"/>
      <c r="D19" s="5"/>
      <c r="E19" s="5"/>
      <c r="F19" s="6"/>
      <c r="G19" s="7"/>
    </row>
    <row r="20" spans="1:7" s="1" customFormat="1" ht="12.75" x14ac:dyDescent="0.2">
      <c r="A20" s="59" t="s">
        <v>12</v>
      </c>
      <c r="B20" s="59"/>
      <c r="C20" s="59"/>
      <c r="D20" s="59"/>
      <c r="E20" s="59"/>
      <c r="F20" s="59"/>
    </row>
    <row r="21" spans="1:7" s="1" customFormat="1" ht="54.6" customHeight="1" x14ac:dyDescent="0.2">
      <c r="A21" s="54" t="s">
        <v>159</v>
      </c>
      <c r="B21" s="54"/>
      <c r="C21" s="54"/>
      <c r="D21" s="54"/>
      <c r="E21" s="54"/>
      <c r="F21" s="54"/>
    </row>
    <row r="22" spans="1:7" s="1" customFormat="1" ht="24" customHeight="1" x14ac:dyDescent="0.2"/>
    <row r="23" spans="1:7" s="1" customFormat="1" ht="12.75" x14ac:dyDescent="0.2">
      <c r="A23" s="4" t="s">
        <v>13</v>
      </c>
      <c r="B23" s="5"/>
      <c r="C23" s="5"/>
      <c r="D23" s="5"/>
      <c r="E23" s="5"/>
      <c r="F23" s="6"/>
      <c r="G23" s="7"/>
    </row>
    <row r="24" spans="1:7" s="1" customFormat="1" ht="12.75" x14ac:dyDescent="0.2">
      <c r="A24" s="9" t="s">
        <v>14</v>
      </c>
      <c r="B24" s="10"/>
      <c r="C24" s="10"/>
      <c r="D24" s="10"/>
      <c r="E24" s="10"/>
      <c r="F24" s="11"/>
      <c r="G24" s="10"/>
    </row>
    <row r="25" spans="1:7" s="12" customFormat="1" ht="12.75" x14ac:dyDescent="0.2">
      <c r="A25" s="56" t="s">
        <v>15</v>
      </c>
      <c r="B25" s="56"/>
      <c r="C25" s="56"/>
      <c r="D25" s="56"/>
      <c r="E25" s="56"/>
      <c r="F25" s="56"/>
    </row>
    <row r="26" spans="1:7" s="1" customFormat="1" ht="9" customHeight="1" x14ac:dyDescent="0.2">
      <c r="A26" s="8"/>
    </row>
    <row r="27" spans="1:7" s="1" customFormat="1" ht="25.5" customHeight="1" x14ac:dyDescent="0.2">
      <c r="A27" s="9" t="s">
        <v>16</v>
      </c>
      <c r="B27" s="10"/>
      <c r="C27" s="10"/>
      <c r="D27" s="10"/>
      <c r="E27" s="10"/>
      <c r="F27" s="11"/>
      <c r="G27" s="10"/>
    </row>
    <row r="28" spans="1:7" s="12" customFormat="1" ht="32.450000000000003" customHeight="1" x14ac:dyDescent="0.2">
      <c r="A28" s="57" t="s">
        <v>160</v>
      </c>
      <c r="B28" s="58"/>
      <c r="C28" s="58"/>
      <c r="D28" s="58"/>
      <c r="E28" s="58"/>
      <c r="F28" s="58"/>
    </row>
    <row r="29" spans="1:7" s="1" customFormat="1" ht="8.4499999999999993" hidden="1" customHeight="1" x14ac:dyDescent="0.2">
      <c r="A29" s="8"/>
    </row>
    <row r="30" spans="1:7" s="1" customFormat="1" ht="12.75" x14ac:dyDescent="0.2">
      <c r="A30" s="9" t="s">
        <v>17</v>
      </c>
      <c r="B30" s="10"/>
      <c r="C30" s="10"/>
      <c r="D30" s="10"/>
      <c r="E30" s="10"/>
      <c r="F30" s="11"/>
      <c r="G30" s="10"/>
    </row>
    <row r="31" spans="1:7" s="12" customFormat="1" ht="12.75" x14ac:dyDescent="0.2">
      <c r="A31" s="56"/>
      <c r="B31" s="56"/>
      <c r="C31" s="56"/>
      <c r="D31" s="56"/>
      <c r="E31" s="56"/>
      <c r="F31" s="56"/>
    </row>
    <row r="32" spans="1:7" s="1" customFormat="1" ht="7.5" customHeight="1" x14ac:dyDescent="0.2">
      <c r="A32" s="8"/>
    </row>
    <row r="33" spans="1:7" s="1" customFormat="1" ht="12.75" x14ac:dyDescent="0.2">
      <c r="A33" s="4" t="s">
        <v>18</v>
      </c>
      <c r="B33" s="5"/>
      <c r="C33" s="5"/>
      <c r="D33" s="5"/>
      <c r="E33" s="5"/>
      <c r="F33" s="6"/>
      <c r="G33" s="7"/>
    </row>
    <row r="34" spans="1:7" x14ac:dyDescent="0.25">
      <c r="A34" s="8" t="s">
        <v>19</v>
      </c>
      <c r="B34" s="1" t="s">
        <v>154</v>
      </c>
      <c r="C34" s="1"/>
      <c r="D34" s="1"/>
      <c r="E34" s="1"/>
      <c r="F34" s="1"/>
      <c r="G34" s="1"/>
    </row>
    <row r="35" spans="1:7" x14ac:dyDescent="0.25">
      <c r="A35" s="8" t="s">
        <v>20</v>
      </c>
      <c r="B35" s="1" t="s">
        <v>21</v>
      </c>
      <c r="C35" s="1"/>
      <c r="D35" s="1"/>
      <c r="E35" s="1"/>
      <c r="F35" s="1"/>
      <c r="G35" s="1"/>
    </row>
    <row r="36" spans="1:7" x14ac:dyDescent="0.25">
      <c r="A36" s="8" t="s">
        <v>17</v>
      </c>
      <c r="B36" s="13"/>
    </row>
    <row r="37" spans="1:7" s="1" customFormat="1" ht="10.5" customHeight="1" x14ac:dyDescent="0.2"/>
    <row r="38" spans="1:7" s="1" customFormat="1" ht="12.75" x14ac:dyDescent="0.2">
      <c r="A38" s="4" t="s">
        <v>22</v>
      </c>
      <c r="B38" s="5"/>
      <c r="C38" s="5"/>
      <c r="D38" s="5"/>
      <c r="E38" s="5"/>
      <c r="F38" s="6"/>
      <c r="G38" s="7"/>
    </row>
    <row r="39" spans="1:7" s="1" customFormat="1" ht="12.75" x14ac:dyDescent="0.2">
      <c r="A39" s="8" t="s">
        <v>23</v>
      </c>
      <c r="B39" s="1" t="s">
        <v>153</v>
      </c>
      <c r="C39" s="51"/>
    </row>
    <row r="40" spans="1:7" s="1" customFormat="1" ht="12.75" x14ac:dyDescent="0.2"/>
    <row r="41" spans="1:7" s="1" customFormat="1" ht="12.75" x14ac:dyDescent="0.2">
      <c r="A41" s="4" t="s">
        <v>24</v>
      </c>
      <c r="B41" s="5"/>
      <c r="C41" s="5"/>
      <c r="D41" s="5"/>
      <c r="E41" s="5"/>
      <c r="F41" s="6"/>
      <c r="G41" s="7"/>
    </row>
    <row r="42" spans="1:7" s="1" customFormat="1" ht="12.75" x14ac:dyDescent="0.2">
      <c r="A42" s="59" t="s">
        <v>25</v>
      </c>
      <c r="B42" s="59"/>
      <c r="C42" s="59"/>
      <c r="D42" s="59"/>
      <c r="E42" s="59"/>
      <c r="F42" s="59"/>
    </row>
    <row r="43" spans="1:7" s="1" customFormat="1" ht="12.75" x14ac:dyDescent="0.2"/>
    <row r="44" spans="1:7" x14ac:dyDescent="0.25">
      <c r="A44" s="4" t="s">
        <v>26</v>
      </c>
      <c r="B44" s="5"/>
      <c r="C44" s="5"/>
      <c r="D44" s="5"/>
      <c r="E44" s="5"/>
      <c r="F44" s="6"/>
      <c r="G44" s="7"/>
    </row>
    <row r="45" spans="1:7" x14ac:dyDescent="0.25">
      <c r="A45" s="60" t="s">
        <v>27</v>
      </c>
      <c r="B45" s="60"/>
      <c r="C45" s="60"/>
      <c r="D45" s="60"/>
      <c r="E45" s="60"/>
      <c r="F45" s="60"/>
    </row>
    <row r="46" spans="1:7" s="1" customFormat="1" ht="32.25" customHeight="1" x14ac:dyDescent="0.2">
      <c r="A46" s="54" t="s">
        <v>161</v>
      </c>
      <c r="B46" s="54"/>
      <c r="C46" s="54"/>
      <c r="D46" s="54"/>
      <c r="E46" s="54"/>
      <c r="F46" s="54"/>
      <c r="G46" s="14"/>
    </row>
    <row r="47" spans="1:7" s="1" customFormat="1" ht="12.75" x14ac:dyDescent="0.2">
      <c r="A47" s="22" t="s">
        <v>28</v>
      </c>
      <c r="B47" s="21"/>
      <c r="C47" s="21"/>
      <c r="D47" s="21"/>
      <c r="E47" s="21"/>
      <c r="F47" s="21"/>
      <c r="G47" s="14"/>
    </row>
    <row r="48" spans="1:7" s="1" customFormat="1" ht="12.75" x14ac:dyDescent="0.2">
      <c r="A48" s="26"/>
      <c r="G48" s="14"/>
    </row>
    <row r="49" spans="1:7" s="1" customFormat="1" ht="12.75" x14ac:dyDescent="0.2">
      <c r="A49" s="26"/>
      <c r="G49" s="14"/>
    </row>
    <row r="50" spans="1:7" s="1" customFormat="1" ht="12.75" x14ac:dyDescent="0.2">
      <c r="A50" s="26"/>
      <c r="G50" s="14"/>
    </row>
    <row r="51" spans="1:7" s="1" customFormat="1" ht="12.75" x14ac:dyDescent="0.2">
      <c r="A51" s="4" t="s">
        <v>29</v>
      </c>
      <c r="B51" s="5"/>
      <c r="C51" s="5"/>
      <c r="D51" s="5"/>
      <c r="E51" s="5"/>
      <c r="F51" s="6"/>
      <c r="G51" s="15"/>
    </row>
    <row r="52" spans="1:7" s="12" customFormat="1" ht="18" customHeight="1" x14ac:dyDescent="0.2">
      <c r="A52" s="55" t="s">
        <v>30</v>
      </c>
      <c r="B52" s="56"/>
      <c r="C52" s="56"/>
      <c r="D52" s="56"/>
      <c r="E52" s="56"/>
      <c r="F52" s="56"/>
      <c r="G52" s="16"/>
    </row>
    <row r="53" spans="1:7" s="1" customFormat="1" ht="44.45" customHeight="1" x14ac:dyDescent="0.2">
      <c r="A53" s="53"/>
      <c r="B53" s="53"/>
      <c r="C53" s="53"/>
      <c r="D53" s="53"/>
      <c r="E53" s="53"/>
      <c r="F53" s="53"/>
      <c r="G53" s="14"/>
    </row>
    <row r="54" spans="1:7" s="1" customFormat="1" ht="12.75" x14ac:dyDescent="0.2">
      <c r="G54" s="14"/>
    </row>
    <row r="55" spans="1:7" x14ac:dyDescent="0.25">
      <c r="A55" s="1"/>
    </row>
    <row r="56" spans="1:7" x14ac:dyDescent="0.25">
      <c r="A56" s="1"/>
    </row>
  </sheetData>
  <mergeCells count="15">
    <mergeCell ref="A2:G2"/>
    <mergeCell ref="A3:G3"/>
    <mergeCell ref="A4:G4"/>
    <mergeCell ref="A16:F16"/>
    <mergeCell ref="A20:F20"/>
    <mergeCell ref="A17:F17"/>
    <mergeCell ref="A53:F53"/>
    <mergeCell ref="A21:F21"/>
    <mergeCell ref="A46:F46"/>
    <mergeCell ref="A52:F52"/>
    <mergeCell ref="A25:F25"/>
    <mergeCell ref="A28:F28"/>
    <mergeCell ref="A31:F31"/>
    <mergeCell ref="A42:F42"/>
    <mergeCell ref="A45:F45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showGridLines="0" zoomScale="90" zoomScaleNormal="90" workbookViewId="0">
      <selection activeCell="G22" sqref="G22"/>
    </sheetView>
  </sheetViews>
  <sheetFormatPr baseColWidth="10" defaultColWidth="11.42578125" defaultRowHeight="15" x14ac:dyDescent="0.25"/>
  <cols>
    <col min="1" max="1" width="32.85546875" customWidth="1"/>
    <col min="2" max="5" width="11.7109375" customWidth="1"/>
    <col min="6" max="6" width="13.5703125" style="18" customWidth="1"/>
    <col min="7" max="7" width="11.7109375" style="18" customWidth="1"/>
  </cols>
  <sheetData>
    <row r="1" spans="1:10" s="1" customFormat="1" ht="12.75" x14ac:dyDescent="0.2">
      <c r="F1" s="14"/>
      <c r="G1" s="2"/>
    </row>
    <row r="2" spans="1:10" s="1" customFormat="1" ht="15.6" customHeight="1" x14ac:dyDescent="0.2">
      <c r="A2" s="61" t="str">
        <f>Entête!A2</f>
        <v xml:space="preserve">DEVIS - DEP ING </v>
      </c>
      <c r="B2" s="61"/>
      <c r="C2" s="61"/>
      <c r="D2" s="61"/>
      <c r="E2" s="61"/>
      <c r="F2" s="61"/>
      <c r="G2" s="61"/>
    </row>
    <row r="3" spans="1:10" s="1" customFormat="1" ht="12.75" x14ac:dyDescent="0.2">
      <c r="A3" s="61" t="str">
        <f>Entête!A3</f>
        <v>VIVETIC Group - Departement Ingénierie</v>
      </c>
      <c r="B3" s="61"/>
      <c r="C3" s="61"/>
      <c r="D3" s="61"/>
      <c r="E3" s="61"/>
      <c r="F3" s="61"/>
      <c r="G3" s="61"/>
    </row>
    <row r="4" spans="1:10" s="1" customFormat="1" ht="12.75" x14ac:dyDescent="0.2">
      <c r="A4" s="61" t="str">
        <f>Entête!A4</f>
        <v>Edouard Denis - envoie de SMS</v>
      </c>
      <c r="B4" s="61"/>
      <c r="C4" s="61"/>
      <c r="D4" s="61"/>
      <c r="E4" s="61"/>
      <c r="F4" s="61"/>
      <c r="G4" s="61"/>
    </row>
    <row r="5" spans="1:10" s="1" customFormat="1" ht="12.75" x14ac:dyDescent="0.2">
      <c r="C5" s="3"/>
      <c r="E5" s="2"/>
      <c r="F5" s="14"/>
    </row>
    <row r="6" spans="1:10" s="1" customFormat="1" ht="12.75" x14ac:dyDescent="0.2">
      <c r="F6" s="14"/>
      <c r="G6" s="14"/>
    </row>
    <row r="7" spans="1:10" s="1" customFormat="1" ht="12.75" x14ac:dyDescent="0.2">
      <c r="A7" s="4" t="s">
        <v>31</v>
      </c>
      <c r="B7" s="5"/>
      <c r="C7" s="5"/>
      <c r="D7" s="5"/>
      <c r="E7" s="5"/>
      <c r="F7" s="17"/>
      <c r="G7" s="27">
        <f>G8+G9</f>
        <v>0.25</v>
      </c>
    </row>
    <row r="8" spans="1:10" s="1" customFormat="1" ht="12.75" x14ac:dyDescent="0.2">
      <c r="A8" s="62" t="s">
        <v>32</v>
      </c>
      <c r="B8" s="62"/>
      <c r="C8" s="62"/>
      <c r="D8" s="62"/>
      <c r="E8" s="62"/>
      <c r="F8" s="62"/>
      <c r="G8" s="14">
        <v>0.25</v>
      </c>
    </row>
    <row r="9" spans="1:10" s="1" customFormat="1" ht="12.75" x14ac:dyDescent="0.2">
      <c r="A9" s="62" t="s">
        <v>33</v>
      </c>
      <c r="B9" s="62"/>
      <c r="C9" s="62"/>
      <c r="D9" s="62"/>
      <c r="E9" s="62"/>
      <c r="F9" s="62"/>
      <c r="G9" s="14">
        <v>0</v>
      </c>
      <c r="J9" s="14"/>
    </row>
    <row r="10" spans="1:10" s="1" customFormat="1" ht="12.6" customHeight="1" x14ac:dyDescent="0.2">
      <c r="F10" s="14"/>
      <c r="G10" s="14"/>
      <c r="I10" s="14"/>
      <c r="J10" s="14"/>
    </row>
    <row r="11" spans="1:10" s="1" customFormat="1" ht="12.75" x14ac:dyDescent="0.2">
      <c r="A11" s="4" t="s">
        <v>34</v>
      </c>
      <c r="B11" s="5"/>
      <c r="C11" s="5"/>
      <c r="D11" s="5"/>
      <c r="E11" s="5"/>
      <c r="F11" s="17"/>
      <c r="G11" s="27">
        <f>G12</f>
        <v>1</v>
      </c>
      <c r="I11" s="14"/>
    </row>
    <row r="12" spans="1:10" s="1" customFormat="1" ht="12.75" x14ac:dyDescent="0.2">
      <c r="A12" s="33" t="s">
        <v>162</v>
      </c>
      <c r="B12" s="7"/>
      <c r="C12" s="7"/>
      <c r="D12" s="7"/>
      <c r="E12" s="7"/>
      <c r="F12" s="32"/>
      <c r="G12" s="27">
        <f>SUM(G13:G13)</f>
        <v>1</v>
      </c>
      <c r="I12" s="14"/>
    </row>
    <row r="13" spans="1:10" s="1" customFormat="1" ht="12.75" x14ac:dyDescent="0.2">
      <c r="A13" s="63" t="s">
        <v>163</v>
      </c>
      <c r="B13" s="63"/>
      <c r="C13" s="63"/>
      <c r="D13" s="63"/>
      <c r="E13" s="63"/>
      <c r="F13" s="63"/>
      <c r="G13" s="14">
        <v>1</v>
      </c>
    </row>
    <row r="14" spans="1:10" s="1" customFormat="1" ht="12.95" customHeight="1" x14ac:dyDescent="0.2">
      <c r="A14" s="33" t="s">
        <v>150</v>
      </c>
      <c r="B14" s="7"/>
      <c r="C14" s="7"/>
      <c r="D14" s="7"/>
      <c r="E14" s="7"/>
      <c r="F14" s="32"/>
      <c r="G14" s="27"/>
      <c r="I14" s="14"/>
    </row>
    <row r="15" spans="1:10" s="1" customFormat="1" ht="12.75" x14ac:dyDescent="0.2">
      <c r="A15" s="4" t="s">
        <v>35</v>
      </c>
      <c r="B15" s="5"/>
      <c r="C15" s="5"/>
      <c r="D15" s="5"/>
      <c r="E15" s="5"/>
      <c r="F15" s="17"/>
      <c r="G15" s="27">
        <v>0</v>
      </c>
    </row>
    <row r="16" spans="1:10" s="1" customFormat="1" ht="15" customHeight="1" x14ac:dyDescent="0.2">
      <c r="A16" s="62"/>
      <c r="B16" s="62"/>
      <c r="C16" s="62"/>
      <c r="D16" s="62"/>
      <c r="E16" s="62"/>
      <c r="F16" s="62"/>
      <c r="G16" s="14"/>
    </row>
    <row r="17" spans="1:7" s="1" customFormat="1" ht="12.95" customHeight="1" x14ac:dyDescent="0.2">
      <c r="A17" s="8"/>
      <c r="F17" s="14"/>
      <c r="G17" s="14"/>
    </row>
    <row r="18" spans="1:7" s="1" customFormat="1" ht="15" customHeight="1" x14ac:dyDescent="0.2">
      <c r="A18" s="4" t="s">
        <v>38</v>
      </c>
      <c r="B18" s="5"/>
      <c r="C18" s="5"/>
      <c r="D18" s="5"/>
      <c r="E18" s="5"/>
      <c r="F18" s="17"/>
      <c r="G18" s="27">
        <f>G19</f>
        <v>0</v>
      </c>
    </row>
    <row r="19" spans="1:7" s="1" customFormat="1" ht="12.75" x14ac:dyDescent="0.2">
      <c r="A19" s="12" t="s">
        <v>39</v>
      </c>
      <c r="B19" s="12"/>
      <c r="C19" s="12"/>
      <c r="D19" s="12"/>
      <c r="E19" s="12"/>
      <c r="F19" s="28"/>
      <c r="G19" s="16">
        <v>0</v>
      </c>
    </row>
    <row r="20" spans="1:7" s="1" customFormat="1" ht="12.95" customHeight="1" x14ac:dyDescent="0.2">
      <c r="A20" s="8"/>
      <c r="F20" s="14"/>
      <c r="G20" s="14"/>
    </row>
    <row r="21" spans="1:7" s="1" customFormat="1" ht="12.75" x14ac:dyDescent="0.2">
      <c r="A21" s="4" t="s">
        <v>40</v>
      </c>
      <c r="B21" s="5"/>
      <c r="C21" s="5"/>
      <c r="D21" s="5"/>
      <c r="E21" s="5"/>
      <c r="F21" s="17"/>
      <c r="G21" s="27">
        <f>G15+G11+G7</f>
        <v>1.25</v>
      </c>
    </row>
    <row r="22" spans="1:7" s="1" customFormat="1" ht="12.75" x14ac:dyDescent="0.2">
      <c r="A22" s="25"/>
      <c r="B22" s="25"/>
      <c r="C22" s="25"/>
      <c r="D22" s="25"/>
      <c r="E22" s="25"/>
      <c r="F22" s="25"/>
      <c r="G22" s="14"/>
    </row>
  </sheetData>
  <mergeCells count="7">
    <mergeCell ref="A16:F16"/>
    <mergeCell ref="A13:F13"/>
    <mergeCell ref="A2:G2"/>
    <mergeCell ref="A3:G3"/>
    <mergeCell ref="A4:G4"/>
    <mergeCell ref="A9:F9"/>
    <mergeCell ref="A8:F8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showGridLines="0" zoomScaleNormal="100" workbookViewId="0">
      <selection activeCell="C11" sqref="C11"/>
    </sheetView>
  </sheetViews>
  <sheetFormatPr baseColWidth="10" defaultColWidth="11.42578125" defaultRowHeight="15" x14ac:dyDescent="0.25"/>
  <cols>
    <col min="1" max="1" width="32" bestFit="1" customWidth="1"/>
    <col min="2" max="2" width="21" customWidth="1"/>
    <col min="3" max="3" width="16.42578125" customWidth="1"/>
  </cols>
  <sheetData>
    <row r="1" spans="1:4" s="1" customFormat="1" ht="12.75" x14ac:dyDescent="0.2"/>
    <row r="2" spans="1:4" s="1" customFormat="1" ht="15.6" customHeight="1" x14ac:dyDescent="0.2">
      <c r="A2" s="61" t="str">
        <f>Entête!A2</f>
        <v xml:space="preserve">DEVIS - DEP ING </v>
      </c>
      <c r="B2" s="61"/>
      <c r="C2" s="61"/>
    </row>
    <row r="3" spans="1:4" s="1" customFormat="1" ht="12.75" x14ac:dyDescent="0.2">
      <c r="A3" s="61" t="str">
        <f>Entête!A3</f>
        <v>VIVETIC Group - Departement Ingénierie</v>
      </c>
      <c r="B3" s="61"/>
      <c r="C3" s="61"/>
    </row>
    <row r="4" spans="1:4" s="1" customFormat="1" ht="12.75" x14ac:dyDescent="0.2">
      <c r="A4" s="61" t="str">
        <f>Entête!A4</f>
        <v>Edouard Denis - envoie de SMS</v>
      </c>
      <c r="B4" s="61"/>
      <c r="C4" s="61"/>
    </row>
    <row r="5" spans="1:4" s="1" customFormat="1" ht="12.75" x14ac:dyDescent="0.2"/>
    <row r="6" spans="1:4" s="1" customFormat="1" ht="12.75" x14ac:dyDescent="0.2"/>
    <row r="7" spans="1:4" ht="15.75" thickBot="1" x14ac:dyDescent="0.3"/>
    <row r="8" spans="1:4" ht="15.75" thickBot="1" x14ac:dyDescent="0.3">
      <c r="A8" s="41" t="s">
        <v>41</v>
      </c>
      <c r="B8" s="42" t="s">
        <v>147</v>
      </c>
      <c r="C8" s="42" t="s">
        <v>148</v>
      </c>
      <c r="D8" s="42" t="s">
        <v>152</v>
      </c>
    </row>
    <row r="9" spans="1:4" ht="15" customHeight="1" thickBot="1" x14ac:dyDescent="0.3">
      <c r="A9" s="43" t="s">
        <v>42</v>
      </c>
      <c r="B9" s="64" t="s">
        <v>149</v>
      </c>
      <c r="C9" s="49"/>
      <c r="D9" s="64" t="s">
        <v>43</v>
      </c>
    </row>
    <row r="10" spans="1:4" ht="29.25" customHeight="1" thickBot="1" x14ac:dyDescent="0.3">
      <c r="A10" s="44" t="s">
        <v>151</v>
      </c>
      <c r="B10" s="65"/>
      <c r="C10" s="52" t="s">
        <v>164</v>
      </c>
      <c r="D10" s="65"/>
    </row>
    <row r="11" spans="1:4" ht="15.75" thickBot="1" x14ac:dyDescent="0.3">
      <c r="A11" s="44"/>
      <c r="B11" s="65"/>
      <c r="C11" s="49"/>
      <c r="D11" s="65"/>
    </row>
    <row r="12" spans="1:4" ht="15.75" thickBot="1" x14ac:dyDescent="0.3">
      <c r="A12" s="50"/>
      <c r="B12" s="65"/>
      <c r="C12" s="49"/>
      <c r="D12" s="65"/>
    </row>
    <row r="13" spans="1:4" ht="15.75" thickBot="1" x14ac:dyDescent="0.3">
      <c r="A13" s="50"/>
      <c r="B13" s="65"/>
      <c r="C13" s="49"/>
      <c r="D13" s="65"/>
    </row>
    <row r="14" spans="1:4" ht="15.75" thickBot="1" x14ac:dyDescent="0.3">
      <c r="A14" s="44"/>
      <c r="B14" s="65"/>
      <c r="C14" s="49"/>
      <c r="D14" s="65"/>
    </row>
    <row r="15" spans="1:4" ht="15.75" thickBot="1" x14ac:dyDescent="0.3">
      <c r="A15" s="44"/>
      <c r="B15" s="65"/>
      <c r="C15" s="49"/>
      <c r="D15" s="65"/>
    </row>
    <row r="16" spans="1:4" ht="15.75" thickBot="1" x14ac:dyDescent="0.3">
      <c r="A16" s="44"/>
      <c r="B16" s="65"/>
      <c r="C16" s="49"/>
      <c r="D16" s="65"/>
    </row>
    <row r="17" spans="1:4" ht="15.75" thickBot="1" x14ac:dyDescent="0.3">
      <c r="A17" s="44"/>
      <c r="B17" s="65"/>
      <c r="C17" s="49"/>
      <c r="D17" s="65"/>
    </row>
  </sheetData>
  <mergeCells count="5">
    <mergeCell ref="D9:D17"/>
    <mergeCell ref="A2:C2"/>
    <mergeCell ref="A3:C3"/>
    <mergeCell ref="A4:C4"/>
    <mergeCell ref="B9:B17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showGridLines="0" tabSelected="1" zoomScaleNormal="100" workbookViewId="0">
      <selection activeCell="H27" sqref="H27"/>
    </sheetView>
  </sheetViews>
  <sheetFormatPr baseColWidth="10" defaultColWidth="11.42578125" defaultRowHeight="15" x14ac:dyDescent="0.25"/>
  <cols>
    <col min="1" max="1" width="22.140625" customWidth="1"/>
    <col min="2" max="4" width="11.7109375" customWidth="1"/>
    <col min="5" max="5" width="36" customWidth="1"/>
    <col min="6" max="6" width="11.7109375" customWidth="1"/>
  </cols>
  <sheetData>
    <row r="1" spans="1:8" s="1" customFormat="1" ht="12.75" x14ac:dyDescent="0.2"/>
    <row r="2" spans="1:8" s="1" customFormat="1" ht="12.75" x14ac:dyDescent="0.2">
      <c r="A2" s="61" t="str">
        <f>Entête!A2</f>
        <v xml:space="preserve">DEVIS - DEP ING </v>
      </c>
      <c r="B2" s="61"/>
      <c r="C2" s="61"/>
      <c r="D2" s="61"/>
      <c r="E2" s="61"/>
      <c r="F2" s="61"/>
    </row>
    <row r="3" spans="1:8" s="1" customFormat="1" ht="12.75" x14ac:dyDescent="0.2">
      <c r="A3" s="61" t="str">
        <f>Entête!A3</f>
        <v>VIVETIC Group - Departement Ingénierie</v>
      </c>
      <c r="B3" s="61"/>
      <c r="C3" s="61"/>
      <c r="D3" s="61"/>
      <c r="E3" s="61"/>
      <c r="F3" s="61"/>
    </row>
    <row r="4" spans="1:8" s="1" customFormat="1" ht="12.75" x14ac:dyDescent="0.2">
      <c r="A4" s="61" t="str">
        <f>Entête!A4</f>
        <v>Edouard Denis - envoie de SMS</v>
      </c>
      <c r="B4" s="61"/>
      <c r="C4" s="61"/>
      <c r="D4" s="61"/>
      <c r="E4" s="61"/>
      <c r="F4" s="61"/>
    </row>
    <row r="5" spans="1:8" s="1" customFormat="1" ht="12.75" x14ac:dyDescent="0.2">
      <c r="C5" s="3"/>
      <c r="E5" s="2"/>
    </row>
    <row r="6" spans="1:8" s="1" customFormat="1" ht="12.75" x14ac:dyDescent="0.2"/>
    <row r="7" spans="1:8" s="1" customFormat="1" ht="12.75" x14ac:dyDescent="0.2">
      <c r="A7" s="4" t="s">
        <v>44</v>
      </c>
      <c r="B7" s="5"/>
      <c r="C7" s="5"/>
      <c r="D7" s="5"/>
      <c r="E7" s="15" t="s">
        <v>45</v>
      </c>
      <c r="F7" s="15" t="s">
        <v>46</v>
      </c>
      <c r="G7" s="15" t="s">
        <v>47</v>
      </c>
      <c r="H7" s="15" t="s">
        <v>48</v>
      </c>
    </row>
    <row r="8" spans="1:8" s="1" customFormat="1" ht="12.75" x14ac:dyDescent="0.2">
      <c r="A8" s="9" t="s">
        <v>31</v>
      </c>
      <c r="B8" s="10"/>
      <c r="C8" s="10"/>
      <c r="D8" s="10"/>
      <c r="E8" s="23" t="s">
        <v>49</v>
      </c>
      <c r="F8" s="19">
        <f>VLOOKUP(E8,Tableau1[],2,0)</f>
        <v>160</v>
      </c>
      <c r="G8" s="19">
        <f>Chiffrage!G7</f>
        <v>0.25</v>
      </c>
      <c r="H8" s="29">
        <f>F8*G8</f>
        <v>40</v>
      </c>
    </row>
    <row r="9" spans="1:8" s="1" customFormat="1" ht="12.75" x14ac:dyDescent="0.2">
      <c r="A9" s="9" t="s">
        <v>34</v>
      </c>
      <c r="B9" s="10"/>
      <c r="C9" s="10"/>
      <c r="D9" s="10"/>
      <c r="E9" s="23" t="s">
        <v>50</v>
      </c>
      <c r="F9" s="19">
        <f>VLOOKUP(E9,Tableau1[],2,0)</f>
        <v>140</v>
      </c>
      <c r="G9" s="19">
        <f>Chiffrage!G11</f>
        <v>1</v>
      </c>
      <c r="H9" s="29">
        <f t="shared" ref="H9:H12" si="0">F9*G9</f>
        <v>140</v>
      </c>
    </row>
    <row r="10" spans="1:8" s="1" customFormat="1" ht="12.75" x14ac:dyDescent="0.2">
      <c r="A10" s="9" t="s">
        <v>35</v>
      </c>
      <c r="B10" s="10"/>
      <c r="C10" s="10"/>
      <c r="D10" s="10"/>
      <c r="E10" s="24" t="s">
        <v>51</v>
      </c>
      <c r="F10" s="19">
        <f>VLOOKUP(E10,Tableau1[],2,0)</f>
        <v>200</v>
      </c>
      <c r="G10" s="19">
        <f>Chiffrage!G15</f>
        <v>0</v>
      </c>
      <c r="H10" s="29">
        <f t="shared" si="0"/>
        <v>0</v>
      </c>
    </row>
    <row r="11" spans="1:8" s="1" customFormat="1" ht="12.75" x14ac:dyDescent="0.2">
      <c r="A11" s="9" t="s">
        <v>36</v>
      </c>
      <c r="B11" s="10"/>
      <c r="C11" s="10"/>
      <c r="D11" s="10"/>
      <c r="E11" s="23" t="s">
        <v>52</v>
      </c>
      <c r="F11" s="19">
        <f>VLOOKUP(E11,Tableau1[],2,0)</f>
        <v>100</v>
      </c>
      <c r="G11" s="19">
        <f>Chiffrage!G16</f>
        <v>0</v>
      </c>
      <c r="H11" s="29">
        <f t="shared" si="0"/>
        <v>0</v>
      </c>
    </row>
    <row r="12" spans="1:8" s="1" customFormat="1" ht="12.75" x14ac:dyDescent="0.2">
      <c r="A12" s="9" t="s">
        <v>37</v>
      </c>
      <c r="B12" s="10"/>
      <c r="C12" s="10"/>
      <c r="D12" s="10"/>
      <c r="E12" s="24" t="s">
        <v>49</v>
      </c>
      <c r="F12" s="19">
        <f>VLOOKUP(E12,Tableau1[],2,0)</f>
        <v>160</v>
      </c>
      <c r="G12" s="19">
        <f>Chiffrage!G18</f>
        <v>0</v>
      </c>
      <c r="H12" s="29">
        <f t="shared" si="0"/>
        <v>0</v>
      </c>
    </row>
    <row r="13" spans="1:8" s="1" customFormat="1" ht="12.75" x14ac:dyDescent="0.2">
      <c r="A13" s="9" t="s">
        <v>38</v>
      </c>
      <c r="B13" s="10"/>
      <c r="C13" s="10"/>
      <c r="D13" s="10"/>
      <c r="E13" s="24" t="s">
        <v>53</v>
      </c>
      <c r="F13" s="19">
        <f>VLOOKUP(E13,Tableau1[],2,0)</f>
        <v>300</v>
      </c>
      <c r="G13" s="19">
        <f>Chiffrage!G18</f>
        <v>0</v>
      </c>
      <c r="H13" s="29">
        <f t="shared" ref="H13" si="1">F13*G13</f>
        <v>0</v>
      </c>
    </row>
    <row r="14" spans="1:8" s="1" customFormat="1" ht="12.75" x14ac:dyDescent="0.2">
      <c r="A14" s="4" t="s">
        <v>54</v>
      </c>
      <c r="B14" s="5"/>
      <c r="C14" s="5"/>
      <c r="D14" s="5"/>
      <c r="E14" s="5"/>
      <c r="F14" s="17"/>
      <c r="G14" s="17"/>
      <c r="H14" s="30">
        <f>SUM(G8:G12)</f>
        <v>1.25</v>
      </c>
    </row>
    <row r="15" spans="1:8" s="1" customFormat="1" ht="12.75" x14ac:dyDescent="0.2">
      <c r="F15" s="14"/>
      <c r="G15" s="14"/>
      <c r="H15" s="31"/>
    </row>
    <row r="16" spans="1:8" s="1" customFormat="1" ht="12.75" x14ac:dyDescent="0.2">
      <c r="A16" s="4" t="s">
        <v>55</v>
      </c>
      <c r="B16" s="5"/>
      <c r="C16" s="5"/>
      <c r="D16" s="5"/>
      <c r="E16" s="5"/>
      <c r="F16" s="17"/>
      <c r="G16" s="17"/>
      <c r="H16" s="30">
        <f>SUM(H8:H12)</f>
        <v>180</v>
      </c>
    </row>
    <row r="17" spans="1:6" s="1" customFormat="1" ht="12.75" x14ac:dyDescent="0.2">
      <c r="F17" s="14"/>
    </row>
    <row r="18" spans="1:6" s="1" customFormat="1" ht="12.75" x14ac:dyDescent="0.2">
      <c r="F18" s="14"/>
    </row>
    <row r="19" spans="1:6" x14ac:dyDescent="0.25">
      <c r="A19" s="8"/>
      <c r="B19" s="1"/>
      <c r="C19" s="1"/>
      <c r="D19" s="1"/>
      <c r="E19" s="1"/>
      <c r="F19" s="1"/>
    </row>
  </sheetData>
  <mergeCells count="3">
    <mergeCell ref="A2:F2"/>
    <mergeCell ref="A3:F3"/>
    <mergeCell ref="A4:F4"/>
  </mergeCell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Profils!$A$2:$A$8</xm:f>
          </x14:formula1>
          <xm:sqref>E8:E13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"/>
  <sheetViews>
    <sheetView topLeftCell="B1" workbookViewId="0">
      <selection activeCell="F14" sqref="F14"/>
    </sheetView>
  </sheetViews>
  <sheetFormatPr baseColWidth="10" defaultColWidth="11.42578125" defaultRowHeight="15" x14ac:dyDescent="0.25"/>
  <cols>
    <col min="1" max="1" width="5.5703125" hidden="1" customWidth="1"/>
    <col min="2" max="2" width="18.28515625" customWidth="1"/>
    <col min="3" max="3" width="23.7109375" customWidth="1"/>
    <col min="4" max="4" width="53.5703125" customWidth="1"/>
    <col min="5" max="5" width="41.28515625" customWidth="1"/>
  </cols>
  <sheetData>
    <row r="1" spans="1:6" x14ac:dyDescent="0.25">
      <c r="A1" s="34" t="s">
        <v>56</v>
      </c>
      <c r="B1" s="34" t="s">
        <v>57</v>
      </c>
      <c r="C1" s="34" t="s">
        <v>58</v>
      </c>
      <c r="D1" s="34" t="s">
        <v>59</v>
      </c>
      <c r="E1" s="34" t="s">
        <v>60</v>
      </c>
      <c r="F1" s="34" t="s">
        <v>61</v>
      </c>
    </row>
    <row r="2" spans="1:6" ht="20.100000000000001" customHeight="1" x14ac:dyDescent="0.25">
      <c r="A2" s="36" t="str">
        <f>Tableau2[[#This Row],[Techno]]&amp;" - " &amp;Tableau2[[#This Row],[Sujet]]</f>
        <v>HNET - Création de script via le scripter - Standard</v>
      </c>
      <c r="B2" s="35" t="s">
        <v>62</v>
      </c>
      <c r="C2" s="35" t="s">
        <v>63</v>
      </c>
      <c r="D2" s="35" t="s">
        <v>64</v>
      </c>
      <c r="E2" s="36" t="s">
        <v>65</v>
      </c>
      <c r="F2" s="37">
        <v>1</v>
      </c>
    </row>
    <row r="3" spans="1:6" ht="20.100000000000001" customHeight="1" x14ac:dyDescent="0.25">
      <c r="A3" s="36" t="str">
        <f>Tableau2[[#This Row],[Techno]]&amp;" - " &amp;Tableau2[[#This Row],[Sujet]]</f>
        <v>HNET - Création de script via le scripter - Basique</v>
      </c>
      <c r="B3" s="35" t="s">
        <v>62</v>
      </c>
      <c r="C3" s="35" t="s">
        <v>63</v>
      </c>
      <c r="D3" s="35" t="s">
        <v>66</v>
      </c>
      <c r="E3" s="36" t="s">
        <v>67</v>
      </c>
      <c r="F3" s="37">
        <v>0.5</v>
      </c>
    </row>
    <row r="4" spans="1:6" ht="20.100000000000001" customHeight="1" x14ac:dyDescent="0.25">
      <c r="A4" s="36" t="str">
        <f>Tableau2[[#This Row],[Techno]]&amp;" - " &amp;Tableau2[[#This Row],[Sujet]]</f>
        <v>HNET / SQL Server - Création des tables - Basique</v>
      </c>
      <c r="B4" s="35" t="s">
        <v>62</v>
      </c>
      <c r="C4" s="35" t="s">
        <v>68</v>
      </c>
      <c r="D4" s="35" t="s">
        <v>69</v>
      </c>
      <c r="E4" s="36" t="s">
        <v>70</v>
      </c>
      <c r="F4" s="37">
        <v>0.25</v>
      </c>
    </row>
    <row r="5" spans="1:6" ht="20.100000000000001" customHeight="1" x14ac:dyDescent="0.25">
      <c r="A5" s="36" t="str">
        <f>Tableau2[[#This Row],[Techno]]&amp;" - " &amp;Tableau2[[#This Row],[Sujet]]</f>
        <v>HNET / SQL Server - Création des tables - Standard</v>
      </c>
      <c r="B5" s="35" t="s">
        <v>62</v>
      </c>
      <c r="C5" s="35" t="s">
        <v>68</v>
      </c>
      <c r="D5" s="35" t="s">
        <v>71</v>
      </c>
      <c r="E5" s="36" t="s">
        <v>72</v>
      </c>
      <c r="F5" s="37">
        <v>0.5</v>
      </c>
    </row>
    <row r="6" spans="1:6" ht="20.100000000000001" customHeight="1" x14ac:dyDescent="0.25">
      <c r="A6" s="36" t="str">
        <f>Tableau2[[#This Row],[Techno]]&amp;" - " &amp;Tableau2[[#This Row],[Sujet]]</f>
        <v>HNET / SQL Server - Création des tables - Complexe</v>
      </c>
      <c r="B6" s="35" t="s">
        <v>62</v>
      </c>
      <c r="C6" s="35" t="s">
        <v>68</v>
      </c>
      <c r="D6" s="35" t="s">
        <v>73</v>
      </c>
      <c r="E6" s="36" t="s">
        <v>74</v>
      </c>
      <c r="F6" s="37">
        <v>2</v>
      </c>
    </row>
    <row r="7" spans="1:6" ht="20.100000000000001" customHeight="1" x14ac:dyDescent="0.25">
      <c r="A7" s="36" t="str">
        <f>Tableau2[[#This Row],[Techno]]&amp;" - " &amp;Tableau2[[#This Row],[Sujet]]</f>
        <v>HNET - Mise en place des Serveurs Vocales Intreractif - Basique</v>
      </c>
      <c r="B7" s="35" t="s">
        <v>62</v>
      </c>
      <c r="C7" s="35" t="s">
        <v>63</v>
      </c>
      <c r="D7" s="35" t="s">
        <v>75</v>
      </c>
      <c r="E7" s="36" t="s">
        <v>76</v>
      </c>
      <c r="F7" s="37">
        <v>0.25</v>
      </c>
    </row>
    <row r="8" spans="1:6" ht="20.100000000000001" customHeight="1" x14ac:dyDescent="0.25">
      <c r="A8" s="36" t="str">
        <f>Tableau2[[#This Row],[Techno]]&amp;" - " &amp;Tableau2[[#This Row],[Sujet]]</f>
        <v>HNET - Mise en place des Serveurs Vocales Intreractif - Standard</v>
      </c>
      <c r="B8" s="35" t="s">
        <v>62</v>
      </c>
      <c r="C8" s="35" t="s">
        <v>63</v>
      </c>
      <c r="D8" s="35" t="s">
        <v>77</v>
      </c>
      <c r="E8" s="36" t="s">
        <v>78</v>
      </c>
      <c r="F8" s="37">
        <v>1</v>
      </c>
    </row>
    <row r="9" spans="1:6" ht="20.100000000000001" customHeight="1" x14ac:dyDescent="0.25">
      <c r="A9" s="36" t="str">
        <f>Tableau2[[#This Row],[Techno]]&amp;" - " &amp;Tableau2[[#This Row],[Sujet]]</f>
        <v>HNET - Mise en place des Serveurs Vocales Intreractif - Complexe</v>
      </c>
      <c r="B9" s="35" t="s">
        <v>62</v>
      </c>
      <c r="C9" s="35" t="s">
        <v>63</v>
      </c>
      <c r="D9" s="35" t="s">
        <v>79</v>
      </c>
      <c r="E9" s="36" t="s">
        <v>80</v>
      </c>
      <c r="F9" s="37">
        <v>3</v>
      </c>
    </row>
    <row r="10" spans="1:6" ht="20.100000000000001" customHeight="1" x14ac:dyDescent="0.25">
      <c r="A10" s="38" t="str">
        <f>Tableau2[[#This Row],[Techno]]&amp;" - " &amp;Tableau2[[#This Row],[Sujet]]</f>
        <v>HNET - Paramétrage de campagne - Standard</v>
      </c>
      <c r="B10" s="35" t="s">
        <v>62</v>
      </c>
      <c r="C10" s="35" t="s">
        <v>63</v>
      </c>
      <c r="D10" s="35" t="s">
        <v>81</v>
      </c>
      <c r="E10" s="38"/>
      <c r="F10" s="37">
        <v>0.5</v>
      </c>
    </row>
    <row r="11" spans="1:6" ht="20.100000000000001" customHeight="1" x14ac:dyDescent="0.25">
      <c r="A11" s="36" t="str">
        <f>Tableau2[[#This Row],[Techno]]&amp;" - " &amp;Tableau2[[#This Row],[Sujet]]</f>
        <v>HNET / EXCEL - Traitment d'un fichier d'entrée - Standard</v>
      </c>
      <c r="B11" s="35" t="s">
        <v>62</v>
      </c>
      <c r="C11" s="35" t="s">
        <v>82</v>
      </c>
      <c r="D11" s="35" t="s">
        <v>83</v>
      </c>
      <c r="E11" s="36" t="s">
        <v>84</v>
      </c>
      <c r="F11" s="37">
        <v>0.25</v>
      </c>
    </row>
    <row r="12" spans="1:6" ht="20.100000000000001" customHeight="1" x14ac:dyDescent="0.25">
      <c r="A12" s="36" t="str">
        <f>Tableau2[[#This Row],[Techno]]&amp;" - " &amp;Tableau2[[#This Row],[Sujet]]</f>
        <v>HNET / EXCEL - Traitment d'un fichier d'entrée - Complexe</v>
      </c>
      <c r="B12" s="35" t="s">
        <v>62</v>
      </c>
      <c r="C12" s="35" t="s">
        <v>82</v>
      </c>
      <c r="D12" s="35" t="s">
        <v>85</v>
      </c>
      <c r="E12" s="36" t="s">
        <v>86</v>
      </c>
      <c r="F12" s="37">
        <v>1</v>
      </c>
    </row>
    <row r="13" spans="1:6" ht="20.100000000000001" customHeight="1" x14ac:dyDescent="0.25">
      <c r="A13" s="36" t="str">
        <f>Tableau2[[#This Row],[Techno]]&amp;" - " &amp;Tableau2[[#This Row],[Sujet]]</f>
        <v>HNET - Liaison/Basculement de 2 campagnes - Standard</v>
      </c>
      <c r="B13" s="35" t="s">
        <v>62</v>
      </c>
      <c r="C13" s="35" t="s">
        <v>63</v>
      </c>
      <c r="D13" s="35" t="s">
        <v>87</v>
      </c>
      <c r="E13" s="36" t="s">
        <v>88</v>
      </c>
      <c r="F13" s="37">
        <v>1</v>
      </c>
    </row>
    <row r="14" spans="1:6" ht="20.100000000000001" customHeight="1" x14ac:dyDescent="0.25">
      <c r="A14" s="38" t="str">
        <f>Tableau2[[#This Row],[Techno]]&amp;" - " &amp;Tableau2[[#This Row],[Sujet]]</f>
        <v>WS / SQL Server / VBA / Excel  - AS - Campagne - Statistique traitement</v>
      </c>
      <c r="B14" s="35" t="s">
        <v>89</v>
      </c>
      <c r="C14" s="35" t="s">
        <v>90</v>
      </c>
      <c r="D14" s="35" t="s">
        <v>139</v>
      </c>
      <c r="E14" s="36" t="s">
        <v>145</v>
      </c>
      <c r="F14" s="37">
        <v>1</v>
      </c>
    </row>
    <row r="15" spans="1:6" ht="20.100000000000001" customHeight="1" x14ac:dyDescent="0.25">
      <c r="A15" s="38" t="str">
        <f>Tableau2[[#This Row],[Techno]]&amp;" - " &amp;Tableau2[[#This Row],[Sujet]]</f>
        <v>WS / SQL Server / VBA / Excel  - AS - Campagne - Statistique fiche</v>
      </c>
      <c r="B15" s="35" t="s">
        <v>89</v>
      </c>
      <c r="C15" s="35" t="s">
        <v>90</v>
      </c>
      <c r="D15" s="35" t="s">
        <v>140</v>
      </c>
      <c r="E15" s="36" t="s">
        <v>145</v>
      </c>
      <c r="F15" s="37">
        <v>0.875</v>
      </c>
    </row>
    <row r="16" spans="1:6" ht="20.100000000000001" customHeight="1" x14ac:dyDescent="0.25">
      <c r="A16" s="36" t="str">
        <f>Tableau2[[#This Row],[Techno]]&amp;" - " &amp;Tableau2[[#This Row],[Sujet]]</f>
        <v>WS / SQL Server / VBA / Excel  - AS - Visulisation des fiches - format tableau</v>
      </c>
      <c r="B16" s="35" t="s">
        <v>89</v>
      </c>
      <c r="C16" s="35" t="s">
        <v>90</v>
      </c>
      <c r="D16" s="35" t="s">
        <v>141</v>
      </c>
      <c r="E16" s="36" t="s">
        <v>145</v>
      </c>
      <c r="F16" s="37">
        <v>0.375</v>
      </c>
    </row>
    <row r="17" spans="1:6" ht="20.100000000000001" customHeight="1" x14ac:dyDescent="0.25">
      <c r="A17" s="45" t="str">
        <f>Tableau2[[#This Row],[Techno]]&amp;" - " &amp;Tableau2[[#This Row],[Sujet]]</f>
        <v>WS / SQL Server / VBA / Excel  - AE - Campagne - Standard AE</v>
      </c>
      <c r="B17" s="35" t="s">
        <v>89</v>
      </c>
      <c r="C17" s="35" t="s">
        <v>90</v>
      </c>
      <c r="D17" s="46" t="s">
        <v>142</v>
      </c>
      <c r="E17" s="36" t="s">
        <v>145</v>
      </c>
      <c r="F17" s="48">
        <v>2</v>
      </c>
    </row>
    <row r="18" spans="1:6" ht="20.100000000000001" customHeight="1" x14ac:dyDescent="0.25">
      <c r="A18" s="45" t="str">
        <f>Tableau2[[#This Row],[Techno]]&amp;" - " &amp;Tableau2[[#This Row],[Sujet]]</f>
        <v xml:space="preserve">WS / SQL Server / VBA / Excel  - Mail - Campagne - Statistique traitement                                                          </v>
      </c>
      <c r="B18" s="35" t="s">
        <v>89</v>
      </c>
      <c r="C18" s="35" t="s">
        <v>90</v>
      </c>
      <c r="D18" s="35" t="s">
        <v>143</v>
      </c>
      <c r="E18" s="36" t="s">
        <v>145</v>
      </c>
      <c r="F18" s="48">
        <v>1.5</v>
      </c>
    </row>
    <row r="19" spans="1:6" ht="20.100000000000001" customHeight="1" x14ac:dyDescent="0.25">
      <c r="A19" s="45" t="str">
        <f>Tableau2[[#This Row],[Techno]]&amp;" - " &amp;Tableau2[[#This Row],[Sujet]]</f>
        <v xml:space="preserve">WS / SQL Server / VBA / Excel  - Mail - Campagne - Statistique reception </v>
      </c>
      <c r="B19" s="35" t="s">
        <v>89</v>
      </c>
      <c r="C19" s="35" t="s">
        <v>90</v>
      </c>
      <c r="D19" s="35" t="s">
        <v>144</v>
      </c>
      <c r="E19" s="36" t="s">
        <v>145</v>
      </c>
      <c r="F19" s="48">
        <v>1.5</v>
      </c>
    </row>
    <row r="20" spans="1:6" ht="20.100000000000001" customHeight="1" x14ac:dyDescent="0.25">
      <c r="A20" s="36" t="str">
        <f>Tableau2[[#This Row],[Techno]]&amp;" - " &amp;Tableau2[[#This Row],[Sujet]]</f>
        <v>SQUASH - Rédaction du cahier de recette - montage de campagne Standard</v>
      </c>
      <c r="B20" s="35" t="s">
        <v>91</v>
      </c>
      <c r="C20" s="35" t="s">
        <v>92</v>
      </c>
      <c r="D20" s="35" t="s">
        <v>93</v>
      </c>
      <c r="E20" s="38"/>
      <c r="F20" s="37">
        <v>0.5</v>
      </c>
    </row>
    <row r="21" spans="1:6" ht="20.100000000000001" customHeight="1" x14ac:dyDescent="0.25">
      <c r="A21" s="36" t="str">
        <f>Tableau2[[#This Row],[Techno]]&amp;" - " &amp;Tableau2[[#This Row],[Sujet]]</f>
        <v>SQUASH - Rédaction du cahier de recette - montage de campagne Complexe</v>
      </c>
      <c r="B21" s="35" t="s">
        <v>91</v>
      </c>
      <c r="C21" s="35" t="s">
        <v>92</v>
      </c>
      <c r="D21" s="35" t="s">
        <v>94</v>
      </c>
      <c r="E21" s="36" t="s">
        <v>95</v>
      </c>
      <c r="F21" s="37">
        <v>1</v>
      </c>
    </row>
    <row r="22" spans="1:6" ht="20.100000000000001" customHeight="1" x14ac:dyDescent="0.25">
      <c r="A22" s="36" t="str">
        <f>Tableau2[[#This Row],[Techno]]&amp;" - " &amp;Tableau2[[#This Row],[Sujet]]</f>
        <v>SQUASH - Test : éxécution et retour - montage de campagne Standard</v>
      </c>
      <c r="B22" s="35" t="s">
        <v>91</v>
      </c>
      <c r="C22" s="35" t="s">
        <v>92</v>
      </c>
      <c r="D22" s="35" t="s">
        <v>96</v>
      </c>
      <c r="E22" s="38"/>
      <c r="F22" s="37">
        <v>1</v>
      </c>
    </row>
    <row r="23" spans="1:6" ht="20.100000000000001" customHeight="1" x14ac:dyDescent="0.25">
      <c r="A23" s="36" t="str">
        <f>Tableau2[[#This Row],[Techno]]&amp;" - " &amp;Tableau2[[#This Row],[Sujet]]</f>
        <v>SQUASH - Test  : éxécution et retour - montage de campagne Complexe</v>
      </c>
      <c r="B23" s="35" t="s">
        <v>91</v>
      </c>
      <c r="C23" s="35" t="s">
        <v>92</v>
      </c>
      <c r="D23" s="35" t="s">
        <v>97</v>
      </c>
      <c r="E23" s="38" t="s">
        <v>95</v>
      </c>
      <c r="F23" s="37">
        <v>1</v>
      </c>
    </row>
    <row r="24" spans="1:6" ht="20.100000000000001" customHeight="1" x14ac:dyDescent="0.25">
      <c r="A24" s="36" t="str">
        <f>Tableau2[[#This Row],[Techno]]&amp;" - " &amp;Tableau2[[#This Row],[Sujet]]</f>
        <v>SQUASH - Rédaction du cahier de recette - reporting Standard</v>
      </c>
      <c r="B24" s="35" t="s">
        <v>91</v>
      </c>
      <c r="C24" s="35" t="s">
        <v>92</v>
      </c>
      <c r="D24" s="35" t="s">
        <v>98</v>
      </c>
      <c r="E24" s="38"/>
      <c r="F24" s="37">
        <v>0.5</v>
      </c>
    </row>
    <row r="25" spans="1:6" ht="20.100000000000001" customHeight="1" x14ac:dyDescent="0.25">
      <c r="A25" s="36" t="str">
        <f>Tableau2[[#This Row],[Techno]]&amp;" - " &amp;Tableau2[[#This Row],[Sujet]]</f>
        <v>SQUASH - Rédaction du cahier de recette - reporting Spécifique</v>
      </c>
      <c r="B25" s="35" t="s">
        <v>91</v>
      </c>
      <c r="C25" s="35" t="s">
        <v>92</v>
      </c>
      <c r="D25" s="35" t="s">
        <v>99</v>
      </c>
      <c r="E25" s="36" t="s">
        <v>100</v>
      </c>
      <c r="F25" s="37">
        <v>0.75</v>
      </c>
    </row>
    <row r="26" spans="1:6" ht="20.100000000000001" customHeight="1" x14ac:dyDescent="0.25">
      <c r="A26" s="36" t="str">
        <f>Tableau2[[#This Row],[Techno]]&amp;" - " &amp;Tableau2[[#This Row],[Sujet]]</f>
        <v>SQUASH - Test : éxécution et retour -  reporting Standard</v>
      </c>
      <c r="B26" s="35" t="s">
        <v>91</v>
      </c>
      <c r="C26" s="35" t="s">
        <v>92</v>
      </c>
      <c r="D26" s="35" t="s">
        <v>101</v>
      </c>
      <c r="E26" s="38"/>
      <c r="F26" s="37">
        <v>1</v>
      </c>
    </row>
    <row r="27" spans="1:6" ht="20.100000000000001" customHeight="1" x14ac:dyDescent="0.25">
      <c r="A27" s="36" t="str">
        <f>Tableau2[[#This Row],[Techno]]&amp;" - " &amp;Tableau2[[#This Row],[Sujet]]</f>
        <v>SQUASH - Test  : éxécution et retour - reporting Spécifique</v>
      </c>
      <c r="B27" s="35" t="s">
        <v>91</v>
      </c>
      <c r="C27" s="35" t="s">
        <v>92</v>
      </c>
      <c r="D27" s="35" t="s">
        <v>102</v>
      </c>
      <c r="E27" s="36" t="s">
        <v>100</v>
      </c>
      <c r="F27" s="37">
        <v>1</v>
      </c>
    </row>
    <row r="28" spans="1:6" ht="228.75" x14ac:dyDescent="0.25">
      <c r="A28" s="45" t="str">
        <f>Tableau2[[#This Row],[Techno]]&amp;" - " &amp;Tableau2[[#This Row],[Sujet]]</f>
        <v>Talend / Python - Download auto zip depuis FTP+envoi mail à chaque récuperation</v>
      </c>
      <c r="B28" s="46" t="s">
        <v>105</v>
      </c>
      <c r="C28" s="46" t="s">
        <v>106</v>
      </c>
      <c r="D28" s="46" t="s">
        <v>107</v>
      </c>
      <c r="E28" s="47" t="s">
        <v>108</v>
      </c>
      <c r="F28" s="48">
        <v>1</v>
      </c>
    </row>
    <row r="29" spans="1:6" ht="144.75" x14ac:dyDescent="0.25">
      <c r="A29" s="45" t="str">
        <f>Tableau2[[#This Row],[Techno]]&amp;" - " &amp;Tableau2[[#This Row],[Sujet]]</f>
        <v>Talend / Python - Mise en push auto sans passer par le 3P</v>
      </c>
      <c r="B29" s="46" t="s">
        <v>105</v>
      </c>
      <c r="C29" s="46" t="s">
        <v>106</v>
      </c>
      <c r="D29" s="46" t="s">
        <v>109</v>
      </c>
      <c r="E29" s="47" t="s">
        <v>110</v>
      </c>
      <c r="F29" s="48">
        <v>1</v>
      </c>
    </row>
    <row r="30" spans="1:6" ht="180.75" x14ac:dyDescent="0.25">
      <c r="A30" s="45" t="str">
        <f>Tableau2[[#This Row],[Techno]]&amp;" - " &amp;Tableau2[[#This Row],[Sujet]]</f>
        <v>PHP / Outil Générique - Paramétrage interface de saisie/Contrôle simple</v>
      </c>
      <c r="B30" s="46" t="s">
        <v>105</v>
      </c>
      <c r="C30" s="46" t="s">
        <v>111</v>
      </c>
      <c r="D30" s="46" t="s">
        <v>112</v>
      </c>
      <c r="E30" s="47" t="s">
        <v>113</v>
      </c>
      <c r="F30" s="48">
        <v>0.5</v>
      </c>
    </row>
    <row r="31" spans="1:6" ht="180.75" x14ac:dyDescent="0.25">
      <c r="A31" s="45" t="str">
        <f>Tableau2[[#This Row],[Techno]]&amp;" - " &amp;Tableau2[[#This Row],[Sujet]]</f>
        <v>PHP / Outil Générique - Paramétrage interface de saisie/Contrôle complexe</v>
      </c>
      <c r="B31" s="46" t="s">
        <v>105</v>
      </c>
      <c r="C31" s="46" t="s">
        <v>111</v>
      </c>
      <c r="D31" s="46" t="s">
        <v>114</v>
      </c>
      <c r="E31" s="47" t="s">
        <v>115</v>
      </c>
      <c r="F31" s="48">
        <v>1</v>
      </c>
    </row>
    <row r="32" spans="1:6" ht="108.75" x14ac:dyDescent="0.25">
      <c r="A32" s="45" t="str">
        <f>Tableau2[[#This Row],[Techno]]&amp;" - " &amp;Tableau2[[#This Row],[Sujet]]</f>
        <v>Python - Paramétrage livraison lowcoast</v>
      </c>
      <c r="B32" s="46" t="s">
        <v>105</v>
      </c>
      <c r="C32" s="46" t="s">
        <v>116</v>
      </c>
      <c r="D32" s="46" t="s">
        <v>117</v>
      </c>
      <c r="E32" s="47" t="s">
        <v>118</v>
      </c>
      <c r="F32" s="48">
        <v>0.125</v>
      </c>
    </row>
    <row r="33" spans="1:6" ht="108.75" x14ac:dyDescent="0.25">
      <c r="A33" s="45" t="str">
        <f>Tableau2[[#This Row],[Techno]]&amp;" - " &amp;Tableau2[[#This Row],[Sujet]]</f>
        <v xml:space="preserve">Python - Création d'interface de livraison </v>
      </c>
      <c r="B33" s="46" t="s">
        <v>105</v>
      </c>
      <c r="C33" s="46" t="s">
        <v>116</v>
      </c>
      <c r="D33" s="46" t="s">
        <v>119</v>
      </c>
      <c r="E33" s="47" t="s">
        <v>120</v>
      </c>
      <c r="F33" s="48">
        <v>0.5</v>
      </c>
    </row>
    <row r="34" spans="1:6" ht="240.75" x14ac:dyDescent="0.25">
      <c r="A34" s="45" t="str">
        <f>Tableau2[[#This Row],[Techno]]&amp;" - " &amp;Tableau2[[#This Row],[Sujet]]</f>
        <v>Talend / Python - Création d'interface de livraison + Indexation des images+conversion en format pdf</v>
      </c>
      <c r="B34" s="46" t="s">
        <v>105</v>
      </c>
      <c r="C34" s="46" t="s">
        <v>106</v>
      </c>
      <c r="D34" s="46" t="s">
        <v>121</v>
      </c>
      <c r="E34" s="47" t="s">
        <v>122</v>
      </c>
      <c r="F34" s="48">
        <v>1.5</v>
      </c>
    </row>
    <row r="35" spans="1:6" ht="288.75" x14ac:dyDescent="0.25">
      <c r="A35" s="45" t="str">
        <f>Tableau2[[#This Row],[Techno]]&amp;" - " &amp;Tableau2[[#This Row],[Sujet]]</f>
        <v>Python - Création d'interface de livraison + Indexation des images+conversion en format pdf+livraison FTP+clasement</v>
      </c>
      <c r="B35" s="46" t="s">
        <v>105</v>
      </c>
      <c r="C35" s="46" t="s">
        <v>116</v>
      </c>
      <c r="D35" s="46" t="s">
        <v>123</v>
      </c>
      <c r="E35" s="47" t="s">
        <v>124</v>
      </c>
      <c r="F35" s="48">
        <v>2</v>
      </c>
    </row>
    <row r="36" spans="1:6" ht="144.75" x14ac:dyDescent="0.25">
      <c r="A36" s="45" t="str">
        <f>Tableau2[[#This Row],[Techno]]&amp;" - " &amp;Tableau2[[#This Row],[Sujet]]</f>
        <v>PHP / Paramétrage GPAO - Outils de suivi simple sur GPAO</v>
      </c>
      <c r="B36" s="46" t="s">
        <v>105</v>
      </c>
      <c r="C36" s="46" t="s">
        <v>125</v>
      </c>
      <c r="D36" s="46" t="s">
        <v>126</v>
      </c>
      <c r="E36" s="47" t="s">
        <v>127</v>
      </c>
      <c r="F36" s="48">
        <v>0.5</v>
      </c>
    </row>
    <row r="37" spans="1:6" ht="156.75" x14ac:dyDescent="0.25">
      <c r="A37" s="45" t="str">
        <f>Tableau2[[#This Row],[Techno]]&amp;" - " &amp;Tableau2[[#This Row],[Sujet]]</f>
        <v>PHP / Paramétrage GPAO - Outils de suivi compliqué sur GPAO</v>
      </c>
      <c r="B37" s="46" t="s">
        <v>105</v>
      </c>
      <c r="C37" s="46" t="s">
        <v>125</v>
      </c>
      <c r="D37" s="46" t="s">
        <v>128</v>
      </c>
      <c r="E37" s="47" t="s">
        <v>129</v>
      </c>
      <c r="F37" s="48">
        <v>1</v>
      </c>
    </row>
    <row r="38" spans="1:6" ht="216.75" x14ac:dyDescent="0.25">
      <c r="A38" s="45" t="str">
        <f>Tableau2[[#This Row],[Techno]]&amp;" - " &amp;Tableau2[[#This Row],[Sujet]]</f>
        <v>PHP - Interface d'extraction des données reporting - avec filtres (interval des dates/typologie)</v>
      </c>
      <c r="B38" s="46" t="s">
        <v>105</v>
      </c>
      <c r="C38" s="46" t="s">
        <v>130</v>
      </c>
      <c r="D38" s="46" t="s">
        <v>131</v>
      </c>
      <c r="E38" s="47" t="s">
        <v>132</v>
      </c>
      <c r="F38" s="48">
        <v>0.4</v>
      </c>
    </row>
    <row r="39" spans="1:6" ht="228.75" x14ac:dyDescent="0.25">
      <c r="A39" s="45" t="str">
        <f>Tableau2[[#This Row],[Techno]]&amp;" - " &amp;Tableau2[[#This Row],[Sujet]]</f>
        <v>PHP - Génération automatique des données reporting - avec filtres (interval des dates/typologie)</v>
      </c>
      <c r="B39" s="46" t="s">
        <v>105</v>
      </c>
      <c r="C39" s="46" t="s">
        <v>130</v>
      </c>
      <c r="D39" s="46" t="s">
        <v>133</v>
      </c>
      <c r="E39" s="47" t="s">
        <v>134</v>
      </c>
      <c r="F39" s="48">
        <v>1</v>
      </c>
    </row>
    <row r="40" spans="1:6" ht="192.75" x14ac:dyDescent="0.25">
      <c r="A40" s="45" t="str">
        <f>Tableau2[[#This Row],[Techno]]&amp;" - " &amp;Tableau2[[#This Row],[Sujet]]</f>
        <v>Talend / Python - Intégration des images /metadonnées Genre UHM/Bayard</v>
      </c>
      <c r="B40" s="46" t="s">
        <v>105</v>
      </c>
      <c r="C40" s="46" t="s">
        <v>106</v>
      </c>
      <c r="D40" s="46" t="s">
        <v>135</v>
      </c>
      <c r="E40" s="47" t="s">
        <v>136</v>
      </c>
      <c r="F40" s="48">
        <v>2</v>
      </c>
    </row>
    <row r="41" spans="1:6" ht="108.75" x14ac:dyDescent="0.25">
      <c r="A41" s="45" t="str">
        <f>Tableau2[[#This Row],[Techno]]&amp;" - " &amp;Tableau2[[#This Row],[Sujet]]</f>
        <v>Python - Livraison Bande audio sur FTP</v>
      </c>
      <c r="B41" s="46" t="s">
        <v>105</v>
      </c>
      <c r="C41" s="46" t="s">
        <v>116</v>
      </c>
      <c r="D41" s="46" t="s">
        <v>137</v>
      </c>
      <c r="E41" s="47" t="s">
        <v>138</v>
      </c>
      <c r="F41" s="48">
        <v>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F10" sqref="F10"/>
    </sheetView>
  </sheetViews>
  <sheetFormatPr baseColWidth="10" defaultColWidth="11.42578125" defaultRowHeight="15" x14ac:dyDescent="0.25"/>
  <cols>
    <col min="1" max="1" width="49.7109375" bestFit="1" customWidth="1"/>
  </cols>
  <sheetData>
    <row r="1" spans="1:2" x14ac:dyDescent="0.25">
      <c r="A1" s="4" t="s">
        <v>56</v>
      </c>
      <c r="B1" s="4" t="s">
        <v>48</v>
      </c>
    </row>
    <row r="2" spans="1:2" x14ac:dyDescent="0.25">
      <c r="A2" s="39" t="s">
        <v>51</v>
      </c>
      <c r="B2" s="40">
        <v>200</v>
      </c>
    </row>
    <row r="3" spans="1:2" x14ac:dyDescent="0.25">
      <c r="A3" s="39" t="s">
        <v>49</v>
      </c>
      <c r="B3" s="40">
        <v>160</v>
      </c>
    </row>
    <row r="4" spans="1:2" x14ac:dyDescent="0.25">
      <c r="A4" s="39" t="s">
        <v>50</v>
      </c>
      <c r="B4" s="40">
        <v>140</v>
      </c>
    </row>
    <row r="5" spans="1:2" x14ac:dyDescent="0.25">
      <c r="A5" s="39" t="s">
        <v>103</v>
      </c>
      <c r="B5" s="39">
        <v>120</v>
      </c>
    </row>
    <row r="6" spans="1:2" x14ac:dyDescent="0.25">
      <c r="A6" s="39" t="s">
        <v>104</v>
      </c>
      <c r="B6" s="39">
        <v>120</v>
      </c>
    </row>
    <row r="7" spans="1:2" x14ac:dyDescent="0.25">
      <c r="A7" s="39" t="s">
        <v>53</v>
      </c>
      <c r="B7" s="40">
        <v>300</v>
      </c>
    </row>
    <row r="8" spans="1:2" x14ac:dyDescent="0.25">
      <c r="A8" s="39" t="s">
        <v>52</v>
      </c>
      <c r="B8" s="39">
        <v>100</v>
      </c>
    </row>
  </sheetData>
  <dataValidations count="1">
    <dataValidation type="list" allowBlank="1" showInputMessage="1" showErrorMessage="1" sqref="A2">
      <formula1>$A$2:$A$20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AFA8821CDFB544BBCF7369B0E194137" ma:contentTypeVersion="11" ma:contentTypeDescription="Create a new document." ma:contentTypeScope="" ma:versionID="66c4da9b76d74bf2e4c8d16ea01baadc">
  <xsd:schema xmlns:xsd="http://www.w3.org/2001/XMLSchema" xmlns:xs="http://www.w3.org/2001/XMLSchema" xmlns:p="http://schemas.microsoft.com/office/2006/metadata/properties" xmlns:ns2="46170ea6-ede4-44c9-9a17-43cc1b339762" xmlns:ns3="acfa25b5-5936-45fd-b647-e04ba7514c45" targetNamespace="http://schemas.microsoft.com/office/2006/metadata/properties" ma:root="true" ma:fieldsID="9928ae8c1f55379ced1823db927f6506" ns2:_="" ns3:_="">
    <xsd:import namespace="46170ea6-ede4-44c9-9a17-43cc1b339762"/>
    <xsd:import namespace="acfa25b5-5936-45fd-b647-e04ba7514c4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170ea6-ede4-44c9-9a17-43cc1b33976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fa25b5-5936-45fd-b647-e04ba7514c45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E168193-B63B-450C-9633-BA3008ED4A54}">
  <ds:schemaRefs>
    <ds:schemaRef ds:uri="http://schemas.microsoft.com/office/2006/documentManagement/types"/>
    <ds:schemaRef ds:uri="http://purl.org/dc/dcmitype/"/>
    <ds:schemaRef ds:uri="http://purl.org/dc/elements/1.1/"/>
    <ds:schemaRef ds:uri="http://schemas.microsoft.com/office/infopath/2007/PartnerControls"/>
    <ds:schemaRef ds:uri="http://schemas.microsoft.com/office/2006/metadata/properties"/>
    <ds:schemaRef ds:uri="http://purl.org/dc/terms/"/>
    <ds:schemaRef ds:uri="46170ea6-ede4-44c9-9a17-43cc1b339762"/>
    <ds:schemaRef ds:uri="http://www.w3.org/XML/1998/namespace"/>
    <ds:schemaRef ds:uri="http://schemas.openxmlformats.org/package/2006/metadata/core-properties"/>
    <ds:schemaRef ds:uri="acfa25b5-5936-45fd-b647-e04ba7514c45"/>
  </ds:schemaRefs>
</ds:datastoreItem>
</file>

<file path=customXml/itemProps2.xml><?xml version="1.0" encoding="utf-8"?>
<ds:datastoreItem xmlns:ds="http://schemas.openxmlformats.org/officeDocument/2006/customXml" ds:itemID="{1ACA218B-FCB1-42E6-AAEE-5D5215602E5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B780B11-D3AC-432F-B58D-5046202F9C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6170ea6-ede4-44c9-9a17-43cc1b339762"/>
    <ds:schemaRef ds:uri="acfa25b5-5936-45fd-b647-e04ba7514c4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Entête</vt:lpstr>
      <vt:lpstr>Chiffrage</vt:lpstr>
      <vt:lpstr>Planification</vt:lpstr>
      <vt:lpstr>Synthèse</vt:lpstr>
      <vt:lpstr>Abaques</vt:lpstr>
      <vt:lpstr>Profils</vt:lpstr>
    </vt:vector>
  </TitlesOfParts>
  <Manager/>
  <Company>SopraSteria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Rudy.DEAL@vivetic-group.com</dc:creator>
  <cp:keywords/>
  <dc:description/>
  <cp:lastModifiedBy>Tojo RANDRIANARIMANANA</cp:lastModifiedBy>
  <cp:revision/>
  <dcterms:created xsi:type="dcterms:W3CDTF">2018-06-08T15:17:23Z</dcterms:created>
  <dcterms:modified xsi:type="dcterms:W3CDTF">2023-09-06T12:47:28Z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0x010100AAFA8821CDFB544BBCF7369B0E194137</vt:lpwstr>
  </property>
</Properties>
</file>