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4e0ec23a125ea/Desktop/"/>
    </mc:Choice>
  </mc:AlternateContent>
  <xr:revisionPtr revIDLastSave="0" documentId="8_{2983EFD4-7C48-4E0F-8C74-33BFD240B8C4}" xr6:coauthVersionLast="47" xr6:coauthVersionMax="47" xr10:uidLastSave="{00000000-0000-0000-0000-000000000000}"/>
  <bookViews>
    <workbookView xWindow="-108" yWindow="-108" windowWidth="23256" windowHeight="12456" activeTab="9" xr2:uid="{03F03E54-16BE-4EF4-B15B-178A491D936C}"/>
  </bookViews>
  <sheets>
    <sheet name="Sheet1" sheetId="1" r:id="rId1"/>
    <sheet name="Sheet2" sheetId="2" r:id="rId2"/>
    <sheet name="Sheet3" sheetId="3" r:id="rId3"/>
    <sheet name="Sheet4" sheetId="6" r:id="rId4"/>
    <sheet name="Sheet5" sheetId="7" r:id="rId5"/>
    <sheet name="Sheet7" sheetId="9" r:id="rId6"/>
    <sheet name="Sheet8" sheetId="10" r:id="rId7"/>
    <sheet name="Sheet9" sheetId="11" r:id="rId8"/>
    <sheet name="Sheet10" sheetId="12" r:id="rId9"/>
    <sheet name="Sheet13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3" l="1"/>
  <c r="C19" i="13"/>
  <c r="C13" i="13"/>
  <c r="H21" i="12"/>
  <c r="H20" i="12"/>
  <c r="H18" i="12"/>
  <c r="H16" i="12"/>
  <c r="H15" i="12"/>
  <c r="C20" i="11"/>
  <c r="C16" i="11"/>
  <c r="C12" i="11"/>
  <c r="B9" i="10"/>
  <c r="B10" i="10"/>
  <c r="B8" i="10"/>
  <c r="C27" i="9"/>
  <c r="C23" i="9"/>
  <c r="B32" i="1"/>
  <c r="B33" i="1"/>
  <c r="B31" i="1"/>
  <c r="B24" i="1"/>
  <c r="B25" i="1"/>
  <c r="B26" i="1"/>
  <c r="D19" i="1"/>
  <c r="D17" i="1"/>
  <c r="C19" i="9"/>
  <c r="C10" i="7" a="1"/>
  <c r="C10" i="7"/>
  <c r="C11" i="7" a="1"/>
  <c r="C11" i="7"/>
  <c r="C12" i="7" a="1"/>
  <c r="C12" i="7"/>
  <c r="C9" i="7" a="1"/>
  <c r="C9" i="7" s="1"/>
  <c r="D12" i="6"/>
  <c r="D13" i="6"/>
  <c r="D14" i="6"/>
  <c r="D15" i="6"/>
  <c r="D16" i="6"/>
  <c r="D17" i="6"/>
  <c r="D11" i="6"/>
  <c r="F10" i="3"/>
  <c r="F11" i="3"/>
  <c r="F12" i="3"/>
  <c r="F13" i="3"/>
  <c r="F14" i="3"/>
  <c r="F15" i="3"/>
  <c r="F16" i="3"/>
  <c r="F9" i="3"/>
  <c r="E10" i="3"/>
  <c r="E11" i="3"/>
  <c r="E12" i="3"/>
  <c r="E13" i="3"/>
  <c r="E14" i="3"/>
  <c r="E15" i="3"/>
  <c r="E16" i="3"/>
  <c r="E9" i="3"/>
  <c r="D10" i="2"/>
  <c r="D9" i="2"/>
  <c r="D8" i="2"/>
  <c r="D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<sst xmlns="http://schemas.openxmlformats.org/spreadsheetml/2006/main" count="286" uniqueCount="214">
  <si>
    <t>Below is a list of the employees who work in your company:</t>
  </si>
  <si>
    <t>Employee ID</t>
  </si>
  <si>
    <t>Name</t>
  </si>
  <si>
    <t>Location</t>
  </si>
  <si>
    <t>Salary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</si>
  <si>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</si>
  <si>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</si>
  <si>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</si>
  <si>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</si>
  <si>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</si>
  <si>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</si>
  <si>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</si>
  <si>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</si>
  <si>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</si>
  <si>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</si>
  <si>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</si>
  <si>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</si>
  <si>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</si>
  <si>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</si>
  <si>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</si>
  <si>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</si>
  <si>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</si>
  <si>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</si>
  <si>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</si>
  <si>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</si>
  <si>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</si>
  <si>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</si>
  <si>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</si>
  <si>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</si>
  <si>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</si>
  <si>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</si>
  <si>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</si>
  <si>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</si>
  <si>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</si>
  <si>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</si>
  <si>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</si>
  <si>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</si>
  <si>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</si>
  <si>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</si>
  <si>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 xml:space="preserve">$94.00 </t>
  </si>
  <si>
    <t>Journal Entry 2</t>
  </si>
  <si>
    <t xml:space="preserve">$109.00 </t>
  </si>
  <si>
    <t>Journal Entry 3</t>
  </si>
  <si>
    <t xml:space="preserve">$85.00 </t>
  </si>
  <si>
    <t>Journal Entry 4</t>
  </si>
  <si>
    <t xml:space="preserve">$12.00 </t>
  </si>
  <si>
    <t xml:space="preserve">$85.50 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</si>
  <si>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</si>
  <si>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</si>
  <si>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</si>
  <si>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</si>
  <si>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</si>
  <si>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</si>
  <si>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</si>
  <si>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</si>
  <si>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</si>
  <si>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</si>
  <si>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</si>
  <si>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</si>
  <si>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</si>
  <si>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</si>
  <si>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</si>
  <si>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</si>
  <si>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</si>
  <si>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</si>
  <si>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</si>
  <si>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</si>
  <si>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</si>
  <si>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</si>
  <si>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</si>
  <si>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</si>
  <si>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</si>
  <si>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</si>
  <si>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</si>
  <si>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</si>
  <si>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</si>
  <si>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</si>
  <si>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</si>
  <si>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</si>
  <si>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</si>
  <si>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</si>
  <si>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</si>
  <si>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</si>
  <si>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</si>
  <si>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</si>
  <si>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</si>
  <si>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</si>
  <si>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</si>
  <si>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</si>
  <si>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</si>
  <si>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</si>
  <si>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</si>
  <si>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</si>
  <si>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</si>
  <si>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</si>
  <si>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</si>
  <si>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</si>
  <si>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</si>
  <si>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</si>
  <si>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</si>
  <si>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</si>
  <si>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</si>
  <si>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</si>
  <si>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</si>
  <si>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</si>
  <si>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</si>
  <si>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</si>
  <si>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</si>
  <si>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</si>
  <si>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</si>
  <si>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</si>
  <si>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</si>
  <si>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</si>
  <si>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</si>
  <si>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</si>
  <si>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</si>
  <si>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</si>
  <si>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</si>
  <si>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</si>
  <si>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</si>
  <si>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</si>
  <si>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</si>
  <si>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</si>
  <si>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</si>
  <si>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location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</si>
  <si>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</si>
  <si>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</si>
  <si>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</si>
  <si>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</si>
  <si>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</si>
  <si>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</si>
  <si>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</si>
  <si>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</si>
  <si>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</si>
  <si>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</si>
  <si>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</si>
  <si>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</si>
  <si>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</si>
  <si>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</si>
  <si>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</si>
  <si>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</si>
  <si>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</si>
  <si>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</si>
  <si>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</si>
  <si>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</si>
  <si>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</si>
  <si>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</si>
  <si>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</si>
  <si>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</si>
  <si>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</si>
  <si>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</si>
  <si>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</si>
  <si>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</si>
  <si>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</si>
  <si>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</si>
  <si>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</si>
  <si>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</si>
  <si>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</si>
  <si>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</si>
  <si>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</si>
  <si>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</si>
  <si>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</si>
  <si>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</si>
  <si>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</si>
  <si>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</si>
  <si>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</si>
  <si>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</si>
  <si>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</si>
  <si>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</si>
  <si>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</si>
  <si>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</si>
  <si>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</si>
  <si>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</si>
  <si>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</si>
  <si>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</si>
  <si>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</si>
  <si>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</si>
  <si>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</si>
  <si>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</si>
  <si>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</si>
  <si>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</si>
  <si>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</si>
  <si>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</si>
  <si>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</si>
  <si>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</si>
  <si>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</si>
  <si>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</si>
  <si>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</si>
  <si>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</si>
  <si>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</si>
  <si>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</si>
  <si>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</si>
  <si>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</si>
  <si>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</si>
  <si>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</si>
  <si>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</si>
  <si>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</si>
  <si>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</si>
  <si>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</si>
  <si>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</si>
  <si>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</si>
  <si>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</si>
  <si>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</si>
  <si>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</si>
  <si>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</si>
  <si>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</si>
  <si>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</si>
  <si>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</si>
  <si>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Refrigerator</t>
  </si>
  <si>
    <t>Microwave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</si>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</sst>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3" fillId="0" borderId="0" xfId="0" applyFont="1"/>
    <xf numFmtId="0" fontId="2" fillId="3" borderId="0" xfId="0" applyFont="1" applyFill="1"/>
    <xf numFmtId="0" fontId="1" fillId="0" borderId="1" xfId="0" applyFont="1" applyBorder="1"/>
    <xf numFmtId="0" fontId="1" fillId="0" borderId="2" xfId="0" applyFont="1" applyBorder="1"/>
    <xf numFmtId="0" fontId="2" fillId="3" borderId="4" xfId="0" applyFont="1" applyFill="1" applyBorder="1"/>
    <xf numFmtId="0" fontId="2" fillId="0" borderId="3" xfId="0" applyFont="1" applyBorder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2" fillId="0" borderId="5" xfId="0" applyFont="1" applyBorder="1"/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9" fontId="2" fillId="0" borderId="1" xfId="0" applyNumberFormat="1" applyFont="1" applyBorder="1"/>
    <xf numFmtId="3" fontId="2" fillId="0" borderId="1" xfId="0" applyNumberFormat="1" applyFont="1" applyBorder="1"/>
    <xf numFmtId="0" fontId="1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8" fillId="0" borderId="0" xfId="0" applyFont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14" fontId="2" fillId="0" borderId="0" xfId="0" applyNumberFormat="1" applyFont="1"/>
    <xf numFmtId="0" fontId="2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2" fillId="0" borderId="0" xfId="0" applyFont="1"/>
    <xf numFmtId="0" fontId="14" fillId="0" borderId="0" xfId="0" applyFont="1"/>
    <xf numFmtId="0" fontId="2" fillId="0" borderId="6" xfId="0" applyFont="1" applyBorder="1"/>
    <xf numFmtId="3" fontId="2" fillId="0" borderId="6" xfId="0" applyNumberFormat="1" applyFont="1" applyBorder="1"/>
    <xf numFmtId="0" fontId="2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0" applyFont="1"/>
    <xf numFmtId="0" fontId="15" fillId="0" borderId="0" xfId="0" applyFont="1" applyAlignment="1">
      <alignment horizontal="left" vertical="center" wrapText="1"/>
    </xf>
    <xf numFmtId="0" fontId="15" fillId="0" borderId="0" xfId="0" applyFont="1"/>
    <xf numFmtId="0" fontId="15" fillId="0" borderId="8" xfId="0" applyFont="1" applyBorder="1"/>
    <xf numFmtId="0" fontId="15" fillId="0" borderId="9" xfId="0" applyFont="1" applyBorder="1"/>
    <xf numFmtId="0" fontId="10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21E1-5FCD-44E5-9522-E584BD4093B5}">
  <dimension ref="A1:E33"/>
  <sheetViews>
    <sheetView topLeftCell="A17" workbookViewId="0">
      <selection activeCell="B31" sqref="B31:B33"/>
    </sheetView>
  </sheetViews>
  <sheetFormatPr defaultRowHeight="14.4" x14ac:dyDescent="0.3"/>
  <cols>
    <col min="1" max="1" width="25.6640625" customWidth="1"/>
    <col min="2" max="2" width="21.77734375" customWidth="1"/>
    <col min="3" max="3" width="25.33203125" customWidth="1"/>
    <col min="4" max="4" width="22.5546875" customWidth="1"/>
  </cols>
  <sheetData>
    <row r="1" spans="1:5" x14ac:dyDescent="0.3">
      <c r="A1" s="26" t="s">
        <v>0</v>
      </c>
      <c r="B1" s="26"/>
      <c r="C1" s="26"/>
      <c r="D1" s="26"/>
    </row>
    <row r="2" spans="1:5" x14ac:dyDescent="0.3">
      <c r="A2" s="1"/>
      <c r="B2" s="1"/>
      <c r="C2" s="1"/>
      <c r="D2" s="1"/>
    </row>
    <row r="3" spans="1:5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53</v>
      </c>
    </row>
    <row r="4" spans="1:5" x14ac:dyDescent="0.3">
      <c r="A4" s="4">
        <v>56815</v>
      </c>
      <c r="B4" s="5" t="s">
        <v>5</v>
      </c>
      <c r="C4" s="5" t="s">
        <v>6</v>
      </c>
      <c r="D4" s="6">
        <v>13836</v>
      </c>
      <c r="E4" s="6">
        <v>25</v>
      </c>
    </row>
    <row r="5" spans="1:5" x14ac:dyDescent="0.3">
      <c r="A5" s="4">
        <v>51186</v>
      </c>
      <c r="B5" s="5" t="s">
        <v>7</v>
      </c>
      <c r="C5" s="5" t="s">
        <v>8</v>
      </c>
      <c r="D5" s="6">
        <v>11771</v>
      </c>
      <c r="E5" s="6">
        <v>32</v>
      </c>
    </row>
    <row r="6" spans="1:5" x14ac:dyDescent="0.3">
      <c r="A6" s="4">
        <v>51511</v>
      </c>
      <c r="B6" s="5" t="s">
        <v>9</v>
      </c>
      <c r="C6" s="5" t="s">
        <v>10</v>
      </c>
      <c r="D6" s="6">
        <v>13046</v>
      </c>
      <c r="E6" s="6">
        <v>35</v>
      </c>
    </row>
    <row r="7" spans="1:5" x14ac:dyDescent="0.3">
      <c r="A7" s="4">
        <v>50890</v>
      </c>
      <c r="B7" s="5" t="s">
        <v>11</v>
      </c>
      <c r="C7" s="5" t="s">
        <v>12</v>
      </c>
      <c r="D7" s="6">
        <v>18276</v>
      </c>
      <c r="E7" s="6">
        <v>32</v>
      </c>
    </row>
    <row r="8" spans="1:5" x14ac:dyDescent="0.3">
      <c r="A8" s="4">
        <v>53700</v>
      </c>
      <c r="B8" s="5" t="s">
        <v>13</v>
      </c>
      <c r="C8" s="5" t="s">
        <v>14</v>
      </c>
      <c r="D8" s="6">
        <v>19327</v>
      </c>
      <c r="E8" s="6">
        <v>26</v>
      </c>
    </row>
    <row r="9" spans="1:5" x14ac:dyDescent="0.3">
      <c r="A9" s="4">
        <v>55879</v>
      </c>
      <c r="B9" s="5" t="s">
        <v>15</v>
      </c>
      <c r="C9" s="5" t="s">
        <v>16</v>
      </c>
      <c r="D9" s="6">
        <v>18996</v>
      </c>
      <c r="E9" s="6">
        <v>35</v>
      </c>
    </row>
    <row r="10" spans="1:5" x14ac:dyDescent="0.3">
      <c r="A10" s="4">
        <v>59848</v>
      </c>
      <c r="B10" s="5" t="s">
        <v>17</v>
      </c>
      <c r="C10" s="5" t="s">
        <v>10</v>
      </c>
      <c r="D10" s="6">
        <v>10387</v>
      </c>
      <c r="E10" s="6">
        <v>25</v>
      </c>
    </row>
    <row r="11" spans="1:5" x14ac:dyDescent="0.3">
      <c r="A11" s="4">
        <v>58369</v>
      </c>
      <c r="B11" s="5" t="s">
        <v>18</v>
      </c>
      <c r="C11" s="5" t="s">
        <v>16</v>
      </c>
      <c r="D11" s="6">
        <v>12566</v>
      </c>
      <c r="E11" s="6">
        <v>37</v>
      </c>
    </row>
    <row r="12" spans="1:5" x14ac:dyDescent="0.3">
      <c r="A12" s="4">
        <v>50217</v>
      </c>
      <c r="B12" s="5" t="s">
        <v>19</v>
      </c>
      <c r="C12" s="5" t="s">
        <v>20</v>
      </c>
      <c r="D12" s="6">
        <v>16406</v>
      </c>
      <c r="E12" s="6">
        <v>42</v>
      </c>
    </row>
    <row r="13" spans="1:5" x14ac:dyDescent="0.3">
      <c r="A13" s="4">
        <v>50695</v>
      </c>
      <c r="B13" s="5" t="s">
        <v>21</v>
      </c>
      <c r="C13" s="5" t="s">
        <v>12</v>
      </c>
      <c r="D13" s="6">
        <v>15784</v>
      </c>
      <c r="E13" s="6">
        <v>43</v>
      </c>
    </row>
    <row r="14" spans="1:5" x14ac:dyDescent="0.3">
      <c r="A14" s="4">
        <v>59673</v>
      </c>
      <c r="B14" s="5" t="s">
        <v>22</v>
      </c>
      <c r="C14" s="5" t="s">
        <v>6</v>
      </c>
      <c r="D14" s="6">
        <v>10959</v>
      </c>
      <c r="E14" s="6">
        <v>30</v>
      </c>
    </row>
    <row r="15" spans="1:5" x14ac:dyDescent="0.3">
      <c r="A15" s="4">
        <v>52130</v>
      </c>
      <c r="B15" s="5" t="s">
        <v>23</v>
      </c>
      <c r="C15" s="5" t="s">
        <v>24</v>
      </c>
      <c r="D15" s="6">
        <v>14562</v>
      </c>
      <c r="E15" s="6">
        <v>32</v>
      </c>
    </row>
    <row r="16" spans="1:5" x14ac:dyDescent="0.3">
      <c r="A16" s="1"/>
      <c r="B16" s="1"/>
      <c r="C16" s="1"/>
      <c r="D16" s="1"/>
    </row>
    <row r="17" spans="1:4" x14ac:dyDescent="0.3">
      <c r="A17" s="1" t="s">
        <v>25</v>
      </c>
      <c r="B17" s="7"/>
      <c r="C17" s="7"/>
      <c r="D17" s="8" t="str">
        <f>VLOOKUP(58369,A3:D15,2,FALSE)</f>
        <v>Thomas Davies</v>
      </c>
    </row>
    <row r="18" spans="1:4" x14ac:dyDescent="0.3">
      <c r="A18" s="1"/>
      <c r="B18" s="1"/>
      <c r="C18" s="1"/>
      <c r="D18" s="1"/>
    </row>
    <row r="19" spans="1:4" x14ac:dyDescent="0.3">
      <c r="A19" s="1" t="s">
        <v>26</v>
      </c>
      <c r="B19" s="7"/>
      <c r="C19" s="1"/>
      <c r="D19" s="8">
        <f>VLOOKUP("Estelle Cormack",B3:E15,4,FALSE)</f>
        <v>30</v>
      </c>
    </row>
    <row r="20" spans="1:4" x14ac:dyDescent="0.3">
      <c r="A20" s="1"/>
      <c r="B20" s="1"/>
      <c r="C20" s="1"/>
      <c r="D20" s="1"/>
    </row>
    <row r="21" spans="1:4" x14ac:dyDescent="0.3">
      <c r="A21" s="27" t="s">
        <v>27</v>
      </c>
      <c r="B21" s="27"/>
      <c r="C21" s="27"/>
      <c r="D21" s="1"/>
    </row>
    <row r="22" spans="1:4" x14ac:dyDescent="0.3">
      <c r="A22" s="1"/>
      <c r="B22" s="1"/>
      <c r="C22" s="1"/>
      <c r="D22" s="1"/>
    </row>
    <row r="23" spans="1:4" x14ac:dyDescent="0.3">
      <c r="A23" s="9" t="s">
        <v>1</v>
      </c>
      <c r="B23" s="10" t="s">
        <v>124</v>
      </c>
      <c r="C23" s="1"/>
      <c r="D23" s="1"/>
    </row>
    <row r="24" spans="1:4" x14ac:dyDescent="0.3">
      <c r="A24" s="4">
        <v>55879</v>
      </c>
      <c r="B24" s="11" t="str">
        <f>VLOOKUP(A24,A3:E15,3,FALSE)</f>
        <v>Capetown</v>
      </c>
      <c r="C24" s="1"/>
      <c r="D24" s="1"/>
    </row>
    <row r="25" spans="1:4" x14ac:dyDescent="0.3">
      <c r="A25" s="4">
        <v>50217</v>
      </c>
      <c r="B25" s="11" t="str">
        <f t="shared" ref="B25:B26" si="0">VLOOKUP(A25,A4:E16,3,FALSE)</f>
        <v>Warsaw</v>
      </c>
      <c r="C25" s="1"/>
      <c r="D25" s="1"/>
    </row>
    <row r="26" spans="1:4" x14ac:dyDescent="0.3">
      <c r="A26" s="4">
        <v>50695</v>
      </c>
      <c r="B26" s="11" t="str">
        <f t="shared" si="0"/>
        <v>Cairo</v>
      </c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27" t="s">
        <v>28</v>
      </c>
      <c r="B28" s="27"/>
      <c r="C28" s="27"/>
      <c r="D28" s="1"/>
    </row>
    <row r="29" spans="1:4" x14ac:dyDescent="0.3">
      <c r="A29" s="1"/>
      <c r="B29" s="1"/>
      <c r="C29" s="1"/>
      <c r="D29" s="1"/>
    </row>
    <row r="30" spans="1:4" x14ac:dyDescent="0.3">
      <c r="A30" s="9" t="s">
        <v>2</v>
      </c>
      <c r="B30" s="10" t="s">
        <v>4</v>
      </c>
      <c r="C30" s="1"/>
      <c r="D30" s="1"/>
    </row>
    <row r="31" spans="1:4" x14ac:dyDescent="0.3">
      <c r="A31" s="12" t="s">
        <v>11</v>
      </c>
      <c r="B31" s="11">
        <f>_xlfn.XLOOKUP(A31,B3:B15,D3:D15,"Invalid")</f>
        <v>18276</v>
      </c>
      <c r="C31" s="1"/>
      <c r="D31" s="1"/>
    </row>
    <row r="32" spans="1:4" x14ac:dyDescent="0.3">
      <c r="A32" s="12" t="s">
        <v>29</v>
      </c>
      <c r="B32" s="11" t="str">
        <f t="shared" ref="B32:B33" si="1">_xlfn.XLOOKUP(A32,B4:B16,D4:D16,"Invalid")</f>
        <v>Invalid</v>
      </c>
      <c r="C32" s="1"/>
      <c r="D32" s="1"/>
    </row>
    <row r="33" spans="1:4" x14ac:dyDescent="0.3">
      <c r="A33" s="12" t="s">
        <v>22</v>
      </c>
      <c r="B33" s="11">
        <f t="shared" si="1"/>
        <v>10959</v>
      </c>
      <c r="C33" s="1"/>
      <c r="D33" s="1"/>
    </row>
  </sheetData>
  <mergeCells count="3">
    <mergeCell ref="A1:D1"/>
    <mergeCell ref="A21:C21"/>
    <mergeCell ref="A28:C28"/>
  </mergeCells>
  <dataValidations count="1">
    <dataValidation type="list" allowBlank="1" showInputMessage="1" showErrorMessage="1" sqref="B23" xr:uid="{C2B3273A-81AF-4799-B2C4-BCB53813E1D4}">
      <formula1>"Age,Name,salary,location"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1469-BF0A-445C-927F-119E80B428B3}">
  <dimension ref="A1:E10"/>
  <sheetViews>
    <sheetView workbookViewId="0">
      <selection activeCell="D11" sqref="D11"/>
    </sheetView>
  </sheetViews>
  <sheetFormatPr defaultRowHeight="14.4" x14ac:dyDescent="0.3"/>
  <cols>
    <col min="1" max="1" width="22.5546875" customWidth="1"/>
    <col min="2" max="2" width="18.109375" customWidth="1"/>
    <col min="3" max="3" width="15.88671875" customWidth="1"/>
    <col min="4" max="4" width="18.21875" customWidth="1"/>
  </cols>
  <sheetData>
    <row r="1" spans="1:5" x14ac:dyDescent="0.3">
      <c r="A1" s="15" t="s">
        <v>30</v>
      </c>
      <c r="B1" s="7"/>
      <c r="C1" s="7"/>
      <c r="D1" s="7"/>
      <c r="E1" s="7"/>
    </row>
    <row r="2" spans="1:5" x14ac:dyDescent="0.3">
      <c r="A2" s="16" t="s">
        <v>31</v>
      </c>
      <c r="B2" s="7"/>
      <c r="C2" s="7"/>
      <c r="D2" s="7"/>
      <c r="E2" s="7"/>
    </row>
    <row r="3" spans="1:5" x14ac:dyDescent="0.3">
      <c r="A3" s="15" t="s">
        <v>32</v>
      </c>
      <c r="B3" s="7"/>
      <c r="C3" s="7"/>
      <c r="D3" s="7"/>
      <c r="E3" s="7"/>
    </row>
    <row r="4" spans="1:5" x14ac:dyDescent="0.3">
      <c r="A4" s="17"/>
      <c r="B4" s="7"/>
      <c r="C4" s="7"/>
      <c r="D4" s="7"/>
      <c r="E4" s="7"/>
    </row>
    <row r="5" spans="1:5" x14ac:dyDescent="0.3">
      <c r="A5" s="7"/>
      <c r="B5" s="1" t="s">
        <v>33</v>
      </c>
      <c r="C5" s="1" t="s">
        <v>34</v>
      </c>
      <c r="D5" s="7"/>
      <c r="E5" s="7"/>
    </row>
    <row r="6" spans="1:5" x14ac:dyDescent="0.3">
      <c r="A6" s="18"/>
      <c r="B6" s="18" t="s">
        <v>35</v>
      </c>
      <c r="C6" s="18" t="s">
        <v>36</v>
      </c>
      <c r="D6" s="9" t="s">
        <v>37</v>
      </c>
      <c r="E6" s="7"/>
    </row>
    <row r="7" spans="1:5" x14ac:dyDescent="0.3">
      <c r="A7" s="18" t="s">
        <v>38</v>
      </c>
      <c r="B7" s="18" t="s">
        <v>39</v>
      </c>
      <c r="C7" s="18" t="s">
        <v>39</v>
      </c>
      <c r="D7" s="19" t="str">
        <f>IF(B7=C7,"MATCH"," NOT MATCH")</f>
        <v>MATCH</v>
      </c>
      <c r="E7" s="1"/>
    </row>
    <row r="8" spans="1:5" x14ac:dyDescent="0.3">
      <c r="A8" s="18" t="s">
        <v>40</v>
      </c>
      <c r="B8" s="18" t="s">
        <v>41</v>
      </c>
      <c r="C8" s="18" t="s">
        <v>41</v>
      </c>
      <c r="D8" s="19" t="str">
        <f>IF(B8=C8,"MATCH"," NOT MATCH")</f>
        <v>MATCH</v>
      </c>
      <c r="E8" s="1"/>
    </row>
    <row r="9" spans="1:5" x14ac:dyDescent="0.3">
      <c r="A9" s="18" t="s">
        <v>42</v>
      </c>
      <c r="B9" s="18" t="s">
        <v>43</v>
      </c>
      <c r="C9" s="18" t="s">
        <v>46</v>
      </c>
      <c r="D9" s="19" t="str">
        <f>IF(B9=C9,"MATCH"," NOT MATCH")</f>
        <v xml:space="preserve"> NOT MATCH</v>
      </c>
      <c r="E9" s="1"/>
    </row>
    <row r="10" spans="1:5" x14ac:dyDescent="0.3">
      <c r="A10" s="18" t="s">
        <v>44</v>
      </c>
      <c r="B10" s="18" t="s">
        <v>45</v>
      </c>
      <c r="C10" s="18" t="s">
        <v>45</v>
      </c>
      <c r="D10" s="19" t="str">
        <f>IF(B10=C10,"MATCH"," NOT MATCH")</f>
        <v>MATCH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C7AD-DDDF-4DC4-BFE1-376615E3B427}">
  <dimension ref="A1:H16"/>
  <sheetViews>
    <sheetView workbookViewId="0">
      <selection activeCell="F19" sqref="F19"/>
    </sheetView>
  </sheetViews>
  <sheetFormatPr defaultRowHeight="14.4" x14ac:dyDescent="0.3"/>
  <cols>
    <col min="5" max="5" width="36" customWidth="1"/>
    <col min="6" max="6" width="27" customWidth="1"/>
  </cols>
  <sheetData>
    <row r="1" spans="1:8" x14ac:dyDescent="0.3">
      <c r="A1" s="7"/>
      <c r="B1" s="1" t="s">
        <v>47</v>
      </c>
      <c r="C1" s="7"/>
      <c r="D1" s="7"/>
      <c r="E1" s="7"/>
      <c r="F1" s="7"/>
      <c r="G1" s="7"/>
      <c r="H1" s="7"/>
    </row>
    <row r="2" spans="1:8" x14ac:dyDescent="0.3">
      <c r="A2" s="20">
        <v>1</v>
      </c>
      <c r="B2" s="21" t="s">
        <v>48</v>
      </c>
      <c r="C2" s="7"/>
      <c r="D2" s="7"/>
      <c r="E2" s="7"/>
      <c r="F2" s="7"/>
      <c r="G2" s="7"/>
      <c r="H2" s="7"/>
    </row>
    <row r="3" spans="1:8" x14ac:dyDescent="0.3">
      <c r="A3" s="28"/>
      <c r="B3" s="28"/>
      <c r="C3" s="7"/>
      <c r="D3" s="7"/>
      <c r="E3" s="7"/>
      <c r="F3" s="7"/>
      <c r="G3" s="7"/>
      <c r="H3" s="7"/>
    </row>
    <row r="4" spans="1:8" x14ac:dyDescent="0.3">
      <c r="A4" s="20">
        <v>2</v>
      </c>
      <c r="B4" s="21" t="s">
        <v>49</v>
      </c>
      <c r="C4" s="7"/>
      <c r="D4" s="7"/>
      <c r="E4" s="7"/>
      <c r="F4" s="7"/>
      <c r="G4" s="7"/>
      <c r="H4" s="7"/>
    </row>
    <row r="5" spans="1:8" x14ac:dyDescent="0.3">
      <c r="A5" s="28"/>
      <c r="B5" s="28"/>
      <c r="C5" s="7"/>
      <c r="D5" s="7"/>
      <c r="E5" s="7"/>
      <c r="F5" s="7"/>
      <c r="G5" s="7"/>
      <c r="H5" s="7"/>
    </row>
    <row r="6" spans="1:8" x14ac:dyDescent="0.3">
      <c r="A6" s="28"/>
      <c r="B6" s="28"/>
      <c r="C6" s="7"/>
      <c r="D6" s="7"/>
      <c r="E6" s="7"/>
      <c r="F6" s="7"/>
      <c r="G6" s="7"/>
      <c r="H6" s="7"/>
    </row>
    <row r="7" spans="1:8" x14ac:dyDescent="0.3">
      <c r="A7" s="29"/>
      <c r="B7" s="29"/>
      <c r="C7" s="7"/>
      <c r="D7" s="7"/>
      <c r="E7" s="18" t="s">
        <v>50</v>
      </c>
      <c r="F7" s="18" t="s">
        <v>51</v>
      </c>
      <c r="G7" s="7"/>
      <c r="H7" s="7"/>
    </row>
    <row r="8" spans="1:8" x14ac:dyDescent="0.3">
      <c r="A8" s="7"/>
      <c r="B8" s="22" t="s">
        <v>52</v>
      </c>
      <c r="C8" s="22" t="s">
        <v>2</v>
      </c>
      <c r="D8" s="23" t="s">
        <v>53</v>
      </c>
      <c r="E8" s="22" t="s">
        <v>54</v>
      </c>
      <c r="F8" s="22" t="s">
        <v>55</v>
      </c>
      <c r="G8" s="7"/>
      <c r="H8" s="1"/>
    </row>
    <row r="9" spans="1:8" x14ac:dyDescent="0.3">
      <c r="A9" s="7"/>
      <c r="B9" s="18">
        <v>1</v>
      </c>
      <c r="C9" s="18" t="s">
        <v>56</v>
      </c>
      <c r="D9" s="24">
        <v>16</v>
      </c>
      <c r="E9" s="19" t="str">
        <f>IF(D9&gt;=16,"ELIGIBLE","NOT ELIGIBLE")</f>
        <v>ELIGIBLE</v>
      </c>
      <c r="F9" s="19" t="str">
        <f>IF(D9&gt;=18,"ADULT","MINOR")</f>
        <v>MINOR</v>
      </c>
      <c r="G9" s="7"/>
      <c r="H9" s="1"/>
    </row>
    <row r="10" spans="1:8" x14ac:dyDescent="0.3">
      <c r="A10" s="7"/>
      <c r="B10" s="18">
        <v>2</v>
      </c>
      <c r="C10" s="18" t="s">
        <v>57</v>
      </c>
      <c r="D10" s="24">
        <v>18</v>
      </c>
      <c r="E10" s="19" t="str">
        <f t="shared" ref="E10:E16" si="0">IF(D10&gt;=16,"ELIGIBLE","NOT ELIGIBLE")</f>
        <v>ELIGIBLE</v>
      </c>
      <c r="F10" s="19" t="str">
        <f t="shared" ref="F10:F16" si="1">IF(D10&gt;=18,"ADULT","MINOR")</f>
        <v>ADULT</v>
      </c>
      <c r="G10" s="7"/>
      <c r="H10" s="1"/>
    </row>
    <row r="11" spans="1:8" x14ac:dyDescent="0.3">
      <c r="A11" s="7"/>
      <c r="B11" s="18">
        <v>3</v>
      </c>
      <c r="C11" s="18" t="s">
        <v>58</v>
      </c>
      <c r="D11" s="24">
        <v>15.5</v>
      </c>
      <c r="E11" s="19" t="str">
        <f t="shared" si="0"/>
        <v>NOT ELIGIBLE</v>
      </c>
      <c r="F11" s="19" t="str">
        <f t="shared" si="1"/>
        <v>MINOR</v>
      </c>
      <c r="G11" s="7"/>
      <c r="H11" s="1"/>
    </row>
    <row r="12" spans="1:8" x14ac:dyDescent="0.3">
      <c r="A12" s="7"/>
      <c r="B12" s="18">
        <v>4</v>
      </c>
      <c r="C12" s="18" t="s">
        <v>59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7"/>
      <c r="H12" s="1"/>
    </row>
    <row r="13" spans="1:8" x14ac:dyDescent="0.3">
      <c r="A13" s="7"/>
      <c r="B13" s="18">
        <v>5</v>
      </c>
      <c r="C13" s="18" t="s">
        <v>60</v>
      </c>
      <c r="D13" s="24">
        <v>18</v>
      </c>
      <c r="E13" s="19" t="str">
        <f t="shared" si="0"/>
        <v>ELIGIBLE</v>
      </c>
      <c r="F13" s="19" t="str">
        <f t="shared" si="1"/>
        <v>ADULT</v>
      </c>
      <c r="G13" s="7"/>
      <c r="H13" s="1"/>
    </row>
    <row r="14" spans="1:8" x14ac:dyDescent="0.3">
      <c r="A14" s="7"/>
      <c r="B14" s="18">
        <v>6</v>
      </c>
      <c r="C14" s="18" t="s">
        <v>61</v>
      </c>
      <c r="D14" s="24">
        <v>13</v>
      </c>
      <c r="E14" s="19" t="str">
        <f t="shared" si="0"/>
        <v>NOT ELIGIBLE</v>
      </c>
      <c r="F14" s="19" t="str">
        <f t="shared" si="1"/>
        <v>MINOR</v>
      </c>
      <c r="G14" s="7"/>
      <c r="H14" s="1"/>
    </row>
    <row r="15" spans="1:8" x14ac:dyDescent="0.3">
      <c r="A15" s="7"/>
      <c r="B15" s="18">
        <v>7</v>
      </c>
      <c r="C15" s="18" t="s">
        <v>62</v>
      </c>
      <c r="D15" s="24">
        <v>18</v>
      </c>
      <c r="E15" s="19" t="str">
        <f t="shared" si="0"/>
        <v>ELIGIBLE</v>
      </c>
      <c r="F15" s="19" t="str">
        <f t="shared" si="1"/>
        <v>ADULT</v>
      </c>
      <c r="G15" s="7"/>
      <c r="H15" s="1"/>
    </row>
    <row r="16" spans="1:8" x14ac:dyDescent="0.3">
      <c r="A16" s="7"/>
      <c r="B16" s="18">
        <v>8</v>
      </c>
      <c r="C16" s="18" t="s">
        <v>63</v>
      </c>
      <c r="D16" s="24">
        <v>17</v>
      </c>
      <c r="E16" s="19" t="str">
        <f t="shared" si="0"/>
        <v>ELIGIBLE</v>
      </c>
      <c r="F16" s="19" t="str">
        <f t="shared" si="1"/>
        <v>MINOR</v>
      </c>
      <c r="G16" s="7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17E2-EEAA-4C66-8D2D-348CD8291714}">
  <dimension ref="A1:D17"/>
  <sheetViews>
    <sheetView workbookViewId="0">
      <selection activeCell="D14" sqref="D14"/>
    </sheetView>
  </sheetViews>
  <sheetFormatPr defaultRowHeight="14.4" x14ac:dyDescent="0.3"/>
  <cols>
    <col min="1" max="1" width="15.33203125" customWidth="1"/>
    <col min="2" max="2" width="17.21875" customWidth="1"/>
    <col min="3" max="3" width="16.33203125" customWidth="1"/>
    <col min="4" max="4" width="17.33203125" customWidth="1"/>
  </cols>
  <sheetData>
    <row r="1" spans="1:4" x14ac:dyDescent="0.3">
      <c r="A1" s="14" t="s">
        <v>64</v>
      </c>
      <c r="B1" s="14"/>
      <c r="C1" s="14"/>
      <c r="D1" s="14"/>
    </row>
    <row r="2" spans="1:4" x14ac:dyDescent="0.3">
      <c r="A2" s="14"/>
      <c r="B2" s="14"/>
      <c r="C2" s="14"/>
      <c r="D2" s="14"/>
    </row>
    <row r="3" spans="1:4" x14ac:dyDescent="0.3">
      <c r="A3" s="14"/>
      <c r="B3" s="14" t="s">
        <v>65</v>
      </c>
      <c r="C3" s="14"/>
      <c r="D3" s="14"/>
    </row>
    <row r="4" spans="1:4" x14ac:dyDescent="0.3">
      <c r="A4" s="18" t="s">
        <v>66</v>
      </c>
      <c r="B4" s="30">
        <v>1</v>
      </c>
      <c r="C4" s="14"/>
      <c r="D4" s="14"/>
    </row>
    <row r="5" spans="1:4" x14ac:dyDescent="0.3">
      <c r="A5" s="18" t="s">
        <v>67</v>
      </c>
      <c r="B5" s="30">
        <v>0.5</v>
      </c>
      <c r="C5" s="14"/>
      <c r="D5" s="14"/>
    </row>
    <row r="6" spans="1:4" x14ac:dyDescent="0.3">
      <c r="A6" s="14"/>
      <c r="B6" s="14"/>
      <c r="C6" s="14"/>
      <c r="D6" s="14"/>
    </row>
    <row r="7" spans="1:4" x14ac:dyDescent="0.3">
      <c r="A7" s="14" t="s">
        <v>68</v>
      </c>
      <c r="B7" s="14"/>
      <c r="C7" s="14"/>
      <c r="D7" s="14"/>
    </row>
    <row r="8" spans="1:4" x14ac:dyDescent="0.3">
      <c r="A8" s="14" t="s">
        <v>69</v>
      </c>
      <c r="B8" s="14"/>
      <c r="C8" s="14"/>
      <c r="D8" s="14"/>
    </row>
    <row r="9" spans="1:4" x14ac:dyDescent="0.3">
      <c r="A9" s="14"/>
      <c r="B9" s="14"/>
      <c r="C9" s="14"/>
      <c r="D9" s="14"/>
    </row>
    <row r="10" spans="1:4" x14ac:dyDescent="0.3">
      <c r="A10" s="9" t="s">
        <v>2</v>
      </c>
      <c r="B10" s="9" t="s">
        <v>70</v>
      </c>
      <c r="C10" s="9" t="s">
        <v>71</v>
      </c>
      <c r="D10" s="9" t="s">
        <v>72</v>
      </c>
    </row>
    <row r="11" spans="1:4" x14ac:dyDescent="0.3">
      <c r="A11" s="18" t="s">
        <v>73</v>
      </c>
      <c r="B11" s="18" t="s">
        <v>66</v>
      </c>
      <c r="C11" s="31">
        <v>46866</v>
      </c>
      <c r="D11" s="19">
        <f>IF(B11="A+",C11,C11/2)</f>
        <v>46866</v>
      </c>
    </row>
    <row r="12" spans="1:4" x14ac:dyDescent="0.3">
      <c r="A12" s="18" t="s">
        <v>74</v>
      </c>
      <c r="B12" s="18" t="s">
        <v>67</v>
      </c>
      <c r="C12" s="31">
        <v>33495</v>
      </c>
      <c r="D12" s="19">
        <f t="shared" ref="D12:D17" si="0">IF(B12="A+",C12,C12/2)</f>
        <v>16747.5</v>
      </c>
    </row>
    <row r="13" spans="1:4" x14ac:dyDescent="0.3">
      <c r="A13" s="18" t="s">
        <v>75</v>
      </c>
      <c r="B13" s="18" t="s">
        <v>67</v>
      </c>
      <c r="C13" s="31">
        <v>35087</v>
      </c>
      <c r="D13" s="19">
        <f t="shared" si="0"/>
        <v>17543.5</v>
      </c>
    </row>
    <row r="14" spans="1:4" x14ac:dyDescent="0.3">
      <c r="A14" s="18" t="s">
        <v>76</v>
      </c>
      <c r="B14" s="18" t="s">
        <v>66</v>
      </c>
      <c r="C14" s="31">
        <v>42603</v>
      </c>
      <c r="D14" s="19">
        <f t="shared" si="0"/>
        <v>42603</v>
      </c>
    </row>
    <row r="15" spans="1:4" x14ac:dyDescent="0.3">
      <c r="A15" s="18" t="s">
        <v>60</v>
      </c>
      <c r="B15" s="18" t="s">
        <v>67</v>
      </c>
      <c r="C15" s="31">
        <v>36971</v>
      </c>
      <c r="D15" s="19">
        <f t="shared" si="0"/>
        <v>18485.5</v>
      </c>
    </row>
    <row r="16" spans="1:4" x14ac:dyDescent="0.3">
      <c r="A16" s="18" t="s">
        <v>77</v>
      </c>
      <c r="B16" s="18" t="s">
        <v>66</v>
      </c>
      <c r="C16" s="31">
        <v>41286</v>
      </c>
      <c r="D16" s="19">
        <f t="shared" si="0"/>
        <v>41286</v>
      </c>
    </row>
    <row r="17" spans="1:4" x14ac:dyDescent="0.3">
      <c r="A17" s="18" t="s">
        <v>78</v>
      </c>
      <c r="B17" s="18" t="s">
        <v>67</v>
      </c>
      <c r="C17" s="31">
        <v>37732</v>
      </c>
      <c r="D17" s="19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22C1-D8E3-461D-B5A8-6B95ECA6E9A5}">
  <dimension ref="A1:C12"/>
  <sheetViews>
    <sheetView workbookViewId="0">
      <selection activeCell="C10" sqref="C10"/>
    </sheetView>
  </sheetViews>
  <sheetFormatPr defaultRowHeight="14.4" x14ac:dyDescent="0.3"/>
  <cols>
    <col min="1" max="1" width="18.21875" customWidth="1"/>
    <col min="2" max="2" width="16.21875" customWidth="1"/>
    <col min="3" max="3" width="26.21875" customWidth="1"/>
  </cols>
  <sheetData>
    <row r="1" spans="1:3" x14ac:dyDescent="0.3">
      <c r="A1" s="25" t="s">
        <v>79</v>
      </c>
      <c r="B1" s="25"/>
      <c r="C1" s="25"/>
    </row>
    <row r="2" spans="1:3" x14ac:dyDescent="0.3">
      <c r="A2" s="25" t="s">
        <v>80</v>
      </c>
      <c r="B2" s="25"/>
      <c r="C2" s="25"/>
    </row>
    <row r="3" spans="1:3" x14ac:dyDescent="0.3">
      <c r="A3" s="25" t="s">
        <v>81</v>
      </c>
      <c r="B3" s="25"/>
      <c r="C3" s="25"/>
    </row>
    <row r="4" spans="1:3" x14ac:dyDescent="0.3">
      <c r="A4" s="25" t="s">
        <v>82</v>
      </c>
      <c r="B4" s="25"/>
      <c r="C4" s="25"/>
    </row>
    <row r="5" spans="1:3" x14ac:dyDescent="0.3">
      <c r="A5" s="25"/>
      <c r="B5" s="25"/>
      <c r="C5" s="25"/>
    </row>
    <row r="6" spans="1:3" x14ac:dyDescent="0.3">
      <c r="A6" s="25" t="s">
        <v>83</v>
      </c>
      <c r="B6" s="25"/>
      <c r="C6" s="25"/>
    </row>
    <row r="7" spans="1:3" x14ac:dyDescent="0.3">
      <c r="A7" s="25"/>
      <c r="B7" s="25"/>
      <c r="C7" s="25"/>
    </row>
    <row r="8" spans="1:3" x14ac:dyDescent="0.3">
      <c r="A8" s="32" t="s">
        <v>84</v>
      </c>
      <c r="B8" s="32" t="s">
        <v>85</v>
      </c>
      <c r="C8" s="32" t="s">
        <v>86</v>
      </c>
    </row>
    <row r="9" spans="1:3" x14ac:dyDescent="0.3">
      <c r="A9" s="33" t="s">
        <v>87</v>
      </c>
      <c r="B9" s="33">
        <v>78</v>
      </c>
      <c r="C9" s="34" t="str" cm="1">
        <f t="array" ref="C9">_xlfn.IFS(B9&gt;=80,"Excellent",AND(B9&gt;=60,B9&lt;80),"Good",B9&lt;=60,"fail")</f>
        <v>Good</v>
      </c>
    </row>
    <row r="10" spans="1:3" x14ac:dyDescent="0.3">
      <c r="A10" s="33" t="s">
        <v>88</v>
      </c>
      <c r="B10" s="33">
        <v>85</v>
      </c>
      <c r="C10" s="34" t="str" cm="1">
        <f t="array" ref="C10">_xlfn.IFS(B10&gt;=80,"Excellent",AND(B10&gt;=60,B10&lt;80),"Good",B10&lt;=60,"fail")</f>
        <v>Excellent</v>
      </c>
    </row>
    <row r="11" spans="1:3" x14ac:dyDescent="0.3">
      <c r="A11" s="33" t="s">
        <v>89</v>
      </c>
      <c r="B11" s="33">
        <v>44</v>
      </c>
      <c r="C11" s="34" t="str" cm="1">
        <f t="array" ref="C11">_xlfn.IFS(B11&gt;=80,"Excellent",AND(B11&gt;=60,B11&lt;80),"Good",B11&lt;=60,"fail")</f>
        <v>fail</v>
      </c>
    </row>
    <row r="12" spans="1:3" x14ac:dyDescent="0.3">
      <c r="A12" s="33" t="s">
        <v>90</v>
      </c>
      <c r="B12" s="33">
        <v>61</v>
      </c>
      <c r="C12" s="34" t="str" cm="1">
        <f t="array" ref="C12">_xlfn.IFS(B12&gt;=80,"Excellent",AND(B12&gt;=60,B12&lt;80),"Good",B12&lt;=60,"fail")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812F-2A44-4EC1-B641-27322D59C9F9}">
  <dimension ref="A1:H28"/>
  <sheetViews>
    <sheetView topLeftCell="A6" workbookViewId="0">
      <selection activeCell="C28" sqref="C28"/>
    </sheetView>
  </sheetViews>
  <sheetFormatPr defaultRowHeight="14.4" x14ac:dyDescent="0.3"/>
  <cols>
    <col min="2" max="2" width="21.6640625" customWidth="1"/>
    <col min="3" max="3" width="18.21875" customWidth="1"/>
    <col min="4" max="4" width="19.6640625" customWidth="1"/>
    <col min="5" max="5" width="21.33203125" customWidth="1"/>
  </cols>
  <sheetData>
    <row r="1" spans="1:8" x14ac:dyDescent="0.3">
      <c r="A1" s="35"/>
      <c r="B1" s="36" t="s">
        <v>91</v>
      </c>
      <c r="C1" s="35"/>
      <c r="D1" s="35"/>
      <c r="E1" s="35"/>
      <c r="F1" s="35" t="s">
        <v>92</v>
      </c>
      <c r="G1" s="35"/>
      <c r="H1" s="35"/>
    </row>
    <row r="2" spans="1:8" x14ac:dyDescent="0.3">
      <c r="A2" s="35"/>
      <c r="B2" s="37" t="s">
        <v>2</v>
      </c>
      <c r="C2" s="37" t="s">
        <v>53</v>
      </c>
      <c r="D2" s="37" t="s">
        <v>93</v>
      </c>
      <c r="E2" s="37" t="s">
        <v>94</v>
      </c>
      <c r="F2" s="35"/>
      <c r="G2" s="35"/>
      <c r="H2" s="35"/>
    </row>
    <row r="3" spans="1:8" x14ac:dyDescent="0.3">
      <c r="A3" s="35"/>
      <c r="B3" s="38" t="s">
        <v>95</v>
      </c>
      <c r="C3" s="38">
        <v>35</v>
      </c>
      <c r="D3" s="38" t="s">
        <v>96</v>
      </c>
      <c r="E3" s="38" t="s">
        <v>97</v>
      </c>
      <c r="F3" s="35"/>
      <c r="G3" s="35"/>
      <c r="H3" s="35"/>
    </row>
    <row r="4" spans="1:8" x14ac:dyDescent="0.3">
      <c r="A4" s="35"/>
      <c r="B4" s="38" t="s">
        <v>98</v>
      </c>
      <c r="C4" s="38">
        <v>42</v>
      </c>
      <c r="D4" s="38" t="s">
        <v>99</v>
      </c>
      <c r="E4" s="38" t="s">
        <v>100</v>
      </c>
      <c r="F4" s="35"/>
      <c r="G4" s="35"/>
      <c r="H4" s="35"/>
    </row>
    <row r="5" spans="1:8" x14ac:dyDescent="0.3">
      <c r="A5" s="35"/>
      <c r="B5" s="38" t="s">
        <v>101</v>
      </c>
      <c r="C5" s="38">
        <v>28</v>
      </c>
      <c r="D5" s="38" t="s">
        <v>96</v>
      </c>
      <c r="E5" s="38" t="s">
        <v>102</v>
      </c>
      <c r="F5" s="35"/>
      <c r="G5" s="35"/>
      <c r="H5" s="35"/>
    </row>
    <row r="6" spans="1:8" x14ac:dyDescent="0.3">
      <c r="A6" s="35"/>
      <c r="B6" s="38" t="s">
        <v>103</v>
      </c>
      <c r="C6" s="38">
        <v>25</v>
      </c>
      <c r="D6" s="38" t="s">
        <v>99</v>
      </c>
      <c r="E6" s="38" t="s">
        <v>104</v>
      </c>
      <c r="F6" s="35"/>
      <c r="G6" s="35"/>
      <c r="H6" s="35"/>
    </row>
    <row r="7" spans="1:8" x14ac:dyDescent="0.3">
      <c r="A7" s="35"/>
      <c r="B7" s="38" t="s">
        <v>105</v>
      </c>
      <c r="C7" s="38">
        <v>31</v>
      </c>
      <c r="D7" s="38" t="s">
        <v>96</v>
      </c>
      <c r="E7" s="38" t="s">
        <v>106</v>
      </c>
      <c r="F7" s="35"/>
      <c r="G7" s="35"/>
      <c r="H7" s="35"/>
    </row>
    <row r="8" spans="1:8" x14ac:dyDescent="0.3">
      <c r="A8" s="35"/>
      <c r="B8" s="38" t="s">
        <v>107</v>
      </c>
      <c r="C8" s="38">
        <v>27</v>
      </c>
      <c r="D8" s="38" t="s">
        <v>99</v>
      </c>
      <c r="E8" s="38" t="s">
        <v>108</v>
      </c>
      <c r="F8" s="35"/>
      <c r="G8" s="35"/>
      <c r="H8" s="35"/>
    </row>
    <row r="9" spans="1:8" x14ac:dyDescent="0.3">
      <c r="A9" s="35"/>
      <c r="B9" s="38" t="s">
        <v>109</v>
      </c>
      <c r="C9" s="38">
        <v>38</v>
      </c>
      <c r="D9" s="38" t="s">
        <v>96</v>
      </c>
      <c r="E9" s="38" t="s">
        <v>110</v>
      </c>
      <c r="F9" s="35"/>
      <c r="G9" s="35"/>
      <c r="H9" s="35"/>
    </row>
    <row r="10" spans="1:8" x14ac:dyDescent="0.3">
      <c r="A10" s="35"/>
      <c r="B10" s="38" t="s">
        <v>111</v>
      </c>
      <c r="C10" s="38">
        <v>29</v>
      </c>
      <c r="D10" s="38" t="s">
        <v>99</v>
      </c>
      <c r="E10" s="38" t="s">
        <v>112</v>
      </c>
      <c r="F10" s="35"/>
      <c r="G10" s="35"/>
      <c r="H10" s="35"/>
    </row>
    <row r="11" spans="1:8" x14ac:dyDescent="0.3">
      <c r="A11" s="35"/>
      <c r="B11" s="38" t="s">
        <v>113</v>
      </c>
      <c r="C11" s="38">
        <v>45</v>
      </c>
      <c r="D11" s="38" t="s">
        <v>96</v>
      </c>
      <c r="E11" s="38" t="s">
        <v>114</v>
      </c>
      <c r="F11" s="35"/>
      <c r="G11" s="35"/>
      <c r="H11" s="35"/>
    </row>
    <row r="12" spans="1:8" x14ac:dyDescent="0.3">
      <c r="A12" s="35"/>
      <c r="B12" s="38" t="s">
        <v>115</v>
      </c>
      <c r="C12" s="38">
        <v>33</v>
      </c>
      <c r="D12" s="38" t="s">
        <v>99</v>
      </c>
      <c r="E12" s="38" t="s">
        <v>116</v>
      </c>
      <c r="F12" s="35"/>
      <c r="G12" s="35"/>
      <c r="H12" s="35"/>
    </row>
    <row r="13" spans="1:8" x14ac:dyDescent="0.3">
      <c r="A13" s="42"/>
      <c r="B13" s="42"/>
      <c r="C13" s="35"/>
      <c r="D13" s="35"/>
      <c r="E13" s="35"/>
      <c r="F13" s="35"/>
      <c r="G13" s="35"/>
      <c r="H13" s="35"/>
    </row>
    <row r="14" spans="1:8" x14ac:dyDescent="0.3">
      <c r="A14" s="42"/>
      <c r="B14" s="42"/>
      <c r="C14" s="35"/>
      <c r="D14" s="35"/>
      <c r="E14" s="35"/>
      <c r="F14" s="35"/>
      <c r="G14" s="35"/>
      <c r="H14" s="35"/>
    </row>
    <row r="15" spans="1:8" x14ac:dyDescent="0.3">
      <c r="A15" s="35"/>
      <c r="B15" s="39" t="s">
        <v>117</v>
      </c>
      <c r="C15" s="35"/>
      <c r="D15" s="35"/>
      <c r="E15" s="35"/>
      <c r="F15" s="35"/>
      <c r="G15" s="35"/>
      <c r="H15" s="35"/>
    </row>
    <row r="16" spans="1:8" x14ac:dyDescent="0.3">
      <c r="A16" s="42"/>
      <c r="B16" s="42"/>
      <c r="C16" s="35"/>
      <c r="D16" s="35"/>
      <c r="E16" s="35"/>
      <c r="F16" s="35"/>
      <c r="G16" s="35" t="s">
        <v>118</v>
      </c>
      <c r="H16" s="35"/>
    </row>
    <row r="17" spans="1:8" x14ac:dyDescent="0.3">
      <c r="A17" s="35">
        <v>1</v>
      </c>
      <c r="B17" s="35" t="s">
        <v>119</v>
      </c>
      <c r="C17" s="35"/>
      <c r="D17" s="35"/>
      <c r="E17" s="35"/>
      <c r="F17" s="35"/>
      <c r="G17" s="35"/>
      <c r="H17" s="35"/>
    </row>
    <row r="18" spans="1:8" x14ac:dyDescent="0.3">
      <c r="A18" s="42"/>
      <c r="B18" s="42"/>
      <c r="C18" s="40" t="s">
        <v>120</v>
      </c>
      <c r="D18" s="40"/>
      <c r="E18" s="35"/>
      <c r="F18" s="35"/>
      <c r="G18" s="35"/>
      <c r="H18" s="35"/>
    </row>
    <row r="19" spans="1:8" x14ac:dyDescent="0.3">
      <c r="A19" s="35"/>
      <c r="B19" s="36" t="s">
        <v>121</v>
      </c>
      <c r="C19" s="41" t="str">
        <f>VLOOKUP("Jane Doe",B2:E12,4, FALSE)</f>
        <v>Data Scientist</v>
      </c>
      <c r="D19" s="35"/>
      <c r="E19" s="35"/>
      <c r="F19" s="35"/>
      <c r="G19" s="35"/>
      <c r="H19" s="35"/>
    </row>
    <row r="20" spans="1:8" x14ac:dyDescent="0.3">
      <c r="A20" s="42"/>
      <c r="B20" s="42"/>
      <c r="C20" s="35"/>
      <c r="D20" s="35"/>
      <c r="E20" s="35"/>
      <c r="F20" s="35"/>
      <c r="G20" s="35"/>
      <c r="H20" s="35"/>
    </row>
    <row r="21" spans="1:8" x14ac:dyDescent="0.3">
      <c r="A21" s="35">
        <v>2</v>
      </c>
      <c r="B21" s="35" t="s">
        <v>122</v>
      </c>
      <c r="C21" s="35"/>
      <c r="D21" s="35"/>
      <c r="E21" s="35"/>
      <c r="F21" s="35"/>
      <c r="G21" s="35"/>
      <c r="H21" s="35"/>
    </row>
    <row r="22" spans="1:8" x14ac:dyDescent="0.3">
      <c r="A22" s="42"/>
      <c r="B22" s="42"/>
      <c r="C22" s="40" t="s">
        <v>120</v>
      </c>
      <c r="D22" s="40"/>
      <c r="E22" s="35"/>
      <c r="F22" s="35"/>
      <c r="G22" s="35"/>
      <c r="H22" s="35"/>
    </row>
    <row r="23" spans="1:8" x14ac:dyDescent="0.3">
      <c r="A23" s="35"/>
      <c r="B23" s="36" t="s">
        <v>121</v>
      </c>
      <c r="C23" s="41">
        <f>VLOOKUP("Mike Lee",B2:E12,2,FALSE)</f>
        <v>45</v>
      </c>
      <c r="D23" s="35"/>
      <c r="E23" s="35"/>
      <c r="F23" s="35"/>
      <c r="G23" s="35"/>
      <c r="H23" s="35"/>
    </row>
    <row r="24" spans="1:8" x14ac:dyDescent="0.3">
      <c r="A24" s="42"/>
      <c r="B24" s="42"/>
      <c r="C24" s="35"/>
      <c r="D24" s="35"/>
      <c r="E24" s="35"/>
      <c r="F24" s="35"/>
      <c r="G24" s="35"/>
      <c r="H24" s="35"/>
    </row>
    <row r="25" spans="1:8" x14ac:dyDescent="0.3">
      <c r="A25" s="35">
        <v>2</v>
      </c>
      <c r="B25" s="35" t="s">
        <v>123</v>
      </c>
      <c r="C25" s="35"/>
      <c r="D25" s="35"/>
      <c r="E25" s="35"/>
      <c r="F25" s="35"/>
      <c r="G25" s="35"/>
      <c r="H25" s="35"/>
    </row>
    <row r="26" spans="1:8" x14ac:dyDescent="0.3">
      <c r="A26" s="42"/>
      <c r="B26" s="42"/>
      <c r="C26" s="40" t="s">
        <v>120</v>
      </c>
      <c r="D26" s="40"/>
      <c r="E26" s="35"/>
      <c r="F26" s="35"/>
      <c r="G26" s="35"/>
      <c r="H26" s="35"/>
    </row>
    <row r="27" spans="1:8" x14ac:dyDescent="0.3">
      <c r="A27" s="35"/>
      <c r="B27" s="36" t="s">
        <v>121</v>
      </c>
      <c r="C27" s="41" t="str">
        <f>VLOOKUP("b*",B2:E12,4,FALSE)</f>
        <v>Accountant</v>
      </c>
      <c r="D27" s="35"/>
      <c r="E27" s="35"/>
      <c r="F27" s="35"/>
      <c r="G27" s="35"/>
      <c r="H27" s="35"/>
    </row>
    <row r="28" spans="1:8" x14ac:dyDescent="0.3">
      <c r="A28" s="42"/>
      <c r="B28" s="42"/>
      <c r="C28" s="35"/>
      <c r="D28" s="35"/>
      <c r="E28" s="35"/>
      <c r="F28" s="35"/>
      <c r="G28" s="35"/>
      <c r="H28" s="35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E57A-C7A6-4628-8C84-2EF7BE04A892}">
  <dimension ref="A1:H27"/>
  <sheetViews>
    <sheetView workbookViewId="0">
      <selection activeCell="B10" sqref="B10"/>
    </sheetView>
  </sheetViews>
  <sheetFormatPr defaultRowHeight="14.4" x14ac:dyDescent="0.3"/>
  <cols>
    <col min="1" max="1" width="15.5546875" customWidth="1"/>
    <col min="2" max="2" width="16.6640625" customWidth="1"/>
    <col min="7" max="7" width="22.33203125" customWidth="1"/>
    <col min="8" max="8" width="38.44140625" customWidth="1"/>
  </cols>
  <sheetData>
    <row r="1" spans="1:8" x14ac:dyDescent="0.3">
      <c r="A1" s="14" t="s">
        <v>125</v>
      </c>
      <c r="B1" s="14"/>
      <c r="C1" s="14"/>
      <c r="D1" s="14"/>
      <c r="E1" s="14"/>
      <c r="F1" s="14"/>
      <c r="G1" s="14"/>
      <c r="H1" s="14"/>
    </row>
    <row r="2" spans="1:8" x14ac:dyDescent="0.3">
      <c r="A2" s="14" t="s">
        <v>126</v>
      </c>
      <c r="B2" s="14"/>
      <c r="C2" s="14"/>
      <c r="D2" s="14"/>
      <c r="E2" s="14"/>
      <c r="F2" s="14"/>
      <c r="G2" s="14"/>
      <c r="H2" s="14"/>
    </row>
    <row r="3" spans="1:8" x14ac:dyDescent="0.3">
      <c r="A3" s="14"/>
      <c r="B3" s="14"/>
      <c r="C3" s="14"/>
      <c r="D3" s="14"/>
      <c r="E3" s="14"/>
      <c r="F3" s="14"/>
      <c r="G3" s="14"/>
      <c r="H3" s="14"/>
    </row>
    <row r="4" spans="1:8" x14ac:dyDescent="0.3">
      <c r="A4" s="14"/>
      <c r="B4" s="14"/>
      <c r="C4" s="14"/>
      <c r="D4" s="14"/>
      <c r="E4" s="14"/>
      <c r="F4" s="14"/>
      <c r="G4" s="13" t="s">
        <v>127</v>
      </c>
      <c r="H4" s="14"/>
    </row>
    <row r="5" spans="1:8" x14ac:dyDescent="0.3">
      <c r="A5" s="14"/>
      <c r="B5" s="14"/>
      <c r="C5" s="14"/>
      <c r="D5" s="14"/>
      <c r="E5" s="14"/>
      <c r="F5" s="14"/>
      <c r="G5" s="14"/>
      <c r="H5" s="14"/>
    </row>
    <row r="6" spans="1:8" ht="28.8" x14ac:dyDescent="0.3">
      <c r="A6" s="14"/>
      <c r="B6" s="14"/>
      <c r="C6" s="14"/>
      <c r="D6" s="14"/>
      <c r="E6" s="14"/>
      <c r="F6" s="14"/>
      <c r="G6" s="43" t="s">
        <v>128</v>
      </c>
      <c r="H6" s="43" t="s">
        <v>129</v>
      </c>
    </row>
    <row r="7" spans="1:8" x14ac:dyDescent="0.3">
      <c r="A7" s="13" t="s">
        <v>128</v>
      </c>
      <c r="B7" s="13" t="s">
        <v>129</v>
      </c>
      <c r="C7" s="14"/>
      <c r="D7" s="14"/>
      <c r="E7" s="14"/>
      <c r="F7" s="14"/>
      <c r="G7" s="44">
        <v>44197</v>
      </c>
      <c r="H7" s="45" t="s">
        <v>130</v>
      </c>
    </row>
    <row r="8" spans="1:8" x14ac:dyDescent="0.3">
      <c r="A8" s="46">
        <v>44317</v>
      </c>
      <c r="B8" s="47" t="str">
        <f>IFERROR(VLOOKUP(A8,$G$6:$H$27,2,FALSE),"invalid")</f>
        <v xml:space="preserve">$1.3624 </v>
      </c>
      <c r="C8" s="14"/>
      <c r="D8" s="14"/>
      <c r="E8" s="14"/>
      <c r="F8" s="14"/>
      <c r="G8" s="44">
        <v>44287</v>
      </c>
      <c r="H8" s="45" t="s">
        <v>131</v>
      </c>
    </row>
    <row r="9" spans="1:8" x14ac:dyDescent="0.3">
      <c r="A9" s="14" t="s">
        <v>132</v>
      </c>
      <c r="B9" s="47" t="str">
        <f t="shared" ref="B9:B10" si="0">IFERROR(VLOOKUP(A9,$G$6:$H$27,2,FALSE),"invalid")</f>
        <v xml:space="preserve">$1.3586 </v>
      </c>
      <c r="C9" s="14"/>
      <c r="D9" s="14"/>
      <c r="E9" s="14"/>
      <c r="F9" s="14"/>
      <c r="G9" s="44">
        <v>44317</v>
      </c>
      <c r="H9" s="45" t="s">
        <v>133</v>
      </c>
    </row>
    <row r="10" spans="1:8" x14ac:dyDescent="0.3">
      <c r="A10" s="14" t="s">
        <v>134</v>
      </c>
      <c r="B10" s="47" t="str">
        <f t="shared" si="0"/>
        <v>invalid</v>
      </c>
      <c r="C10" s="14"/>
      <c r="D10" s="14"/>
      <c r="E10" s="14"/>
      <c r="F10" s="14"/>
      <c r="G10" s="44">
        <v>44348</v>
      </c>
      <c r="H10" s="45" t="s">
        <v>135</v>
      </c>
    </row>
    <row r="11" spans="1:8" x14ac:dyDescent="0.3">
      <c r="A11" s="14"/>
      <c r="B11" s="14"/>
      <c r="C11" s="14"/>
      <c r="D11" s="14"/>
      <c r="E11" s="14"/>
      <c r="F11" s="14"/>
      <c r="G11" s="44">
        <v>44378</v>
      </c>
      <c r="H11" s="45" t="s">
        <v>136</v>
      </c>
    </row>
    <row r="12" spans="1:8" x14ac:dyDescent="0.3">
      <c r="A12" s="14"/>
      <c r="B12" s="14"/>
      <c r="C12" s="14"/>
      <c r="D12" s="14"/>
      <c r="E12" s="14"/>
      <c r="F12" s="14"/>
      <c r="G12" s="44">
        <v>44409</v>
      </c>
      <c r="H12" s="45" t="s">
        <v>136</v>
      </c>
    </row>
    <row r="13" spans="1:8" x14ac:dyDescent="0.3">
      <c r="A13" s="14"/>
      <c r="B13" s="14"/>
      <c r="C13" s="14"/>
      <c r="D13" s="14"/>
      <c r="E13" s="14"/>
      <c r="F13" s="14"/>
      <c r="G13" s="44">
        <v>44501</v>
      </c>
      <c r="H13" s="45" t="s">
        <v>137</v>
      </c>
    </row>
    <row r="14" spans="1:8" x14ac:dyDescent="0.3">
      <c r="A14" s="14"/>
      <c r="B14" s="14"/>
      <c r="C14" s="14"/>
      <c r="D14" s="14"/>
      <c r="E14" s="14"/>
      <c r="F14" s="14"/>
      <c r="G14" s="44">
        <v>44531</v>
      </c>
      <c r="H14" s="45" t="s">
        <v>138</v>
      </c>
    </row>
    <row r="15" spans="1:8" ht="18" customHeight="1" x14ac:dyDescent="0.3">
      <c r="A15" s="14"/>
      <c r="B15" s="14"/>
      <c r="C15" s="14"/>
      <c r="D15" s="14"/>
      <c r="E15" s="14"/>
      <c r="F15" s="14"/>
      <c r="G15" s="48" t="s">
        <v>139</v>
      </c>
      <c r="H15" s="45" t="s">
        <v>140</v>
      </c>
    </row>
    <row r="16" spans="1:8" ht="16.8" customHeight="1" x14ac:dyDescent="0.3">
      <c r="A16" s="14"/>
      <c r="B16" s="14"/>
      <c r="C16" s="14"/>
      <c r="D16" s="14"/>
      <c r="E16" s="14"/>
      <c r="F16" s="14"/>
      <c r="G16" s="48" t="s">
        <v>141</v>
      </c>
      <c r="H16" s="45" t="s">
        <v>142</v>
      </c>
    </row>
    <row r="17" spans="1:8" ht="20.399999999999999" customHeight="1" x14ac:dyDescent="0.3">
      <c r="A17" s="14"/>
      <c r="B17" s="14"/>
      <c r="C17" s="14"/>
      <c r="D17" s="14"/>
      <c r="E17" s="14"/>
      <c r="F17" s="14"/>
      <c r="G17" s="48" t="s">
        <v>132</v>
      </c>
      <c r="H17" s="45" t="s">
        <v>143</v>
      </c>
    </row>
    <row r="18" spans="1:8" ht="22.8" customHeight="1" x14ac:dyDescent="0.3">
      <c r="A18" s="14"/>
      <c r="B18" s="14"/>
      <c r="C18" s="14"/>
      <c r="D18" s="14"/>
      <c r="E18" s="14"/>
      <c r="F18" s="14"/>
      <c r="G18" s="48" t="s">
        <v>144</v>
      </c>
      <c r="H18" s="45" t="s">
        <v>145</v>
      </c>
    </row>
    <row r="19" spans="1:8" ht="22.2" customHeight="1" x14ac:dyDescent="0.3">
      <c r="A19" s="14"/>
      <c r="B19" s="14"/>
      <c r="C19" s="14"/>
      <c r="D19" s="14"/>
      <c r="E19" s="14"/>
      <c r="F19" s="14"/>
      <c r="G19" s="48" t="s">
        <v>146</v>
      </c>
      <c r="H19" s="45" t="s">
        <v>147</v>
      </c>
    </row>
    <row r="20" spans="1:8" ht="21" customHeight="1" x14ac:dyDescent="0.3">
      <c r="A20" s="14"/>
      <c r="B20" s="14"/>
      <c r="C20" s="14"/>
      <c r="D20" s="14"/>
      <c r="E20" s="14"/>
      <c r="F20" s="14"/>
      <c r="G20" s="48" t="s">
        <v>148</v>
      </c>
      <c r="H20" s="45" t="s">
        <v>149</v>
      </c>
    </row>
    <row r="21" spans="1:8" ht="20.399999999999999" customHeight="1" x14ac:dyDescent="0.3">
      <c r="A21" s="14"/>
      <c r="B21" s="14"/>
      <c r="C21" s="14"/>
      <c r="D21" s="14"/>
      <c r="E21" s="14"/>
      <c r="F21" s="14"/>
      <c r="G21" s="48" t="s">
        <v>150</v>
      </c>
      <c r="H21" s="45" t="s">
        <v>151</v>
      </c>
    </row>
    <row r="22" spans="1:8" ht="28.8" x14ac:dyDescent="0.3">
      <c r="A22" s="14"/>
      <c r="B22" s="14"/>
      <c r="C22" s="14"/>
      <c r="D22" s="14"/>
      <c r="E22" s="14"/>
      <c r="F22" s="14"/>
      <c r="G22" s="48" t="s">
        <v>152</v>
      </c>
      <c r="H22" s="45" t="s">
        <v>153</v>
      </c>
    </row>
    <row r="23" spans="1:8" ht="28.8" x14ac:dyDescent="0.3">
      <c r="A23" s="14"/>
      <c r="B23" s="14"/>
      <c r="C23" s="14"/>
      <c r="D23" s="14"/>
      <c r="E23" s="14"/>
      <c r="F23" s="14"/>
      <c r="G23" s="48" t="s">
        <v>154</v>
      </c>
      <c r="H23" s="45" t="s">
        <v>155</v>
      </c>
    </row>
    <row r="24" spans="1:8" ht="28.8" x14ac:dyDescent="0.3">
      <c r="A24" s="14"/>
      <c r="B24" s="14"/>
      <c r="C24" s="14"/>
      <c r="D24" s="14"/>
      <c r="E24" s="14"/>
      <c r="F24" s="14"/>
      <c r="G24" s="48" t="s">
        <v>156</v>
      </c>
      <c r="H24" s="45" t="s">
        <v>157</v>
      </c>
    </row>
    <row r="25" spans="1:8" ht="28.8" x14ac:dyDescent="0.3">
      <c r="A25" s="14"/>
      <c r="B25" s="14"/>
      <c r="C25" s="14"/>
      <c r="D25" s="14"/>
      <c r="E25" s="14"/>
      <c r="F25" s="14"/>
      <c r="G25" s="48" t="s">
        <v>158</v>
      </c>
      <c r="H25" s="45" t="s">
        <v>159</v>
      </c>
    </row>
    <row r="26" spans="1:8" ht="28.8" x14ac:dyDescent="0.3">
      <c r="A26" s="14"/>
      <c r="B26" s="14"/>
      <c r="C26" s="14"/>
      <c r="D26" s="14"/>
      <c r="E26" s="14"/>
      <c r="F26" s="14"/>
      <c r="G26" s="48" t="s">
        <v>160</v>
      </c>
      <c r="H26" s="45" t="s">
        <v>161</v>
      </c>
    </row>
    <row r="27" spans="1:8" ht="28.8" x14ac:dyDescent="0.3">
      <c r="A27" s="14"/>
      <c r="B27" s="14"/>
      <c r="C27" s="14"/>
      <c r="D27" s="14"/>
      <c r="E27" s="14"/>
      <c r="F27" s="14"/>
      <c r="G27" s="48" t="s">
        <v>162</v>
      </c>
      <c r="H27" s="45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16D6-40D6-4900-8E1F-03693740D605}">
  <dimension ref="A1:L22"/>
  <sheetViews>
    <sheetView workbookViewId="0">
      <selection activeCell="C21" sqref="C21"/>
    </sheetView>
  </sheetViews>
  <sheetFormatPr defaultRowHeight="14.4" x14ac:dyDescent="0.3"/>
  <cols>
    <col min="1" max="1" width="3" customWidth="1"/>
    <col min="2" max="2" width="28.109375" customWidth="1"/>
    <col min="3" max="3" width="18.5546875" customWidth="1"/>
    <col min="4" max="4" width="21.33203125" customWidth="1"/>
    <col min="5" max="5" width="15" customWidth="1"/>
    <col min="6" max="6" width="18.6640625" customWidth="1"/>
    <col min="7" max="7" width="14.21875" customWidth="1"/>
    <col min="8" max="8" width="13.109375" customWidth="1"/>
    <col min="9" max="9" width="12.6640625" customWidth="1"/>
    <col min="10" max="10" width="11.33203125" bestFit="1" customWidth="1"/>
    <col min="11" max="11" width="11.44140625" bestFit="1" customWidth="1"/>
    <col min="12" max="12" width="11.77734375" bestFit="1" customWidth="1"/>
  </cols>
  <sheetData>
    <row r="1" spans="1:12" x14ac:dyDescent="0.3">
      <c r="A1" s="55"/>
      <c r="B1" s="55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x14ac:dyDescent="0.3">
      <c r="A2" s="49"/>
      <c r="B2" s="50" t="s">
        <v>164</v>
      </c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 x14ac:dyDescent="0.3">
      <c r="A3" s="49"/>
      <c r="B3" s="51" t="s">
        <v>1</v>
      </c>
      <c r="C3" s="51">
        <v>101</v>
      </c>
      <c r="D3" s="51">
        <v>102</v>
      </c>
      <c r="E3" s="51">
        <v>103</v>
      </c>
      <c r="F3" s="51">
        <v>104</v>
      </c>
      <c r="G3" s="51">
        <v>105</v>
      </c>
      <c r="H3" s="51">
        <v>106</v>
      </c>
      <c r="I3" s="51">
        <v>107</v>
      </c>
      <c r="J3" s="51">
        <v>108</v>
      </c>
      <c r="K3" s="51">
        <v>109</v>
      </c>
      <c r="L3" s="51">
        <v>110</v>
      </c>
    </row>
    <row r="4" spans="1:12" x14ac:dyDescent="0.3">
      <c r="A4" s="49"/>
      <c r="B4" s="51" t="s">
        <v>165</v>
      </c>
      <c r="C4" s="52" t="s">
        <v>166</v>
      </c>
      <c r="D4" s="52" t="s">
        <v>167</v>
      </c>
      <c r="E4" s="52" t="s">
        <v>101</v>
      </c>
      <c r="F4" s="52" t="s">
        <v>168</v>
      </c>
      <c r="G4" s="52" t="s">
        <v>169</v>
      </c>
      <c r="H4" s="52" t="s">
        <v>170</v>
      </c>
      <c r="I4" s="52" t="s">
        <v>171</v>
      </c>
      <c r="J4" s="52" t="s">
        <v>172</v>
      </c>
      <c r="K4" s="52" t="s">
        <v>173</v>
      </c>
      <c r="L4" s="52" t="s">
        <v>174</v>
      </c>
    </row>
    <row r="5" spans="1:12" x14ac:dyDescent="0.3">
      <c r="A5" s="49"/>
      <c r="B5" s="51" t="s">
        <v>175</v>
      </c>
      <c r="C5" s="52" t="s">
        <v>104</v>
      </c>
      <c r="D5" s="52" t="s">
        <v>106</v>
      </c>
      <c r="E5" s="52" t="s">
        <v>176</v>
      </c>
      <c r="F5" s="52" t="s">
        <v>177</v>
      </c>
      <c r="G5" s="52" t="s">
        <v>104</v>
      </c>
      <c r="H5" s="52" t="s">
        <v>106</v>
      </c>
      <c r="I5" s="52" t="s">
        <v>176</v>
      </c>
      <c r="J5" s="52" t="s">
        <v>177</v>
      </c>
      <c r="K5" s="52" t="s">
        <v>104</v>
      </c>
      <c r="L5" s="52" t="s">
        <v>106</v>
      </c>
    </row>
    <row r="6" spans="1:12" x14ac:dyDescent="0.3">
      <c r="A6" s="49"/>
      <c r="B6" s="51" t="s">
        <v>4</v>
      </c>
      <c r="C6" s="52">
        <v>50000</v>
      </c>
      <c r="D6" s="52">
        <v>55000</v>
      </c>
      <c r="E6" s="52">
        <v>60000</v>
      </c>
      <c r="F6" s="52">
        <v>65000</v>
      </c>
      <c r="G6" s="52">
        <v>70000</v>
      </c>
      <c r="H6" s="52">
        <v>75000</v>
      </c>
      <c r="I6" s="52">
        <v>80000</v>
      </c>
      <c r="J6" s="52">
        <v>85000</v>
      </c>
      <c r="K6" s="52">
        <v>90000</v>
      </c>
      <c r="L6" s="52">
        <v>95000</v>
      </c>
    </row>
    <row r="7" spans="1:12" x14ac:dyDescent="0.3">
      <c r="A7" s="49"/>
      <c r="B7" s="51" t="s">
        <v>178</v>
      </c>
      <c r="C7" s="52">
        <v>2000</v>
      </c>
      <c r="D7" s="52">
        <v>2500</v>
      </c>
      <c r="E7" s="52">
        <v>3000</v>
      </c>
      <c r="F7" s="52">
        <v>3500</v>
      </c>
      <c r="G7" s="52">
        <v>4000</v>
      </c>
      <c r="H7" s="52">
        <v>4500</v>
      </c>
      <c r="I7" s="52">
        <v>5000</v>
      </c>
      <c r="J7" s="52">
        <v>5500</v>
      </c>
      <c r="K7" s="52">
        <v>6000</v>
      </c>
      <c r="L7" s="52">
        <v>6500</v>
      </c>
    </row>
    <row r="8" spans="1:12" x14ac:dyDescent="0.3">
      <c r="A8" s="49"/>
      <c r="B8" s="51" t="s">
        <v>179</v>
      </c>
      <c r="C8" s="52">
        <v>52000</v>
      </c>
      <c r="D8" s="52">
        <v>57500</v>
      </c>
      <c r="E8" s="52">
        <v>63000</v>
      </c>
      <c r="F8" s="52">
        <v>685000</v>
      </c>
      <c r="G8" s="52">
        <v>74000</v>
      </c>
      <c r="H8" s="52">
        <v>79500</v>
      </c>
      <c r="I8" s="52">
        <v>85000</v>
      </c>
      <c r="J8" s="52">
        <v>90500</v>
      </c>
      <c r="K8" s="52">
        <v>96000</v>
      </c>
      <c r="L8" s="52">
        <v>101500</v>
      </c>
    </row>
    <row r="9" spans="1:12" x14ac:dyDescent="0.3">
      <c r="A9" s="55"/>
      <c r="B9" s="55"/>
      <c r="C9" s="49"/>
      <c r="D9" s="49"/>
      <c r="E9" s="49"/>
      <c r="F9" s="49"/>
      <c r="G9" s="49"/>
      <c r="H9" s="49"/>
      <c r="I9" s="49"/>
      <c r="J9" s="49"/>
      <c r="K9" s="49"/>
      <c r="L9" s="49"/>
    </row>
    <row r="10" spans="1:12" x14ac:dyDescent="0.3">
      <c r="A10" s="53">
        <v>1</v>
      </c>
      <c r="B10" s="50" t="s">
        <v>180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</row>
    <row r="11" spans="1:12" x14ac:dyDescent="0.3">
      <c r="A11" s="56"/>
      <c r="B11" s="56"/>
      <c r="C11" s="50"/>
      <c r="D11" s="50"/>
      <c r="E11" s="49"/>
      <c r="F11" s="49"/>
      <c r="G11" s="49"/>
      <c r="H11" s="49"/>
      <c r="I11" s="49"/>
      <c r="J11" s="49"/>
      <c r="K11" s="49"/>
      <c r="L11" s="49"/>
    </row>
    <row r="12" spans="1:12" x14ac:dyDescent="0.3">
      <c r="A12" s="53"/>
      <c r="B12" s="49" t="s">
        <v>121</v>
      </c>
      <c r="C12" s="54" t="str">
        <f>HLOOKUP(102,B3:L8,3,FALSE)</f>
        <v>Marketing</v>
      </c>
      <c r="D12" s="49"/>
      <c r="E12" s="49"/>
      <c r="F12" s="49"/>
      <c r="G12" s="49"/>
      <c r="H12" s="49"/>
      <c r="I12" s="49"/>
      <c r="J12" s="49"/>
      <c r="K12" s="49"/>
      <c r="L12" s="49"/>
    </row>
    <row r="13" spans="1:12" x14ac:dyDescent="0.3">
      <c r="A13" s="56"/>
      <c r="B13" s="56"/>
      <c r="C13" s="49"/>
      <c r="D13" s="49"/>
      <c r="E13" s="49"/>
      <c r="F13" s="49"/>
      <c r="G13" s="49"/>
      <c r="H13" s="49"/>
      <c r="I13" s="49"/>
      <c r="J13" s="49"/>
      <c r="K13" s="49"/>
      <c r="L13" s="49"/>
    </row>
    <row r="14" spans="1:12" x14ac:dyDescent="0.3">
      <c r="A14" s="53">
        <v>2</v>
      </c>
      <c r="B14" s="50" t="s">
        <v>181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</row>
    <row r="15" spans="1:12" x14ac:dyDescent="0.3">
      <c r="A15" s="56"/>
      <c r="B15" s="56"/>
      <c r="C15" s="50"/>
      <c r="D15" s="50"/>
      <c r="E15" s="49"/>
      <c r="F15" s="49"/>
      <c r="G15" s="49"/>
      <c r="H15" s="49"/>
      <c r="I15" s="49"/>
      <c r="J15" s="49"/>
      <c r="K15" s="49"/>
      <c r="L15" s="49"/>
    </row>
    <row r="16" spans="1:12" x14ac:dyDescent="0.3">
      <c r="A16" s="53"/>
      <c r="B16" s="49" t="s">
        <v>121</v>
      </c>
      <c r="C16" s="54">
        <f>HLOOKUP(105,B3:L8,MATCH("salary",B3:B8,0),FALSE)</f>
        <v>70000</v>
      </c>
      <c r="D16" s="49"/>
      <c r="E16" s="49"/>
      <c r="F16" s="49"/>
      <c r="G16" s="49"/>
      <c r="H16" s="49"/>
      <c r="I16" s="49"/>
      <c r="J16" s="49"/>
      <c r="K16" s="49"/>
      <c r="L16" s="49"/>
    </row>
    <row r="17" spans="1:12" x14ac:dyDescent="0.3">
      <c r="A17" s="56"/>
      <c r="B17" s="56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1:12" x14ac:dyDescent="0.3">
      <c r="A18" s="56"/>
      <c r="B18" s="56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1:12" x14ac:dyDescent="0.3">
      <c r="A19" s="53">
        <v>3</v>
      </c>
      <c r="B19" s="50" t="s">
        <v>182</v>
      </c>
      <c r="C19" s="50"/>
      <c r="D19" s="50"/>
      <c r="E19" s="49"/>
      <c r="F19" s="49"/>
      <c r="G19" s="49"/>
      <c r="H19" s="49"/>
      <c r="I19" s="49"/>
      <c r="J19" s="49"/>
      <c r="K19" s="49"/>
      <c r="L19" s="49"/>
    </row>
    <row r="20" spans="1:12" x14ac:dyDescent="0.3">
      <c r="A20" s="53"/>
      <c r="B20" s="53" t="s">
        <v>121</v>
      </c>
      <c r="C20" s="54">
        <f>HLOOKUP(107,B3:L8,MATCH("total pay",B3:B8,0),FALSE)</f>
        <v>85000</v>
      </c>
      <c r="D20" s="49"/>
      <c r="E20" s="49"/>
      <c r="F20" s="49"/>
      <c r="G20" s="49"/>
      <c r="H20" s="49"/>
      <c r="I20" s="49"/>
      <c r="J20" s="49"/>
      <c r="K20" s="49"/>
      <c r="L20" s="49"/>
    </row>
    <row r="21" spans="1:12" x14ac:dyDescent="0.3">
      <c r="A21" s="56"/>
      <c r="B21" s="56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1:12" x14ac:dyDescent="0.3">
      <c r="A22" s="56"/>
      <c r="B22" s="56"/>
      <c r="C22" s="49"/>
      <c r="D22" s="49"/>
      <c r="E22" s="49"/>
      <c r="F22" s="49"/>
      <c r="G22" s="49"/>
      <c r="H22" s="49"/>
      <c r="I22" s="49"/>
      <c r="J22" s="49"/>
      <c r="K22" s="49"/>
      <c r="L22" s="49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2775-7A1C-4B39-A77E-CA38B1B932C4}">
  <dimension ref="A1:H21"/>
  <sheetViews>
    <sheetView topLeftCell="C1" workbookViewId="0">
      <selection activeCell="H21" sqref="H21"/>
    </sheetView>
  </sheetViews>
  <sheetFormatPr defaultRowHeight="14.4" x14ac:dyDescent="0.3"/>
  <cols>
    <col min="3" max="3" width="11.21875" customWidth="1"/>
    <col min="4" max="4" width="12.44140625" customWidth="1"/>
    <col min="5" max="5" width="18.33203125" customWidth="1"/>
    <col min="7" max="7" width="28.33203125" customWidth="1"/>
    <col min="8" max="8" width="20.77734375" customWidth="1"/>
  </cols>
  <sheetData>
    <row r="1" spans="1:8" x14ac:dyDescent="0.3">
      <c r="A1" s="14"/>
      <c r="B1" s="32" t="s">
        <v>183</v>
      </c>
      <c r="C1" s="32" t="s">
        <v>184</v>
      </c>
      <c r="D1" s="32" t="s">
        <v>185</v>
      </c>
      <c r="E1" s="32" t="s">
        <v>186</v>
      </c>
      <c r="F1" s="14"/>
      <c r="G1" s="14"/>
      <c r="H1" s="14"/>
    </row>
    <row r="2" spans="1:8" x14ac:dyDescent="0.3">
      <c r="A2" s="14"/>
      <c r="B2" s="57">
        <v>1</v>
      </c>
      <c r="C2" s="58">
        <v>8000</v>
      </c>
      <c r="D2" s="57" t="s">
        <v>187</v>
      </c>
      <c r="E2" s="57">
        <v>10</v>
      </c>
      <c r="F2" s="14"/>
      <c r="G2" s="14"/>
      <c r="H2" s="14"/>
    </row>
    <row r="3" spans="1:8" x14ac:dyDescent="0.3">
      <c r="A3" s="14"/>
      <c r="B3" s="57">
        <v>2</v>
      </c>
      <c r="C3" s="58">
        <v>11000</v>
      </c>
      <c r="D3" s="57" t="s">
        <v>187</v>
      </c>
      <c r="E3" s="57">
        <v>9</v>
      </c>
      <c r="F3" s="14"/>
      <c r="G3" s="14"/>
      <c r="H3" s="14"/>
    </row>
    <row r="4" spans="1:8" x14ac:dyDescent="0.3">
      <c r="A4" s="14"/>
      <c r="B4" s="57">
        <v>3</v>
      </c>
      <c r="C4" s="58">
        <v>6000</v>
      </c>
      <c r="D4" s="57" t="s">
        <v>188</v>
      </c>
      <c r="E4" s="57">
        <v>5</v>
      </c>
      <c r="F4" s="14"/>
      <c r="G4" s="14"/>
      <c r="H4" s="14"/>
    </row>
    <row r="5" spans="1:8" x14ac:dyDescent="0.3">
      <c r="A5" s="14"/>
      <c r="B5" s="57">
        <v>4</v>
      </c>
      <c r="C5" s="58">
        <v>15000</v>
      </c>
      <c r="D5" s="57" t="s">
        <v>187</v>
      </c>
      <c r="E5" s="57">
        <v>10</v>
      </c>
      <c r="F5" s="14"/>
      <c r="G5" s="14"/>
      <c r="H5" s="14"/>
    </row>
    <row r="6" spans="1:8" x14ac:dyDescent="0.3">
      <c r="A6" s="14"/>
      <c r="B6" s="57">
        <v>5</v>
      </c>
      <c r="C6" s="58">
        <v>10000</v>
      </c>
      <c r="D6" s="57" t="s">
        <v>188</v>
      </c>
      <c r="E6" s="57">
        <v>2</v>
      </c>
      <c r="F6" s="14"/>
      <c r="G6" s="14"/>
      <c r="H6" s="14"/>
    </row>
    <row r="7" spans="1:8" x14ac:dyDescent="0.3">
      <c r="A7" s="14"/>
      <c r="B7" s="57">
        <v>6</v>
      </c>
      <c r="C7" s="58">
        <v>15000</v>
      </c>
      <c r="D7" s="57" t="s">
        <v>187</v>
      </c>
      <c r="E7" s="57">
        <v>5</v>
      </c>
      <c r="F7" s="14"/>
      <c r="G7" s="14"/>
      <c r="H7" s="14"/>
    </row>
    <row r="8" spans="1:8" x14ac:dyDescent="0.3">
      <c r="A8" s="14"/>
      <c r="B8" s="57">
        <v>7</v>
      </c>
      <c r="C8" s="58">
        <v>13000</v>
      </c>
      <c r="D8" s="57" t="s">
        <v>187</v>
      </c>
      <c r="E8" s="57">
        <v>999</v>
      </c>
      <c r="F8" s="14"/>
      <c r="G8" s="14"/>
      <c r="H8" s="14"/>
    </row>
    <row r="9" spans="1:8" x14ac:dyDescent="0.3">
      <c r="A9" s="14"/>
      <c r="B9" s="57">
        <v>8</v>
      </c>
      <c r="C9" s="58">
        <v>8000</v>
      </c>
      <c r="D9" s="57" t="s">
        <v>187</v>
      </c>
      <c r="E9" s="57">
        <v>2</v>
      </c>
      <c r="F9" s="14"/>
      <c r="G9" s="14"/>
      <c r="H9" s="14"/>
    </row>
    <row r="10" spans="1:8" x14ac:dyDescent="0.3">
      <c r="A10" s="14"/>
      <c r="B10" s="57">
        <v>9</v>
      </c>
      <c r="C10" s="58">
        <v>11000</v>
      </c>
      <c r="D10" s="57" t="s">
        <v>188</v>
      </c>
      <c r="E10" s="57">
        <v>5</v>
      </c>
      <c r="F10" s="14"/>
      <c r="G10" s="14"/>
      <c r="H10" s="14"/>
    </row>
    <row r="11" spans="1:8" x14ac:dyDescent="0.3">
      <c r="A11" s="14"/>
      <c r="B11" s="57">
        <v>10</v>
      </c>
      <c r="C11" s="58">
        <v>9000</v>
      </c>
      <c r="D11" s="57" t="s">
        <v>187</v>
      </c>
      <c r="E11" s="57">
        <v>6</v>
      </c>
      <c r="F11" s="14"/>
      <c r="G11" s="14"/>
      <c r="H11" s="14"/>
    </row>
    <row r="12" spans="1:8" x14ac:dyDescent="0.3">
      <c r="A12" s="27"/>
      <c r="B12" s="27"/>
      <c r="C12" s="14"/>
      <c r="D12" s="14"/>
      <c r="E12" s="14"/>
      <c r="F12" s="14"/>
      <c r="G12" s="14"/>
      <c r="H12" s="14"/>
    </row>
    <row r="13" spans="1:8" x14ac:dyDescent="0.3">
      <c r="A13" s="27"/>
      <c r="B13" s="27"/>
      <c r="C13" s="14"/>
      <c r="D13" s="14"/>
      <c r="E13" s="14"/>
      <c r="F13" s="14"/>
      <c r="G13" s="14"/>
      <c r="H13" s="14"/>
    </row>
    <row r="14" spans="1:8" ht="15" thickBot="1" x14ac:dyDescent="0.35">
      <c r="A14" s="14"/>
      <c r="B14" s="13" t="s">
        <v>189</v>
      </c>
      <c r="C14" s="14"/>
      <c r="D14" s="14"/>
      <c r="E14" s="14"/>
      <c r="F14" s="14"/>
      <c r="G14" s="14"/>
      <c r="H14" s="14"/>
    </row>
    <row r="15" spans="1:8" ht="15" thickBot="1" x14ac:dyDescent="0.35">
      <c r="A15" s="14">
        <v>1</v>
      </c>
      <c r="B15" s="14" t="s">
        <v>190</v>
      </c>
      <c r="C15" s="14"/>
      <c r="D15" s="14"/>
      <c r="E15" s="14"/>
      <c r="F15" s="14"/>
      <c r="G15" s="14"/>
      <c r="H15" s="59">
        <f>SUMIF(D1:D11,"yes",C1:C11)</f>
        <v>79000</v>
      </c>
    </row>
    <row r="16" spans="1:8" ht="15" thickBot="1" x14ac:dyDescent="0.35">
      <c r="A16" s="14">
        <v>2</v>
      </c>
      <c r="B16" s="14" t="s">
        <v>191</v>
      </c>
      <c r="C16" s="14"/>
      <c r="D16" s="14"/>
      <c r="E16" s="14"/>
      <c r="F16" s="14"/>
      <c r="G16" s="14"/>
      <c r="H16" s="59">
        <f>SUMIF(D1:D11,"no",C1:C11)</f>
        <v>27000</v>
      </c>
    </row>
    <row r="17" spans="1:8" ht="15" thickBot="1" x14ac:dyDescent="0.35">
      <c r="A17" s="27"/>
      <c r="B17" s="27"/>
      <c r="C17" s="14"/>
      <c r="D17" s="14"/>
      <c r="E17" s="14"/>
      <c r="F17" s="14"/>
      <c r="G17" s="14"/>
      <c r="H17" s="14"/>
    </row>
    <row r="18" spans="1:8" ht="15" thickBot="1" x14ac:dyDescent="0.35">
      <c r="A18" s="14">
        <v>3</v>
      </c>
      <c r="B18" s="14" t="s">
        <v>192</v>
      </c>
      <c r="C18" s="14"/>
      <c r="D18" s="14"/>
      <c r="E18" s="14"/>
      <c r="F18" s="14"/>
      <c r="G18" s="14"/>
      <c r="H18" s="59">
        <f>SUMIF(C1:C11,"&gt;10,000",E1:E11)</f>
        <v>1028</v>
      </c>
    </row>
    <row r="19" spans="1:8" ht="15" thickBot="1" x14ac:dyDescent="0.35">
      <c r="A19" s="27"/>
      <c r="B19" s="27"/>
      <c r="C19" s="14"/>
      <c r="D19" s="14"/>
      <c r="E19" s="14"/>
      <c r="F19" s="14"/>
      <c r="G19" s="14"/>
      <c r="H19" s="14"/>
    </row>
    <row r="20" spans="1:8" ht="15" thickBot="1" x14ac:dyDescent="0.35">
      <c r="A20" s="14">
        <v>4</v>
      </c>
      <c r="B20" s="14" t="s">
        <v>193</v>
      </c>
      <c r="C20" s="14"/>
      <c r="D20" s="14"/>
      <c r="E20" s="14"/>
      <c r="F20" s="14"/>
      <c r="G20" s="14"/>
      <c r="H20" s="59">
        <f>SUMIF(C1:C11,"&gt;10,000",C1:C11)</f>
        <v>65000</v>
      </c>
    </row>
    <row r="21" spans="1:8" ht="15" thickBot="1" x14ac:dyDescent="0.35">
      <c r="A21" s="14">
        <v>5</v>
      </c>
      <c r="B21" s="14" t="s">
        <v>194</v>
      </c>
      <c r="C21" s="14"/>
      <c r="D21" s="14"/>
      <c r="E21" s="14"/>
      <c r="F21" s="14"/>
      <c r="G21" s="14"/>
      <c r="H21" s="59">
        <f>SUMIF(C1:C11,"&lt;9,500",C1:C11)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21D4-BBC9-4EDC-A539-A7A90E441376}">
  <dimension ref="A1:I25"/>
  <sheetViews>
    <sheetView tabSelected="1" workbookViewId="0">
      <selection activeCell="C25" sqref="C25:D25"/>
    </sheetView>
  </sheetViews>
  <sheetFormatPr defaultRowHeight="14.4" x14ac:dyDescent="0.3"/>
  <cols>
    <col min="2" max="2" width="84.109375" customWidth="1"/>
    <col min="3" max="3" width="23.77734375" customWidth="1"/>
    <col min="4" max="4" width="13.77734375" customWidth="1"/>
    <col min="5" max="5" width="15" customWidth="1"/>
    <col min="6" max="6" width="17.5546875" customWidth="1"/>
    <col min="7" max="7" width="29.88671875" customWidth="1"/>
  </cols>
  <sheetData>
    <row r="1" spans="1:9" x14ac:dyDescent="0.3">
      <c r="A1" s="60"/>
      <c r="B1" s="61" t="s">
        <v>195</v>
      </c>
      <c r="C1" s="67"/>
      <c r="D1" s="67"/>
      <c r="E1" s="60"/>
      <c r="F1" s="60"/>
      <c r="G1" s="60"/>
      <c r="H1" s="60"/>
      <c r="I1" s="60"/>
    </row>
    <row r="2" spans="1:9" x14ac:dyDescent="0.3">
      <c r="A2" s="60"/>
      <c r="B2" s="60"/>
      <c r="C2" s="68"/>
      <c r="D2" s="68"/>
      <c r="E2" s="60"/>
      <c r="F2" s="68"/>
      <c r="G2" s="68"/>
      <c r="H2" s="60"/>
      <c r="I2" s="60"/>
    </row>
    <row r="3" spans="1:9" x14ac:dyDescent="0.3">
      <c r="A3" s="60"/>
      <c r="B3" s="62" t="s">
        <v>196</v>
      </c>
      <c r="C3" s="62" t="s">
        <v>197</v>
      </c>
      <c r="D3" s="62" t="s">
        <v>198</v>
      </c>
      <c r="E3" s="62" t="s">
        <v>199</v>
      </c>
      <c r="F3" s="62" t="s">
        <v>200</v>
      </c>
      <c r="G3" s="62" t="s">
        <v>201</v>
      </c>
      <c r="H3" s="60"/>
      <c r="I3" s="60"/>
    </row>
    <row r="4" spans="1:9" x14ac:dyDescent="0.3">
      <c r="A4" s="60"/>
      <c r="B4" s="63" t="s">
        <v>202</v>
      </c>
      <c r="C4" s="63">
        <v>5</v>
      </c>
      <c r="D4" s="63" t="s">
        <v>203</v>
      </c>
      <c r="E4" s="63">
        <v>15</v>
      </c>
      <c r="F4" s="63">
        <v>500</v>
      </c>
      <c r="G4" s="63">
        <v>7500</v>
      </c>
      <c r="H4" s="60"/>
      <c r="I4" s="60"/>
    </row>
    <row r="5" spans="1:9" x14ac:dyDescent="0.3">
      <c r="A5" s="60"/>
      <c r="B5" s="63" t="s">
        <v>204</v>
      </c>
      <c r="C5" s="63">
        <v>4</v>
      </c>
      <c r="D5" s="63" t="s">
        <v>203</v>
      </c>
      <c r="E5" s="63">
        <v>10</v>
      </c>
      <c r="F5" s="63">
        <v>800</v>
      </c>
      <c r="G5" s="63">
        <v>8000</v>
      </c>
      <c r="H5" s="60"/>
      <c r="I5" s="60"/>
    </row>
    <row r="6" spans="1:9" x14ac:dyDescent="0.3">
      <c r="A6" s="60"/>
      <c r="B6" s="63" t="s">
        <v>205</v>
      </c>
      <c r="C6" s="63">
        <v>3</v>
      </c>
      <c r="D6" s="63" t="s">
        <v>206</v>
      </c>
      <c r="E6" s="63">
        <v>20</v>
      </c>
      <c r="F6" s="63">
        <v>400</v>
      </c>
      <c r="G6" s="63">
        <v>8000</v>
      </c>
      <c r="H6" s="60"/>
      <c r="I6" s="60"/>
    </row>
    <row r="7" spans="1:9" x14ac:dyDescent="0.3">
      <c r="A7" s="60"/>
      <c r="B7" s="63" t="s">
        <v>207</v>
      </c>
      <c r="C7" s="63">
        <v>4</v>
      </c>
      <c r="D7" s="63" t="s">
        <v>203</v>
      </c>
      <c r="E7" s="63">
        <v>12</v>
      </c>
      <c r="F7" s="63">
        <v>1000</v>
      </c>
      <c r="G7" s="63">
        <v>12000</v>
      </c>
      <c r="H7" s="60"/>
      <c r="I7" s="60"/>
    </row>
    <row r="8" spans="1:9" x14ac:dyDescent="0.3">
      <c r="A8" s="60"/>
      <c r="B8" s="63" t="s">
        <v>208</v>
      </c>
      <c r="C8" s="63">
        <v>5</v>
      </c>
      <c r="D8" s="63" t="s">
        <v>203</v>
      </c>
      <c r="E8" s="63">
        <v>14</v>
      </c>
      <c r="F8" s="63">
        <v>1500</v>
      </c>
      <c r="G8" s="63">
        <v>21000</v>
      </c>
      <c r="H8" s="60"/>
      <c r="I8" s="60"/>
    </row>
    <row r="9" spans="1:9" x14ac:dyDescent="0.3">
      <c r="A9" s="60"/>
      <c r="B9" s="63" t="s">
        <v>209</v>
      </c>
      <c r="C9" s="63">
        <v>4</v>
      </c>
      <c r="D9" s="63" t="s">
        <v>210</v>
      </c>
      <c r="E9" s="63">
        <v>18</v>
      </c>
      <c r="F9" s="63">
        <v>600</v>
      </c>
      <c r="G9" s="63">
        <v>10800</v>
      </c>
      <c r="H9" s="60"/>
      <c r="I9" s="60"/>
    </row>
    <row r="10" spans="1:9" x14ac:dyDescent="0.3">
      <c r="A10" s="60"/>
      <c r="B10" s="60"/>
      <c r="C10" s="69"/>
      <c r="D10" s="69"/>
      <c r="E10" s="60"/>
      <c r="F10" s="69"/>
      <c r="G10" s="69"/>
      <c r="H10" s="60"/>
      <c r="I10" s="60"/>
    </row>
    <row r="11" spans="1:9" x14ac:dyDescent="0.3">
      <c r="A11" s="60">
        <v>1</v>
      </c>
      <c r="B11" s="64" t="s">
        <v>211</v>
      </c>
      <c r="C11" s="67"/>
      <c r="D11" s="67"/>
      <c r="E11" s="60"/>
      <c r="F11" s="67"/>
      <c r="G11" s="67"/>
      <c r="H11" s="60"/>
      <c r="I11" s="60"/>
    </row>
    <row r="12" spans="1:9" x14ac:dyDescent="0.3">
      <c r="A12" s="60"/>
      <c r="B12" s="60"/>
      <c r="C12" s="70" t="s">
        <v>120</v>
      </c>
      <c r="D12" s="70"/>
      <c r="E12" s="60"/>
      <c r="F12" s="67"/>
      <c r="G12" s="67"/>
      <c r="H12" s="60"/>
      <c r="I12" s="60"/>
    </row>
    <row r="13" spans="1:9" x14ac:dyDescent="0.3">
      <c r="A13" s="60"/>
      <c r="B13" s="36" t="s">
        <v>121</v>
      </c>
      <c r="C13" s="41">
        <f>SUMIFS(G3:G9,D3:D9,"june", C3:C9,5)</f>
        <v>28500</v>
      </c>
      <c r="D13" s="60"/>
      <c r="E13" s="60"/>
      <c r="F13" s="67"/>
      <c r="G13" s="67"/>
      <c r="H13" s="60"/>
      <c r="I13" s="65"/>
    </row>
    <row r="14" spans="1:9" x14ac:dyDescent="0.3">
      <c r="A14" s="60"/>
      <c r="B14" s="60"/>
      <c r="C14" s="71"/>
      <c r="D14" s="71"/>
      <c r="E14" s="60"/>
      <c r="F14" s="67"/>
      <c r="G14" s="67"/>
      <c r="H14" s="60"/>
      <c r="I14" s="60"/>
    </row>
    <row r="15" spans="1:9" x14ac:dyDescent="0.3">
      <c r="A15" s="60"/>
      <c r="B15" s="66"/>
      <c r="C15" s="66"/>
      <c r="D15" s="66"/>
      <c r="E15" s="66"/>
      <c r="F15" s="66"/>
      <c r="G15" s="66"/>
      <c r="H15" s="66"/>
      <c r="I15" s="66"/>
    </row>
    <row r="16" spans="1:9" x14ac:dyDescent="0.3">
      <c r="A16" s="60">
        <v>2</v>
      </c>
      <c r="B16" s="64" t="s">
        <v>212</v>
      </c>
      <c r="C16" s="67"/>
      <c r="D16" s="67"/>
      <c r="E16" s="60"/>
      <c r="F16" s="67"/>
      <c r="G16" s="67"/>
      <c r="H16" s="60"/>
      <c r="I16" s="60"/>
    </row>
    <row r="17" spans="1:9" x14ac:dyDescent="0.3">
      <c r="A17" s="60"/>
      <c r="B17" s="60"/>
      <c r="C17" s="67"/>
      <c r="D17" s="67"/>
      <c r="E17" s="60"/>
      <c r="F17" s="67"/>
      <c r="G17" s="67"/>
      <c r="H17" s="60"/>
      <c r="I17" s="60"/>
    </row>
    <row r="18" spans="1:9" x14ac:dyDescent="0.3">
      <c r="A18" s="60"/>
      <c r="B18" s="60"/>
      <c r="C18" s="70" t="s">
        <v>120</v>
      </c>
      <c r="D18" s="70"/>
      <c r="E18" s="60"/>
      <c r="F18" s="67"/>
      <c r="G18" s="67"/>
      <c r="H18" s="60"/>
      <c r="I18" s="60"/>
    </row>
    <row r="19" spans="1:9" x14ac:dyDescent="0.3">
      <c r="A19" s="60"/>
      <c r="B19" s="36" t="s">
        <v>121</v>
      </c>
      <c r="C19" s="41">
        <f>SUMIFS(G3:G9,D3:D9,"june",C3:C9,"&gt;=4")</f>
        <v>48500</v>
      </c>
      <c r="D19" s="60"/>
      <c r="E19" s="60"/>
      <c r="F19" s="67"/>
      <c r="G19" s="67"/>
      <c r="H19" s="60"/>
      <c r="I19" s="60"/>
    </row>
    <row r="20" spans="1:9" x14ac:dyDescent="0.3">
      <c r="A20" s="60"/>
      <c r="B20" s="60"/>
      <c r="C20" s="67"/>
      <c r="D20" s="67"/>
      <c r="E20" s="60"/>
      <c r="F20" s="67"/>
      <c r="G20" s="67"/>
      <c r="H20" s="60"/>
      <c r="I20" s="60"/>
    </row>
    <row r="21" spans="1:9" x14ac:dyDescent="0.3">
      <c r="A21" s="60"/>
      <c r="B21" s="60"/>
      <c r="C21" s="71"/>
      <c r="D21" s="71"/>
      <c r="E21" s="60"/>
      <c r="F21" s="67"/>
      <c r="G21" s="67"/>
      <c r="H21" s="60"/>
      <c r="I21" s="60"/>
    </row>
    <row r="22" spans="1:9" x14ac:dyDescent="0.3">
      <c r="A22" s="60">
        <v>3</v>
      </c>
      <c r="B22" s="64" t="s">
        <v>213</v>
      </c>
      <c r="C22" s="67"/>
      <c r="D22" s="67"/>
      <c r="E22" s="60"/>
      <c r="F22" s="67"/>
      <c r="G22" s="67"/>
      <c r="H22" s="60"/>
      <c r="I22" s="60"/>
    </row>
    <row r="23" spans="1:9" x14ac:dyDescent="0.3">
      <c r="A23" s="60"/>
      <c r="B23" s="60"/>
      <c r="C23" s="70" t="s">
        <v>120</v>
      </c>
      <c r="D23" s="70"/>
      <c r="E23" s="60"/>
      <c r="F23" s="67"/>
      <c r="G23" s="67"/>
      <c r="H23" s="60"/>
      <c r="I23" s="60"/>
    </row>
    <row r="24" spans="1:9" x14ac:dyDescent="0.3">
      <c r="A24" s="60"/>
      <c r="B24" s="36" t="s">
        <v>121</v>
      </c>
      <c r="C24" s="41">
        <f>SUMIFS(E3:E9,C3:C9,"&gt;=4",F3:F9,"&gt;=800")</f>
        <v>36</v>
      </c>
      <c r="D24" s="60"/>
      <c r="E24" s="60"/>
      <c r="F24" s="67"/>
      <c r="G24" s="67"/>
      <c r="H24" s="60"/>
      <c r="I24" s="60"/>
    </row>
    <row r="25" spans="1:9" x14ac:dyDescent="0.3">
      <c r="A25" s="60"/>
      <c r="B25" s="60"/>
      <c r="C25" s="67"/>
      <c r="D25" s="67"/>
      <c r="E25" s="60"/>
      <c r="F25" s="67"/>
      <c r="G25" s="67"/>
      <c r="H25" s="60"/>
      <c r="I25" s="60"/>
    </row>
  </sheetData>
  <mergeCells count="30"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  <mergeCell ref="C17:D17"/>
    <mergeCell ref="F17:G17"/>
    <mergeCell ref="C18:D18"/>
    <mergeCell ref="F18:G18"/>
    <mergeCell ref="F19:G19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:D1"/>
    <mergeCell ref="C2:D2"/>
    <mergeCell ref="F2:G2"/>
    <mergeCell ref="C10:D10"/>
    <mergeCell ref="F10:G10"/>
    <mergeCell ref="C11:D11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Sheet7</vt:lpstr>
      <vt:lpstr>Sheet8</vt:lpstr>
      <vt:lpstr>Sheet9</vt:lpstr>
      <vt:lpstr>Sheet10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 786</dc:creator>
  <cp:lastModifiedBy>mkd 786</cp:lastModifiedBy>
  <dcterms:created xsi:type="dcterms:W3CDTF">2025-07-19T04:22:47Z</dcterms:created>
  <dcterms:modified xsi:type="dcterms:W3CDTF">2025-07-19T09:53:10Z</dcterms:modified>
</cp:coreProperties>
</file>