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28" sheetId="1" r:id="rId1"/>
    <sheet name="22" sheetId="2" r:id="rId2"/>
    <sheet name="7" sheetId="3" r:id="rId3"/>
  </sheets>
  <definedNames>
    <definedName name="solver_adj" localSheetId="1" hidden="1">'22'!$J$9:$J$11</definedName>
    <definedName name="solver_adj" localSheetId="0" hidden="1">'28'!$J$2:$M$2</definedName>
    <definedName name="solver_adj" localSheetId="2" hidden="1">'7'!$C$7:$H$7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'22'!$J$9:$J$11</definedName>
    <definedName name="solver_lhs1" localSheetId="0" hidden="1">'28'!$I$3</definedName>
    <definedName name="solver_lhs1" localSheetId="2" hidden="1">'7'!$C$7:$H$7</definedName>
    <definedName name="solver_lhs2" localSheetId="1" hidden="1">'22'!$J$9:$J$11</definedName>
    <definedName name="solver_lhs2" localSheetId="0" hidden="1">'28'!$I$4</definedName>
    <definedName name="solver_lhs2" localSheetId="2" hidden="1">'7'!$C$7:$H$7</definedName>
    <definedName name="solver_lhs3" localSheetId="1" hidden="1">'22'!$K$12</definedName>
    <definedName name="solver_lhs3" localSheetId="0" hidden="1">'28'!$I$5</definedName>
    <definedName name="solver_lhs3" localSheetId="2" hidden="1">'7'!$J$3</definedName>
    <definedName name="solver_lhs4" localSheetId="1" hidden="1">'22'!$L$12</definedName>
    <definedName name="solver_lhs4" localSheetId="0" hidden="1">'28'!$I$6</definedName>
    <definedName name="solver_lhs4" localSheetId="2" hidden="1">'7'!$J$4</definedName>
    <definedName name="solver_lhs5" localSheetId="1" hidden="1">'22'!$M$12</definedName>
    <definedName name="solver_lhs5" localSheetId="0" hidden="1">'28'!$I$7</definedName>
    <definedName name="solver_lhs5" localSheetId="2" hidden="1">'7'!$J$5</definedName>
    <definedName name="solver_lhs6" localSheetId="0" hidden="1">'28'!$J$2:$M$2</definedName>
    <definedName name="solver_lhs7" localSheetId="0" hidden="1">'28'!$J$2:$M$2</definedName>
    <definedName name="solver_lhs8" localSheetId="0" hidden="1">'28'!$J$3:$M$7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5</definedName>
    <definedName name="solver_num" localSheetId="0" hidden="1">7</definedName>
    <definedName name="solver_num" localSheetId="2" hidden="1">5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'22'!$T$12</definedName>
    <definedName name="solver_opt" localSheetId="0" hidden="1">'28'!$Q$3</definedName>
    <definedName name="solver_opt" localSheetId="2" hidden="1">'7'!$C$9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4</definedName>
    <definedName name="solver_rel1" localSheetId="0" hidden="1">1</definedName>
    <definedName name="solver_rel1" localSheetId="2" hidden="1">4</definedName>
    <definedName name="solver_rel2" localSheetId="1" hidden="1">3</definedName>
    <definedName name="solver_rel2" localSheetId="0" hidden="1">1</definedName>
    <definedName name="solver_rel2" localSheetId="2" hidden="1">3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el4" localSheetId="1" hidden="1">1</definedName>
    <definedName name="solver_rel4" localSheetId="0" hidden="1">1</definedName>
    <definedName name="solver_rel4" localSheetId="2" hidden="1">1</definedName>
    <definedName name="solver_rel5" localSheetId="1" hidden="1">1</definedName>
    <definedName name="solver_rel5" localSheetId="0" hidden="1">1</definedName>
    <definedName name="solver_rel5" localSheetId="2" hidden="1">1</definedName>
    <definedName name="solver_rel6" localSheetId="0" hidden="1">4</definedName>
    <definedName name="solver_rel7" localSheetId="0" hidden="1">3</definedName>
    <definedName name="solver_rel8" localSheetId="0" hidden="1">3</definedName>
    <definedName name="solver_rhs1" localSheetId="1" hidden="1">целое</definedName>
    <definedName name="solver_rhs1" localSheetId="0" hidden="1">'28'!$N$3</definedName>
    <definedName name="solver_rhs1" localSheetId="2" hidden="1">целое</definedName>
    <definedName name="solver_rhs2" localSheetId="1" hidden="1">0</definedName>
    <definedName name="solver_rhs2" localSheetId="0" hidden="1">'28'!$N$4</definedName>
    <definedName name="solver_rhs2" localSheetId="2" hidden="1">0</definedName>
    <definedName name="solver_rhs3" localSheetId="1" hidden="1">'22'!$H$2</definedName>
    <definedName name="solver_rhs3" localSheetId="0" hidden="1">'28'!$N$5</definedName>
    <definedName name="solver_rhs3" localSheetId="2" hidden="1">'7'!$K$3</definedName>
    <definedName name="solver_rhs4" localSheetId="1" hidden="1">'22'!$I$2</definedName>
    <definedName name="solver_rhs4" localSheetId="0" hidden="1">'28'!$N$6</definedName>
    <definedName name="solver_rhs4" localSheetId="2" hidden="1">'7'!$K$4</definedName>
    <definedName name="solver_rhs5" localSheetId="1" hidden="1">'22'!$J$2</definedName>
    <definedName name="solver_rhs5" localSheetId="0" hidden="1">'28'!$N$7</definedName>
    <definedName name="solver_rhs5" localSheetId="2" hidden="1">'7'!$K$5</definedName>
    <definedName name="solver_rhs6" localSheetId="0" hidden="1">целое</definedName>
    <definedName name="solver_rhs7" localSheetId="0" hidden="1">0</definedName>
    <definedName name="solver_rhs8" localSheetId="0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L4" i="3" l="1"/>
  <c r="M4" i="3"/>
  <c r="N4" i="3"/>
  <c r="O4" i="3"/>
  <c r="P4" i="3"/>
  <c r="Q4" i="3"/>
  <c r="L5" i="3"/>
  <c r="M5" i="3"/>
  <c r="N5" i="3"/>
  <c r="O5" i="3"/>
  <c r="P5" i="3"/>
  <c r="Q5" i="3"/>
  <c r="M3" i="3"/>
  <c r="N3" i="3"/>
  <c r="O3" i="3"/>
  <c r="P3" i="3"/>
  <c r="Q3" i="3"/>
  <c r="L3" i="3"/>
  <c r="P11" i="2"/>
  <c r="Q10" i="2"/>
  <c r="P10" i="2"/>
  <c r="O11" i="2"/>
  <c r="O10" i="2"/>
  <c r="Q9" i="2"/>
  <c r="R9" i="2"/>
  <c r="P9" i="2"/>
  <c r="C9" i="3"/>
  <c r="O9" i="2"/>
  <c r="K10" i="2"/>
  <c r="L10" i="2"/>
  <c r="M10" i="2"/>
  <c r="K11" i="2"/>
  <c r="L11" i="2"/>
  <c r="M11" i="2"/>
  <c r="L9" i="2"/>
  <c r="M9" i="2"/>
  <c r="K9" i="2"/>
  <c r="Q3" i="1"/>
  <c r="K4" i="1"/>
  <c r="K5" i="1"/>
  <c r="K6" i="1"/>
  <c r="K7" i="1"/>
  <c r="L4" i="1"/>
  <c r="L5" i="1"/>
  <c r="L6" i="1"/>
  <c r="L7" i="1"/>
  <c r="M4" i="1"/>
  <c r="M5" i="1"/>
  <c r="M6" i="1"/>
  <c r="M7" i="1"/>
  <c r="J4" i="1"/>
  <c r="J5" i="1"/>
  <c r="J6" i="1"/>
  <c r="J7" i="1"/>
  <c r="K3" i="1"/>
  <c r="L3" i="1"/>
  <c r="M3" i="1"/>
  <c r="J3" i="1"/>
  <c r="K5" i="3" l="1"/>
  <c r="K3" i="3"/>
  <c r="K4" i="3"/>
  <c r="T10" i="2"/>
  <c r="K12" i="2"/>
  <c r="M12" i="2"/>
  <c r="L12" i="2"/>
  <c r="T11" i="2"/>
  <c r="T9" i="2"/>
  <c r="I5" i="1"/>
  <c r="I6" i="1"/>
  <c r="I3" i="1"/>
  <c r="I7" i="1"/>
  <c r="I4" i="1"/>
  <c r="T12" i="2" l="1"/>
</calcChain>
</file>

<file path=xl/sharedStrings.xml><?xml version="1.0" encoding="utf-8"?>
<sst xmlns="http://schemas.openxmlformats.org/spreadsheetml/2006/main" count="44" uniqueCount="34">
  <si>
    <t>Продукты</t>
  </si>
  <si>
    <t>Нормативы затрат продуктов на приготовление 100 блюд</t>
  </si>
  <si>
    <t>Плановый фонд продуктов</t>
  </si>
  <si>
    <t>1 вид блюд</t>
  </si>
  <si>
    <t>2 вид блюд</t>
  </si>
  <si>
    <t>3 вид блюд</t>
  </si>
  <si>
    <t>4 вид блюд</t>
  </si>
  <si>
    <t>Мясо, кг</t>
  </si>
  <si>
    <t>-</t>
  </si>
  <si>
    <t>Рыба, кг</t>
  </si>
  <si>
    <t>Молоко, л</t>
  </si>
  <si>
    <t>Макаронные изделия, кг</t>
  </si>
  <si>
    <t>Овощи, кг</t>
  </si>
  <si>
    <t xml:space="preserve">Прибыль от продажи 100 блюд, грн. </t>
  </si>
  <si>
    <t>Продукт А</t>
  </si>
  <si>
    <t>Продукт B</t>
  </si>
  <si>
    <t>Продукт C</t>
  </si>
  <si>
    <t>Продажа, ед.</t>
  </si>
  <si>
    <t>Удельная прибыль, долл.</t>
  </si>
  <si>
    <t>0-40</t>
  </si>
  <si>
    <t>0-50</t>
  </si>
  <si>
    <t>0-100</t>
  </si>
  <si>
    <t>40-100</t>
  </si>
  <si>
    <t>50-100</t>
  </si>
  <si>
    <t>Более 100</t>
  </si>
  <si>
    <t>100-150</t>
  </si>
  <si>
    <t>Более 150</t>
  </si>
  <si>
    <t>итр</t>
  </si>
  <si>
    <t>физ</t>
  </si>
  <si>
    <t>сыр</t>
  </si>
  <si>
    <t>5м</t>
  </si>
  <si>
    <t>3м</t>
  </si>
  <si>
    <t>4м</t>
  </si>
  <si>
    <t>че так сложно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</si>
</sst>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0" fillId="2" borderId="0" xfId="0" applyFill="1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J10" sqref="J10"/>
    </sheetView>
  </sheetViews>
  <sheetFormatPr defaultRowHeight="15" x14ac:dyDescent="0.25"/>
  <cols>
    <col min="1" max="1" width="17" customWidth="1"/>
    <col min="5" max="5" width="9.5703125" customWidth="1"/>
    <col min="6" max="6" width="18.28515625" customWidth="1"/>
    <col min="10" max="10" width="10.42578125" bestFit="1" customWidth="1"/>
    <col min="17" max="17" width="14.7109375" customWidth="1"/>
  </cols>
  <sheetData>
    <row r="1" spans="1:17" ht="55.5" customHeight="1" thickBot="1" x14ac:dyDescent="0.3">
      <c r="A1" s="3" t="s">
        <v>0</v>
      </c>
      <c r="B1" s="6" t="s">
        <v>1</v>
      </c>
      <c r="C1" s="5"/>
      <c r="D1" s="5"/>
      <c r="E1" s="7"/>
      <c r="F1" s="8" t="s">
        <v>2</v>
      </c>
    </row>
    <row r="2" spans="1:17" ht="38.25" thickBot="1" x14ac:dyDescent="0.3">
      <c r="A2" s="4"/>
      <c r="B2" s="1" t="s">
        <v>3</v>
      </c>
      <c r="C2" s="1" t="s">
        <v>4</v>
      </c>
      <c r="D2" s="1" t="s">
        <v>5</v>
      </c>
      <c r="E2" s="1" t="s">
        <v>6</v>
      </c>
      <c r="F2" s="9"/>
      <c r="J2">
        <v>0</v>
      </c>
      <c r="K2">
        <v>66</v>
      </c>
      <c r="L2">
        <v>1050</v>
      </c>
      <c r="M2">
        <v>0</v>
      </c>
    </row>
    <row r="3" spans="1:17" ht="18.75" x14ac:dyDescent="0.25">
      <c r="A3" s="1" t="s">
        <v>7</v>
      </c>
      <c r="B3" s="2">
        <v>6</v>
      </c>
      <c r="C3" s="2">
        <v>9</v>
      </c>
      <c r="D3" s="2">
        <v>0</v>
      </c>
      <c r="E3" s="2">
        <v>0</v>
      </c>
      <c r="F3" s="2">
        <v>3800</v>
      </c>
      <c r="I3">
        <f>SUM(J3:M3)</f>
        <v>594</v>
      </c>
      <c r="J3" s="2">
        <f>B3*J$2</f>
        <v>0</v>
      </c>
      <c r="K3" s="2">
        <f t="shared" ref="K3:M7" si="0">C3*K$2</f>
        <v>594</v>
      </c>
      <c r="L3" s="2">
        <f t="shared" si="0"/>
        <v>0</v>
      </c>
      <c r="M3" s="2">
        <f t="shared" si="0"/>
        <v>0</v>
      </c>
      <c r="N3" s="2">
        <v>3800</v>
      </c>
      <c r="Q3" s="10">
        <f>SUMPRODUCT(J2:M2,J8:M8)</f>
        <v>656400</v>
      </c>
    </row>
    <row r="4" spans="1:17" ht="18.75" x14ac:dyDescent="0.25">
      <c r="A4" s="1" t="s">
        <v>9</v>
      </c>
      <c r="B4" s="2">
        <v>3</v>
      </c>
      <c r="C4" s="2">
        <v>0</v>
      </c>
      <c r="D4" s="2">
        <v>4</v>
      </c>
      <c r="E4" s="2">
        <v>0</v>
      </c>
      <c r="F4" s="2">
        <v>4200</v>
      </c>
      <c r="I4">
        <f t="shared" ref="I4:I7" si="1">SUM(J4:M4)</f>
        <v>4200</v>
      </c>
      <c r="J4" s="2">
        <f t="shared" ref="J4:J7" si="2">B4*J$2</f>
        <v>0</v>
      </c>
      <c r="K4" s="2">
        <f t="shared" si="0"/>
        <v>0</v>
      </c>
      <c r="L4" s="2">
        <f t="shared" si="0"/>
        <v>4200</v>
      </c>
      <c r="M4" s="2">
        <f t="shared" si="0"/>
        <v>0</v>
      </c>
      <c r="N4" s="2">
        <v>4200</v>
      </c>
    </row>
    <row r="5" spans="1:17" ht="18.75" x14ac:dyDescent="0.25">
      <c r="A5" s="1" t="s">
        <v>10</v>
      </c>
      <c r="B5" s="2">
        <v>5</v>
      </c>
      <c r="C5" s="2">
        <v>0</v>
      </c>
      <c r="D5" s="2">
        <v>0</v>
      </c>
      <c r="E5" s="2">
        <v>20</v>
      </c>
      <c r="F5" s="2">
        <v>5100</v>
      </c>
      <c r="I5">
        <f t="shared" si="1"/>
        <v>0</v>
      </c>
      <c r="J5" s="2">
        <f t="shared" si="2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v>5100</v>
      </c>
    </row>
    <row r="6" spans="1:17" ht="37.5" x14ac:dyDescent="0.25">
      <c r="A6" s="1" t="s">
        <v>11</v>
      </c>
      <c r="B6" s="2">
        <v>2</v>
      </c>
      <c r="C6" s="2">
        <v>3</v>
      </c>
      <c r="D6" s="2">
        <v>2</v>
      </c>
      <c r="E6" s="2">
        <v>4</v>
      </c>
      <c r="F6" s="2">
        <v>2300</v>
      </c>
      <c r="I6">
        <f t="shared" si="1"/>
        <v>2298</v>
      </c>
      <c r="J6" s="2">
        <f t="shared" si="2"/>
        <v>0</v>
      </c>
      <c r="K6" s="2">
        <f t="shared" si="0"/>
        <v>198</v>
      </c>
      <c r="L6" s="2">
        <f t="shared" si="0"/>
        <v>2100</v>
      </c>
      <c r="M6" s="2">
        <f t="shared" si="0"/>
        <v>0</v>
      </c>
      <c r="N6" s="2">
        <v>2300</v>
      </c>
    </row>
    <row r="7" spans="1:17" ht="18.75" x14ac:dyDescent="0.25">
      <c r="A7" s="1" t="s">
        <v>12</v>
      </c>
      <c r="B7" s="2">
        <v>4</v>
      </c>
      <c r="C7" s="2">
        <v>5</v>
      </c>
      <c r="D7" s="2">
        <v>3</v>
      </c>
      <c r="E7" s="2">
        <v>0</v>
      </c>
      <c r="F7" s="2">
        <v>6700</v>
      </c>
      <c r="I7">
        <f t="shared" si="1"/>
        <v>3480</v>
      </c>
      <c r="J7" s="2">
        <f t="shared" si="2"/>
        <v>0</v>
      </c>
      <c r="K7" s="2">
        <f t="shared" si="0"/>
        <v>330</v>
      </c>
      <c r="L7" s="2">
        <f t="shared" si="0"/>
        <v>3150</v>
      </c>
      <c r="M7" s="2">
        <f t="shared" si="0"/>
        <v>0</v>
      </c>
      <c r="N7" s="2">
        <v>6700</v>
      </c>
    </row>
    <row r="8" spans="1:17" ht="60.75" customHeight="1" x14ac:dyDescent="0.25">
      <c r="A8" s="1" t="s">
        <v>13</v>
      </c>
      <c r="B8" s="2">
        <v>200</v>
      </c>
      <c r="C8" s="2">
        <v>400</v>
      </c>
      <c r="D8" s="2">
        <v>600</v>
      </c>
      <c r="E8" s="2">
        <v>500</v>
      </c>
      <c r="F8" s="2"/>
      <c r="J8" s="2">
        <v>200</v>
      </c>
      <c r="K8" s="2">
        <v>400</v>
      </c>
      <c r="L8" s="2">
        <v>600</v>
      </c>
      <c r="M8" s="2">
        <v>500</v>
      </c>
    </row>
  </sheetData>
  <mergeCells count="3">
    <mergeCell ref="A1:A2"/>
    <mergeCell ref="B1:E1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Normal="100" workbookViewId="0">
      <selection activeCell="T18" sqref="T18"/>
    </sheetView>
  </sheetViews>
  <sheetFormatPr defaultRowHeight="15" x14ac:dyDescent="0.25"/>
  <cols>
    <col min="1" max="1" width="11.28515625" customWidth="1"/>
    <col min="2" max="2" width="16" customWidth="1"/>
    <col min="3" max="3" width="13.5703125" customWidth="1"/>
    <col min="4" max="4" width="16.5703125" customWidth="1"/>
    <col min="5" max="5" width="13.5703125" customWidth="1"/>
    <col min="6" max="6" width="16.7109375" customWidth="1"/>
    <col min="19" max="19" width="3.85546875" customWidth="1"/>
  </cols>
  <sheetData>
    <row r="1" spans="1:20" ht="19.5" thickBot="1" x14ac:dyDescent="0.3">
      <c r="A1" s="11" t="s">
        <v>14</v>
      </c>
      <c r="B1" s="12"/>
      <c r="C1" s="11" t="s">
        <v>15</v>
      </c>
      <c r="D1" s="12"/>
      <c r="E1" s="11" t="s">
        <v>16</v>
      </c>
      <c r="F1" s="12"/>
    </row>
    <row r="2" spans="1:20" ht="56.25" x14ac:dyDescent="0.25">
      <c r="A2" s="2" t="s">
        <v>17</v>
      </c>
      <c r="B2" s="2" t="s">
        <v>18</v>
      </c>
      <c r="C2" s="2" t="s">
        <v>17</v>
      </c>
      <c r="D2" s="2" t="s">
        <v>18</v>
      </c>
      <c r="E2" s="2" t="s">
        <v>17</v>
      </c>
      <c r="F2" s="2" t="s">
        <v>18</v>
      </c>
      <c r="H2">
        <v>100</v>
      </c>
      <c r="I2">
        <v>700</v>
      </c>
      <c r="J2">
        <v>400</v>
      </c>
    </row>
    <row r="3" spans="1:20" ht="18.75" x14ac:dyDescent="0.25">
      <c r="A3" s="2" t="s">
        <v>19</v>
      </c>
      <c r="B3" s="2">
        <v>60000</v>
      </c>
      <c r="C3" s="2" t="s">
        <v>20</v>
      </c>
      <c r="D3" s="2">
        <v>36000</v>
      </c>
      <c r="E3" s="2" t="s">
        <v>21</v>
      </c>
      <c r="F3" s="2">
        <v>30000</v>
      </c>
      <c r="H3">
        <v>1</v>
      </c>
      <c r="I3">
        <v>10</v>
      </c>
      <c r="J3">
        <v>3</v>
      </c>
    </row>
    <row r="4" spans="1:20" ht="18.75" x14ac:dyDescent="0.25">
      <c r="A4" s="2" t="s">
        <v>22</v>
      </c>
      <c r="B4" s="2">
        <v>54000</v>
      </c>
      <c r="C4" s="2" t="s">
        <v>23</v>
      </c>
      <c r="D4" s="2">
        <v>24000</v>
      </c>
      <c r="E4" s="2" t="s">
        <v>24</v>
      </c>
      <c r="F4" s="2">
        <v>24000</v>
      </c>
      <c r="H4">
        <v>2</v>
      </c>
      <c r="I4">
        <v>4</v>
      </c>
      <c r="J4">
        <v>2</v>
      </c>
    </row>
    <row r="5" spans="1:20" ht="18.75" x14ac:dyDescent="0.25">
      <c r="A5" s="2" t="s">
        <v>25</v>
      </c>
      <c r="B5" s="2">
        <v>48000</v>
      </c>
      <c r="C5" s="2" t="s">
        <v>24</v>
      </c>
      <c r="D5" s="2">
        <v>18000</v>
      </c>
      <c r="E5" s="2" t="s">
        <v>8</v>
      </c>
      <c r="F5" s="2" t="s">
        <v>8</v>
      </c>
      <c r="H5">
        <v>1</v>
      </c>
      <c r="I5">
        <v>5</v>
      </c>
      <c r="J5">
        <v>1</v>
      </c>
    </row>
    <row r="6" spans="1:20" ht="37.5" x14ac:dyDescent="0.25">
      <c r="A6" s="2" t="s">
        <v>26</v>
      </c>
      <c r="B6" s="2">
        <v>42000</v>
      </c>
      <c r="C6" s="2" t="s">
        <v>8</v>
      </c>
      <c r="D6" s="2" t="s">
        <v>8</v>
      </c>
      <c r="E6" s="2" t="s">
        <v>8</v>
      </c>
      <c r="F6" s="2" t="s">
        <v>8</v>
      </c>
      <c r="H6" t="s">
        <v>27</v>
      </c>
      <c r="I6" t="s">
        <v>28</v>
      </c>
      <c r="J6" t="s">
        <v>29</v>
      </c>
    </row>
    <row r="9" spans="1:20" x14ac:dyDescent="0.25">
      <c r="J9">
        <v>62</v>
      </c>
      <c r="K9">
        <f>H3*$J9</f>
        <v>62</v>
      </c>
      <c r="L9">
        <f t="shared" ref="L9:M9" si="0">I3*$J9</f>
        <v>620</v>
      </c>
      <c r="M9">
        <f t="shared" si="0"/>
        <v>186</v>
      </c>
      <c r="O9">
        <f>J9*B3</f>
        <v>3720000</v>
      </c>
      <c r="P9">
        <f>(J9-40)*(B3-B4)</f>
        <v>132000</v>
      </c>
      <c r="Q9">
        <f>(B4-B5)*(J9-100)</f>
        <v>-228000</v>
      </c>
      <c r="R9">
        <f>(B5-B6)*(J9-150)</f>
        <v>-528000</v>
      </c>
      <c r="T9">
        <f>IF(P9&gt;0,IF(Q9&gt;0,IF(R9&gt;0,O9-P9-Q9-R9,O9-P9-Q9),O9-P9),O9)</f>
        <v>3588000</v>
      </c>
    </row>
    <row r="10" spans="1:20" x14ac:dyDescent="0.25">
      <c r="J10">
        <v>19</v>
      </c>
      <c r="K10">
        <f t="shared" ref="K10:K11" si="1">H4*$J10</f>
        <v>38</v>
      </c>
      <c r="L10">
        <f t="shared" ref="L10:L11" si="2">I4*$J10</f>
        <v>76</v>
      </c>
      <c r="M10">
        <f t="shared" ref="M10:M11" si="3">J4*$J10</f>
        <v>38</v>
      </c>
      <c r="O10">
        <f>J10*D3</f>
        <v>684000</v>
      </c>
      <c r="P10">
        <f>(J10-50)*(D3-D4)</f>
        <v>-372000</v>
      </c>
      <c r="Q10">
        <f>(D4-D5)*(J10-100)</f>
        <v>-486000</v>
      </c>
      <c r="T10">
        <f>IF(P10&gt;0,IF(Q10&gt;0,O10-P10-Q10,O10-P10),O10)</f>
        <v>684000</v>
      </c>
    </row>
    <row r="11" spans="1:20" x14ac:dyDescent="0.25">
      <c r="J11">
        <v>0</v>
      </c>
      <c r="K11">
        <f t="shared" si="1"/>
        <v>0</v>
      </c>
      <c r="L11">
        <f t="shared" si="2"/>
        <v>0</v>
      </c>
      <c r="M11">
        <f t="shared" si="3"/>
        <v>0</v>
      </c>
      <c r="O11">
        <f>J11*F3</f>
        <v>0</v>
      </c>
      <c r="P11">
        <f>(J11-100)*(F3-F4)</f>
        <v>-600000</v>
      </c>
      <c r="T11">
        <f>IF(P11&gt;0,O11-P11,O11)</f>
        <v>0</v>
      </c>
    </row>
    <row r="12" spans="1:20" x14ac:dyDescent="0.25">
      <c r="K12">
        <f>SUM(K9:K11)</f>
        <v>100</v>
      </c>
      <c r="L12">
        <f t="shared" ref="L12:M12" si="4">SUM(L9:L11)</f>
        <v>696</v>
      </c>
      <c r="M12">
        <f t="shared" si="4"/>
        <v>224</v>
      </c>
      <c r="T12" s="10">
        <f>SUM(T9:T11)</f>
        <v>4272000</v>
      </c>
    </row>
    <row r="14" spans="1:20" x14ac:dyDescent="0.25">
      <c r="P14" t="s">
        <v>33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9"/>
  <sheetViews>
    <sheetView workbookViewId="0">
      <selection activeCell="E10" sqref="E10"/>
    </sheetView>
  </sheetViews>
  <sheetFormatPr defaultRowHeight="15" x14ac:dyDescent="0.25"/>
  <sheetData>
    <row r="3" spans="2:17" x14ac:dyDescent="0.25">
      <c r="B3" t="s">
        <v>30</v>
      </c>
      <c r="C3">
        <v>2</v>
      </c>
      <c r="D3">
        <v>1</v>
      </c>
      <c r="E3">
        <v>1</v>
      </c>
      <c r="F3">
        <v>0</v>
      </c>
      <c r="G3">
        <v>0</v>
      </c>
      <c r="H3">
        <v>0</v>
      </c>
      <c r="J3">
        <v>100</v>
      </c>
      <c r="K3">
        <f>SUM(L3:Q3)</f>
        <v>100</v>
      </c>
      <c r="L3">
        <f>C3*C$7</f>
        <v>68</v>
      </c>
      <c r="M3">
        <f t="shared" ref="M3:Q3" si="0">D3*D$7</f>
        <v>32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2:17" x14ac:dyDescent="0.25">
      <c r="B4" t="s">
        <v>32</v>
      </c>
      <c r="C4">
        <v>0</v>
      </c>
      <c r="D4">
        <v>1</v>
      </c>
      <c r="E4">
        <v>0</v>
      </c>
      <c r="F4">
        <v>1</v>
      </c>
      <c r="G4">
        <v>2</v>
      </c>
      <c r="H4">
        <v>0</v>
      </c>
      <c r="J4">
        <v>200</v>
      </c>
      <c r="K4">
        <f t="shared" ref="K4:K5" si="1">SUM(L4:Q4)</f>
        <v>200</v>
      </c>
      <c r="L4">
        <f t="shared" ref="L4:L5" si="2">C4*C$7</f>
        <v>0</v>
      </c>
      <c r="M4">
        <f t="shared" ref="M4:M5" si="3">D4*D$7</f>
        <v>32</v>
      </c>
      <c r="N4">
        <f t="shared" ref="N4:N5" si="4">E4*E$7</f>
        <v>0</v>
      </c>
      <c r="O4">
        <f t="shared" ref="O4:O5" si="5">F4*F$7</f>
        <v>150</v>
      </c>
      <c r="P4">
        <f t="shared" ref="P4:P5" si="6">G4*G$7</f>
        <v>18</v>
      </c>
      <c r="Q4">
        <f t="shared" ref="Q4:Q5" si="7">H4*H$7</f>
        <v>0</v>
      </c>
    </row>
    <row r="5" spans="2:17" x14ac:dyDescent="0.25">
      <c r="B5" t="s">
        <v>31</v>
      </c>
      <c r="C5">
        <v>0</v>
      </c>
      <c r="D5">
        <v>0</v>
      </c>
      <c r="E5">
        <v>1</v>
      </c>
      <c r="F5">
        <v>2</v>
      </c>
      <c r="G5">
        <v>0</v>
      </c>
      <c r="H5">
        <v>3</v>
      </c>
      <c r="J5">
        <v>300</v>
      </c>
      <c r="K5">
        <f t="shared" si="1"/>
        <v>300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300</v>
      </c>
      <c r="P5">
        <f t="shared" si="6"/>
        <v>0</v>
      </c>
      <c r="Q5">
        <f t="shared" si="7"/>
        <v>0</v>
      </c>
    </row>
    <row r="7" spans="2:17" x14ac:dyDescent="0.25">
      <c r="C7">
        <v>34</v>
      </c>
      <c r="D7">
        <v>32</v>
      </c>
      <c r="E7">
        <v>0</v>
      </c>
      <c r="F7">
        <v>150</v>
      </c>
      <c r="G7">
        <v>9</v>
      </c>
      <c r="H7">
        <v>0</v>
      </c>
    </row>
    <row r="9" spans="2:17" x14ac:dyDescent="0.25">
      <c r="C9" s="10">
        <f>SUM(C7:H7)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28</vt:lpstr>
      <vt:lpstr>22</vt:lpstr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Садовой</dc:creator>
  <cp:lastModifiedBy>Данила Садовой</cp:lastModifiedBy>
  <dcterms:created xsi:type="dcterms:W3CDTF">2020-09-09T07:22:19Z</dcterms:created>
  <dcterms:modified xsi:type="dcterms:W3CDTF">2020-09-09T09:53:49Z</dcterms:modified>
</cp:coreProperties>
</file>