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monthly\"/>
    </mc:Choice>
  </mc:AlternateContent>
  <xr:revisionPtr revIDLastSave="0" documentId="13_ncr:1_{49EE302C-55A4-4079-A3AF-460875B4B284}" xr6:coauthVersionLast="41" xr6:coauthVersionMax="41" xr10:uidLastSave="{00000000-0000-0000-0000-000000000000}"/>
  <bookViews>
    <workbookView xWindow="40680" yWindow="0" windowWidth="16440" windowHeight="14310" xr2:uid="{00000000-000D-0000-FFFF-FFFF00000000}"/>
  </bookViews>
  <sheets>
    <sheet name="Tracking" sheetId="1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Payable'!$A$2:$CS$251</definedName>
    <definedName name="_xlnm._FilterDatabase" localSheetId="4" hidden="1">'Daily Inbounds'!$A$2:$CS$251</definedName>
    <definedName name="_xlnm._FilterDatabase" localSheetId="3" hidden="1">'Daily Inventory Value'!$A$2:$CS$251</definedName>
    <definedName name="_xlnm._FilterDatabase" localSheetId="1" hidden="1">ID!$A$3:$AG$16</definedName>
    <definedName name="_xlnm._FilterDatabase" localSheetId="0" hidden="1">Tracking!$A$3:$AV$3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6" l="1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E3" i="4"/>
  <c r="D3" i="4"/>
  <c r="C3" i="4"/>
  <c r="AO14" i="1" l="1"/>
  <c r="AO5" i="1"/>
  <c r="AG9" i="1"/>
  <c r="AG14" i="1"/>
  <c r="AG6" i="1"/>
  <c r="AG8" i="1"/>
  <c r="AG4" i="1"/>
  <c r="AG16" i="1"/>
  <c r="AG13" i="1"/>
  <c r="AG15" i="1"/>
  <c r="AG7" i="1"/>
  <c r="AG11" i="1"/>
  <c r="AG12" i="1"/>
  <c r="AG5" i="1"/>
  <c r="D17" i="1" l="1"/>
  <c r="E17" i="1" l="1"/>
  <c r="O4" i="1"/>
  <c r="N4" i="1"/>
  <c r="M4" i="1"/>
  <c r="O5" i="1"/>
  <c r="N5" i="1"/>
  <c r="M5" i="1"/>
  <c r="O15" i="1"/>
  <c r="N15" i="1"/>
  <c r="M15" i="1"/>
  <c r="O11" i="1"/>
  <c r="N11" i="1"/>
  <c r="M11" i="1"/>
  <c r="O9" i="1"/>
  <c r="N9" i="1"/>
  <c r="M9" i="1"/>
  <c r="O6" i="1"/>
  <c r="N6" i="1"/>
  <c r="M6" i="1"/>
  <c r="O13" i="1"/>
  <c r="N13" i="1"/>
  <c r="M13" i="1"/>
  <c r="O7" i="1"/>
  <c r="N7" i="1"/>
  <c r="M7" i="1"/>
  <c r="O16" i="1"/>
  <c r="N16" i="1"/>
  <c r="M16" i="1"/>
  <c r="O12" i="1"/>
  <c r="N12" i="1"/>
  <c r="M12" i="1"/>
  <c r="O10" i="1"/>
  <c r="N10" i="1"/>
  <c r="M10" i="1"/>
  <c r="O8" i="1"/>
  <c r="N8" i="1"/>
  <c r="M8" i="1"/>
  <c r="O14" i="1"/>
  <c r="N14" i="1"/>
  <c r="M14" i="1"/>
  <c r="AU4" i="1"/>
  <c r="AT4" i="1"/>
  <c r="AT5" i="1"/>
  <c r="AV15" i="1"/>
  <c r="AT11" i="1"/>
  <c r="AV9" i="1"/>
  <c r="AU9" i="1"/>
  <c r="AT9" i="1"/>
  <c r="AV6" i="1"/>
  <c r="AT6" i="1"/>
  <c r="AV13" i="1"/>
  <c r="AT13" i="1"/>
  <c r="AV7" i="1"/>
  <c r="AU7" i="1"/>
  <c r="AT7" i="1"/>
  <c r="AV16" i="1"/>
  <c r="AT16" i="1"/>
  <c r="AU12" i="1"/>
  <c r="AT12" i="1"/>
  <c r="AV10" i="1"/>
  <c r="AU10" i="1"/>
  <c r="AT10" i="1"/>
  <c r="AV8" i="1"/>
  <c r="AU8" i="1"/>
  <c r="AT8" i="1"/>
  <c r="AV14" i="1"/>
  <c r="AU14" i="1"/>
  <c r="AT14" i="1"/>
  <c r="AN4" i="1"/>
  <c r="AM4" i="1"/>
  <c r="AL4" i="1"/>
  <c r="AN5" i="1"/>
  <c r="AM5" i="1"/>
  <c r="AL5" i="1"/>
  <c r="AN15" i="1"/>
  <c r="AM15" i="1"/>
  <c r="AL15" i="1"/>
  <c r="AN11" i="1"/>
  <c r="AM11" i="1"/>
  <c r="AL11" i="1"/>
  <c r="AN9" i="1"/>
  <c r="AM9" i="1"/>
  <c r="AL9" i="1"/>
  <c r="AN6" i="1"/>
  <c r="AM6" i="1"/>
  <c r="AL6" i="1"/>
  <c r="AN13" i="1"/>
  <c r="AM13" i="1"/>
  <c r="AL13" i="1"/>
  <c r="AN7" i="1"/>
  <c r="AM7" i="1"/>
  <c r="AL7" i="1"/>
  <c r="AN16" i="1"/>
  <c r="AM16" i="1"/>
  <c r="AL16" i="1"/>
  <c r="AN12" i="1"/>
  <c r="AM12" i="1"/>
  <c r="AL12" i="1"/>
  <c r="AN8" i="1"/>
  <c r="AM8" i="1"/>
  <c r="AL8" i="1"/>
  <c r="AN14" i="1"/>
  <c r="AM14" i="1"/>
  <c r="AL14" i="1"/>
  <c r="J5" i="1"/>
  <c r="J6" i="1"/>
  <c r="L10" i="1"/>
  <c r="K10" i="1"/>
  <c r="J8" i="1"/>
  <c r="AV11" i="1"/>
  <c r="AU11" i="1"/>
  <c r="AU16" i="1"/>
  <c r="AV5" i="1"/>
  <c r="AU5" i="1"/>
  <c r="AV12" i="1"/>
  <c r="AU15" i="1"/>
  <c r="AT15" i="1"/>
  <c r="AV4" i="1"/>
  <c r="AU13" i="1"/>
  <c r="AU6" i="1"/>
  <c r="K6" i="1" l="1"/>
  <c r="AI6" i="1" s="1"/>
  <c r="K5" i="1"/>
  <c r="AI5" i="1" s="1"/>
  <c r="L6" i="1"/>
  <c r="AR6" i="1" s="1"/>
  <c r="L5" i="1"/>
  <c r="AJ5" i="1" s="1"/>
  <c r="AK5" i="1" s="1"/>
  <c r="J14" i="1"/>
  <c r="AH14" i="1" s="1"/>
  <c r="J12" i="1"/>
  <c r="AH12" i="1" s="1"/>
  <c r="J7" i="1"/>
  <c r="AH7" i="1" s="1"/>
  <c r="J11" i="1"/>
  <c r="AH11" i="1" s="1"/>
  <c r="K14" i="1"/>
  <c r="AQ14" i="1" s="1"/>
  <c r="K8" i="1"/>
  <c r="AQ8" i="1" s="1"/>
  <c r="K12" i="1"/>
  <c r="AQ12" i="1" s="1"/>
  <c r="K7" i="1"/>
  <c r="AI7" i="1" s="1"/>
  <c r="K11" i="1"/>
  <c r="AI11" i="1" s="1"/>
  <c r="L14" i="1"/>
  <c r="AJ14" i="1" s="1"/>
  <c r="L8" i="1"/>
  <c r="AJ8" i="1" s="1"/>
  <c r="AK8" i="1" s="1"/>
  <c r="L12" i="1"/>
  <c r="AJ12" i="1" s="1"/>
  <c r="AK12" i="1" s="1"/>
  <c r="L7" i="1"/>
  <c r="AJ7" i="1" s="1"/>
  <c r="AK7" i="1" s="1"/>
  <c r="L11" i="1"/>
  <c r="AR11" i="1" s="1"/>
  <c r="J10" i="1"/>
  <c r="J16" i="1"/>
  <c r="AP16" i="1" s="1"/>
  <c r="J9" i="1"/>
  <c r="AP9" i="1" s="1"/>
  <c r="J15" i="1"/>
  <c r="AH15" i="1" s="1"/>
  <c r="J4" i="1"/>
  <c r="AH4" i="1" s="1"/>
  <c r="K16" i="1"/>
  <c r="AI16" i="1" s="1"/>
  <c r="K9" i="1"/>
  <c r="AI9" i="1" s="1"/>
  <c r="K15" i="1"/>
  <c r="AI15" i="1" s="1"/>
  <c r="K4" i="1"/>
  <c r="AQ4" i="1" s="1"/>
  <c r="L16" i="1"/>
  <c r="AJ16" i="1" s="1"/>
  <c r="AK16" i="1" s="1"/>
  <c r="L9" i="1"/>
  <c r="AJ9" i="1" s="1"/>
  <c r="AK9" i="1" s="1"/>
  <c r="L15" i="1"/>
  <c r="AJ15" i="1" s="1"/>
  <c r="AK15" i="1" s="1"/>
  <c r="L4" i="1"/>
  <c r="AJ4" i="1" s="1"/>
  <c r="AK4" i="1" s="1"/>
  <c r="J13" i="1"/>
  <c r="AP13" i="1" s="1"/>
  <c r="K13" i="1"/>
  <c r="AI13" i="1" s="1"/>
  <c r="L13" i="1"/>
  <c r="AR13" i="1" s="1"/>
  <c r="AH6" i="1"/>
  <c r="AH5" i="1"/>
  <c r="N17" i="1"/>
  <c r="AH8" i="1"/>
  <c r="AT17" i="1"/>
  <c r="AU17" i="1"/>
  <c r="AV17" i="1"/>
  <c r="AR10" i="1"/>
  <c r="AQ10" i="1"/>
  <c r="AP6" i="1"/>
  <c r="AP8" i="1"/>
  <c r="AP5" i="1"/>
  <c r="O17" i="1"/>
  <c r="M17" i="1"/>
  <c r="G2" i="6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G2" i="3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AP7" i="1" l="1"/>
  <c r="AC7" i="1" s="1"/>
  <c r="AR8" i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P12" i="1"/>
  <c r="AC12" i="1" s="1"/>
  <c r="AH13" i="1"/>
  <c r="AC13" i="1" s="1"/>
  <c r="AR4" i="1"/>
  <c r="AE4" i="1" s="1"/>
  <c r="AP10" i="1"/>
  <c r="AR15" i="1"/>
  <c r="AE15" i="1" s="1"/>
  <c r="AP14" i="1"/>
  <c r="AC14" i="1" s="1"/>
  <c r="AH16" i="1"/>
  <c r="AC16" i="1" s="1"/>
  <c r="AP4" i="1"/>
  <c r="AC4" i="1" s="1"/>
  <c r="AQ16" i="1"/>
  <c r="AD16" i="1" s="1"/>
  <c r="AR16" i="1"/>
  <c r="AE16" i="1" s="1"/>
  <c r="AI12" i="1"/>
  <c r="AD12" i="1" s="1"/>
  <c r="AH9" i="1"/>
  <c r="AC9" i="1" s="1"/>
  <c r="AR12" i="1"/>
  <c r="AE12" i="1" s="1"/>
  <c r="AC5" i="1"/>
  <c r="AQ9" i="1"/>
  <c r="AD9" i="1" s="1"/>
  <c r="AQ6" i="1"/>
  <c r="AD6" i="1" s="1"/>
  <c r="AQ11" i="1"/>
  <c r="AD11" i="1" s="1"/>
  <c r="AI14" i="1"/>
  <c r="AD14" i="1" s="1"/>
  <c r="AI4" i="1"/>
  <c r="AD4" i="1" s="1"/>
  <c r="AJ6" i="1"/>
  <c r="AK6" i="1" s="1"/>
  <c r="AI8" i="1"/>
  <c r="AD8" i="1" s="1"/>
  <c r="AQ13" i="1"/>
  <c r="AD13" i="1" s="1"/>
  <c r="AE8" i="1"/>
  <c r="AJ11" i="1"/>
  <c r="AK11" i="1" s="1"/>
  <c r="AP11" i="1"/>
  <c r="AC11" i="1" s="1"/>
  <c r="AR14" i="1"/>
  <c r="AS14" i="1" s="1"/>
  <c r="AJ13" i="1"/>
  <c r="AK13" i="1" s="1"/>
  <c r="AQ15" i="1"/>
  <c r="AD15" i="1" s="1"/>
  <c r="AQ7" i="1"/>
  <c r="AD7" i="1" s="1"/>
  <c r="AQ5" i="1"/>
  <c r="AD5" i="1" s="1"/>
  <c r="AC8" i="1"/>
  <c r="AK14" i="1"/>
  <c r="AC6" i="1"/>
  <c r="J17" i="1"/>
  <c r="AP17" i="1" s="1"/>
  <c r="K17" i="1"/>
  <c r="AQ17" i="1" s="1"/>
  <c r="L17" i="1"/>
  <c r="AR17" i="1" s="1"/>
  <c r="AR7" i="1"/>
  <c r="AE7" i="1" s="1"/>
  <c r="AP15" i="1"/>
  <c r="AC15" i="1" s="1"/>
  <c r="AR5" i="1"/>
  <c r="AE5" i="1" s="1"/>
  <c r="AR9" i="1"/>
  <c r="AE9" i="1" s="1"/>
  <c r="AL2" i="3" l="1"/>
  <c r="AE6" i="1"/>
  <c r="AE14" i="1"/>
  <c r="AE11" i="1"/>
  <c r="AE13" i="1"/>
  <c r="AM2" i="3" l="1"/>
  <c r="AO13" i="1"/>
  <c r="AO6" i="1"/>
  <c r="AO8" i="1"/>
  <c r="AO10" i="1"/>
  <c r="AO9" i="1"/>
  <c r="AO11" i="1"/>
  <c r="AO15" i="1"/>
  <c r="AO12" i="1"/>
  <c r="AO16" i="1"/>
  <c r="AO7" i="1"/>
  <c r="AO4" i="1"/>
  <c r="AG10" i="1"/>
  <c r="AN2" i="3" l="1"/>
  <c r="AB8" i="1"/>
  <c r="AF8" i="1" s="1"/>
  <c r="AB10" i="1"/>
  <c r="AI17" i="9"/>
  <c r="AH17" i="9"/>
  <c r="R17" i="9"/>
  <c r="Q17" i="9"/>
  <c r="P17" i="9"/>
  <c r="AI16" i="9"/>
  <c r="AH16" i="9"/>
  <c r="W16" i="9"/>
  <c r="AB5" i="1" s="1"/>
  <c r="AF5" i="1" s="1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AB9" i="1" s="1"/>
  <c r="AF9" i="1" s="1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AB14" i="1" s="1"/>
  <c r="AF14" i="1" s="1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AB4" i="1" s="1"/>
  <c r="AF4" i="1" s="1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AB11" i="1" s="1"/>
  <c r="AF11" i="1" s="1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AB13" i="1" s="1"/>
  <c r="AF13" i="1" s="1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AB6" i="1" s="1"/>
  <c r="AF6" i="1" s="1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AO2" i="3" l="1"/>
  <c r="O7" i="9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AB15" i="1"/>
  <c r="AF15" i="1" s="1"/>
  <c r="J17" i="9"/>
  <c r="Z17" i="9" s="1"/>
  <c r="O8" i="9"/>
  <c r="K14" i="9"/>
  <c r="G15" i="9"/>
  <c r="O13" i="9"/>
  <c r="AB7" i="1"/>
  <c r="AF7" i="1" s="1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AB12" i="1"/>
  <c r="AF12" i="1" s="1"/>
  <c r="O16" i="9"/>
  <c r="AB16" i="1"/>
  <c r="AF16" i="1" s="1"/>
  <c r="K6" i="9"/>
  <c r="K12" i="9"/>
  <c r="K15" i="9"/>
  <c r="G7" i="9"/>
  <c r="K9" i="9"/>
  <c r="O6" i="9"/>
  <c r="AP2" i="3" l="1"/>
  <c r="O17" i="9"/>
  <c r="AF17" i="9" s="1"/>
  <c r="G17" i="9"/>
  <c r="W17" i="9" s="1"/>
  <c r="K17" i="9"/>
  <c r="AA17" i="9" s="1"/>
  <c r="G2" i="4"/>
  <c r="AQ2" i="3" l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2" i="1"/>
  <c r="C17" i="1" s="1"/>
  <c r="AR2" i="3" l="1"/>
  <c r="AS2" i="3" l="1"/>
  <c r="AS8" i="1"/>
  <c r="AS12" i="1"/>
  <c r="AS4" i="1"/>
  <c r="AS6" i="1"/>
  <c r="AS16" i="1"/>
  <c r="AS11" i="1"/>
  <c r="AS13" i="1"/>
  <c r="AS15" i="1"/>
  <c r="AS7" i="1"/>
  <c r="AS9" i="1"/>
  <c r="AS10" i="1"/>
  <c r="AS5" i="1"/>
  <c r="AT2" i="3" l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AN10" i="1" l="1"/>
  <c r="C3" i="3"/>
  <c r="AL10" i="1" s="1"/>
  <c r="D3" i="3"/>
  <c r="AM10" i="1" s="1"/>
  <c r="AJ10" i="1" l="1"/>
  <c r="AN17" i="1"/>
  <c r="AJ17" i="1" s="1"/>
  <c r="AE17" i="1" s="1"/>
  <c r="AM17" i="1"/>
  <c r="AI17" i="1" s="1"/>
  <c r="AD17" i="1" s="1"/>
  <c r="AI10" i="1"/>
  <c r="AD10" i="1" s="1"/>
  <c r="AL17" i="1"/>
  <c r="AH17" i="1" s="1"/>
  <c r="AC17" i="1" s="1"/>
  <c r="AH10" i="1"/>
  <c r="AC10" i="1" s="1"/>
  <c r="AE10" i="1" l="1"/>
  <c r="AF10" i="1" s="1"/>
  <c r="AK10" i="1"/>
</calcChain>
</file>

<file path=xl/sharedStrings.xml><?xml version="1.0" encoding="utf-8"?>
<sst xmlns="http://schemas.openxmlformats.org/spreadsheetml/2006/main" count="346" uniqueCount="129">
  <si>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</si>
  <si>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</si>
  <si>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</si>
  <si>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</si>
  <si>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</si>
  <si>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</si>
  <si>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</si>
  <si>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</si>
  <si>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</si>
  <si>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</si>
  <si>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</si>
  <si>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</si>
  <si>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</si>
  <si>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EL</t>
  </si>
  <si>
    <t>Philips</t>
  </si>
  <si>
    <t>n.a.</t>
  </si>
  <si>
    <t>Hewlett-Packard</t>
  </si>
  <si>
    <t>Asus</t>
  </si>
  <si>
    <t>Samsung</t>
  </si>
  <si>
    <t>ID_Complete Selular, CV</t>
  </si>
  <si>
    <t>Lenovo</t>
  </si>
  <si>
    <t>ID_Icool International Indonesia, PT ( Outright)</t>
  </si>
  <si>
    <t>Honor</t>
  </si>
  <si>
    <t>ID_Indo Pasifik Teknologi, PT</t>
  </si>
  <si>
    <t>ID_Philips Indonesia Commercial,PT</t>
  </si>
  <si>
    <t>Philipis</t>
  </si>
  <si>
    <t>Avent</t>
  </si>
  <si>
    <t>ID_SABANG MERAUKE JAYA_SEIN_TOP30DAYS</t>
  </si>
  <si>
    <t>ID_Synnex Metrodata Indonesia, PT</t>
  </si>
  <si>
    <t>FMCG</t>
  </si>
  <si>
    <t>ID_Bina San Prima, PT</t>
  </si>
  <si>
    <t>Nivea</t>
  </si>
  <si>
    <t>Dettol</t>
  </si>
  <si>
    <t>Enfagrow</t>
  </si>
  <si>
    <t>ID_Borwita Indah, PT</t>
  </si>
  <si>
    <t>Pantene</t>
  </si>
  <si>
    <t>Olay</t>
  </si>
  <si>
    <t>Downy</t>
  </si>
  <si>
    <t>ID_Loreal Indonesia</t>
  </si>
  <si>
    <t>NYX</t>
  </si>
  <si>
    <t>L'Oreal Paris</t>
  </si>
  <si>
    <t>Maybelline</t>
  </si>
  <si>
    <t>ID_Paragon Technology and Innovation, PT</t>
  </si>
  <si>
    <t>Make Over</t>
  </si>
  <si>
    <t>Emina</t>
  </si>
  <si>
    <t>ID_Unilever Indonesia, PT</t>
  </si>
  <si>
    <t>Pond's</t>
  </si>
  <si>
    <t>Dove</t>
  </si>
  <si>
    <t>Lifebuoy</t>
  </si>
  <si>
    <t>ID_Unza Vitalis, PT</t>
  </si>
  <si>
    <t>Safi</t>
  </si>
  <si>
    <t>Enchanteur</t>
  </si>
  <si>
    <t>Bio Essence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</si>
  <si>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</si>
  <si>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</si>
  <si>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</si>
  <si>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</si>
  <si>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</si>
  <si>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</si>
  <si>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</si>
  <si>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</si>
  <si>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</si>
  <si>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</si>
  <si>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</si>
  <si>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</si>
  <si>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</si>
  <si>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</si>
  <si>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</si>
  <si>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</si>
  <si>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</si>
  <si>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</si>
  <si>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</si>
  <si>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</si>
  <si>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</si>
  <si>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</si>
  <si>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</si>
  <si>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</si>
  <si>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</si>
  <si>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</si>
  <si>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</si>
  <si>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</si>
  <si>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</si>
  <si>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</si>
  <si>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</si>
  <si>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</si>
  <si>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</si>
  <si>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</si>
  <si>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</si>
  <si>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</si>
  <si>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</si>
  <si>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</si>
  <si>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</si>
  <si>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</si>
  <si>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</si>
  <si>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</si>
  <si>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</si>
  <si>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</si>
  <si>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</si>
  <si>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</si>
  <si>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</si>
  <si>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</si>
  <si>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</si>
  <si>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</si>
  <si>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</si>
  <si>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</si>
  <si>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July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</si>
  <si>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</si>
  <si>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</si>
  <si>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</si>
  <si>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</si>
  <si>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</si>
  <si>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</si>
  <si>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</si>
  <si>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</si>
  <si>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On track</t>
  </si>
  <si>
    <t>Not on track</t>
  </si>
  <si>
    <t>Pepsodent</t>
  </si>
  <si>
    <t>LUX</t>
  </si>
  <si>
    <t>Nokia</t>
  </si>
  <si>
    <t>ID_Sabang Merauke Jaya, PT_SEIN_TOP7DAYS</t>
  </si>
  <si>
    <t>COGS</t>
  </si>
  <si>
    <t>Aug</t>
  </si>
  <si>
    <t>Sep</t>
  </si>
  <si>
    <t>NaN</t>
  </si>
  <si>
    <t>N/A</t>
  </si>
  <si>
    <t xml:space="preserve">Inbounds Replenishment % </t>
  </si>
  <si>
    <t>Green Replenishment %</t>
  </si>
  <si>
    <t>EOM Black Stock Value</t>
  </si>
  <si>
    <t>EOM Black Stock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</si>
</sst>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11" borderId="0" applyNumberFormat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0" fillId="0" borderId="7" xfId="0" applyNumberFormat="1" applyBorder="1" applyAlignment="1">
      <alignment horizontal="left" vertical="top" wrapText="1"/>
    </xf>
    <xf numFmtId="3" fontId="8" fillId="11" borderId="1" xfId="2" applyNumberFormat="1" applyBorder="1" applyAlignment="1">
      <alignment horizontal="left" vertical="top"/>
    </xf>
    <xf numFmtId="0" fontId="3" fillId="0" borderId="15" xfId="0" applyFont="1" applyBorder="1" applyAlignment="1">
      <alignment horizontal="left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3" fillId="0" borderId="15" xfId="0" applyNumberFormat="1" applyFont="1" applyBorder="1" applyAlignment="1">
      <alignment horizontal="left"/>
    </xf>
    <xf numFmtId="6" fontId="3" fillId="0" borderId="15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quotePrefix="1" applyNumberFormat="1" applyFont="1" applyBorder="1" applyAlignment="1">
      <alignment horizontal="left"/>
    </xf>
    <xf numFmtId="3" fontId="3" fillId="10" borderId="15" xfId="0" quotePrefix="1" applyNumberFormat="1" applyFont="1" applyFill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9" borderId="9" xfId="0" applyNumberFormat="1" applyFill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3" fontId="0" fillId="9" borderId="17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3" fontId="0" fillId="9" borderId="7" xfId="0" applyNumberFormat="1" applyFill="1" applyBorder="1" applyAlignment="1">
      <alignment horizontal="left" vertical="top" wrapText="1"/>
    </xf>
    <xf numFmtId="3" fontId="0" fillId="10" borderId="7" xfId="0" applyNumberFormat="1" applyFill="1" applyBorder="1" applyAlignment="1">
      <alignment horizontal="left" vertical="top" wrapText="1"/>
    </xf>
    <xf numFmtId="3" fontId="3" fillId="10" borderId="7" xfId="0" applyNumberFormat="1" applyFont="1" applyFill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3" applyFont="1" applyFill="1" applyBorder="1" applyAlignment="1">
      <alignment horizontal="left" vertical="center"/>
    </xf>
    <xf numFmtId="9" fontId="2" fillId="4" borderId="3" xfId="3" applyFont="1" applyFill="1" applyBorder="1" applyAlignment="1">
      <alignment vertical="center"/>
    </xf>
    <xf numFmtId="9" fontId="3" fillId="0" borderId="15" xfId="3" applyFont="1" applyBorder="1" applyAlignment="1">
      <alignment horizontal="left"/>
    </xf>
    <xf numFmtId="9" fontId="0" fillId="0" borderId="0" xfId="3" applyFont="1" applyAlignment="1">
      <alignment horizontal="left"/>
    </xf>
    <xf numFmtId="9" fontId="0" fillId="0" borderId="0" xfId="3" applyFont="1"/>
    <xf numFmtId="164" fontId="0" fillId="0" borderId="17" xfId="3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</cellXfs>
  <cellStyles count="4">
    <cellStyle name="Bad" xfId="2" builtinId="27"/>
    <cellStyle name="Normal" xfId="0" builtinId="0"/>
    <cellStyle name="Percent" xfId="3" builtinId="5"/>
    <cellStyle name="Percent 2" xfId="1" xr:uid="{00000000-0005-0000-0000-000002000000}"/>
  </cellStyles>
  <dxfs count="5">
    <dxf>
      <font>
        <color rgb="FFC00000"/>
      </font>
      <fill>
        <patternFill>
          <bgColor rgb="FFFFCCCC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I70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W1" sqref="AW1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1" width="13.1796875" style="18" customWidth="1" outlineLevel="1"/>
    <col min="22" max="22" width="13.1796875" style="164" customWidth="1" outlineLevel="1"/>
    <col min="23" max="27" width="13.1796875" style="18" customWidth="1" outlineLevel="1"/>
    <col min="28" max="37" width="13.1796875" style="18" customWidth="1"/>
    <col min="38" max="40" width="13.1796875" style="18" hidden="1" customWidth="1" outlineLevel="1"/>
    <col min="41" max="41" width="13.1796875" style="18" customWidth="1" collapsed="1"/>
    <col min="42" max="43" width="13.1796875" style="18" customWidth="1"/>
    <col min="44" max="44" width="13.1796875" style="86" customWidth="1"/>
    <col min="45" max="45" width="13.1796875" style="18" customWidth="1"/>
    <col min="46" max="48" width="13.1796875" style="18" hidden="1" customWidth="1" outlineLevel="1"/>
    <col min="49" max="49" width="8.81640625" collapsed="1"/>
    <col min="53" max="53" width="8.81640625" hidden="1" customWidth="1" outlineLevel="1"/>
    <col min="54" max="54" width="8.81640625" collapsed="1"/>
  </cols>
  <sheetData>
    <row r="1" spans="1:53" x14ac:dyDescent="0.35">
      <c r="A1" s="90" t="s">
        <v>94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60"/>
      <c r="W1" s="105"/>
      <c r="X1" s="105"/>
      <c r="Y1" s="105"/>
      <c r="Z1" s="105"/>
      <c r="AA1" s="105"/>
      <c r="AB1" s="97" t="s">
        <v>98</v>
      </c>
      <c r="AC1" s="87"/>
      <c r="AD1" s="87"/>
      <c r="AE1" s="87"/>
      <c r="AF1" s="87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3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95</v>
      </c>
      <c r="J2" s="107" t="s">
        <v>110</v>
      </c>
      <c r="K2" s="108"/>
      <c r="L2" s="109"/>
      <c r="M2" s="107" t="s">
        <v>112</v>
      </c>
      <c r="N2" s="108"/>
      <c r="O2" s="109"/>
      <c r="P2" s="108" t="s">
        <v>125</v>
      </c>
      <c r="Q2" s="108"/>
      <c r="R2" s="108"/>
      <c r="S2" s="108" t="s">
        <v>126</v>
      </c>
      <c r="T2" s="108"/>
      <c r="U2" s="108"/>
      <c r="V2" s="161" t="s">
        <v>127</v>
      </c>
      <c r="W2" s="159"/>
      <c r="X2" s="159"/>
      <c r="Y2" s="108" t="s">
        <v>128</v>
      </c>
      <c r="Z2" s="108"/>
      <c r="AA2" s="108"/>
      <c r="AB2" s="92" t="s">
        <v>97</v>
      </c>
      <c r="AC2" s="88"/>
      <c r="AD2" s="88"/>
      <c r="AE2" s="88"/>
      <c r="AF2" s="93"/>
      <c r="AG2" s="92" t="s">
        <v>11</v>
      </c>
      <c r="AH2" s="88"/>
      <c r="AI2" s="88"/>
      <c r="AJ2" s="88"/>
      <c r="AK2" s="93"/>
      <c r="AL2" s="88" t="s">
        <v>109</v>
      </c>
      <c r="AM2" s="88"/>
      <c r="AN2" s="88"/>
      <c r="AO2" s="92" t="s">
        <v>10</v>
      </c>
      <c r="AP2" s="88"/>
      <c r="AQ2" s="88"/>
      <c r="AR2" s="88"/>
      <c r="AS2" s="93"/>
      <c r="AT2" s="88" t="s">
        <v>108</v>
      </c>
      <c r="AU2" s="88"/>
      <c r="AV2" s="88"/>
    </row>
    <row r="3" spans="1:53" ht="72.5" x14ac:dyDescent="0.35">
      <c r="A3" s="110" t="s">
        <v>9</v>
      </c>
      <c r="B3" s="111" t="s">
        <v>0</v>
      </c>
      <c r="C3" s="112" t="s">
        <v>1</v>
      </c>
      <c r="D3" s="113" t="s">
        <v>2</v>
      </c>
      <c r="E3" s="114" t="s">
        <v>3</v>
      </c>
      <c r="F3" s="104" t="s">
        <v>4</v>
      </c>
      <c r="G3" s="115" t="s">
        <v>5</v>
      </c>
      <c r="H3" s="116" t="s">
        <v>6</v>
      </c>
      <c r="I3" s="104" t="s">
        <v>111</v>
      </c>
      <c r="J3" s="106">
        <v>43647</v>
      </c>
      <c r="K3" s="106">
        <v>43678</v>
      </c>
      <c r="L3" s="106">
        <v>43709</v>
      </c>
      <c r="M3" s="106">
        <v>43647</v>
      </c>
      <c r="N3" s="106">
        <v>43678</v>
      </c>
      <c r="O3" s="106">
        <v>43709</v>
      </c>
      <c r="P3" s="106">
        <v>43647</v>
      </c>
      <c r="Q3" s="106">
        <v>43678</v>
      </c>
      <c r="R3" s="106">
        <v>43709</v>
      </c>
      <c r="S3" s="106">
        <v>43647</v>
      </c>
      <c r="T3" s="106">
        <v>43678</v>
      </c>
      <c r="U3" s="106">
        <v>43709</v>
      </c>
      <c r="V3" s="106">
        <v>43647</v>
      </c>
      <c r="W3" s="106">
        <v>43678</v>
      </c>
      <c r="X3" s="106">
        <v>43709</v>
      </c>
      <c r="Y3" s="106">
        <v>43647</v>
      </c>
      <c r="Z3" s="106">
        <v>43678</v>
      </c>
      <c r="AA3" s="106">
        <v>43709</v>
      </c>
      <c r="AB3" s="96" t="s">
        <v>62</v>
      </c>
      <c r="AC3" s="103">
        <v>43647</v>
      </c>
      <c r="AD3" s="103">
        <v>43678</v>
      </c>
      <c r="AE3" s="103">
        <v>43709</v>
      </c>
      <c r="AF3" s="96" t="s">
        <v>96</v>
      </c>
      <c r="AG3" s="94" t="s">
        <v>62</v>
      </c>
      <c r="AH3" s="103">
        <v>43647</v>
      </c>
      <c r="AI3" s="103">
        <v>43678</v>
      </c>
      <c r="AJ3" s="103">
        <v>43709</v>
      </c>
      <c r="AK3" s="96" t="s">
        <v>96</v>
      </c>
      <c r="AL3" s="103">
        <v>43647</v>
      </c>
      <c r="AM3" s="103">
        <v>43678</v>
      </c>
      <c r="AN3" s="156">
        <v>43709</v>
      </c>
      <c r="AO3" s="96" t="s">
        <v>62</v>
      </c>
      <c r="AP3" s="103">
        <v>43647</v>
      </c>
      <c r="AQ3" s="103">
        <v>43678</v>
      </c>
      <c r="AR3" s="156">
        <v>43709</v>
      </c>
      <c r="AS3" s="95" t="s">
        <v>96</v>
      </c>
      <c r="AT3" s="103">
        <v>43647</v>
      </c>
      <c r="AU3" s="103">
        <v>43678</v>
      </c>
      <c r="AV3" s="156">
        <v>43709</v>
      </c>
      <c r="AW3" s="2"/>
      <c r="AX3" s="2"/>
    </row>
    <row r="4" spans="1:53" s="28" customFormat="1" x14ac:dyDescent="0.35">
      <c r="A4" s="130" t="s">
        <v>13</v>
      </c>
      <c r="B4" s="154" t="s">
        <v>23</v>
      </c>
      <c r="C4" s="157">
        <v>12</v>
      </c>
      <c r="D4" s="157">
        <v>1381</v>
      </c>
      <c r="E4" s="158">
        <v>167579.15599999999</v>
      </c>
      <c r="F4" s="152" t="s">
        <v>22</v>
      </c>
      <c r="G4" s="152" t="s">
        <v>15</v>
      </c>
      <c r="H4" s="152" t="s">
        <v>15</v>
      </c>
      <c r="I4" s="152">
        <v>7</v>
      </c>
      <c r="J4" s="131">
        <f>VLOOKUP($B4,'Daily COGS'!$B:$E,2,FALSE)</f>
        <v>210095.51332000003</v>
      </c>
      <c r="K4" s="131">
        <f>VLOOKUP($B4,'Daily COGS'!$B:$E,3,FALSE)</f>
        <v>829.13797499999998</v>
      </c>
      <c r="L4" s="131">
        <f>VLOOKUP($B4,'Daily COGS'!$B:$E,4,FALSE)</f>
        <v>204589.75593999983</v>
      </c>
      <c r="M4" s="131">
        <f>VLOOKUP($B4,'Daily Inbounds'!$B:$E,2,FALSE)</f>
        <v>0</v>
      </c>
      <c r="N4" s="131">
        <f>VLOOKUP($B4,'Daily Inbounds'!$B:$E,3,FALSE)</f>
        <v>0</v>
      </c>
      <c r="O4" s="131">
        <f>VLOOKUP($B4,'Daily Inbounds'!$B:$E,4,FALSE)</f>
        <v>0</v>
      </c>
      <c r="P4" s="165" t="s">
        <v>124</v>
      </c>
      <c r="Q4" s="165" t="s">
        <v>124</v>
      </c>
      <c r="R4" s="165" t="s">
        <v>124</v>
      </c>
      <c r="S4" s="165" t="s">
        <v>124</v>
      </c>
      <c r="T4" s="165" t="s">
        <v>124</v>
      </c>
      <c r="U4" s="165" t="s">
        <v>124</v>
      </c>
      <c r="V4" s="131">
        <v>375035.51</v>
      </c>
      <c r="W4" s="131">
        <v>378188.21</v>
      </c>
      <c r="X4" s="131">
        <v>0</v>
      </c>
      <c r="Y4" s="165">
        <v>0.99813710417758617</v>
      </c>
      <c r="Z4" s="165">
        <v>1</v>
      </c>
      <c r="AA4" s="165">
        <v>0</v>
      </c>
      <c r="AB4" s="132">
        <f>IFERROR(VLOOKUP($B4,ID!$A:$AJ, 23,FALSE), "")</f>
        <v>0</v>
      </c>
      <c r="AC4" s="133">
        <f>IFERROR(IF(AH4="n.a.", -AP4, IF(AP4="n.a.", AH4, AH4-AP4)),"n.a.")</f>
        <v>72.868314047124258</v>
      </c>
      <c r="AD4" s="133">
        <f>IFERROR(IF(AI4="n.a.", -AQ4, IF(AQ4="n.a.", AI4, AI4-AQ4)),"n.a.")</f>
        <v>13690.128922386863</v>
      </c>
      <c r="AE4" s="166">
        <f>IFERROR(IF(AJ4="n.a.", -AR4, IF(AR4="n.a.", AJ4, AJ4-AR4)),"n.a.")</f>
        <v>42.103202476697788</v>
      </c>
      <c r="AF4" s="135">
        <f t="shared" ref="AF4:AF16" si="0">IFERROR(AB4-AE4, "n.a.")</f>
        <v>-42.103202476697788</v>
      </c>
      <c r="AG4" s="136">
        <f>IFERROR(VLOOKUP($B4,ID!$A:$AJ, 27,FALSE), "")</f>
        <v>0</v>
      </c>
      <c r="AH4" s="133">
        <f t="shared" ref="AH4:AH17" si="1">IFERROR(AL4/J4*30,"n.a.")</f>
        <v>72.868314047124258</v>
      </c>
      <c r="AI4" s="137">
        <f t="shared" ref="AI4:AI17" si="2">IFERROR(AM4/K4*30,"n.a.")</f>
        <v>13690.128922386863</v>
      </c>
      <c r="AJ4" s="133">
        <f t="shared" ref="AJ4:AJ17" si="3">IFERROR(AN4/L4*30,"n.a.")</f>
        <v>42.103202476697788</v>
      </c>
      <c r="AK4" s="134">
        <f t="shared" ref="AK4:AK16" si="4">IFERROR(-AJ4+AG4,"n.a.")</f>
        <v>-42.103202476697788</v>
      </c>
      <c r="AL4" s="131">
        <f>VLOOKUP(B4,'Daily Inventory Value'!B:E,2,FALSE)</f>
        <v>510310.19481645135</v>
      </c>
      <c r="AM4" s="131">
        <f>VLOOKUP(B4,'Daily Inventory Value'!B:E,3,FALSE)</f>
        <v>378366.85907322582</v>
      </c>
      <c r="AN4" s="131">
        <f>VLOOKUP(B4,'Daily Inventory Value'!B:E,4,FALSE)</f>
        <v>287129.46396666655</v>
      </c>
      <c r="AO4" s="138">
        <f>IFERROR(VLOOKUP($B4,ID!$A:$AJ, 32,FALSE), "")</f>
        <v>0</v>
      </c>
      <c r="AP4" s="133">
        <f>IFERROR(AT4/J4*30,"n.a.")</f>
        <v>0</v>
      </c>
      <c r="AQ4" s="133">
        <f>IFERROR(AU4/K4*30,"n.a.")</f>
        <v>0</v>
      </c>
      <c r="AR4" s="129">
        <f>IFERROR(AV4/L4*30,"n.a.")</f>
        <v>0</v>
      </c>
      <c r="AS4" s="134">
        <f t="shared" ref="AS4:AS16" si="5">IFERROR(-AO4+AR4, "n.a.")</f>
        <v>0</v>
      </c>
      <c r="AT4" s="131">
        <f>VLOOKUP(B4,'Daily Accounts Payable'!B:E,2,FALSE)</f>
        <v>0</v>
      </c>
      <c r="AU4" s="131">
        <f>VLOOKUP(B4,'Daily Accounts Payable'!B:E,3,FALSE)</f>
        <v>0</v>
      </c>
      <c r="AV4" s="131">
        <f>VLOOKUP(B4,'Daily Accounts Payable'!B:E,4,FALSE)</f>
        <v>0</v>
      </c>
    </row>
    <row r="5" spans="1:53" s="28" customFormat="1" x14ac:dyDescent="0.35">
      <c r="A5" s="139" t="s">
        <v>13</v>
      </c>
      <c r="B5" s="154" t="s">
        <v>119</v>
      </c>
      <c r="C5" s="157">
        <v>75</v>
      </c>
      <c r="D5" s="157">
        <v>790</v>
      </c>
      <c r="E5" s="158">
        <v>411032.01046000002</v>
      </c>
      <c r="F5" s="152" t="s">
        <v>18</v>
      </c>
      <c r="G5" s="152" t="s">
        <v>15</v>
      </c>
      <c r="H5" s="152" t="s">
        <v>15</v>
      </c>
      <c r="I5" s="152">
        <v>7</v>
      </c>
      <c r="J5" s="131">
        <f>VLOOKUP($B5,'Daily COGS'!$B:$E,2,FALSE)</f>
        <v>790636.4153436739</v>
      </c>
      <c r="K5" s="131">
        <f>VLOOKUP($B5,'Daily COGS'!$B:$E,3,FALSE)</f>
        <v>264042.24934789882</v>
      </c>
      <c r="L5" s="131">
        <f>VLOOKUP($B5,'Daily COGS'!$B:$E,4,FALSE)</f>
        <v>186836.25639550065</v>
      </c>
      <c r="M5" s="131">
        <f>VLOOKUP($B5,'Daily Inbounds'!$B:$E,2,FALSE)</f>
        <v>586907.94065289153</v>
      </c>
      <c r="N5" s="131">
        <f>VLOOKUP($B5,'Daily Inbounds'!$B:$E,3,FALSE)</f>
        <v>781165.96920354431</v>
      </c>
      <c r="O5" s="131">
        <f>VLOOKUP($B5,'Daily Inbounds'!$B:$E,4,FALSE)</f>
        <v>474666.35297148133</v>
      </c>
      <c r="P5" s="165" t="s">
        <v>124</v>
      </c>
      <c r="Q5" s="165" t="s">
        <v>124</v>
      </c>
      <c r="R5" s="165" t="s">
        <v>124</v>
      </c>
      <c r="S5" s="165" t="s">
        <v>124</v>
      </c>
      <c r="T5" s="165" t="s">
        <v>124</v>
      </c>
      <c r="U5" s="165" t="s">
        <v>124</v>
      </c>
      <c r="V5" s="165" t="s">
        <v>124</v>
      </c>
      <c r="W5" s="165" t="s">
        <v>124</v>
      </c>
      <c r="X5" s="131">
        <v>140193.58170000001</v>
      </c>
      <c r="Y5" s="165" t="s">
        <v>124</v>
      </c>
      <c r="Z5" s="165" t="s">
        <v>124</v>
      </c>
      <c r="AA5" s="165">
        <v>0.34107704055240018</v>
      </c>
      <c r="AB5" s="140">
        <f>IFERROR(VLOOKUP($B5,ID!$A:$AJ, 23,FALSE), "")</f>
        <v>30</v>
      </c>
      <c r="AC5" s="141">
        <f>IFERROR(IF(AH5="n.a.", -AP5, IF(AP5="n.a.", AH5, AH5-AP5)),"n.a.")</f>
        <v>9.4231508848098375</v>
      </c>
      <c r="AD5" s="141">
        <f>IFERROR(IF(AI5="n.a.", -AQ5, IF(AQ5="n.a.", AI5, AI5-AQ5)),"n.a.")</f>
        <v>29.192362467224974</v>
      </c>
      <c r="AE5" s="167">
        <f>IFERROR(IF(AJ5="n.a.", -AR5, IF(AR5="n.a.", AJ5, AJ5-AR5)),"n.a.")</f>
        <v>67.570669191410659</v>
      </c>
      <c r="AF5" s="143">
        <f t="shared" si="0"/>
        <v>-37.570669191410659</v>
      </c>
      <c r="AG5" s="144">
        <f>IFERROR(VLOOKUP($B5,ID!$A:$AJ, 27,FALSE), "")</f>
        <v>30</v>
      </c>
      <c r="AH5" s="141">
        <f t="shared" si="1"/>
        <v>9.7186954995731227</v>
      </c>
      <c r="AI5" s="137">
        <f t="shared" si="2"/>
        <v>29.192362467224974</v>
      </c>
      <c r="AJ5" s="141">
        <f t="shared" si="3"/>
        <v>67.974249459246664</v>
      </c>
      <c r="AK5" s="142">
        <f t="shared" si="4"/>
        <v>-37.974249459246664</v>
      </c>
      <c r="AL5" s="146">
        <f>VLOOKUP(B5,'Daily Inventory Value'!B:E,2,FALSE)</f>
        <v>256131.81905330633</v>
      </c>
      <c r="AM5" s="146">
        <f>VLOOKUP(B5,'Daily Inventory Value'!B:E,3,FALSE)</f>
        <v>256933.90165417531</v>
      </c>
      <c r="AN5" s="146">
        <f>VLOOKUP(B5,'Daily Inventory Value'!B:E,4,FALSE)</f>
        <v>423335.14334198431</v>
      </c>
      <c r="AO5" s="147">
        <f>IFERROR(VLOOKUP($B5,ID!$A:$AJ, 32,FALSE), "")</f>
        <v>0</v>
      </c>
      <c r="AP5" s="141">
        <f>IFERROR(AT5/J5*30,"n.a.")</f>
        <v>0.29554461476328581</v>
      </c>
      <c r="AQ5" s="141">
        <f>IFERROR(AU5/K5*30,"n.a.")</f>
        <v>0</v>
      </c>
      <c r="AR5" s="118">
        <f>IFERROR(AV5/L5*30,"n.a.")</f>
        <v>0.4035802678360052</v>
      </c>
      <c r="AS5" s="142">
        <f t="shared" si="5"/>
        <v>0.4035802678360052</v>
      </c>
      <c r="AT5" s="146">
        <f>VLOOKUP(B5,'Daily Accounts Payable'!B:E,2,FALSE)</f>
        <v>7788.9444930190457</v>
      </c>
      <c r="AU5" s="146">
        <f>VLOOKUP(B5,'Daily Accounts Payable'!B:E,3,FALSE)</f>
        <v>0</v>
      </c>
      <c r="AV5" s="146">
        <f>VLOOKUP(B5,'Daily Accounts Payable'!B:E,4,FALSE)</f>
        <v>2513.4475465857563</v>
      </c>
    </row>
    <row r="6" spans="1:53" s="28" customFormat="1" x14ac:dyDescent="0.35">
      <c r="A6" s="139" t="s">
        <v>29</v>
      </c>
      <c r="B6" s="154" t="s">
        <v>34</v>
      </c>
      <c r="C6" s="157">
        <v>644</v>
      </c>
      <c r="D6" s="157">
        <v>47576</v>
      </c>
      <c r="E6" s="158">
        <v>326848.542126499</v>
      </c>
      <c r="F6" s="152" t="s">
        <v>35</v>
      </c>
      <c r="G6" s="152" t="s">
        <v>36</v>
      </c>
      <c r="H6" s="152" t="s">
        <v>37</v>
      </c>
      <c r="I6" s="152">
        <v>14</v>
      </c>
      <c r="J6" s="131">
        <f>VLOOKUP($B6,'Daily COGS'!$B:$E,2,FALSE)</f>
        <v>206861.7666460996</v>
      </c>
      <c r="K6" s="131">
        <f>VLOOKUP($B6,'Daily COGS'!$B:$E,3,FALSE)</f>
        <v>176678.01578106891</v>
      </c>
      <c r="L6" s="131">
        <f>VLOOKUP($B6,'Daily COGS'!$B:$E,4,FALSE)</f>
        <v>163243.3081527107</v>
      </c>
      <c r="M6" s="131">
        <f>VLOOKUP($B6,'Daily Inbounds'!$B:$E,2,FALSE)</f>
        <v>193230.5328252998</v>
      </c>
      <c r="N6" s="131">
        <f>VLOOKUP($B6,'Daily Inbounds'!$B:$E,3,FALSE)</f>
        <v>143439.9129676999</v>
      </c>
      <c r="O6" s="131">
        <f>VLOOKUP($B6,'Daily Inbounds'!$B:$E,4,FALSE)</f>
        <v>271177.24330299965</v>
      </c>
      <c r="P6" s="165">
        <v>0.9993612395505258</v>
      </c>
      <c r="Q6" s="165">
        <v>1.0000000000000009</v>
      </c>
      <c r="R6" s="165">
        <v>0.98560856557333276</v>
      </c>
      <c r="S6" s="165">
        <v>0.8932437194089824</v>
      </c>
      <c r="T6" s="165">
        <v>0.76691911233501275</v>
      </c>
      <c r="U6" s="165">
        <v>0.8875244216596454</v>
      </c>
      <c r="V6" s="131">
        <v>109117.51272700002</v>
      </c>
      <c r="W6" s="131">
        <v>211817.26482499996</v>
      </c>
      <c r="X6" s="131">
        <v>80752.892424999998</v>
      </c>
      <c r="Y6" s="165">
        <v>0.27283250654677599</v>
      </c>
      <c r="Z6" s="165">
        <v>0.57316141371219509</v>
      </c>
      <c r="AA6" s="165">
        <v>0.24706517550794582</v>
      </c>
      <c r="AB6" s="140">
        <f>IFERROR(VLOOKUP($B6,ID!$A:$AJ, 23,FALSE), "")</f>
        <v>15</v>
      </c>
      <c r="AC6" s="141">
        <f>IFERROR(IF(AH6="n.a.", -AP6, IF(AP6="n.a.", AH6, AH6-AP6)),"n.a.")</f>
        <v>45.658375815014963</v>
      </c>
      <c r="AD6" s="141">
        <f>IFERROR(IF(AI6="n.a.", -AQ6, IF(AQ6="n.a.", AI6, AI6-AQ6)),"n.a.")</f>
        <v>58.122570526677009</v>
      </c>
      <c r="AE6" s="167">
        <f>IFERROR(IF(AJ6="n.a.", -AR6, IF(AR6="n.a.", AJ6, AJ6-AR6)),"n.a.")</f>
        <v>39.582180431116143</v>
      </c>
      <c r="AF6" s="143">
        <f t="shared" si="0"/>
        <v>-24.582180431116143</v>
      </c>
      <c r="AG6" s="144">
        <f>IFERROR(VLOOKUP($B6,ID!$A:$AJ, 27,FALSE), "")</f>
        <v>45</v>
      </c>
      <c r="AH6" s="141">
        <f t="shared" si="1"/>
        <v>50.284681322922424</v>
      </c>
      <c r="AI6" s="145">
        <f t="shared" si="2"/>
        <v>73.156812938175918</v>
      </c>
      <c r="AJ6" s="141">
        <f t="shared" si="3"/>
        <v>54.446090851303886</v>
      </c>
      <c r="AK6" s="142">
        <f t="shared" si="4"/>
        <v>-9.4460908513038859</v>
      </c>
      <c r="AL6" s="146">
        <f>VLOOKUP(B6,'Daily Inventory Value'!B:E,2,FALSE)</f>
        <v>346732.60045652871</v>
      </c>
      <c r="AM6" s="146">
        <f>VLOOKUP(B6,'Daily Inventory Value'!B:E,3,FALSE)</f>
        <v>430840.01835945837</v>
      </c>
      <c r="AN6" s="146">
        <f>VLOOKUP(B6,'Daily Inventory Value'!B:E,4,FALSE)</f>
        <v>296265.33288499608</v>
      </c>
      <c r="AO6" s="147">
        <f>IFERROR(VLOOKUP($B6,ID!$A:$AJ, 32,FALSE), "")</f>
        <v>30</v>
      </c>
      <c r="AP6" s="141">
        <f>IFERROR(AT6/J6*30,"n.a.")</f>
        <v>4.6263055079074604</v>
      </c>
      <c r="AQ6" s="141">
        <f>IFERROR(AU6/K6*30,"n.a.")</f>
        <v>15.034242411498907</v>
      </c>
      <c r="AR6" s="118">
        <f>IFERROR(AV6/L6*30,"n.a.")</f>
        <v>14.863910420187743</v>
      </c>
      <c r="AS6" s="142">
        <f t="shared" si="5"/>
        <v>-15.136089579812257</v>
      </c>
      <c r="AT6" s="146">
        <f>VLOOKUP(B6,'Daily Accounts Payable'!B:E,2,FALSE)</f>
        <v>31900.191013677279</v>
      </c>
      <c r="AU6" s="146">
        <f>VLOOKUP(B6,'Daily Accounts Payable'!B:E,3,FALSE)</f>
        <v>88540.670601173988</v>
      </c>
      <c r="AV6" s="146">
        <f>VLOOKUP(B6,'Daily Accounts Payable'!B:E,4,FALSE)</f>
        <v>80881.130302566511</v>
      </c>
    </row>
    <row r="7" spans="1:53" s="28" customFormat="1" x14ac:dyDescent="0.35">
      <c r="A7" s="139" t="s">
        <v>13</v>
      </c>
      <c r="B7" s="154" t="s">
        <v>24</v>
      </c>
      <c r="C7" s="157">
        <v>370</v>
      </c>
      <c r="D7" s="157">
        <v>16694</v>
      </c>
      <c r="E7" s="158">
        <v>287126.96447199897</v>
      </c>
      <c r="F7" s="152" t="s">
        <v>14</v>
      </c>
      <c r="G7" s="152" t="s">
        <v>25</v>
      </c>
      <c r="H7" s="152" t="s">
        <v>26</v>
      </c>
      <c r="I7" s="152">
        <v>14</v>
      </c>
      <c r="J7" s="131">
        <f>VLOOKUP($B7,'Daily COGS'!$B:$E,2,FALSE)</f>
        <v>148059.37135043979</v>
      </c>
      <c r="K7" s="131">
        <f>VLOOKUP($B7,'Daily COGS'!$B:$E,3,FALSE)</f>
        <v>176216.65425679967</v>
      </c>
      <c r="L7" s="131">
        <f>VLOOKUP($B7,'Daily COGS'!$B:$E,4,FALSE)</f>
        <v>194883.65055899977</v>
      </c>
      <c r="M7" s="131">
        <f>VLOOKUP($B7,'Daily Inbounds'!$B:$E,2,FALSE)</f>
        <v>142268.35504899989</v>
      </c>
      <c r="N7" s="131">
        <f>VLOOKUP($B7,'Daily Inbounds'!$B:$E,3,FALSE)</f>
        <v>252980.92522699977</v>
      </c>
      <c r="O7" s="131">
        <f>VLOOKUP($B7,'Daily Inbounds'!$B:$E,4,FALSE)</f>
        <v>255177.95458899997</v>
      </c>
      <c r="P7" s="165">
        <v>0.9668314766950481</v>
      </c>
      <c r="Q7" s="165">
        <v>1.0000000000000002</v>
      </c>
      <c r="R7" s="165">
        <v>1</v>
      </c>
      <c r="S7" s="165">
        <v>0.8999400517292081</v>
      </c>
      <c r="T7" s="165">
        <v>0.95350477542745438</v>
      </c>
      <c r="U7" s="165">
        <v>0.99352745050935065</v>
      </c>
      <c r="V7" s="131">
        <v>10215.023315999999</v>
      </c>
      <c r="W7" s="131">
        <v>21687.040289999997</v>
      </c>
      <c r="X7" s="131">
        <v>4216.7211600000001</v>
      </c>
      <c r="Y7" s="165">
        <v>6.6471759323596336E-2</v>
      </c>
      <c r="Z7" s="165">
        <v>9.4251021706394877E-2</v>
      </c>
      <c r="AA7" s="165">
        <v>1.4685911397259957E-2</v>
      </c>
      <c r="AB7" s="140">
        <f>IFERROR(VLOOKUP($B7,ID!$A:$AJ, 23,FALSE), "")</f>
        <v>0</v>
      </c>
      <c r="AC7" s="141">
        <f>IFERROR(IF(AH7="n.a.", -AP7, IF(AP7="n.a.", AH7, AH7-AP7)),"n.a.")</f>
        <v>17.801841742412847</v>
      </c>
      <c r="AD7" s="141">
        <f>IFERROR(IF(AI7="n.a.", -AQ7, IF(AQ7="n.a.", AI7, AI7-AQ7)),"n.a.")</f>
        <v>11.073337747466425</v>
      </c>
      <c r="AE7" s="167">
        <f>IFERROR(IF(AJ7="n.a.", -AR7, IF(AR7="n.a.", AJ7, AJ7-AR7)),"n.a.")</f>
        <v>11.061962251985536</v>
      </c>
      <c r="AF7" s="143">
        <f t="shared" si="0"/>
        <v>-11.061962251985536</v>
      </c>
      <c r="AG7" s="144">
        <f>IFERROR(VLOOKUP($B7,ID!$A:$AJ, 27,FALSE), "")</f>
        <v>30</v>
      </c>
      <c r="AH7" s="141">
        <f t="shared" si="1"/>
        <v>26.398107855962333</v>
      </c>
      <c r="AI7" s="145">
        <f t="shared" si="2"/>
        <v>29.501018330609764</v>
      </c>
      <c r="AJ7" s="141">
        <f t="shared" si="3"/>
        <v>25.689452271724136</v>
      </c>
      <c r="AK7" s="142">
        <f t="shared" si="4"/>
        <v>4.3105477282758642</v>
      </c>
      <c r="AL7" s="146">
        <f>VLOOKUP(B7,'Daily Inventory Value'!B:E,2,FALSE)</f>
        <v>130282.90846649632</v>
      </c>
      <c r="AM7" s="146">
        <f>VLOOKUP(B7,'Daily Inventory Value'!B:E,3,FALSE)</f>
        <v>173285.69157961902</v>
      </c>
      <c r="AN7" s="146">
        <f>VLOOKUP(B7,'Daily Inventory Value'!B:E,4,FALSE)</f>
        <v>166881.80798582631</v>
      </c>
      <c r="AO7" s="147">
        <f>IFERROR(VLOOKUP($B7,ID!$A:$AJ, 32,FALSE), "")</f>
        <v>30</v>
      </c>
      <c r="AP7" s="141">
        <f>IFERROR(AT7/J7*30,"n.a.")</f>
        <v>8.5962661135494862</v>
      </c>
      <c r="AQ7" s="141">
        <f>IFERROR(AU7/K7*30,"n.a.")</f>
        <v>18.427680583143339</v>
      </c>
      <c r="AR7" s="118">
        <f>IFERROR(AV7/L7*30,"n.a.")</f>
        <v>14.6274900197386</v>
      </c>
      <c r="AS7" s="142">
        <f t="shared" si="5"/>
        <v>-15.3725099802614</v>
      </c>
      <c r="AT7" s="146">
        <f>VLOOKUP(B7,'Daily Accounts Payable'!B:E,2,FALSE)</f>
        <v>42425.25855777417</v>
      </c>
      <c r="AU7" s="146">
        <f>VLOOKUP(B7,'Daily Accounts Payable'!B:E,3,FALSE)</f>
        <v>108242.14060248366</v>
      </c>
      <c r="AV7" s="146">
        <f>VLOOKUP(B7,'Daily Accounts Payable'!B:E,4,FALSE)</f>
        <v>95021.955118733138</v>
      </c>
    </row>
    <row r="8" spans="1:53" s="28" customFormat="1" x14ac:dyDescent="0.35">
      <c r="A8" s="139" t="s">
        <v>13</v>
      </c>
      <c r="B8" s="154" t="s">
        <v>21</v>
      </c>
      <c r="C8" s="157">
        <v>68</v>
      </c>
      <c r="D8" s="157">
        <v>996</v>
      </c>
      <c r="E8" s="158">
        <v>2785.3605600000001</v>
      </c>
      <c r="F8" s="152" t="s">
        <v>22</v>
      </c>
      <c r="G8" s="152" t="s">
        <v>116</v>
      </c>
      <c r="H8" s="152" t="s">
        <v>117</v>
      </c>
      <c r="I8" s="152">
        <v>7</v>
      </c>
      <c r="J8" s="131">
        <f>VLOOKUP($B8,'Daily COGS'!$B:$E,2,FALSE)</f>
        <v>1585677.7801550974</v>
      </c>
      <c r="K8" s="131">
        <f>VLOOKUP($B8,'Daily COGS'!$B:$E,3,FALSE)</f>
        <v>358895.20267119945</v>
      </c>
      <c r="L8" s="131">
        <f>VLOOKUP($B8,'Daily COGS'!$B:$E,4,FALSE)</f>
        <v>13620.011077499992</v>
      </c>
      <c r="M8" s="131">
        <f>VLOOKUP($B8,'Daily Inbounds'!$B:$E,2,FALSE)</f>
        <v>4414.0532699999894</v>
      </c>
      <c r="N8" s="131">
        <f>VLOOKUP($B8,'Daily Inbounds'!$B:$E,3,FALSE)</f>
        <v>0</v>
      </c>
      <c r="O8" s="131">
        <f>VLOOKUP($B8,'Daily Inbounds'!$B:$E,4,FALSE)</f>
        <v>1844.7391309999989</v>
      </c>
      <c r="P8" s="165">
        <v>1.0000000000000024</v>
      </c>
      <c r="Q8" s="165" t="e">
        <v>#DIV/0!</v>
      </c>
      <c r="R8" s="165">
        <v>1.0000000000000004</v>
      </c>
      <c r="S8" s="165">
        <v>0.19554795042154074</v>
      </c>
      <c r="T8" s="165" t="s">
        <v>124</v>
      </c>
      <c r="U8" s="165">
        <v>1</v>
      </c>
      <c r="V8" s="131">
        <v>320556.07</v>
      </c>
      <c r="W8" s="131">
        <v>932.63400000000001</v>
      </c>
      <c r="X8" s="131">
        <v>0</v>
      </c>
      <c r="Y8" s="165">
        <v>0.86625533287539169</v>
      </c>
      <c r="Z8" s="165">
        <v>6.4833616156776228E-2</v>
      </c>
      <c r="AA8" s="165">
        <v>0</v>
      </c>
      <c r="AB8" s="140">
        <f>IFERROR(VLOOKUP($B8,ID!$A:$AJ, 23,FALSE), "")</f>
        <v>0</v>
      </c>
      <c r="AC8" s="141">
        <f>IFERROR(IF(AH8="n.a.", -AP8, IF(AP8="n.a.", AH8, AH8-AP8)),"n.a.")</f>
        <v>17.087227266799633</v>
      </c>
      <c r="AD8" s="141">
        <f>IFERROR(IF(AI8="n.a.", -AQ8, IF(AQ8="n.a.", AI8, AI8-AQ8)),"n.a.")</f>
        <v>16.380579981891032</v>
      </c>
      <c r="AE8" s="167">
        <f>IFERROR(IF(AJ8="n.a.", -AR8, IF(AR8="n.a.", AJ8, AJ8-AR8)),"n.a.")</f>
        <v>6.6822002227919999</v>
      </c>
      <c r="AF8" s="143">
        <f t="shared" si="0"/>
        <v>-6.6822002227919999</v>
      </c>
      <c r="AG8" s="144">
        <f>IFERROR(VLOOKUP($B8,ID!$A:$AJ, 27,FALSE), "")</f>
        <v>0</v>
      </c>
      <c r="AH8" s="141">
        <f t="shared" si="1"/>
        <v>18.298175107774913</v>
      </c>
      <c r="AI8" s="145">
        <f t="shared" si="2"/>
        <v>16.382053369807345</v>
      </c>
      <c r="AJ8" s="141">
        <f t="shared" si="3"/>
        <v>9.1441152755185797</v>
      </c>
      <c r="AK8" s="142">
        <f t="shared" si="4"/>
        <v>-9.1441152755185797</v>
      </c>
      <c r="AL8" s="146">
        <f>VLOOKUP(B8,'Daily Inventory Value'!B:E,2,FALSE)</f>
        <v>967166.98952619277</v>
      </c>
      <c r="AM8" s="146">
        <f>VLOOKUP(B8,'Daily Inventory Value'!B:E,3,FALSE)</f>
        <v>195981.34547758041</v>
      </c>
      <c r="AN8" s="146">
        <f>VLOOKUP(B8,'Daily Inventory Value'!B:E,4,FALSE)</f>
        <v>4151.431711549998</v>
      </c>
      <c r="AO8" s="147">
        <f>IFERROR(VLOOKUP($B8,ID!$A:$AJ, 32,FALSE), "")</f>
        <v>0</v>
      </c>
      <c r="AP8" s="141">
        <f>IFERROR(AT8/J8*30,"n.a.")</f>
        <v>1.2109478409752785</v>
      </c>
      <c r="AQ8" s="141">
        <f>IFERROR(AU8/K8*30,"n.a.")</f>
        <v>1.4733879163137224E-3</v>
      </c>
      <c r="AR8" s="118">
        <f>IFERROR(AV8/L8*30,"n.a.")</f>
        <v>2.4619150527265803</v>
      </c>
      <c r="AS8" s="142">
        <f t="shared" si="5"/>
        <v>2.4619150527265803</v>
      </c>
      <c r="AT8" s="146">
        <f>VLOOKUP(B8,'Daily Accounts Payable'!B:E,2,FALSE)</f>
        <v>64005.769478709582</v>
      </c>
      <c r="AU8" s="146">
        <f>VLOOKUP(B8,'Daily Accounts Payable'!B:E,3,FALSE)</f>
        <v>17.626395161290322</v>
      </c>
      <c r="AV8" s="146">
        <f>VLOOKUP(B8,'Daily Accounts Payable'!B:E,4,FALSE)</f>
        <v>1117.710343</v>
      </c>
    </row>
    <row r="9" spans="1:53" s="28" customFormat="1" x14ac:dyDescent="0.35">
      <c r="A9" s="139" t="s">
        <v>29</v>
      </c>
      <c r="B9" s="154" t="s">
        <v>49</v>
      </c>
      <c r="C9" s="157">
        <v>237</v>
      </c>
      <c r="D9" s="157">
        <v>28800</v>
      </c>
      <c r="E9" s="158">
        <v>132581.79395509901</v>
      </c>
      <c r="F9" s="152" t="s">
        <v>50</v>
      </c>
      <c r="G9" s="152" t="s">
        <v>51</v>
      </c>
      <c r="H9" s="152" t="s">
        <v>52</v>
      </c>
      <c r="I9" s="152">
        <v>30</v>
      </c>
      <c r="J9" s="131">
        <f>VLOOKUP($B9,'Daily COGS'!$B:$E,2,FALSE)</f>
        <v>86725.17237215981</v>
      </c>
      <c r="K9" s="131">
        <f>VLOOKUP($B9,'Daily COGS'!$B:$E,3,FALSE)</f>
        <v>119243.06356450984</v>
      </c>
      <c r="L9" s="131">
        <f>VLOOKUP($B9,'Daily COGS'!$B:$E,4,FALSE)</f>
        <v>128125.98387047992</v>
      </c>
      <c r="M9" s="131">
        <f>VLOOKUP($B9,'Daily Inbounds'!$B:$E,2,FALSE)</f>
        <v>211462.35907199982</v>
      </c>
      <c r="N9" s="131">
        <f>VLOOKUP($B9,'Daily Inbounds'!$B:$E,3,FALSE)</f>
        <v>71096.187466000003</v>
      </c>
      <c r="O9" s="131">
        <f>VLOOKUP($B9,'Daily Inbounds'!$B:$E,4,FALSE)</f>
        <v>151660.9439829998</v>
      </c>
      <c r="P9" s="165">
        <v>1.0000000000000013</v>
      </c>
      <c r="Q9" s="165">
        <v>1.0000000000000002</v>
      </c>
      <c r="R9" s="165">
        <v>1.0000000000000018</v>
      </c>
      <c r="S9" s="165">
        <v>0.91474559657276033</v>
      </c>
      <c r="T9" s="165">
        <v>0.91438717377199907</v>
      </c>
      <c r="U9" s="165">
        <v>0.95118246647053739</v>
      </c>
      <c r="V9" s="131">
        <v>874.80536300000006</v>
      </c>
      <c r="W9" s="131">
        <v>21324.302682999994</v>
      </c>
      <c r="X9" s="131">
        <v>15792.257520000003</v>
      </c>
      <c r="Y9" s="165">
        <v>5.5520711663619646E-3</v>
      </c>
      <c r="Z9" s="165">
        <v>0.1926453323344221</v>
      </c>
      <c r="AA9" s="165">
        <v>0.11911331902288334</v>
      </c>
      <c r="AB9" s="140">
        <f>IFERROR(VLOOKUP($B9,ID!$A:$AJ, 23,FALSE), "")</f>
        <v>0</v>
      </c>
      <c r="AC9" s="141">
        <f>IFERROR(IF(AH9="n.a.", -AP9, IF(AP9="n.a.", AH9, AH9-AP9)),"n.a.")</f>
        <v>27.950022651064589</v>
      </c>
      <c r="AD9" s="141">
        <f>IFERROR(IF(AI9="n.a.", -AQ9, IF(AQ9="n.a.", AI9, AI9-AQ9)),"n.a.")</f>
        <v>3.6586382000540318</v>
      </c>
      <c r="AE9" s="167">
        <f>IFERROR(IF(AJ9="n.a.", -AR9, IF(AR9="n.a.", AJ9, AJ9-AR9)),"n.a.")</f>
        <v>-0.61685957383464185</v>
      </c>
      <c r="AF9" s="143">
        <f t="shared" si="0"/>
        <v>0.61685957383464185</v>
      </c>
      <c r="AG9" s="144">
        <f>IFERROR(VLOOKUP($B9,ID!$A:$AJ, 27,FALSE), "")</f>
        <v>30</v>
      </c>
      <c r="AH9" s="141">
        <f t="shared" si="1"/>
        <v>34.627970324217515</v>
      </c>
      <c r="AI9" s="145">
        <f t="shared" si="2"/>
        <v>32.342955749697786</v>
      </c>
      <c r="AJ9" s="141">
        <f t="shared" si="3"/>
        <v>22.538090221735501</v>
      </c>
      <c r="AK9" s="142">
        <f t="shared" si="4"/>
        <v>7.4619097782644985</v>
      </c>
      <c r="AL9" s="146">
        <f>VLOOKUP(B9,'Daily Inventory Value'!B:E,2,FALSE)</f>
        <v>100103.88984219328</v>
      </c>
      <c r="AM9" s="146">
        <f>VLOOKUP(B9,'Daily Inventory Value'!B:E,3,FALSE)</f>
        <v>128555.77094417806</v>
      </c>
      <c r="AN9" s="146">
        <f>VLOOKUP(B9,'Daily Inventory Value'!B:E,4,FALSE)</f>
        <v>96257.166140716799</v>
      </c>
      <c r="AO9" s="147">
        <f>IFERROR(VLOOKUP($B9,ID!$A:$AJ, 32,FALSE), "")</f>
        <v>30</v>
      </c>
      <c r="AP9" s="141">
        <f>IFERROR(AT9/J9*30,"n.a.")</f>
        <v>6.677947673152925</v>
      </c>
      <c r="AQ9" s="141">
        <f>IFERROR(AU9/K9*30,"n.a.")</f>
        <v>28.684317549643755</v>
      </c>
      <c r="AR9" s="118">
        <f>IFERROR(AV9/L9*30,"n.a.")</f>
        <v>23.154949795570143</v>
      </c>
      <c r="AS9" s="142">
        <f t="shared" si="5"/>
        <v>-6.8450502044298567</v>
      </c>
      <c r="AT9" s="146">
        <f>VLOOKUP(B9,'Daily Accounts Payable'!B:E,2,FALSE)</f>
        <v>19304.872101548364</v>
      </c>
      <c r="AU9" s="146">
        <f>VLOOKUP(B9,'Daily Accounts Payable'!B:E,3,FALSE)</f>
        <v>114013.53002922518</v>
      </c>
      <c r="AV9" s="146">
        <f>VLOOKUP(B9,'Daily Accounts Payable'!B:E,4,FALSE)</f>
        <v>98891.690800966418</v>
      </c>
    </row>
    <row r="10" spans="1:53" s="28" customFormat="1" x14ac:dyDescent="0.35">
      <c r="A10" s="139" t="s">
        <v>29</v>
      </c>
      <c r="B10" s="154" t="s">
        <v>30</v>
      </c>
      <c r="C10" s="157">
        <v>761</v>
      </c>
      <c r="D10" s="157">
        <v>102593</v>
      </c>
      <c r="E10" s="158">
        <v>620871.89484872902</v>
      </c>
      <c r="F10" s="152" t="s">
        <v>31</v>
      </c>
      <c r="G10" s="152" t="s">
        <v>32</v>
      </c>
      <c r="H10" s="152" t="s">
        <v>33</v>
      </c>
      <c r="I10" s="152">
        <v>30</v>
      </c>
      <c r="J10" s="131">
        <f>VLOOKUP($B10,'Daily COGS'!$B:$E,2,FALSE)</f>
        <v>656763.97583707958</v>
      </c>
      <c r="K10" s="131">
        <f>VLOOKUP($B10,'Daily COGS'!$B:$E,3,FALSE)</f>
        <v>286167.89169808954</v>
      </c>
      <c r="L10" s="131">
        <f>VLOOKUP($B10,'Daily COGS'!$B:$E,4,FALSE)</f>
        <v>352557.67492218717</v>
      </c>
      <c r="M10" s="131">
        <f>VLOOKUP($B10,'Daily Inbounds'!$B:$E,2,FALSE)</f>
        <v>254781.93265275899</v>
      </c>
      <c r="N10" s="131">
        <f>VLOOKUP($B10,'Daily Inbounds'!$B:$E,3,FALSE)</f>
        <v>333377.4404881997</v>
      </c>
      <c r="O10" s="131">
        <f>VLOOKUP($B10,'Daily Inbounds'!$B:$E,4,FALSE)</f>
        <v>573935.03534919955</v>
      </c>
      <c r="P10" s="165">
        <v>1.0000000000000044</v>
      </c>
      <c r="Q10" s="165">
        <v>1.0000000000000004</v>
      </c>
      <c r="R10" s="165">
        <v>0.95920202653641318</v>
      </c>
      <c r="S10" s="165">
        <v>0.97263273521179006</v>
      </c>
      <c r="T10" s="165">
        <v>0.95618484548771732</v>
      </c>
      <c r="U10" s="165">
        <v>0.91331007399251707</v>
      </c>
      <c r="V10" s="131">
        <v>69253.2739</v>
      </c>
      <c r="W10" s="131">
        <v>32352.309400000006</v>
      </c>
      <c r="X10" s="131">
        <v>81227.025269999984</v>
      </c>
      <c r="Y10" s="165">
        <v>0.1945148746004671</v>
      </c>
      <c r="Z10" s="165">
        <v>7.9668587495134294E-2</v>
      </c>
      <c r="AA10" s="165">
        <v>0.13082735093008233</v>
      </c>
      <c r="AB10" s="140">
        <f>IFERROR(VLOOKUP($B10,ID!$A:$AJ, 23,FALSE), "")</f>
        <v>0</v>
      </c>
      <c r="AC10" s="141">
        <f>IFERROR(IF(AH10="n.a.", -AP10, IF(AP10="n.a.", AH10, AH10-AP10)),"n.a.")</f>
        <v>9.542722740223935</v>
      </c>
      <c r="AD10" s="141">
        <f>IFERROR(IF(AI10="n.a.", -AQ10, IF(AQ10="n.a.", AI10, AI10-AQ10)),"n.a.")</f>
        <v>12.87949330529381</v>
      </c>
      <c r="AE10" s="167">
        <f>IFERROR(IF(AJ10="n.a.", -AR10, IF(AR10="n.a.", AJ10, AJ10-AR10)),"n.a.")</f>
        <v>-1.4780589241941655</v>
      </c>
      <c r="AF10" s="143">
        <f t="shared" si="0"/>
        <v>1.4780589241941655</v>
      </c>
      <c r="AG10" s="144">
        <f>IFERROR(VLOOKUP($B10,ID!$A:$AJ, 27,FALSE), "")</f>
        <v>30</v>
      </c>
      <c r="AH10" s="141">
        <f t="shared" si="1"/>
        <v>18.166121398663716</v>
      </c>
      <c r="AI10" s="145">
        <f t="shared" si="2"/>
        <v>36.010961716960026</v>
      </c>
      <c r="AJ10" s="141">
        <f t="shared" si="3"/>
        <v>37.422723895862632</v>
      </c>
      <c r="AK10" s="142">
        <f t="shared" si="4"/>
        <v>-7.4227238958626316</v>
      </c>
      <c r="AL10" s="146">
        <f>VLOOKUP(B10,'Daily Inventory Value'!B:E,2,FALSE)</f>
        <v>397695.13717751438</v>
      </c>
      <c r="AM10" s="146">
        <f>VLOOKUP(B10,'Daily Inventory Value'!B:E,3,FALSE)</f>
        <v>343506.03308543551</v>
      </c>
      <c r="AN10" s="146">
        <f>VLOOKUP(B10,'Daily Inventory Value'!B:E,4,FALSE)</f>
        <v>439788.9508660101</v>
      </c>
      <c r="AO10" s="147">
        <f>IFERROR(VLOOKUP($B10,ID!$A:$AJ, 32,FALSE), "")</f>
        <v>30</v>
      </c>
      <c r="AP10" s="141">
        <f>IFERROR(AT10/J10*30,"n.a.")</f>
        <v>8.6233986584397808</v>
      </c>
      <c r="AQ10" s="141">
        <f>IFERROR(AU10/K10*30,"n.a.")</f>
        <v>23.131468411666216</v>
      </c>
      <c r="AR10" s="118">
        <f>IFERROR(AV10/L10*30,"n.a.")</f>
        <v>38.900782820056797</v>
      </c>
      <c r="AS10" s="142">
        <f t="shared" si="5"/>
        <v>8.9007828200567971</v>
      </c>
      <c r="AT10" s="146">
        <f>VLOOKUP(B10,'Daily Accounts Payable'!B:E,2,FALSE)</f>
        <v>188784.58627150164</v>
      </c>
      <c r="AU10" s="146">
        <f>VLOOKUP(B10,'Daily Accounts Payable'!B:E,3,FALSE)</f>
        <v>220649.4515749159</v>
      </c>
      <c r="AV10" s="146">
        <f>VLOOKUP(B10,'Daily Accounts Payable'!B:E,4,FALSE)</f>
        <v>457158.9847897396</v>
      </c>
    </row>
    <row r="11" spans="1:53" s="28" customFormat="1" x14ac:dyDescent="0.35">
      <c r="A11" s="139" t="s">
        <v>13</v>
      </c>
      <c r="B11" s="154" t="s">
        <v>27</v>
      </c>
      <c r="C11" s="157">
        <v>198</v>
      </c>
      <c r="D11" s="157">
        <v>1046</v>
      </c>
      <c r="E11" s="158">
        <v>174181.69434128999</v>
      </c>
      <c r="F11" s="152" t="s">
        <v>18</v>
      </c>
      <c r="G11" s="152" t="s">
        <v>15</v>
      </c>
      <c r="H11" s="152" t="s">
        <v>15</v>
      </c>
      <c r="I11" s="152">
        <v>30</v>
      </c>
      <c r="J11" s="131">
        <f>VLOOKUP($B11,'Daily COGS'!$B:$E,2,FALSE)</f>
        <v>904682.31500896323</v>
      </c>
      <c r="K11" s="131">
        <f>VLOOKUP($B11,'Daily COGS'!$B:$E,3,FALSE)</f>
        <v>320918.15083742497</v>
      </c>
      <c r="L11" s="131">
        <f>VLOOKUP($B11,'Daily COGS'!$B:$E,4,FALSE)</f>
        <v>255661.84754399999</v>
      </c>
      <c r="M11" s="131">
        <f>VLOOKUP($B11,'Daily Inbounds'!$B:$E,2,FALSE)</f>
        <v>864779.19291499886</v>
      </c>
      <c r="N11" s="131">
        <f>VLOOKUP($B11,'Daily Inbounds'!$B:$E,3,FALSE)</f>
        <v>210196.89950149981</v>
      </c>
      <c r="O11" s="131">
        <f>VLOOKUP($B11,'Daily Inbounds'!$B:$E,4,FALSE)</f>
        <v>212273.69334028996</v>
      </c>
      <c r="P11" s="165">
        <v>0.98002328549121664</v>
      </c>
      <c r="Q11" s="165">
        <v>1.0000000000000009</v>
      </c>
      <c r="R11" s="165">
        <v>0.98788690176564675</v>
      </c>
      <c r="S11" s="165">
        <v>0.96562230600613652</v>
      </c>
      <c r="T11" s="165">
        <v>0.99999999999999956</v>
      </c>
      <c r="U11" s="165">
        <v>0.9933703491625403</v>
      </c>
      <c r="V11" s="131">
        <v>441.89188000000001</v>
      </c>
      <c r="W11" s="131">
        <v>31340.776729999998</v>
      </c>
      <c r="X11" s="131">
        <v>28687.961599999999</v>
      </c>
      <c r="Y11" s="165">
        <v>1.9241910404311428E-3</v>
      </c>
      <c r="Z11" s="165">
        <v>0.28715704939895897</v>
      </c>
      <c r="AA11" s="165">
        <v>0.16470135801865071</v>
      </c>
      <c r="AB11" s="140">
        <f>IFERROR(VLOOKUP($B11,ID!$A:$AJ, 23,FALSE), "")</f>
        <v>0</v>
      </c>
      <c r="AC11" s="141">
        <f>IFERROR(IF(AH11="n.a.", -AP11, IF(AP11="n.a.", AH11, AH11-AP11)),"n.a.")</f>
        <v>9.1707970047806864</v>
      </c>
      <c r="AD11" s="141">
        <f>IFERROR(IF(AI11="n.a.", -AQ11, IF(AQ11="n.a.", AI11, AI11-AQ11)),"n.a.")</f>
        <v>-25.417072988704255</v>
      </c>
      <c r="AE11" s="167">
        <f>IFERROR(IF(AJ11="n.a.", -AR11, IF(AR11="n.a.", AJ11, AJ11-AR11)),"n.a.")</f>
        <v>-5.9033398001094284</v>
      </c>
      <c r="AF11" s="143">
        <f t="shared" si="0"/>
        <v>5.9033398001094284</v>
      </c>
      <c r="AG11" s="144">
        <f>IFERROR(VLOOKUP($B11,ID!$A:$AJ, 27,FALSE), "")</f>
        <v>30</v>
      </c>
      <c r="AH11" s="141">
        <f t="shared" si="1"/>
        <v>11.578810767683954</v>
      </c>
      <c r="AI11" s="145">
        <f t="shared" si="2"/>
        <v>15.428702193337182</v>
      </c>
      <c r="AJ11" s="141">
        <f t="shared" si="3"/>
        <v>18.642228500987187</v>
      </c>
      <c r="AK11" s="142">
        <f t="shared" si="4"/>
        <v>11.357771499012813</v>
      </c>
      <c r="AL11" s="146">
        <f>VLOOKUP(B11,'Daily Inventory Value'!B:E,2,FALSE)</f>
        <v>349171.51101196767</v>
      </c>
      <c r="AM11" s="146">
        <f>VLOOKUP(B11,'Daily Inventory Value'!B:E,3,FALSE)</f>
        <v>165045.01925690303</v>
      </c>
      <c r="AN11" s="146">
        <f>VLOOKUP(B11,'Daily Inventory Value'!B:E,4,FALSE)</f>
        <v>158870.21936332659</v>
      </c>
      <c r="AO11" s="147">
        <f>IFERROR(VLOOKUP($B11,ID!$A:$AJ, 32,FALSE), "")</f>
        <v>30</v>
      </c>
      <c r="AP11" s="141">
        <f>IFERROR(AT11/J11*30,"n.a.")</f>
        <v>2.4080137629032685</v>
      </c>
      <c r="AQ11" s="141">
        <f>IFERROR(AU11/K11*30,"n.a.")</f>
        <v>40.845775182041436</v>
      </c>
      <c r="AR11" s="118">
        <f>IFERROR(AV11/L11*30,"n.a.")</f>
        <v>24.545568301096615</v>
      </c>
      <c r="AS11" s="142">
        <f t="shared" si="5"/>
        <v>-5.4544316989033845</v>
      </c>
      <c r="AT11" s="146">
        <f>VLOOKUP(B11,'Daily Accounts Payable'!B:E,2,FALSE)</f>
        <v>72616.248853225799</v>
      </c>
      <c r="AU11" s="146">
        <f>VLOOKUP(B11,'Daily Accounts Payable'!B:E,3,FALSE)</f>
        <v>436938.3546980641</v>
      </c>
      <c r="AV11" s="146">
        <f>VLOOKUP(B11,'Daily Accounts Payable'!B:E,4,FALSE)</f>
        <v>209178.84469586005</v>
      </c>
    </row>
    <row r="12" spans="1:53" s="28" customFormat="1" x14ac:dyDescent="0.35">
      <c r="A12" s="139" t="s">
        <v>29</v>
      </c>
      <c r="B12" s="154" t="s">
        <v>45</v>
      </c>
      <c r="C12" s="157">
        <v>2039</v>
      </c>
      <c r="D12" s="157">
        <v>211369</v>
      </c>
      <c r="E12" s="158">
        <v>434240.25846212998</v>
      </c>
      <c r="F12" s="152" t="s">
        <v>46</v>
      </c>
      <c r="G12" s="152" t="s">
        <v>47</v>
      </c>
      <c r="H12" s="152" t="s">
        <v>48</v>
      </c>
      <c r="I12" s="152">
        <v>30</v>
      </c>
      <c r="J12" s="131">
        <f>VLOOKUP($B12,'Daily COGS'!$B:$E,2,FALSE)</f>
        <v>332389.34208472923</v>
      </c>
      <c r="K12" s="131">
        <f>VLOOKUP($B12,'Daily COGS'!$B:$E,3,FALSE)</f>
        <v>531300.67578144651</v>
      </c>
      <c r="L12" s="131">
        <f>VLOOKUP($B12,'Daily COGS'!$B:$E,4,FALSE)</f>
        <v>1352826.3164392111</v>
      </c>
      <c r="M12" s="131">
        <f>VLOOKUP($B12,'Daily Inbounds'!$B:$E,2,FALSE)</f>
        <v>454157.16306979954</v>
      </c>
      <c r="N12" s="131">
        <f>VLOOKUP($B12,'Daily Inbounds'!$B:$E,3,FALSE)</f>
        <v>622251.47173389955</v>
      </c>
      <c r="O12" s="131">
        <f>VLOOKUP($B12,'Daily Inbounds'!$B:$E,4,FALSE)</f>
        <v>1311031.1197237973</v>
      </c>
      <c r="P12" s="165">
        <v>0.95656027878224104</v>
      </c>
      <c r="Q12" s="165">
        <v>0.99999999999999978</v>
      </c>
      <c r="R12" s="165">
        <v>0.99948573707225352</v>
      </c>
      <c r="S12" s="165">
        <v>0.96154208926758078</v>
      </c>
      <c r="T12" s="165">
        <v>0.94419438952448176</v>
      </c>
      <c r="U12" s="165">
        <v>0.98535200577763349</v>
      </c>
      <c r="V12" s="131">
        <v>45456.988961999981</v>
      </c>
      <c r="W12" s="131">
        <v>18630.053105999999</v>
      </c>
      <c r="X12" s="131">
        <v>5575.6454800000001</v>
      </c>
      <c r="Y12" s="165">
        <v>0.11445477979537907</v>
      </c>
      <c r="Z12" s="165">
        <v>3.8060172687585964E-2</v>
      </c>
      <c r="AA12" s="165">
        <v>1.2840001292708916E-2</v>
      </c>
      <c r="AB12" s="140">
        <f>IFERROR(VLOOKUP($B12,ID!$A:$AJ, 23,FALSE), "")</f>
        <v>0</v>
      </c>
      <c r="AC12" s="141">
        <f>IFERROR(IF(AH12="n.a.", -AP12, IF(AP12="n.a.", AH12, AH12-AP12)),"n.a.")</f>
        <v>0.57577889364299395</v>
      </c>
      <c r="AD12" s="141">
        <f>IFERROR(IF(AI12="n.a.", -AQ12, IF(AQ12="n.a.", AI12, AI12-AQ12)),"n.a.")</f>
        <v>-5.4449083369640263</v>
      </c>
      <c r="AE12" s="167">
        <f>IFERROR(IF(AJ12="n.a.", -AR12, IF(AR12="n.a.", AJ12, AJ12-AR12)),"n.a.")</f>
        <v>-11.243291736476491</v>
      </c>
      <c r="AF12" s="143">
        <f t="shared" si="0"/>
        <v>11.243291736476491</v>
      </c>
      <c r="AG12" s="144">
        <f>IFERROR(VLOOKUP($B12,ID!$A:$AJ, 27,FALSE), "")</f>
        <v>30</v>
      </c>
      <c r="AH12" s="141">
        <f t="shared" si="1"/>
        <v>31.400759994310057</v>
      </c>
      <c r="AI12" s="145">
        <f t="shared" si="2"/>
        <v>18.607691275061434</v>
      </c>
      <c r="AJ12" s="141">
        <f t="shared" si="3"/>
        <v>11.358069434399683</v>
      </c>
      <c r="AK12" s="142">
        <f t="shared" si="4"/>
        <v>18.641930565600319</v>
      </c>
      <c r="AL12" s="146">
        <f>VLOOKUP(B12,'Daily Inventory Value'!B:E,2,FALSE)</f>
        <v>347909.26518230687</v>
      </c>
      <c r="AM12" s="146">
        <f>VLOOKUP(B12,'Daily Inventory Value'!B:E,3,FALSE)</f>
        <v>329542.63163908891</v>
      </c>
      <c r="AN12" s="146">
        <f>VLOOKUP(B12,'Daily Inventory Value'!B:E,4,FALSE)</f>
        <v>512183.1744933239</v>
      </c>
      <c r="AO12" s="147">
        <f>IFERROR(VLOOKUP($B12,ID!$A:$AJ, 32,FALSE), "")</f>
        <v>30</v>
      </c>
      <c r="AP12" s="141">
        <f>IFERROR(AT12/J12*30,"n.a.")</f>
        <v>30.824981100667063</v>
      </c>
      <c r="AQ12" s="141">
        <f>IFERROR(AU12/K12*30,"n.a.")</f>
        <v>24.05259961202546</v>
      </c>
      <c r="AR12" s="118">
        <f>IFERROR(AV12/L12*30,"n.a.")</f>
        <v>22.601361170876174</v>
      </c>
      <c r="AS12" s="142">
        <f t="shared" si="5"/>
        <v>-7.3986388291238256</v>
      </c>
      <c r="AT12" s="146">
        <f>VLOOKUP(B12,'Daily Accounts Payable'!B:E,2,FALSE)</f>
        <v>341529.83959416457</v>
      </c>
      <c r="AU12" s="146">
        <f>VLOOKUP(B12,'Daily Accounts Payable'!B:E,3,FALSE)</f>
        <v>425972.08093898953</v>
      </c>
      <c r="AV12" s="146">
        <f>VLOOKUP(B12,'Daily Accounts Payable'!B:E,4,FALSE)</f>
        <v>1019190.5393102878</v>
      </c>
    </row>
    <row r="13" spans="1:53" s="28" customFormat="1" x14ac:dyDescent="0.35">
      <c r="A13" s="139" t="s">
        <v>29</v>
      </c>
      <c r="B13" s="154" t="s">
        <v>38</v>
      </c>
      <c r="C13" s="157">
        <v>2622</v>
      </c>
      <c r="D13" s="157">
        <v>88376</v>
      </c>
      <c r="E13" s="158">
        <v>522374.45068459999</v>
      </c>
      <c r="F13" s="152" t="s">
        <v>39</v>
      </c>
      <c r="G13" s="152" t="s">
        <v>40</v>
      </c>
      <c r="H13" s="152" t="s">
        <v>41</v>
      </c>
      <c r="I13" s="152">
        <v>30</v>
      </c>
      <c r="J13" s="131">
        <f>VLOOKUP($B13,'Daily COGS'!$B:$E,2,FALSE)</f>
        <v>648613.32523885637</v>
      </c>
      <c r="K13" s="131">
        <f>VLOOKUP($B13,'Daily COGS'!$B:$E,3,FALSE)</f>
        <v>458965.64057140111</v>
      </c>
      <c r="L13" s="131">
        <f>VLOOKUP($B13,'Daily COGS'!$B:$E,4,FALSE)</f>
        <v>1527974.3943840773</v>
      </c>
      <c r="M13" s="131">
        <f>VLOOKUP($B13,'Daily Inbounds'!$B:$E,2,FALSE)</f>
        <v>816456.49144749786</v>
      </c>
      <c r="N13" s="131">
        <f>VLOOKUP($B13,'Daily Inbounds'!$B:$E,3,FALSE)</f>
        <v>985933.95012799883</v>
      </c>
      <c r="O13" s="131">
        <f>VLOOKUP($B13,'Daily Inbounds'!$B:$E,4,FALSE)</f>
        <v>1261202.9500803982</v>
      </c>
      <c r="P13" s="165">
        <v>0.81642180556398214</v>
      </c>
      <c r="Q13" s="165">
        <v>0.92416484324300763</v>
      </c>
      <c r="R13" s="165">
        <v>0.96516222279118891</v>
      </c>
      <c r="S13" s="165">
        <v>0.97917649160529563</v>
      </c>
      <c r="T13" s="165">
        <v>0.9445387843132631</v>
      </c>
      <c r="U13" s="165">
        <v>0.97197907558139918</v>
      </c>
      <c r="V13" s="131">
        <v>14568.390429999999</v>
      </c>
      <c r="W13" s="131">
        <v>53332.776910999994</v>
      </c>
      <c r="X13" s="131">
        <v>35986.814466000003</v>
      </c>
      <c r="Y13" s="165">
        <v>4.78796940710743E-2</v>
      </c>
      <c r="Z13" s="165">
        <v>6.4521542387874387E-2</v>
      </c>
      <c r="AA13" s="165">
        <v>6.8890839547832677E-2</v>
      </c>
      <c r="AB13" s="140">
        <f>IFERROR(VLOOKUP($B13,ID!$A:$AJ, 23,FALSE), "")</f>
        <v>0</v>
      </c>
      <c r="AC13" s="141">
        <f>IFERROR(IF(AH13="n.a.", -AP13, IF(AP13="n.a.", AH13, AH13-AP13)),"n.a.")</f>
        <v>-6.9726420952727395</v>
      </c>
      <c r="AD13" s="141">
        <f>IFERROR(IF(AI13="n.a.", -AQ13, IF(AQ13="n.a.", AI13, AI13-AQ13)),"n.a.")</f>
        <v>-14.911345750164962</v>
      </c>
      <c r="AE13" s="167">
        <f>IFERROR(IF(AJ13="n.a.", -AR13, IF(AR13="n.a.", AJ13, AJ13-AR13)),"n.a.")</f>
        <v>-11.60842991685803</v>
      </c>
      <c r="AF13" s="143">
        <f t="shared" si="0"/>
        <v>11.60842991685803</v>
      </c>
      <c r="AG13" s="144">
        <f>IFERROR(VLOOKUP($B13,ID!$A:$AJ, 27,FALSE), "")</f>
        <v>30</v>
      </c>
      <c r="AH13" s="141">
        <f t="shared" si="1"/>
        <v>18.917188598793096</v>
      </c>
      <c r="AI13" s="145">
        <f t="shared" si="2"/>
        <v>33.222482576693203</v>
      </c>
      <c r="AJ13" s="141">
        <f t="shared" si="3"/>
        <v>12.268454026945994</v>
      </c>
      <c r="AK13" s="142">
        <f t="shared" si="4"/>
        <v>17.731545973054004</v>
      </c>
      <c r="AL13" s="146">
        <f>VLOOKUP(B13,'Daily Inventory Value'!B:E,2,FALSE)</f>
        <v>408998.02004112577</v>
      </c>
      <c r="AM13" s="146">
        <f>VLOOKUP(B13,'Daily Inventory Value'!B:E,3,FALSE)</f>
        <v>508265.93323947367</v>
      </c>
      <c r="AN13" s="146">
        <f>VLOOKUP(B13,'Daily Inventory Value'!B:E,4,FALSE)</f>
        <v>624862.7870617233</v>
      </c>
      <c r="AO13" s="147">
        <f>IFERROR(VLOOKUP($B13,ID!$A:$AJ, 32,FALSE), "")</f>
        <v>30</v>
      </c>
      <c r="AP13" s="141">
        <f>IFERROR(AT13/J13*30,"n.a.")</f>
        <v>25.889830694065836</v>
      </c>
      <c r="AQ13" s="141">
        <f>IFERROR(AU13/K13*30,"n.a.")</f>
        <v>48.133828326858165</v>
      </c>
      <c r="AR13" s="118">
        <f>IFERROR(AV13/L13*30,"n.a.")</f>
        <v>23.876883943804025</v>
      </c>
      <c r="AS13" s="142">
        <f t="shared" si="5"/>
        <v>-6.1231160561959754</v>
      </c>
      <c r="AT13" s="146">
        <f>VLOOKUP(B13,'Daily Accounts Payable'!B:E,2,FALSE)</f>
        <v>559749.63921163499</v>
      </c>
      <c r="AU13" s="146">
        <f>VLOOKUP(B13,'Daily Accounts Payable'!B:E,3,FALSE)</f>
        <v>736392.44503967697</v>
      </c>
      <c r="AV13" s="146">
        <f>VLOOKUP(B13,'Daily Accounts Payable'!B:E,4,FALSE)</f>
        <v>1216108.9094604284</v>
      </c>
      <c r="BA13" s="117" t="s">
        <v>114</v>
      </c>
    </row>
    <row r="14" spans="1:53" s="28" customFormat="1" ht="84.5" customHeight="1" x14ac:dyDescent="0.35">
      <c r="A14" s="139" t="s">
        <v>13</v>
      </c>
      <c r="B14" s="154" t="s">
        <v>28</v>
      </c>
      <c r="C14" s="157">
        <v>153</v>
      </c>
      <c r="D14" s="157">
        <v>787</v>
      </c>
      <c r="E14" s="158">
        <v>72391.084933580103</v>
      </c>
      <c r="F14" s="152" t="s">
        <v>17</v>
      </c>
      <c r="G14" s="152" t="s">
        <v>16</v>
      </c>
      <c r="H14" s="152" t="s">
        <v>20</v>
      </c>
      <c r="I14" s="152">
        <v>30</v>
      </c>
      <c r="J14" s="131">
        <f>VLOOKUP($B14,'Daily COGS'!$B:$E,2,FALSE)</f>
        <v>177157.19688799989</v>
      </c>
      <c r="K14" s="131">
        <f>VLOOKUP($B14,'Daily COGS'!$B:$E,3,FALSE)</f>
        <v>123813.08872299985</v>
      </c>
      <c r="L14" s="131">
        <f>VLOOKUP($B14,'Daily COGS'!$B:$E,4,FALSE)</f>
        <v>117478.5576443997</v>
      </c>
      <c r="M14" s="131">
        <f>VLOOKUP($B14,'Daily Inbounds'!$B:$E,2,FALSE)</f>
        <v>58664.288496099995</v>
      </c>
      <c r="N14" s="131">
        <f>VLOOKUP($B14,'Daily Inbounds'!$B:$E,3,FALSE)</f>
        <v>68927.818302574888</v>
      </c>
      <c r="O14" s="131">
        <f>VLOOKUP($B14,'Daily Inbounds'!$B:$E,4,FALSE)</f>
        <v>105479.773737</v>
      </c>
      <c r="P14" s="165">
        <v>1</v>
      </c>
      <c r="Q14" s="165">
        <v>0.9592963332995833</v>
      </c>
      <c r="R14" s="165">
        <v>1</v>
      </c>
      <c r="S14" s="165">
        <v>1.0000000000000002</v>
      </c>
      <c r="T14" s="165">
        <v>0.92701851125972523</v>
      </c>
      <c r="U14" s="165">
        <v>0.99494396279869024</v>
      </c>
      <c r="V14" s="131">
        <v>67483.109420000008</v>
      </c>
      <c r="W14" s="131">
        <v>26374.503189999996</v>
      </c>
      <c r="X14" s="131">
        <v>20539.141420000007</v>
      </c>
      <c r="Y14" s="165">
        <v>0.46254075185500543</v>
      </c>
      <c r="Z14" s="165">
        <v>0.29216730800781682</v>
      </c>
      <c r="AA14" s="165">
        <v>0.28372473542626092</v>
      </c>
      <c r="AB14" s="140">
        <f>IFERROR(VLOOKUP($B14,ID!$A:$AJ, 23,FALSE), "")</f>
        <v>15</v>
      </c>
      <c r="AC14" s="141">
        <f>IFERROR(IF(AH14="n.a.", -AP14, IF(AP14="n.a.", AH14, AH14-AP14)),"n.a.")</f>
        <v>28.545223567592679</v>
      </c>
      <c r="AD14" s="141">
        <f>IFERROR(IF(AI14="n.a.", -AQ14, IF(AQ14="n.a.", AI14, AI14-AQ14)),"n.a.")</f>
        <v>13.57396055996213</v>
      </c>
      <c r="AE14" s="167">
        <f>IFERROR(IF(AJ14="n.a.", -AR14, IF(AR14="n.a.", AJ14, AJ14-AR14)),"n.a.")</f>
        <v>0.43200326644119258</v>
      </c>
      <c r="AF14" s="143">
        <f t="shared" si="0"/>
        <v>14.567996733558807</v>
      </c>
      <c r="AG14" s="144">
        <f>IFERROR(VLOOKUP($B14,ID!$A:$AJ, 27,FALSE), "")</f>
        <v>45</v>
      </c>
      <c r="AH14" s="141">
        <f t="shared" si="1"/>
        <v>38.96425039817143</v>
      </c>
      <c r="AI14" s="145">
        <f t="shared" si="2"/>
        <v>25.728600284308236</v>
      </c>
      <c r="AJ14" s="141">
        <f t="shared" si="3"/>
        <v>23.780808376261859</v>
      </c>
      <c r="AK14" s="142">
        <f t="shared" si="4"/>
        <v>21.219191623738141</v>
      </c>
      <c r="AL14" s="146">
        <f>VLOOKUP(B14,'Daily Inventory Value'!B:E,2,FALSE)</f>
        <v>230093.24597940614</v>
      </c>
      <c r="AM14" s="146">
        <f>VLOOKUP(B14,'Daily Inventory Value'!B:E,3,FALSE)</f>
        <v>106184.58232398849</v>
      </c>
      <c r="AN14" s="146">
        <f>VLOOKUP(B14,'Daily Inventory Value'!B:E,4,FALSE)</f>
        <v>93124.502255370069</v>
      </c>
      <c r="AO14" s="147">
        <f>IFERROR(VLOOKUP($B14,ID!$A:$AJ, 32,FALSE), "")</f>
        <v>30</v>
      </c>
      <c r="AP14" s="141">
        <f>IFERROR(AT14/J14*30,"n.a.")</f>
        <v>10.419026830578749</v>
      </c>
      <c r="AQ14" s="141">
        <f>IFERROR(AU14/K14*30,"n.a.")</f>
        <v>12.154639724346106</v>
      </c>
      <c r="AR14" s="118">
        <f>IFERROR(AV14/L14*30,"n.a.")</f>
        <v>23.348805109820667</v>
      </c>
      <c r="AS14" s="142">
        <f t="shared" si="5"/>
        <v>-6.6511948901793332</v>
      </c>
      <c r="AT14" s="146">
        <f>VLOOKUP(B14,'Daily Accounts Payable'!B:E,2,FALSE)</f>
        <v>61526.852920206431</v>
      </c>
      <c r="AU14" s="146">
        <f>VLOOKUP(B14,'Daily Accounts Payable'!B:E,3,FALSE)</f>
        <v>50163.449552885431</v>
      </c>
      <c r="AV14" s="146">
        <f>VLOOKUP(B14,'Daily Accounts Payable'!B:E,4,FALSE)</f>
        <v>91432.798234064059</v>
      </c>
      <c r="BA14" s="117"/>
    </row>
    <row r="15" spans="1:53" s="28" customFormat="1" x14ac:dyDescent="0.35">
      <c r="A15" s="139" t="s">
        <v>29</v>
      </c>
      <c r="B15" s="154" t="s">
        <v>42</v>
      </c>
      <c r="C15" s="157">
        <v>604</v>
      </c>
      <c r="D15" s="157">
        <v>26302</v>
      </c>
      <c r="E15" s="158">
        <v>69442.187501740002</v>
      </c>
      <c r="F15" s="152" t="s">
        <v>43</v>
      </c>
      <c r="G15" s="152" t="s">
        <v>44</v>
      </c>
      <c r="H15" s="152" t="s">
        <v>15</v>
      </c>
      <c r="I15" s="152">
        <v>30</v>
      </c>
      <c r="J15" s="131">
        <f>VLOOKUP($B15,'Daily COGS'!$B:$E,2,FALSE)</f>
        <v>185889.03928642938</v>
      </c>
      <c r="K15" s="131">
        <f>VLOOKUP($B15,'Daily COGS'!$B:$E,3,FALSE)</f>
        <v>713469.76625307894</v>
      </c>
      <c r="L15" s="131">
        <f>VLOOKUP($B15,'Daily COGS'!$B:$E,4,FALSE)</f>
        <v>309790.9501900592</v>
      </c>
      <c r="M15" s="131">
        <f>VLOOKUP($B15,'Daily Inbounds'!$B:$E,2,FALSE)</f>
        <v>508495.1085662996</v>
      </c>
      <c r="N15" s="131">
        <f>VLOOKUP($B15,'Daily Inbounds'!$B:$E,3,FALSE)</f>
        <v>578148.96644199826</v>
      </c>
      <c r="O15" s="131">
        <f>VLOOKUP($B15,'Daily Inbounds'!$B:$E,4,FALSE)</f>
        <v>141640.12828959999</v>
      </c>
      <c r="P15" s="165">
        <v>0.9997439816474003</v>
      </c>
      <c r="Q15" s="165">
        <v>0.95279195502508029</v>
      </c>
      <c r="R15" s="165">
        <v>0.99999999999999933</v>
      </c>
      <c r="S15" s="165">
        <v>0.99740671235071476</v>
      </c>
      <c r="T15" s="165">
        <v>0.99719454250215289</v>
      </c>
      <c r="U15" s="165">
        <v>0.99917991537142226</v>
      </c>
      <c r="V15" s="131">
        <v>1119.6338800000001</v>
      </c>
      <c r="W15" s="131">
        <v>740.06035000000008</v>
      </c>
      <c r="X15" s="131">
        <v>159.01509999999999</v>
      </c>
      <c r="Y15" s="165">
        <v>2.9999950543252848E-3</v>
      </c>
      <c r="Z15" s="165">
        <v>3.0699012557876895E-3</v>
      </c>
      <c r="AA15" s="165">
        <v>2.2898918614281216E-3</v>
      </c>
      <c r="AB15" s="140">
        <f>IFERROR(VLOOKUP($B15,ID!$A:$AJ, 23,FALSE), "")</f>
        <v>0</v>
      </c>
      <c r="AC15" s="141">
        <f>IFERROR(IF(AH15="n.a.", -AP15, IF(AP15="n.a.", AH15, AH15-AP15)),"n.a.")</f>
        <v>-19.729426831791738</v>
      </c>
      <c r="AD15" s="141">
        <f>IFERROR(IF(AI15="n.a.", -AQ15, IF(AQ15="n.a.", AI15, AI15-AQ15)),"n.a.")</f>
        <v>-17.285203621412421</v>
      </c>
      <c r="AE15" s="167">
        <f>IFERROR(IF(AJ15="n.a.", -AR15, IF(AR15="n.a.", AJ15, AJ15-AR15)),"n.a.")</f>
        <v>-23.814650169931433</v>
      </c>
      <c r="AF15" s="143">
        <f t="shared" si="0"/>
        <v>23.814650169931433</v>
      </c>
      <c r="AG15" s="144">
        <f>IFERROR(VLOOKUP($B15,ID!$A:$AJ, 27,FALSE), "")</f>
        <v>30</v>
      </c>
      <c r="AH15" s="141">
        <f t="shared" si="1"/>
        <v>16.252031965765976</v>
      </c>
      <c r="AI15" s="145">
        <f t="shared" si="2"/>
        <v>9.1707925831727444</v>
      </c>
      <c r="AJ15" s="141">
        <f t="shared" si="3"/>
        <v>9.3089617028006142</v>
      </c>
      <c r="AK15" s="142">
        <f t="shared" si="4"/>
        <v>20.691038297199384</v>
      </c>
      <c r="AL15" s="146">
        <f>VLOOKUP(B15,'Daily Inventory Value'!B:E,2,FALSE)</f>
        <v>100702.48695228592</v>
      </c>
      <c r="AM15" s="146">
        <f>VLOOKUP(B15,'Daily Inventory Value'!B:E,3,FALSE)</f>
        <v>218102.77468905758</v>
      </c>
      <c r="AN15" s="146">
        <f>VLOOKUP(B15,'Daily Inventory Value'!B:E,4,FALSE)</f>
        <v>96127.736373115797</v>
      </c>
      <c r="AO15" s="147">
        <f>IFERROR(VLOOKUP($B15,ID!$A:$AJ, 32,FALSE), "")</f>
        <v>30</v>
      </c>
      <c r="AP15" s="141">
        <f>IFERROR(AT15/J15*30,"n.a.")</f>
        <v>35.981458797557714</v>
      </c>
      <c r="AQ15" s="141">
        <f>IFERROR(AU15/K15*30,"n.a.")</f>
        <v>26.455996204585166</v>
      </c>
      <c r="AR15" s="118">
        <f>IFERROR(AV15/L15*30,"n.a.")</f>
        <v>33.123611872732049</v>
      </c>
      <c r="AS15" s="142">
        <f t="shared" si="5"/>
        <v>3.1236118727320488</v>
      </c>
      <c r="AT15" s="146">
        <f>VLOOKUP(B15,'Daily Accounts Payable'!B:E,2,FALSE)</f>
        <v>222951.96026674155</v>
      </c>
      <c r="AU15" s="146">
        <f>VLOOKUP(B15,'Daily Accounts Payable'!B:E,3,FALSE)</f>
        <v>629185.11426925741</v>
      </c>
      <c r="AV15" s="146">
        <f>VLOOKUP(B15,'Daily Accounts Payable'!B:E,4,FALSE)</f>
        <v>342046.50652601296</v>
      </c>
      <c r="BA15" s="117" t="s">
        <v>114</v>
      </c>
    </row>
    <row r="16" spans="1:53" s="28" customFormat="1" x14ac:dyDescent="0.35">
      <c r="A16" s="139" t="s">
        <v>13</v>
      </c>
      <c r="B16" s="154" t="s">
        <v>19</v>
      </c>
      <c r="C16" s="157">
        <v>59</v>
      </c>
      <c r="D16" s="157">
        <v>3303</v>
      </c>
      <c r="E16" s="158">
        <v>286334.11770999897</v>
      </c>
      <c r="F16" s="152" t="s">
        <v>18</v>
      </c>
      <c r="G16" s="152" t="s">
        <v>118</v>
      </c>
      <c r="H16" s="152" t="s">
        <v>15</v>
      </c>
      <c r="I16" s="152">
        <v>14</v>
      </c>
      <c r="J16" s="146">
        <f>VLOOKUP($B16,'Daily COGS'!$B:$E,2,FALSE)</f>
        <v>745912.31153421197</v>
      </c>
      <c r="K16" s="146">
        <f>VLOOKUP($B16,'Daily COGS'!$B:$E,3,FALSE)</f>
        <v>537345.23894099926</v>
      </c>
      <c r="L16" s="146">
        <f>VLOOKUP($B16,'Daily COGS'!$B:$E,4,FALSE)</f>
        <v>933432.21384733345</v>
      </c>
      <c r="M16" s="146">
        <f>VLOOKUP($B16,'Daily Inbounds'!$B:$E,2,FALSE)</f>
        <v>561089.67473199964</v>
      </c>
      <c r="N16" s="146">
        <f>VLOOKUP($B16,'Daily Inbounds'!$B:$E,3,FALSE)</f>
        <v>592986.18334099988</v>
      </c>
      <c r="O16" s="146">
        <f>VLOOKUP($B16,'Daily Inbounds'!$B:$E,4,FALSE)</f>
        <v>1103126.9101399989</v>
      </c>
      <c r="P16" s="165">
        <v>1.0000000000000007</v>
      </c>
      <c r="Q16" s="165">
        <v>1</v>
      </c>
      <c r="R16" s="165">
        <v>1.0000000000000007</v>
      </c>
      <c r="S16" s="165">
        <v>0.97885538450931808</v>
      </c>
      <c r="T16" s="165">
        <v>0.99999999999999978</v>
      </c>
      <c r="U16" s="165">
        <v>1.0000000000000009</v>
      </c>
      <c r="V16" s="131">
        <v>0</v>
      </c>
      <c r="W16" s="131">
        <v>0</v>
      </c>
      <c r="X16" s="131">
        <v>0</v>
      </c>
      <c r="Y16" s="165">
        <v>0</v>
      </c>
      <c r="Z16" s="165">
        <v>0</v>
      </c>
      <c r="AA16" s="165">
        <v>0</v>
      </c>
      <c r="AB16" s="140">
        <f>IFERROR(VLOOKUP($B16,ID!$A:$AJ, 23,FALSE), "")</f>
        <v>16</v>
      </c>
      <c r="AC16" s="141">
        <f>IFERROR(IF(AH16="n.a.", -AP16, IF(AP16="n.a.", AH16, AH16-AP16)),"n.a.")</f>
        <v>-5.7567855310803244</v>
      </c>
      <c r="AD16" s="141">
        <f>IFERROR(IF(AI16="n.a.", -AQ16, IF(AQ16="n.a.", AI16, AI16-AQ16)),"n.a.")</f>
        <v>-10.764869756716591</v>
      </c>
      <c r="AE16" s="167">
        <f>IFERROR(IF(AJ16="n.a.", -AR16, IF(AR16="n.a.", AJ16, AJ16-AR16)),"n.a.")</f>
        <v>-8.0965926693012911</v>
      </c>
      <c r="AF16" s="143">
        <f t="shared" si="0"/>
        <v>24.096592669301291</v>
      </c>
      <c r="AG16" s="144">
        <f>IFERROR(VLOOKUP($B16,ID!$A:$AJ, 27,FALSE), "")</f>
        <v>30</v>
      </c>
      <c r="AH16" s="141">
        <f t="shared" si="1"/>
        <v>5.7051142953995884</v>
      </c>
      <c r="AI16" s="145">
        <f t="shared" si="2"/>
        <v>6.0089520089679187</v>
      </c>
      <c r="AJ16" s="141">
        <f t="shared" si="3"/>
        <v>6.7625376666573933</v>
      </c>
      <c r="AK16" s="142">
        <f t="shared" si="4"/>
        <v>23.237462333342606</v>
      </c>
      <c r="AL16" s="146">
        <f>VLOOKUP(B16,'Daily Inventory Value'!B:E,2,FALSE)</f>
        <v>141850.49972161281</v>
      </c>
      <c r="AM16" s="146">
        <f>VLOOKUP(B16,'Daily Inventory Value'!B:E,3,FALSE)</f>
        <v>107629.39176812879</v>
      </c>
      <c r="AN16" s="146">
        <f>VLOOKUP(B16,'Daily Inventory Value'!B:E,4,FALSE)</f>
        <v>210412.3501804664</v>
      </c>
      <c r="AO16" s="148">
        <f>IFERROR(VLOOKUP($B16,ID!$A:$AJ, 32,FALSE), "")</f>
        <v>14</v>
      </c>
      <c r="AP16" s="149">
        <f>IFERROR(AT16/J16*30,"n.a.")</f>
        <v>11.461899826479913</v>
      </c>
      <c r="AQ16" s="149">
        <f>IFERROR(AU16/K16*30,"n.a.")</f>
        <v>16.773821765684509</v>
      </c>
      <c r="AR16" s="119">
        <f>IFERROR(AV16/L16*30,"n.a.")</f>
        <v>14.859130335958685</v>
      </c>
      <c r="AS16" s="150">
        <f t="shared" si="5"/>
        <v>0.85913033595868527</v>
      </c>
      <c r="AT16" s="151">
        <f>VLOOKUP(B16,'Daily Accounts Payable'!B:E,2,FALSE)</f>
        <v>284985.73980477382</v>
      </c>
      <c r="AU16" s="151">
        <f>VLOOKUP(B16,'Daily Accounts Payable'!B:E,3,FALSE)</f>
        <v>300444.44215451588</v>
      </c>
      <c r="AV16" s="151">
        <f>VLOOKUP(B16,'Daily Accounts Payable'!B:E,4,FALSE)</f>
        <v>462333.03084466624</v>
      </c>
      <c r="BA16" s="120" t="s">
        <v>115</v>
      </c>
    </row>
    <row r="17" spans="1:48" s="4" customFormat="1" ht="15" outlineLevel="1" thickBot="1" x14ac:dyDescent="0.4">
      <c r="A17" s="121" t="s">
        <v>53</v>
      </c>
      <c r="B17" s="121"/>
      <c r="C17" s="124">
        <f>SUM(C4:C16)</f>
        <v>7842</v>
      </c>
      <c r="D17" s="124">
        <f>SUM(D4:D16)</f>
        <v>530013</v>
      </c>
      <c r="E17" s="125">
        <f>SUM(E4:E16)</f>
        <v>3507789.516055665</v>
      </c>
      <c r="F17" s="124"/>
      <c r="G17" s="124"/>
      <c r="H17" s="124"/>
      <c r="I17" s="121"/>
      <c r="J17" s="125">
        <f t="shared" ref="J17:O17" si="6">SUM(J4:J16)</f>
        <v>6679463.5250657396</v>
      </c>
      <c r="K17" s="125">
        <f t="shared" si="6"/>
        <v>4067884.7764019165</v>
      </c>
      <c r="L17" s="125">
        <f t="shared" si="6"/>
        <v>5741020.9209664585</v>
      </c>
      <c r="M17" s="125">
        <f t="shared" si="6"/>
        <v>4656707.0927486457</v>
      </c>
      <c r="N17" s="125">
        <f t="shared" si="6"/>
        <v>4640505.7248014156</v>
      </c>
      <c r="O17" s="125">
        <f t="shared" si="6"/>
        <v>5863216.8446377646</v>
      </c>
      <c r="P17" s="125"/>
      <c r="Q17" s="125"/>
      <c r="R17" s="125"/>
      <c r="S17" s="125"/>
      <c r="T17" s="125"/>
      <c r="U17" s="125"/>
      <c r="V17" s="162"/>
      <c r="W17" s="125"/>
      <c r="X17" s="125"/>
      <c r="Y17" s="125"/>
      <c r="Z17" s="125"/>
      <c r="AA17" s="125"/>
      <c r="AB17" s="124"/>
      <c r="AC17" s="124">
        <f>IFERROR(IF(AH17="n.a.", -AP17, IF(AP17="n.a.", AH17, AH17-AP17)),"n.a.")</f>
        <v>10.732502647973776</v>
      </c>
      <c r="AD17" s="124">
        <f>IFERROR(IF(AI17="n.a.", -AQ17, IF(AQ17="n.a.", AI17, AI17-AQ17)),"n.a.")</f>
        <v>1.7086077406466238</v>
      </c>
      <c r="AE17" s="124">
        <f>IFERROR(IF(AJ17="n.a.", -AR17, IF(AR17="n.a.", AJ17, AJ17-AR17)),"n.a.")</f>
        <v>-3.4827541504707007</v>
      </c>
      <c r="AF17" s="124"/>
      <c r="AG17" s="126"/>
      <c r="AH17" s="127">
        <f t="shared" si="1"/>
        <v>19.25520763219615</v>
      </c>
      <c r="AI17" s="127">
        <f t="shared" si="2"/>
        <v>24.648485417867875</v>
      </c>
      <c r="AJ17" s="127">
        <f t="shared" si="3"/>
        <v>17.815943088661296</v>
      </c>
      <c r="AK17" s="124"/>
      <c r="AL17" s="125">
        <f>SUM(AL4:AL16)</f>
        <v>4287148.568227388</v>
      </c>
      <c r="AM17" s="125">
        <f>SUM(AM4:AM16)</f>
        <v>3342239.953090312</v>
      </c>
      <c r="AN17" s="125">
        <f>SUM(AN4:AN16)</f>
        <v>3409390.0666250759</v>
      </c>
      <c r="AO17" s="126"/>
      <c r="AP17" s="128">
        <f>IFERROR(AT17/J17*30,"n.a.")</f>
        <v>8.5227049842223739</v>
      </c>
      <c r="AQ17" s="128">
        <f>IFERROR(AU17/K17*30,"n.a.")</f>
        <v>22.939877677221251</v>
      </c>
      <c r="AR17" s="127">
        <f>IFERROR(AV17/L17*30,"n.a.")</f>
        <v>21.298697239131997</v>
      </c>
      <c r="AS17" s="124"/>
      <c r="AT17" s="125">
        <f>SUM(AT4:AT16)</f>
        <v>1897569.9025669773</v>
      </c>
      <c r="AU17" s="125">
        <f>SUM(AU4:AU16)</f>
        <v>3110559.3058563494</v>
      </c>
      <c r="AV17" s="125">
        <f>SUM(AV4:AV16)</f>
        <v>4075875.547972911</v>
      </c>
    </row>
    <row r="18" spans="1:48" ht="15" thickTop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63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22" t="s">
        <v>99</v>
      </c>
      <c r="AK18" s="17"/>
      <c r="AL18" s="17"/>
      <c r="AM18" s="17"/>
      <c r="AN18" s="17"/>
      <c r="AO18" s="17"/>
      <c r="AP18" s="17"/>
      <c r="AQ18" s="17"/>
      <c r="AR18" s="123" t="s">
        <v>100</v>
      </c>
      <c r="AS18" s="17"/>
      <c r="AT18" s="17"/>
      <c r="AU18" s="17"/>
      <c r="AV18" s="17"/>
    </row>
    <row r="19" spans="1:48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63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85"/>
      <c r="AS19" s="17"/>
      <c r="AT19" s="17"/>
      <c r="AU19" s="17"/>
      <c r="AV19" s="17"/>
    </row>
    <row r="20" spans="1:48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63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85"/>
      <c r="AS20" s="17"/>
      <c r="AT20" s="17"/>
      <c r="AU20" s="17"/>
      <c r="AV20" s="17"/>
    </row>
    <row r="21" spans="1:48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63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85"/>
      <c r="AS21" s="17"/>
      <c r="AT21" s="17"/>
      <c r="AU21" s="17"/>
      <c r="AV21" s="17"/>
    </row>
    <row r="22" spans="1:48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3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85"/>
      <c r="AS22" s="17"/>
      <c r="AT22" s="17"/>
      <c r="AU22" s="17"/>
      <c r="AV22" s="17"/>
    </row>
    <row r="23" spans="1:48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63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85"/>
      <c r="AS23" s="17"/>
      <c r="AT23" s="17"/>
      <c r="AU23" s="17"/>
      <c r="AV23" s="17"/>
    </row>
    <row r="24" spans="1:48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63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85"/>
      <c r="AS24" s="17"/>
      <c r="AT24" s="17"/>
      <c r="AU24" s="17"/>
      <c r="AV24" s="17"/>
    </row>
    <row r="25" spans="1:48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63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85"/>
      <c r="AS25" s="17"/>
      <c r="AT25" s="17"/>
      <c r="AU25" s="17"/>
      <c r="AV25" s="17"/>
    </row>
    <row r="26" spans="1:48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63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85"/>
      <c r="AS26" s="17"/>
      <c r="AT26" s="17"/>
      <c r="AU26" s="17"/>
      <c r="AV26" s="17"/>
    </row>
    <row r="27" spans="1:48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63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85"/>
      <c r="AS27" s="17"/>
      <c r="AT27" s="17"/>
      <c r="AU27" s="17"/>
      <c r="AV27" s="17"/>
    </row>
    <row r="28" spans="1:48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63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85"/>
      <c r="AS28" s="17"/>
      <c r="AT28" s="17"/>
      <c r="AU28" s="17"/>
      <c r="AV28" s="17"/>
    </row>
    <row r="29" spans="1:48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63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85"/>
      <c r="AS29" s="17"/>
      <c r="AT29" s="17"/>
      <c r="AU29" s="17"/>
      <c r="AV29" s="17"/>
    </row>
    <row r="30" spans="1:48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63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85"/>
      <c r="AS30" s="17"/>
      <c r="AT30" s="17"/>
      <c r="AU30" s="17"/>
      <c r="AV30" s="17"/>
    </row>
    <row r="31" spans="1:48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63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85"/>
      <c r="AS31" s="17"/>
      <c r="AT31" s="17"/>
      <c r="AU31" s="17"/>
      <c r="AV31" s="17"/>
    </row>
    <row r="32" spans="1:48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63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85"/>
      <c r="AS32" s="17"/>
      <c r="AT32" s="17"/>
      <c r="AU32" s="17"/>
      <c r="AV32" s="17"/>
    </row>
    <row r="33" spans="1:48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63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85"/>
      <c r="AS33" s="17"/>
      <c r="AT33" s="17"/>
      <c r="AU33" s="17"/>
      <c r="AV33" s="17"/>
    </row>
    <row r="34" spans="1:48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63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85"/>
      <c r="AS34" s="17"/>
      <c r="AT34" s="17"/>
      <c r="AU34" s="17"/>
      <c r="AV34" s="17"/>
    </row>
    <row r="35" spans="1:48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63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85"/>
      <c r="AS35" s="17"/>
      <c r="AT35" s="17"/>
      <c r="AU35" s="17"/>
      <c r="AV35" s="17"/>
    </row>
    <row r="36" spans="1:48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63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85"/>
      <c r="AS36" s="17"/>
      <c r="AT36" s="17"/>
      <c r="AU36" s="17"/>
      <c r="AV36" s="17"/>
    </row>
    <row r="37" spans="1:48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63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85"/>
      <c r="AS37" s="17"/>
      <c r="AT37" s="17"/>
      <c r="AU37" s="17"/>
      <c r="AV37" s="17"/>
    </row>
    <row r="38" spans="1:48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63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85"/>
      <c r="AS38" s="17"/>
      <c r="AT38" s="17"/>
      <c r="AU38" s="17"/>
      <c r="AV38" s="17"/>
    </row>
    <row r="39" spans="1:48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63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85"/>
      <c r="AS39" s="17"/>
      <c r="AT39" s="17"/>
      <c r="AU39" s="17"/>
      <c r="AV39" s="17"/>
    </row>
    <row r="40" spans="1:48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63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85"/>
      <c r="AS40" s="17"/>
      <c r="AT40" s="17"/>
      <c r="AU40" s="17"/>
      <c r="AV40" s="17"/>
    </row>
    <row r="41" spans="1:48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63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85"/>
      <c r="AS41" s="17"/>
      <c r="AT41" s="17"/>
      <c r="AU41" s="17"/>
      <c r="AV41" s="17"/>
    </row>
    <row r="42" spans="1:48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63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85"/>
      <c r="AS42" s="17"/>
      <c r="AT42" s="17"/>
      <c r="AU42" s="17"/>
      <c r="AV42" s="17"/>
    </row>
    <row r="43" spans="1:48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63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85"/>
      <c r="AS43" s="17"/>
      <c r="AT43" s="17"/>
      <c r="AU43" s="17"/>
      <c r="AV43" s="17"/>
    </row>
    <row r="44" spans="1:48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63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85"/>
      <c r="AS44" s="17"/>
      <c r="AT44" s="17"/>
      <c r="AU44" s="17"/>
      <c r="AV44" s="17"/>
    </row>
    <row r="45" spans="1:48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63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85"/>
      <c r="AS45" s="17"/>
      <c r="AT45" s="17"/>
      <c r="AU45" s="17"/>
      <c r="AV45" s="17"/>
    </row>
    <row r="46" spans="1:48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63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85"/>
      <c r="AS46" s="17"/>
      <c r="AT46" s="17"/>
      <c r="AU46" s="17"/>
      <c r="AV46" s="17"/>
    </row>
    <row r="47" spans="1:48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63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85"/>
      <c r="AS47" s="17"/>
      <c r="AT47" s="17"/>
      <c r="AU47" s="17"/>
      <c r="AV47" s="17"/>
    </row>
    <row r="48" spans="1:48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63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85"/>
      <c r="AS48" s="17"/>
      <c r="AT48" s="17"/>
      <c r="AU48" s="17"/>
      <c r="AV48" s="17"/>
    </row>
    <row r="49" spans="1:48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63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85"/>
      <c r="AS49" s="17"/>
      <c r="AT49" s="17"/>
      <c r="AU49" s="17"/>
      <c r="AV49" s="17"/>
    </row>
    <row r="50" spans="1:48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63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85"/>
      <c r="AS50" s="17"/>
      <c r="AT50" s="17"/>
      <c r="AU50" s="17"/>
      <c r="AV50" s="17"/>
    </row>
    <row r="51" spans="1:48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63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85"/>
      <c r="AS51" s="17"/>
      <c r="AT51" s="17"/>
      <c r="AU51" s="17"/>
      <c r="AV51" s="17"/>
    </row>
    <row r="52" spans="1:48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63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85"/>
      <c r="AS52" s="17"/>
      <c r="AT52" s="17"/>
      <c r="AU52" s="17"/>
      <c r="AV52" s="17"/>
    </row>
    <row r="53" spans="1:48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63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85"/>
      <c r="AS53" s="17"/>
      <c r="AT53" s="17"/>
      <c r="AU53" s="17"/>
      <c r="AV53" s="17"/>
    </row>
    <row r="54" spans="1:48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63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85"/>
      <c r="AS54" s="17"/>
      <c r="AT54" s="17"/>
      <c r="AU54" s="17"/>
      <c r="AV54" s="17"/>
    </row>
    <row r="55" spans="1:48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63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85"/>
      <c r="AS55" s="17"/>
      <c r="AT55" s="17"/>
      <c r="AU55" s="17"/>
      <c r="AV55" s="17"/>
    </row>
    <row r="56" spans="1:48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63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85"/>
      <c r="AS56" s="17"/>
      <c r="AT56" s="17"/>
      <c r="AU56" s="17"/>
      <c r="AV56" s="17"/>
    </row>
    <row r="57" spans="1:48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63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85"/>
      <c r="AS57" s="17"/>
      <c r="AT57" s="17"/>
      <c r="AU57" s="17"/>
      <c r="AV57" s="17"/>
    </row>
    <row r="58" spans="1:48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63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85"/>
      <c r="AS58" s="17"/>
      <c r="AT58" s="17"/>
      <c r="AU58" s="17"/>
      <c r="AV58" s="17"/>
    </row>
    <row r="59" spans="1:48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63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85"/>
      <c r="AS59" s="17"/>
      <c r="AT59" s="17"/>
      <c r="AU59" s="17"/>
      <c r="AV59" s="17"/>
    </row>
    <row r="60" spans="1:48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63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85"/>
      <c r="AS60" s="17"/>
      <c r="AT60" s="17"/>
      <c r="AU60" s="17"/>
      <c r="AV60" s="17"/>
    </row>
    <row r="61" spans="1:48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63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85"/>
      <c r="AS61" s="17"/>
      <c r="AT61" s="17"/>
      <c r="AU61" s="17"/>
      <c r="AV61" s="17"/>
    </row>
    <row r="62" spans="1:48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63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85"/>
      <c r="AS62" s="17"/>
      <c r="AT62" s="17"/>
      <c r="AU62" s="17"/>
      <c r="AV62" s="17"/>
    </row>
    <row r="63" spans="1:48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63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85"/>
      <c r="AS63" s="17"/>
      <c r="AT63" s="17"/>
      <c r="AU63" s="17"/>
      <c r="AV63" s="17"/>
    </row>
    <row r="64" spans="1:48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63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85"/>
      <c r="AS64" s="17"/>
      <c r="AT64" s="17"/>
      <c r="AU64" s="17"/>
      <c r="AV64" s="17"/>
    </row>
    <row r="65" spans="1:48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63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85"/>
      <c r="AS65" s="17"/>
      <c r="AT65" s="17"/>
      <c r="AU65" s="17"/>
      <c r="AV65" s="17"/>
    </row>
    <row r="66" spans="1:48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63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85"/>
      <c r="AS66" s="17"/>
      <c r="AT66" s="17"/>
      <c r="AU66" s="17"/>
      <c r="AV66" s="17"/>
    </row>
    <row r="67" spans="1:48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63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85"/>
      <c r="AS67" s="17"/>
      <c r="AT67" s="17"/>
      <c r="AU67" s="17"/>
      <c r="AV67" s="17"/>
    </row>
    <row r="68" spans="1:48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63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85"/>
      <c r="AS68" s="17"/>
      <c r="AT68" s="17"/>
      <c r="AU68" s="17"/>
      <c r="AV68" s="17"/>
    </row>
    <row r="69" spans="1:48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63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85"/>
      <c r="AS69" s="17"/>
      <c r="AT69" s="17"/>
      <c r="AU69" s="17"/>
      <c r="AV69" s="17"/>
    </row>
    <row r="70" spans="1:48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63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85"/>
      <c r="AS70" s="17"/>
      <c r="AT70" s="17"/>
      <c r="AU70" s="17"/>
      <c r="AV70" s="17"/>
    </row>
  </sheetData>
  <autoFilter ref="A3:AV3" xr:uid="{67E1BDB7-2277-490D-9106-C9CFE26B9B97}">
    <sortState xmlns:xlrd2="http://schemas.microsoft.com/office/spreadsheetml/2017/richdata2" ref="A4:AV18">
      <sortCondition ref="AF3"/>
    </sortState>
  </autoFilter>
  <conditionalFormatting sqref="AK4:AK1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{5C3E4E71-4EE2-42D0-8532-7B0B31533E2C}</x14:id>
        </ext>
      </extLst>
    </cfRule>
  </conditionalFormatting>
  <conditionalFormatting sqref="AF4:AF1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{C34E7DAB-652C-4B36-B114-7F814644B994}</x14:id>
        </ext>
      </extLst>
    </cfRule>
  </conditionalFormatting>
  <conditionalFormatting sqref="AS4:AS1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{EADD7F18-A659-409D-9FBE-C50F1D2E389A}</x14:id>
        </ext>
      </extLst>
    </cfRule>
  </conditionalFormatting>
  <conditionalFormatting sqref="BA15">
    <cfRule type="cellIs" dxfId="4" priority="17" operator="equal">
      <formula>$BA$16</formula>
    </cfRule>
  </conditionalFormatting>
  <conditionalFormatting sqref="BA13">
    <cfRule type="cellIs" dxfId="3" priority="15" operator="equal">
      <formula>$BA$16</formula>
    </cfRule>
  </conditionalFormatting>
  <conditionalFormatting sqref="BA14:BA15">
    <cfRule type="cellIs" dxfId="2" priority="7" operator="equal">
      <formula>$BA$16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E4E71-4EE2-42D0-8532-7B0B31533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AK4:AK16</xm:sqref>
        </x14:conditionalFormatting>
        <x14:conditionalFormatting xmlns:xm="http://schemas.microsoft.com/office/excel/2006/main">
          <x14:cfRule type="dataBar" id="{C34E7DAB-652C-4B36-B114-7F814644B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AF4:AF16</xm:sqref>
        </x14:conditionalFormatting>
        <x14:conditionalFormatting xmlns:xm="http://schemas.microsoft.com/office/excel/2006/main">
          <x14:cfRule type="dataBar" id="{EADD7F18-A659-409D-9FBE-C50F1D2E3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AS4:AS16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68" t="s">
        <v>76</v>
      </c>
      <c r="E2" s="169"/>
      <c r="F2" s="169"/>
      <c r="G2" s="170"/>
      <c r="H2" s="168" t="s">
        <v>77</v>
      </c>
      <c r="I2" s="169"/>
      <c r="J2" s="169"/>
      <c r="K2" s="170"/>
      <c r="L2" s="168" t="s">
        <v>78</v>
      </c>
      <c r="M2" s="169"/>
      <c r="N2" s="169"/>
      <c r="O2" s="170"/>
      <c r="P2" s="168" t="s">
        <v>79</v>
      </c>
      <c r="Q2" s="169"/>
      <c r="R2" s="169"/>
      <c r="S2" s="170"/>
      <c r="T2" s="169" t="s">
        <v>54</v>
      </c>
      <c r="U2" s="169"/>
      <c r="V2" s="169"/>
      <c r="W2" s="169"/>
      <c r="X2" s="168" t="s">
        <v>55</v>
      </c>
      <c r="Y2" s="169"/>
      <c r="Z2" s="169"/>
      <c r="AA2" s="169"/>
      <c r="AB2" s="170"/>
      <c r="AC2" s="168" t="s">
        <v>56</v>
      </c>
      <c r="AD2" s="169"/>
      <c r="AE2" s="169"/>
      <c r="AF2" s="169"/>
      <c r="AG2" s="170"/>
      <c r="AH2" s="171" t="s">
        <v>80</v>
      </c>
      <c r="AI2" s="172"/>
      <c r="AJ2" s="27"/>
    </row>
    <row r="3" spans="1:36" ht="29" x14ac:dyDescent="0.35">
      <c r="A3" s="29" t="s">
        <v>81</v>
      </c>
      <c r="B3" s="30" t="s">
        <v>57</v>
      </c>
      <c r="C3" s="31" t="s">
        <v>58</v>
      </c>
      <c r="D3" s="32" t="s">
        <v>59</v>
      </c>
      <c r="E3" s="33" t="s">
        <v>60</v>
      </c>
      <c r="F3" s="33" t="s">
        <v>61</v>
      </c>
      <c r="G3" s="27" t="s">
        <v>62</v>
      </c>
      <c r="H3" s="32" t="s">
        <v>59</v>
      </c>
      <c r="I3" s="33" t="s">
        <v>60</v>
      </c>
      <c r="J3" s="33" t="s">
        <v>61</v>
      </c>
      <c r="K3" s="27" t="s">
        <v>62</v>
      </c>
      <c r="L3" s="32" t="s">
        <v>59</v>
      </c>
      <c r="M3" s="33" t="s">
        <v>60</v>
      </c>
      <c r="N3" s="33" t="s">
        <v>61</v>
      </c>
      <c r="O3" s="27" t="s">
        <v>62</v>
      </c>
      <c r="P3" s="32" t="s">
        <v>59</v>
      </c>
      <c r="Q3" s="33" t="s">
        <v>60</v>
      </c>
      <c r="R3" s="33" t="s">
        <v>61</v>
      </c>
      <c r="S3" s="27" t="s">
        <v>82</v>
      </c>
      <c r="T3" s="33" t="s">
        <v>59</v>
      </c>
      <c r="U3" s="33" t="s">
        <v>60</v>
      </c>
      <c r="V3" s="33" t="s">
        <v>61</v>
      </c>
      <c r="W3" s="34" t="s">
        <v>62</v>
      </c>
      <c r="X3" s="33" t="s">
        <v>59</v>
      </c>
      <c r="Y3" s="33" t="s">
        <v>60</v>
      </c>
      <c r="Z3" s="33" t="s">
        <v>61</v>
      </c>
      <c r="AA3" s="35" t="s">
        <v>62</v>
      </c>
      <c r="AB3" s="27" t="s">
        <v>63</v>
      </c>
      <c r="AC3" s="32" t="s">
        <v>59</v>
      </c>
      <c r="AD3" s="33" t="s">
        <v>60</v>
      </c>
      <c r="AE3" s="33" t="s">
        <v>61</v>
      </c>
      <c r="AF3" s="35" t="s">
        <v>62</v>
      </c>
      <c r="AG3" s="27" t="s">
        <v>63</v>
      </c>
      <c r="AH3" s="36" t="s">
        <v>61</v>
      </c>
      <c r="AI3" s="37" t="s">
        <v>83</v>
      </c>
      <c r="AJ3" s="27" t="s">
        <v>63</v>
      </c>
    </row>
    <row r="4" spans="1:36" x14ac:dyDescent="0.35">
      <c r="A4" s="38" t="s">
        <v>23</v>
      </c>
      <c r="B4" s="39">
        <v>7</v>
      </c>
      <c r="C4" s="40" t="s">
        <v>22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64</v>
      </c>
      <c r="AC4" s="42">
        <v>0</v>
      </c>
      <c r="AD4" s="42">
        <v>0</v>
      </c>
      <c r="AE4" s="42">
        <v>0</v>
      </c>
      <c r="AF4" s="48">
        <v>0</v>
      </c>
      <c r="AG4" s="46" t="s">
        <v>64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21</v>
      </c>
      <c r="B5" s="39">
        <v>7</v>
      </c>
      <c r="C5" s="40" t="s">
        <v>22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64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64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34</v>
      </c>
      <c r="B6" s="39">
        <v>14</v>
      </c>
      <c r="C6" s="40" t="s">
        <v>65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66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84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30</v>
      </c>
      <c r="B7" s="39">
        <v>30</v>
      </c>
      <c r="C7" s="40" t="s">
        <v>68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85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86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54" t="s">
        <v>119</v>
      </c>
      <c r="B8" s="39">
        <v>0</v>
      </c>
      <c r="C8" s="40" t="s">
        <v>18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87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27</v>
      </c>
      <c r="B9" s="39">
        <v>0</v>
      </c>
      <c r="C9" s="40" t="s">
        <v>18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87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42</v>
      </c>
      <c r="B10" s="39">
        <v>30</v>
      </c>
      <c r="C10" s="40" t="s">
        <v>69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88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28</v>
      </c>
      <c r="B11" s="39">
        <v>30</v>
      </c>
      <c r="C11" s="40" t="s">
        <v>70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71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89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49</v>
      </c>
      <c r="B12" s="39">
        <v>30</v>
      </c>
      <c r="C12" s="40" t="s">
        <v>72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90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24</v>
      </c>
      <c r="B13" s="39">
        <v>14</v>
      </c>
      <c r="C13" s="40" t="s">
        <v>73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67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19</v>
      </c>
      <c r="B14" s="39">
        <v>14</v>
      </c>
      <c r="C14" s="40" t="s">
        <v>18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91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92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38</v>
      </c>
      <c r="B15" s="39">
        <v>30</v>
      </c>
      <c r="C15" s="40" t="s">
        <v>93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45</v>
      </c>
      <c r="B16" s="39">
        <v>30</v>
      </c>
      <c r="C16" s="40" t="s">
        <v>74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75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1"/>
  <sheetViews>
    <sheetView showGridLines="0" zoomScale="118" zoomScaleNormal="11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34" x14ac:dyDescent="0.35">
      <c r="C1" s="4" t="s">
        <v>120</v>
      </c>
      <c r="F1" s="100" t="s">
        <v>102</v>
      </c>
      <c r="G1" s="2"/>
    </row>
    <row r="2" spans="1:134" ht="29" x14ac:dyDescent="0.35">
      <c r="A2" s="9" t="s">
        <v>9</v>
      </c>
      <c r="B2" s="4" t="s">
        <v>12</v>
      </c>
      <c r="C2" s="4" t="s">
        <v>105</v>
      </c>
      <c r="D2" s="4" t="s">
        <v>121</v>
      </c>
      <c r="E2" s="4" t="s">
        <v>122</v>
      </c>
      <c r="F2" s="101">
        <v>43647</v>
      </c>
      <c r="G2" s="5">
        <f>F2+1</f>
        <v>43648</v>
      </c>
      <c r="H2" s="5">
        <f t="shared" ref="H2:AI2" si="0">G2+1</f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99">
        <f t="shared" si="0"/>
        <v>43676</v>
      </c>
      <c r="AJ2" s="99">
        <f>AI2+1</f>
        <v>43677</v>
      </c>
      <c r="AK2" s="99">
        <f t="shared" ref="AK2:CS2" si="1">AJ2+1</f>
        <v>43678</v>
      </c>
      <c r="AL2" s="99">
        <f t="shared" si="1"/>
        <v>43679</v>
      </c>
      <c r="AM2" s="99">
        <f t="shared" si="1"/>
        <v>43680</v>
      </c>
      <c r="AN2" s="99">
        <f t="shared" si="1"/>
        <v>43681</v>
      </c>
      <c r="AO2" s="99">
        <f t="shared" si="1"/>
        <v>43682</v>
      </c>
      <c r="AP2" s="99">
        <f t="shared" si="1"/>
        <v>43683</v>
      </c>
      <c r="AQ2" s="99">
        <f t="shared" si="1"/>
        <v>43684</v>
      </c>
      <c r="AR2" s="99">
        <f t="shared" si="1"/>
        <v>43685</v>
      </c>
      <c r="AS2" s="99">
        <f t="shared" si="1"/>
        <v>43686</v>
      </c>
      <c r="AT2" s="99">
        <f t="shared" si="1"/>
        <v>43687</v>
      </c>
      <c r="AU2" s="99">
        <f t="shared" si="1"/>
        <v>43688</v>
      </c>
      <c r="AV2" s="99">
        <f t="shared" si="1"/>
        <v>43689</v>
      </c>
      <c r="AW2" s="99">
        <f t="shared" si="1"/>
        <v>43690</v>
      </c>
      <c r="AX2" s="99">
        <f t="shared" si="1"/>
        <v>43691</v>
      </c>
      <c r="AY2" s="99">
        <f t="shared" si="1"/>
        <v>43692</v>
      </c>
      <c r="AZ2" s="99">
        <f t="shared" si="1"/>
        <v>43693</v>
      </c>
      <c r="BA2" s="99">
        <f t="shared" si="1"/>
        <v>43694</v>
      </c>
      <c r="BB2" s="99">
        <f t="shared" si="1"/>
        <v>43695</v>
      </c>
      <c r="BC2" s="99">
        <f t="shared" si="1"/>
        <v>43696</v>
      </c>
      <c r="BD2" s="99">
        <f t="shared" si="1"/>
        <v>43697</v>
      </c>
      <c r="BE2" s="99">
        <f t="shared" si="1"/>
        <v>43698</v>
      </c>
      <c r="BF2" s="99">
        <f t="shared" si="1"/>
        <v>43699</v>
      </c>
      <c r="BG2" s="99">
        <f t="shared" si="1"/>
        <v>43700</v>
      </c>
      <c r="BH2" s="99">
        <f t="shared" si="1"/>
        <v>43701</v>
      </c>
      <c r="BI2" s="99">
        <f t="shared" si="1"/>
        <v>43702</v>
      </c>
      <c r="BJ2" s="99">
        <f t="shared" si="1"/>
        <v>43703</v>
      </c>
      <c r="BK2" s="99">
        <f t="shared" si="1"/>
        <v>43704</v>
      </c>
      <c r="BL2" s="99">
        <f t="shared" si="1"/>
        <v>43705</v>
      </c>
      <c r="BM2" s="99">
        <f t="shared" si="1"/>
        <v>43706</v>
      </c>
      <c r="BN2" s="99">
        <f t="shared" si="1"/>
        <v>43707</v>
      </c>
      <c r="BO2" s="99">
        <f t="shared" si="1"/>
        <v>43708</v>
      </c>
      <c r="BP2" s="99">
        <f t="shared" si="1"/>
        <v>43709</v>
      </c>
      <c r="BQ2" s="99">
        <f t="shared" si="1"/>
        <v>43710</v>
      </c>
      <c r="BR2" s="99">
        <f t="shared" si="1"/>
        <v>43711</v>
      </c>
      <c r="BS2" s="99">
        <f t="shared" si="1"/>
        <v>43712</v>
      </c>
      <c r="BT2" s="99">
        <f t="shared" si="1"/>
        <v>43713</v>
      </c>
      <c r="BU2" s="99">
        <f t="shared" si="1"/>
        <v>43714</v>
      </c>
      <c r="BV2" s="99">
        <f t="shared" si="1"/>
        <v>43715</v>
      </c>
      <c r="BW2" s="99">
        <f t="shared" si="1"/>
        <v>43716</v>
      </c>
      <c r="BX2" s="99">
        <f t="shared" si="1"/>
        <v>43717</v>
      </c>
      <c r="BY2" s="99">
        <f t="shared" si="1"/>
        <v>43718</v>
      </c>
      <c r="BZ2" s="99">
        <f t="shared" si="1"/>
        <v>43719</v>
      </c>
      <c r="CA2" s="99">
        <f t="shared" si="1"/>
        <v>43720</v>
      </c>
      <c r="CB2" s="99">
        <f t="shared" si="1"/>
        <v>43721</v>
      </c>
      <c r="CC2" s="99">
        <f t="shared" si="1"/>
        <v>43722</v>
      </c>
      <c r="CD2" s="99">
        <f t="shared" si="1"/>
        <v>43723</v>
      </c>
      <c r="CE2" s="99">
        <f t="shared" si="1"/>
        <v>43724</v>
      </c>
      <c r="CF2" s="99">
        <f t="shared" si="1"/>
        <v>43725</v>
      </c>
      <c r="CG2" s="99">
        <f t="shared" si="1"/>
        <v>43726</v>
      </c>
      <c r="CH2" s="99">
        <f t="shared" si="1"/>
        <v>43727</v>
      </c>
      <c r="CI2" s="99">
        <f t="shared" si="1"/>
        <v>43728</v>
      </c>
      <c r="CJ2" s="99">
        <f t="shared" si="1"/>
        <v>43729</v>
      </c>
      <c r="CK2" s="99">
        <f t="shared" si="1"/>
        <v>43730</v>
      </c>
      <c r="CL2" s="99">
        <f t="shared" si="1"/>
        <v>43731</v>
      </c>
      <c r="CM2" s="99">
        <f t="shared" si="1"/>
        <v>43732</v>
      </c>
      <c r="CN2" s="99">
        <f t="shared" si="1"/>
        <v>43733</v>
      </c>
      <c r="CO2" s="99">
        <f t="shared" si="1"/>
        <v>43734</v>
      </c>
      <c r="CP2" s="99">
        <f t="shared" si="1"/>
        <v>43735</v>
      </c>
      <c r="CQ2" s="99">
        <f t="shared" si="1"/>
        <v>43736</v>
      </c>
      <c r="CR2" s="99">
        <f t="shared" si="1"/>
        <v>43737</v>
      </c>
      <c r="CS2" s="99">
        <f t="shared" si="1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8" customFormat="1" x14ac:dyDescent="0.35">
      <c r="A3" s="153" t="s">
        <v>29</v>
      </c>
      <c r="B3" t="s">
        <v>30</v>
      </c>
      <c r="C3" s="18">
        <f>SUMIFS(F3:CS3,$F$2:$CS$2, "&gt;=" &amp; $F$2, $F$2:$CS$2, "&lt;="&amp; EOMONTH($F$2,0))</f>
        <v>656763.97583707958</v>
      </c>
      <c r="D3" s="18">
        <f>SUMIFS(F3:CS3,$F$2:$CS$2, "&gt;=" &amp; $AK$2, $F$2:$CS$2, "&lt;="&amp; EOMONTH($AK$2,0))</f>
        <v>286167.89169808954</v>
      </c>
      <c r="E3" s="18">
        <f>SUMIFS(F3:CS3,$F$2:$CS$2, "&gt;=" &amp; $BP$2, $F$2:$CS$2, "&lt;="&amp; EOMONTH($BP$2,0))</f>
        <v>352557.67492218717</v>
      </c>
      <c r="F3">
        <v>37682.862527329999</v>
      </c>
      <c r="G3">
        <v>52923.121723689997</v>
      </c>
      <c r="H3">
        <v>64037.987807689999</v>
      </c>
      <c r="I3">
        <v>186586.95540675</v>
      </c>
      <c r="J3">
        <v>60188.281875649998</v>
      </c>
      <c r="K3">
        <v>2862.9425150699899</v>
      </c>
      <c r="L3">
        <v>4471.75227034</v>
      </c>
      <c r="M3">
        <v>3552.5404969599999</v>
      </c>
      <c r="N3">
        <v>12472.65863663</v>
      </c>
      <c r="O3">
        <v>8493.8797354299895</v>
      </c>
      <c r="P3">
        <v>12883.980078279899</v>
      </c>
      <c r="Q3">
        <v>4469.7818579099903</v>
      </c>
      <c r="R3">
        <v>3147.18331218</v>
      </c>
      <c r="S3">
        <v>2685.2394751899901</v>
      </c>
      <c r="T3">
        <v>3302.8398564700001</v>
      </c>
      <c r="U3">
        <v>2572.5535880299899</v>
      </c>
      <c r="V3">
        <v>46666.200001470002</v>
      </c>
      <c r="W3">
        <v>47203.725551429998</v>
      </c>
      <c r="X3">
        <v>14441.911622719999</v>
      </c>
      <c r="Y3">
        <v>8376.4687283899893</v>
      </c>
      <c r="Z3">
        <v>8948.0879940199902</v>
      </c>
      <c r="AA3">
        <v>14367.58931318</v>
      </c>
      <c r="AB3">
        <v>10800.380960320001</v>
      </c>
      <c r="AC3">
        <v>4092.6716290699901</v>
      </c>
      <c r="AD3">
        <v>8346.2493053800008</v>
      </c>
      <c r="AE3">
        <v>6586.4385185199999</v>
      </c>
      <c r="AF3">
        <v>6064.3159355400003</v>
      </c>
      <c r="AG3">
        <v>4974.6057941400004</v>
      </c>
      <c r="AH3">
        <v>3580.58866213999</v>
      </c>
      <c r="AI3">
        <v>5723.7839046600002</v>
      </c>
      <c r="AJ3">
        <v>4256.3967524999898</v>
      </c>
      <c r="AK3">
        <v>17567.539726890001</v>
      </c>
      <c r="AL3">
        <v>10937.36878698</v>
      </c>
      <c r="AM3">
        <v>5815.8040201399899</v>
      </c>
      <c r="AN3">
        <v>1301.84192281999</v>
      </c>
      <c r="AO3">
        <v>3886.3736666599898</v>
      </c>
      <c r="AP3">
        <v>4272.5208756499997</v>
      </c>
      <c r="AQ3">
        <v>3595.1790579600001</v>
      </c>
      <c r="AR3">
        <v>7413.7561595099996</v>
      </c>
      <c r="AS3">
        <v>6311.92051377999</v>
      </c>
      <c r="AT3">
        <v>6496.1414606600001</v>
      </c>
      <c r="AU3">
        <v>3749.5375361599899</v>
      </c>
      <c r="AV3">
        <v>6171.9342768200004</v>
      </c>
      <c r="AW3">
        <v>8035.96499699999</v>
      </c>
      <c r="AX3">
        <v>5500.6697719599897</v>
      </c>
      <c r="AY3">
        <v>10824.1402756599</v>
      </c>
      <c r="AZ3">
        <v>8874.1650700299997</v>
      </c>
      <c r="BA3">
        <v>33816.649046199898</v>
      </c>
      <c r="BB3">
        <v>13344.297996199901</v>
      </c>
      <c r="BC3">
        <v>7830.7694544300002</v>
      </c>
      <c r="BD3">
        <v>5856.4907624400003</v>
      </c>
      <c r="BE3">
        <v>5093.9880880700002</v>
      </c>
      <c r="BF3">
        <v>7232.6999660199999</v>
      </c>
      <c r="BG3">
        <v>8102.0753759099998</v>
      </c>
      <c r="BH3">
        <v>3070.3159198799999</v>
      </c>
      <c r="BI3">
        <v>15936.246786039899</v>
      </c>
      <c r="BJ3">
        <v>8490.6482329999999</v>
      </c>
      <c r="BK3">
        <v>7563.1444378599999</v>
      </c>
      <c r="BL3">
        <v>14577.772741389999</v>
      </c>
      <c r="BM3">
        <v>14273.93825363</v>
      </c>
      <c r="BN3">
        <v>14625.42587017</v>
      </c>
      <c r="BO3">
        <v>15598.57064817</v>
      </c>
      <c r="BP3">
        <v>7359.5169091999996</v>
      </c>
      <c r="BQ3">
        <v>15763.7659310339</v>
      </c>
      <c r="BR3">
        <v>14219.288975449899</v>
      </c>
      <c r="BS3">
        <v>10637.32844218</v>
      </c>
      <c r="BT3">
        <v>21123.657975833601</v>
      </c>
      <c r="BU3">
        <v>12105.917342139999</v>
      </c>
      <c r="BV3">
        <v>10283.391040099899</v>
      </c>
      <c r="BW3">
        <v>17745.84506584</v>
      </c>
      <c r="BX3">
        <v>37437.561359469903</v>
      </c>
      <c r="BY3">
        <v>29923.386408049901</v>
      </c>
      <c r="BZ3">
        <v>27442.8282326099</v>
      </c>
      <c r="CA3">
        <v>16992.311604429899</v>
      </c>
      <c r="CB3">
        <v>7810.1895340399997</v>
      </c>
      <c r="CC3">
        <v>8446.9009679003902</v>
      </c>
      <c r="CD3">
        <v>1917.53504065999</v>
      </c>
      <c r="CE3">
        <v>6418.59731603</v>
      </c>
      <c r="CF3">
        <v>2251.1984870199999</v>
      </c>
      <c r="CG3">
        <v>3339.2992257699998</v>
      </c>
      <c r="CH3">
        <v>5003.7378021799996</v>
      </c>
      <c r="CI3">
        <v>5326.0412528099996</v>
      </c>
      <c r="CJ3">
        <v>5761.8930925199902</v>
      </c>
      <c r="CK3">
        <v>2759.3521544599998</v>
      </c>
      <c r="CL3">
        <v>2753.8552981100001</v>
      </c>
      <c r="CM3">
        <v>7008.3019902299902</v>
      </c>
      <c r="CN3">
        <v>6958.6333564500001</v>
      </c>
      <c r="CO3">
        <v>7718.6790283199898</v>
      </c>
      <c r="CP3">
        <v>29440.550341360002</v>
      </c>
      <c r="CQ3">
        <v>6419.8206923799999</v>
      </c>
      <c r="CR3">
        <v>4790.1459995599898</v>
      </c>
      <c r="CS3">
        <v>17398.1440560499</v>
      </c>
    </row>
    <row r="4" spans="1:134" s="18" customFormat="1" x14ac:dyDescent="0.35">
      <c r="A4" s="153" t="s">
        <v>29</v>
      </c>
      <c r="B4" t="s">
        <v>34</v>
      </c>
      <c r="C4" s="18">
        <f t="shared" ref="C4:C15" si="2">SUMIFS(F4:CS4,$F$2:$CS$2, "&gt;=" &amp; $F$2, $F$2:$CS$2, "&lt;="&amp; EOMONTH($F$2,0))</f>
        <v>206861.7666460996</v>
      </c>
      <c r="D4" s="18">
        <f t="shared" ref="D4:D15" si="3">SUMIFS(F4:CS4,$F$2:$CS$2, "&gt;=" &amp; $AK$2, $F$2:$CS$2, "&lt;="&amp; EOMONTH($AK$2,0))</f>
        <v>176678.01578106891</v>
      </c>
      <c r="E4" s="18">
        <f t="shared" ref="E4:E15" si="4">SUMIFS(F4:CS4,$F$2:$CS$2, "&gt;=" &amp; $BP$2, $F$2:$CS$2, "&lt;="&amp; EOMONTH($BP$2,0))</f>
        <v>163243.3081527107</v>
      </c>
      <c r="F4">
        <v>30174.505616299899</v>
      </c>
      <c r="G4">
        <v>4833.2492448000003</v>
      </c>
      <c r="H4">
        <v>8696.8693091000005</v>
      </c>
      <c r="I4">
        <v>9047.6669132999996</v>
      </c>
      <c r="J4">
        <v>8064.8453181999903</v>
      </c>
      <c r="K4">
        <v>6221.3312733999901</v>
      </c>
      <c r="L4">
        <v>14843.3019923999</v>
      </c>
      <c r="M4">
        <v>10572.875741100001</v>
      </c>
      <c r="N4">
        <v>11491.8396342999</v>
      </c>
      <c r="O4">
        <v>4714.8890997999997</v>
      </c>
      <c r="P4">
        <v>2911.6250175999999</v>
      </c>
      <c r="Q4">
        <v>3128.3327890999999</v>
      </c>
      <c r="R4">
        <v>2999.3757845999899</v>
      </c>
      <c r="S4">
        <v>2286.8154696000001</v>
      </c>
      <c r="T4">
        <v>4165.6617499000004</v>
      </c>
      <c r="U4">
        <v>3429.5313541999899</v>
      </c>
      <c r="V4">
        <v>5595.8843514</v>
      </c>
      <c r="W4">
        <v>4388.0875252400001</v>
      </c>
      <c r="X4">
        <v>3921.1650847999999</v>
      </c>
      <c r="Y4">
        <v>5602.7927567999996</v>
      </c>
      <c r="Z4">
        <v>4629.3794571500002</v>
      </c>
      <c r="AA4">
        <v>4718.77486245</v>
      </c>
      <c r="AB4">
        <v>4622.9134465999996</v>
      </c>
      <c r="AC4">
        <v>5699.107908</v>
      </c>
      <c r="AD4">
        <v>6495.7412920999996</v>
      </c>
      <c r="AE4">
        <v>5845.3360405399999</v>
      </c>
      <c r="AF4">
        <v>6128.9009561000003</v>
      </c>
      <c r="AG4">
        <v>5996.6727040399901</v>
      </c>
      <c r="AH4">
        <v>5300.6047486999996</v>
      </c>
      <c r="AI4">
        <v>5480.3116398399998</v>
      </c>
      <c r="AJ4">
        <v>4853.3775646399899</v>
      </c>
      <c r="AK4">
        <v>4822.6539878999902</v>
      </c>
      <c r="AL4">
        <v>3903.377892</v>
      </c>
      <c r="AM4">
        <v>3152.64314826999</v>
      </c>
      <c r="AN4">
        <v>1334.2737450699999</v>
      </c>
      <c r="AO4">
        <v>3337.3394667399998</v>
      </c>
      <c r="AP4">
        <v>3332.0249349999899</v>
      </c>
      <c r="AQ4">
        <v>4136.9766807200003</v>
      </c>
      <c r="AR4">
        <v>4808.3556420999903</v>
      </c>
      <c r="AS4">
        <v>3800.70342157921</v>
      </c>
      <c r="AT4">
        <v>2435.8205710000002</v>
      </c>
      <c r="AU4">
        <v>1783.5279822</v>
      </c>
      <c r="AV4">
        <v>3006.2242955000002</v>
      </c>
      <c r="AW4">
        <v>7927.9753776999996</v>
      </c>
      <c r="AX4">
        <v>2790.6711922699901</v>
      </c>
      <c r="AY4">
        <v>2710.1282455</v>
      </c>
      <c r="AZ4">
        <v>6370.7709037999903</v>
      </c>
      <c r="BA4">
        <v>14807.0208897999</v>
      </c>
      <c r="BB4">
        <v>10495.24629592</v>
      </c>
      <c r="BC4">
        <v>5072.5046351000001</v>
      </c>
      <c r="BD4">
        <v>10052.9743112</v>
      </c>
      <c r="BE4">
        <v>6216.2984778999999</v>
      </c>
      <c r="BF4">
        <v>4191.6291669000002</v>
      </c>
      <c r="BG4">
        <v>6078.4665912999999</v>
      </c>
      <c r="BH4">
        <v>2232.5682751999998</v>
      </c>
      <c r="BI4">
        <v>5367.3992703000004</v>
      </c>
      <c r="BJ4">
        <v>3753.8441730999998</v>
      </c>
      <c r="BK4">
        <v>11351.6094936999</v>
      </c>
      <c r="BL4">
        <v>11900.739407700001</v>
      </c>
      <c r="BM4">
        <v>10857.2012134</v>
      </c>
      <c r="BN4">
        <v>3911.5567951999901</v>
      </c>
      <c r="BO4">
        <v>10735.489297</v>
      </c>
      <c r="BP4">
        <v>5780.9940394299902</v>
      </c>
      <c r="BQ4">
        <v>9553.2278024000007</v>
      </c>
      <c r="BR4">
        <v>11119.9915204999</v>
      </c>
      <c r="BS4">
        <v>6624.3593310399901</v>
      </c>
      <c r="BT4">
        <v>6368.5931344299897</v>
      </c>
      <c r="BU4">
        <v>4928.1753943999902</v>
      </c>
      <c r="BV4">
        <v>5069.96893859999</v>
      </c>
      <c r="BW4">
        <v>12305.825659399899</v>
      </c>
      <c r="BX4">
        <v>22711.987632599899</v>
      </c>
      <c r="BY4">
        <v>25363.783980699998</v>
      </c>
      <c r="BZ4">
        <v>25029.2744032999</v>
      </c>
      <c r="CA4">
        <v>16840.461330030001</v>
      </c>
      <c r="CB4">
        <v>11340.3216255999</v>
      </c>
      <c r="CC4">
        <v>6807.86417764626</v>
      </c>
      <c r="CD4">
        <v>3327.2894576999902</v>
      </c>
      <c r="CE4">
        <v>7191.1966199999897</v>
      </c>
      <c r="CF4">
        <v>4495.7648781999997</v>
      </c>
      <c r="CG4">
        <v>6282.5382614999899</v>
      </c>
      <c r="CH4">
        <v>-23951.559050899901</v>
      </c>
      <c r="CI4">
        <v>-66453.2974789</v>
      </c>
      <c r="CJ4">
        <v>3714.1004757399901</v>
      </c>
      <c r="CK4">
        <v>2839.4610479399898</v>
      </c>
      <c r="CL4">
        <v>2784.38444488495</v>
      </c>
      <c r="CM4">
        <v>10540.614511469999</v>
      </c>
      <c r="CN4">
        <v>10679.683932600001</v>
      </c>
      <c r="CO4">
        <v>10985.4803044</v>
      </c>
      <c r="CP4">
        <v>4440.8180111299898</v>
      </c>
      <c r="CQ4">
        <v>5176.4160771999896</v>
      </c>
      <c r="CR4">
        <v>8806.91577297</v>
      </c>
      <c r="CS4">
        <v>2538.6719167000001</v>
      </c>
    </row>
    <row r="5" spans="1:134" s="18" customFormat="1" x14ac:dyDescent="0.35">
      <c r="A5" s="153" t="s">
        <v>13</v>
      </c>
      <c r="B5" t="s">
        <v>19</v>
      </c>
      <c r="C5" s="18">
        <f t="shared" si="2"/>
        <v>745912.31153421197</v>
      </c>
      <c r="D5" s="18">
        <f t="shared" si="3"/>
        <v>537345.23894099926</v>
      </c>
      <c r="E5" s="18">
        <f t="shared" si="4"/>
        <v>933432.21384733345</v>
      </c>
      <c r="F5">
        <v>65543.763380000004</v>
      </c>
      <c r="G5">
        <v>55337.705119999897</v>
      </c>
      <c r="H5">
        <v>23366.3878039999</v>
      </c>
      <c r="I5">
        <v>13298.392742113099</v>
      </c>
      <c r="J5">
        <v>13893.563803999999</v>
      </c>
      <c r="K5">
        <v>12238.1476759999</v>
      </c>
      <c r="L5">
        <v>28720.295943999899</v>
      </c>
      <c r="M5">
        <v>30402.631069999901</v>
      </c>
      <c r="N5">
        <v>26114.4296399999</v>
      </c>
      <c r="O5">
        <v>24549.5344899999</v>
      </c>
      <c r="P5">
        <v>24634.082063999998</v>
      </c>
      <c r="Q5">
        <v>15392.0270699999</v>
      </c>
      <c r="R5">
        <v>6802.0045749999999</v>
      </c>
      <c r="S5">
        <v>6093.696535</v>
      </c>
      <c r="T5">
        <v>7595.3737449999999</v>
      </c>
      <c r="U5">
        <v>7831.0908950000003</v>
      </c>
      <c r="V5">
        <v>308.05774000000002</v>
      </c>
      <c r="W5">
        <v>4113.7751849999904</v>
      </c>
      <c r="X5">
        <v>6281.0355049999998</v>
      </c>
      <c r="Y5">
        <v>9210.1917350000003</v>
      </c>
      <c r="Z5">
        <v>10757.990995</v>
      </c>
      <c r="AA5">
        <v>24451.515492999999</v>
      </c>
      <c r="AB5">
        <v>13264.88969</v>
      </c>
      <c r="AC5">
        <v>5664.2676899999997</v>
      </c>
      <c r="AD5">
        <v>6450.7974199999999</v>
      </c>
      <c r="AE5">
        <v>12413.545834</v>
      </c>
      <c r="AF5">
        <v>14451.586574999999</v>
      </c>
      <c r="AG5">
        <v>3131.4134600000002</v>
      </c>
      <c r="AH5">
        <v>116499.76113</v>
      </c>
      <c r="AI5">
        <v>63020.444559999902</v>
      </c>
      <c r="AJ5">
        <v>94079.911968099899</v>
      </c>
      <c r="AK5">
        <v>18314.772942</v>
      </c>
      <c r="AL5">
        <v>25095.721368999999</v>
      </c>
      <c r="AM5">
        <v>1327.4370899999899</v>
      </c>
      <c r="AN5">
        <v>839.118099999999</v>
      </c>
      <c r="AO5">
        <v>19647.858059999999</v>
      </c>
      <c r="AP5">
        <v>18256.265210000001</v>
      </c>
      <c r="AQ5">
        <v>73813.10196</v>
      </c>
      <c r="AR5">
        <v>5236.9706500000002</v>
      </c>
      <c r="AS5">
        <v>17281.120859999999</v>
      </c>
      <c r="AT5">
        <v>4650.2467900000001</v>
      </c>
      <c r="AU5">
        <v>4067.0939899999998</v>
      </c>
      <c r="AV5">
        <v>7886.1222100000005</v>
      </c>
      <c r="AW5">
        <v>1512.9862699999901</v>
      </c>
      <c r="AX5">
        <v>14964.065259999999</v>
      </c>
      <c r="AY5">
        <v>31857.5909499999</v>
      </c>
      <c r="AZ5">
        <v>46864.045499999898</v>
      </c>
      <c r="BA5">
        <v>29515.01413</v>
      </c>
      <c r="BB5">
        <v>11197.70334</v>
      </c>
      <c r="BC5">
        <v>13887.0164359999</v>
      </c>
      <c r="BD5">
        <v>14371.175809999901</v>
      </c>
      <c r="BE5">
        <v>14474.050139999899</v>
      </c>
      <c r="BF5">
        <v>11470.411756</v>
      </c>
      <c r="BG5">
        <v>9304.7632959999992</v>
      </c>
      <c r="BH5">
        <v>11338.0093659999</v>
      </c>
      <c r="BI5">
        <v>28078.831696000001</v>
      </c>
      <c r="BJ5">
        <v>24867.154750000002</v>
      </c>
      <c r="BK5">
        <v>12459.945819999901</v>
      </c>
      <c r="BL5">
        <v>11754.41907</v>
      </c>
      <c r="BM5">
        <v>12178.720530000001</v>
      </c>
      <c r="BN5">
        <v>26399.140090000001</v>
      </c>
      <c r="BO5">
        <v>14434.3654999999</v>
      </c>
      <c r="BP5">
        <v>8070.0674200000003</v>
      </c>
      <c r="BQ5">
        <v>22201.585789999899</v>
      </c>
      <c r="BR5">
        <v>7366.4523749999998</v>
      </c>
      <c r="BS5">
        <v>15035.38322</v>
      </c>
      <c r="BT5">
        <v>14956.4437</v>
      </c>
      <c r="BU5">
        <v>21971.388057224998</v>
      </c>
      <c r="BV5">
        <v>14361.74964</v>
      </c>
      <c r="BW5">
        <v>32100.77233</v>
      </c>
      <c r="BX5">
        <v>293402.95059000002</v>
      </c>
      <c r="BY5">
        <v>154445.26329999999</v>
      </c>
      <c r="BZ5">
        <v>48062.440629999997</v>
      </c>
      <c r="CA5">
        <v>26203.692349000001</v>
      </c>
      <c r="CB5">
        <v>20239.580358999901</v>
      </c>
      <c r="CC5">
        <v>13371.475850000001</v>
      </c>
      <c r="CD5">
        <v>12162.803137999999</v>
      </c>
      <c r="CE5">
        <v>7046.2604799999999</v>
      </c>
      <c r="CF5">
        <v>4479.8391489999904</v>
      </c>
      <c r="CG5">
        <v>1961.7320440000001</v>
      </c>
      <c r="CH5">
        <v>7428.00240999999</v>
      </c>
      <c r="CI5">
        <v>4322.0165399999996</v>
      </c>
      <c r="CJ5">
        <v>11186.34476</v>
      </c>
      <c r="CK5">
        <v>16041.224770000001</v>
      </c>
      <c r="CL5">
        <v>35394.822609999901</v>
      </c>
      <c r="CM5">
        <v>47426.563707108697</v>
      </c>
      <c r="CN5">
        <v>21582.695547999901</v>
      </c>
      <c r="CO5">
        <v>23209.781009999999</v>
      </c>
      <c r="CP5">
        <v>13477.481671</v>
      </c>
      <c r="CQ5">
        <v>16393.174449999999</v>
      </c>
      <c r="CR5">
        <v>13922.356508000001</v>
      </c>
      <c r="CS5">
        <v>5607.8694419999902</v>
      </c>
    </row>
    <row r="6" spans="1:134" s="18" customFormat="1" x14ac:dyDescent="0.35">
      <c r="A6" s="153" t="s">
        <v>13</v>
      </c>
      <c r="B6" t="s">
        <v>21</v>
      </c>
      <c r="C6" s="18">
        <f t="shared" si="2"/>
        <v>1585677.7801550974</v>
      </c>
      <c r="D6" s="18">
        <f t="shared" si="3"/>
        <v>358895.20267119945</v>
      </c>
      <c r="E6" s="18">
        <f t="shared" si="4"/>
        <v>13620.011077499992</v>
      </c>
      <c r="F6">
        <v>5188.1448600000003</v>
      </c>
      <c r="G6">
        <v>5771.9764649999997</v>
      </c>
      <c r="H6">
        <v>88.27355</v>
      </c>
      <c r="I6">
        <v>1938.227834</v>
      </c>
      <c r="J6">
        <v>-20.170962999999901</v>
      </c>
      <c r="K6">
        <v>768.26238999999998</v>
      </c>
      <c r="L6">
        <v>4702.3106600000001</v>
      </c>
      <c r="M6">
        <v>1189.63023</v>
      </c>
      <c r="N6">
        <v>3608.1302310000001</v>
      </c>
      <c r="O6">
        <v>117.171234</v>
      </c>
      <c r="P6">
        <v>971410.13376999996</v>
      </c>
      <c r="Q6">
        <v>204458.21799</v>
      </c>
      <c r="R6">
        <v>116689.784579999</v>
      </c>
      <c r="S6">
        <v>25594.4018699999</v>
      </c>
      <c r="T6">
        <v>15568.9869209999</v>
      </c>
      <c r="U6">
        <v>3386.9024449999902</v>
      </c>
      <c r="V6">
        <v>57793.201780000003</v>
      </c>
      <c r="W6">
        <v>11251.65662</v>
      </c>
      <c r="X6">
        <v>6186.9841100000003</v>
      </c>
      <c r="Y6">
        <v>1346.3312069999999</v>
      </c>
      <c r="Z6">
        <v>179.50224900000001</v>
      </c>
      <c r="AA6">
        <v>114962.392855999</v>
      </c>
      <c r="AB6">
        <v>13435.083175</v>
      </c>
      <c r="AC6">
        <v>2445.3167709999998</v>
      </c>
      <c r="AD6">
        <v>7400.1337649999996</v>
      </c>
      <c r="AE6">
        <v>6676.9210110000004</v>
      </c>
      <c r="AF6">
        <v>2826.6166600000001</v>
      </c>
      <c r="AG6">
        <v>1119.93364</v>
      </c>
      <c r="AH6">
        <v>836.35141999999996</v>
      </c>
      <c r="AI6">
        <v>-3754.92106989999</v>
      </c>
      <c r="AJ6">
        <v>2511.8918939999999</v>
      </c>
      <c r="AK6">
        <v>5308.5662265999999</v>
      </c>
      <c r="AL6">
        <v>945.20908999999995</v>
      </c>
      <c r="AM6">
        <v>523.37960999999996</v>
      </c>
      <c r="AN6">
        <v>1026.29017</v>
      </c>
      <c r="AO6">
        <v>692.073577</v>
      </c>
      <c r="AP6">
        <v>9824.7204000000002</v>
      </c>
      <c r="AQ6">
        <v>2018.67896</v>
      </c>
      <c r="AR6">
        <v>33368.721659999901</v>
      </c>
      <c r="AS6">
        <v>11540.1522699999</v>
      </c>
      <c r="AT6">
        <v>14146.994429999901</v>
      </c>
      <c r="AU6">
        <v>7812.7929899999999</v>
      </c>
      <c r="AV6">
        <v>6070.4389699999901</v>
      </c>
      <c r="AW6">
        <v>22773.052950000001</v>
      </c>
      <c r="AX6">
        <v>3718.5211300000001</v>
      </c>
      <c r="AY6">
        <v>45815.3865899999</v>
      </c>
      <c r="AZ6">
        <v>9600.5523205999998</v>
      </c>
      <c r="BA6">
        <v>45695.06308</v>
      </c>
      <c r="BB6">
        <v>3455.6644500000002</v>
      </c>
      <c r="BC6">
        <v>793.11333000000002</v>
      </c>
      <c r="BD6">
        <v>34947.751829999899</v>
      </c>
      <c r="BE6">
        <v>4899.8347999999996</v>
      </c>
      <c r="BF6">
        <v>27004.06883</v>
      </c>
      <c r="BG6">
        <v>6963.1818000000003</v>
      </c>
      <c r="BH6">
        <v>8238.2695700000004</v>
      </c>
      <c r="BI6">
        <v>7689.1515600000002</v>
      </c>
      <c r="BJ6">
        <v>2318.7491300000002</v>
      </c>
      <c r="BK6">
        <v>22081.487789999901</v>
      </c>
      <c r="BL6">
        <v>2614.7885700000002</v>
      </c>
      <c r="BM6">
        <v>6753.2707870000004</v>
      </c>
      <c r="BN6">
        <v>4637.4982499999996</v>
      </c>
      <c r="BO6">
        <v>5617.7775499999998</v>
      </c>
      <c r="BP6">
        <v>1288.7520999999999</v>
      </c>
      <c r="BQ6">
        <v>1127.6579999999999</v>
      </c>
      <c r="BR6">
        <v>3252.8716299999901</v>
      </c>
      <c r="BS6">
        <v>644.37603999999999</v>
      </c>
      <c r="BT6">
        <v>1127.6579999999999</v>
      </c>
      <c r="BU6">
        <v>1449.8461</v>
      </c>
      <c r="BV6">
        <v>161.09401</v>
      </c>
      <c r="BW6">
        <v>161.09401</v>
      </c>
      <c r="BX6">
        <v>288.83024999999998</v>
      </c>
      <c r="BY6">
        <v>644.37603999999999</v>
      </c>
      <c r="BZ6">
        <v>0</v>
      </c>
      <c r="CA6">
        <v>127.73624</v>
      </c>
      <c r="CB6">
        <v>894.34533999999996</v>
      </c>
      <c r="CC6">
        <v>0</v>
      </c>
      <c r="CD6">
        <v>0</v>
      </c>
      <c r="CE6">
        <v>102.17617</v>
      </c>
      <c r="CF6">
        <v>255.53636</v>
      </c>
      <c r="CG6">
        <v>492.41570000000002</v>
      </c>
      <c r="CH6">
        <v>322.00318520000002</v>
      </c>
      <c r="CI6">
        <v>64.791237699999996</v>
      </c>
      <c r="CJ6">
        <v>334.01133170000003</v>
      </c>
      <c r="CK6">
        <v>44.7008218</v>
      </c>
      <c r="CL6">
        <v>23.1388131</v>
      </c>
      <c r="CM6">
        <v>56.585537099999897</v>
      </c>
      <c r="CN6">
        <v>97.836784999999907</v>
      </c>
      <c r="CO6">
        <v>199.12682609999999</v>
      </c>
      <c r="CP6">
        <v>232.3029626</v>
      </c>
      <c r="CQ6">
        <v>71.108080299999997</v>
      </c>
      <c r="CR6">
        <v>110.967209</v>
      </c>
      <c r="CS6">
        <v>44.672297899999997</v>
      </c>
    </row>
    <row r="7" spans="1:134" s="18" customFormat="1" x14ac:dyDescent="0.35">
      <c r="A7" s="153" t="s">
        <v>13</v>
      </c>
      <c r="B7" t="s">
        <v>23</v>
      </c>
      <c r="C7" s="18">
        <f t="shared" si="2"/>
        <v>210095.51332000003</v>
      </c>
      <c r="D7" s="18">
        <f t="shared" si="3"/>
        <v>829.13797499999998</v>
      </c>
      <c r="E7" s="18">
        <f t="shared" si="4"/>
        <v>204589.75593999983</v>
      </c>
      <c r="F7">
        <v>2285.9877900000001</v>
      </c>
      <c r="G7">
        <v>2285.9877700000002</v>
      </c>
      <c r="H7">
        <v>122.002439999999</v>
      </c>
      <c r="I7">
        <v>398.06592999999901</v>
      </c>
      <c r="J7">
        <v>854.01707999999996</v>
      </c>
      <c r="K7">
        <v>488.00975999999901</v>
      </c>
      <c r="L7">
        <v>1464.0293199999901</v>
      </c>
      <c r="M7">
        <v>854.01708999999903</v>
      </c>
      <c r="N7">
        <v>732.01463999999999</v>
      </c>
      <c r="O7">
        <v>488.00975999999901</v>
      </c>
      <c r="P7">
        <v>2773.99757</v>
      </c>
      <c r="Q7">
        <v>455.95114999999998</v>
      </c>
      <c r="R7">
        <v>1220.02442</v>
      </c>
      <c r="S7">
        <v>244.00487999999899</v>
      </c>
      <c r="T7">
        <v>1367.85346</v>
      </c>
      <c r="U7">
        <v>911.90229999999997</v>
      </c>
      <c r="V7">
        <v>1123.8485800000001</v>
      </c>
      <c r="W7">
        <v>488.00977</v>
      </c>
      <c r="X7">
        <v>244.00487999999899</v>
      </c>
      <c r="Y7">
        <v>0</v>
      </c>
      <c r="Z7">
        <v>0</v>
      </c>
      <c r="AA7">
        <v>191261.71612</v>
      </c>
      <c r="AB7">
        <v>122.002439999999</v>
      </c>
      <c r="AC7">
        <v>0</v>
      </c>
      <c r="AD7">
        <v>122.002439999999</v>
      </c>
      <c r="AE7">
        <v>0</v>
      </c>
      <c r="AF7">
        <v>0</v>
      </c>
      <c r="AG7">
        <v>0</v>
      </c>
      <c r="AH7">
        <v>122.002439999999</v>
      </c>
      <c r="AI7">
        <v>-333.94871000000001</v>
      </c>
      <c r="AJ7">
        <v>0</v>
      </c>
      <c r="AK7">
        <v>213.79755</v>
      </c>
      <c r="AL7">
        <v>123.068085</v>
      </c>
      <c r="AM7">
        <v>0</v>
      </c>
      <c r="AN7">
        <v>0</v>
      </c>
      <c r="AO7">
        <v>123.068085</v>
      </c>
      <c r="AP7">
        <v>246.13616999999999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123.068085</v>
      </c>
      <c r="BP7">
        <v>0</v>
      </c>
      <c r="BQ7">
        <v>2062.886</v>
      </c>
      <c r="BR7">
        <v>4368.4645999999902</v>
      </c>
      <c r="BS7">
        <v>485.38495</v>
      </c>
      <c r="BT7">
        <v>2548.2709999999902</v>
      </c>
      <c r="BU7">
        <v>2062.886</v>
      </c>
      <c r="BV7">
        <v>242.69246999999999</v>
      </c>
      <c r="BW7">
        <v>0</v>
      </c>
      <c r="BX7">
        <v>6431.3501999999899</v>
      </c>
      <c r="BY7">
        <v>13833.4707</v>
      </c>
      <c r="BZ7">
        <v>11042.507600000001</v>
      </c>
      <c r="CA7">
        <v>5703.2731999999996</v>
      </c>
      <c r="CB7">
        <v>5460.5807999999997</v>
      </c>
      <c r="CC7">
        <v>5339.2343999999903</v>
      </c>
      <c r="CD7">
        <v>3155.0021999999999</v>
      </c>
      <c r="CE7">
        <v>7159.4279999999999</v>
      </c>
      <c r="CF7">
        <v>5339.2345999999998</v>
      </c>
      <c r="CG7">
        <v>35311.756000000001</v>
      </c>
      <c r="CH7">
        <v>5460.5806000000002</v>
      </c>
      <c r="CI7">
        <v>1698.8472999999999</v>
      </c>
      <c r="CJ7">
        <v>4732.5033999999996</v>
      </c>
      <c r="CK7">
        <v>1334.8085699999999</v>
      </c>
      <c r="CL7">
        <v>25361.362999999899</v>
      </c>
      <c r="CM7">
        <v>12134.624</v>
      </c>
      <c r="CN7">
        <v>4732.5032000000001</v>
      </c>
      <c r="CO7">
        <v>12498.662399999999</v>
      </c>
      <c r="CP7">
        <v>9950.3909999999996</v>
      </c>
      <c r="CQ7">
        <v>11285.200199999999</v>
      </c>
      <c r="CR7">
        <v>3397.6947</v>
      </c>
      <c r="CS7">
        <v>1456.1548499999999</v>
      </c>
    </row>
    <row r="8" spans="1:134" s="18" customFormat="1" x14ac:dyDescent="0.35">
      <c r="A8" s="153" t="s">
        <v>29</v>
      </c>
      <c r="B8" t="s">
        <v>38</v>
      </c>
      <c r="C8" s="18">
        <f t="shared" si="2"/>
        <v>648613.32523885637</v>
      </c>
      <c r="D8" s="18">
        <f t="shared" si="3"/>
        <v>458965.64057140111</v>
      </c>
      <c r="E8" s="18">
        <f t="shared" si="4"/>
        <v>1527974.3943840773</v>
      </c>
      <c r="F8">
        <v>13822.7964808</v>
      </c>
      <c r="G8">
        <v>10202.592694999999</v>
      </c>
      <c r="H8">
        <v>16495.007800200001</v>
      </c>
      <c r="I8">
        <v>14505.7143187</v>
      </c>
      <c r="J8">
        <v>11652.437317600001</v>
      </c>
      <c r="K8">
        <v>7047.7865806</v>
      </c>
      <c r="L8">
        <v>28728.854744099899</v>
      </c>
      <c r="M8">
        <v>18833.646919300001</v>
      </c>
      <c r="N8">
        <v>12066.2852188</v>
      </c>
      <c r="O8">
        <v>6057.4606715999998</v>
      </c>
      <c r="P8">
        <v>5631.6708519999902</v>
      </c>
      <c r="Q8">
        <v>5600.5674889000002</v>
      </c>
      <c r="R8">
        <v>3762.3373606999999</v>
      </c>
      <c r="S8">
        <v>3868.9075687999998</v>
      </c>
      <c r="T8">
        <v>6993.6320145999998</v>
      </c>
      <c r="U8">
        <v>5622.0563625325904</v>
      </c>
      <c r="V8">
        <v>4417.6694252999996</v>
      </c>
      <c r="W8">
        <v>4268.4512837000002</v>
      </c>
      <c r="X8">
        <v>5354.7116515999896</v>
      </c>
      <c r="Y8">
        <v>4152.8441776999998</v>
      </c>
      <c r="Z8">
        <v>4003.6587595000001</v>
      </c>
      <c r="AA8">
        <v>5450.7368948999901</v>
      </c>
      <c r="AB8">
        <v>26365.061762790199</v>
      </c>
      <c r="AC8">
        <v>37286.373950199901</v>
      </c>
      <c r="AD8">
        <v>31980.3765285999</v>
      </c>
      <c r="AE8">
        <v>39365.346202599998</v>
      </c>
      <c r="AF8">
        <v>80478.547345400002</v>
      </c>
      <c r="AG8">
        <v>39304.061250699902</v>
      </c>
      <c r="AH8">
        <v>103811.601911299</v>
      </c>
      <c r="AI8">
        <v>60097.234515999902</v>
      </c>
      <c r="AJ8">
        <v>31384.895184334899</v>
      </c>
      <c r="AK8">
        <v>18370.025140199999</v>
      </c>
      <c r="AL8">
        <v>23189.5268957999</v>
      </c>
      <c r="AM8">
        <v>8249.7356920000002</v>
      </c>
      <c r="AN8">
        <v>2204.5808570999902</v>
      </c>
      <c r="AO8">
        <v>4862.8172102999897</v>
      </c>
      <c r="AP8">
        <v>4712.7244837999897</v>
      </c>
      <c r="AQ8">
        <v>6402.5610685000001</v>
      </c>
      <c r="AR8">
        <v>9999.3182241699997</v>
      </c>
      <c r="AS8">
        <v>8645.9229078554508</v>
      </c>
      <c r="AT8">
        <v>6158.8128581999899</v>
      </c>
      <c r="AU8">
        <v>2648.5282132500001</v>
      </c>
      <c r="AV8">
        <v>5776.1869515999997</v>
      </c>
      <c r="AW8">
        <v>10785.896249429999</v>
      </c>
      <c r="AX8">
        <v>6310.3115446699903</v>
      </c>
      <c r="AY8">
        <v>6014.7606883769704</v>
      </c>
      <c r="AZ8">
        <v>8343.9303156000005</v>
      </c>
      <c r="BA8">
        <v>24560.566770799898</v>
      </c>
      <c r="BB8">
        <v>23679.974519999902</v>
      </c>
      <c r="BC8">
        <v>15918.4597966499</v>
      </c>
      <c r="BD8">
        <v>47079.645795449898</v>
      </c>
      <c r="BE8">
        <v>21670.9133422999</v>
      </c>
      <c r="BF8">
        <v>17333.933802399901</v>
      </c>
      <c r="BG8">
        <v>21140.643256999901</v>
      </c>
      <c r="BH8">
        <v>8392.5754094000004</v>
      </c>
      <c r="BI8">
        <v>25414.3873585</v>
      </c>
      <c r="BJ8">
        <v>16739.2730736999</v>
      </c>
      <c r="BK8">
        <v>18209.3049063</v>
      </c>
      <c r="BL8">
        <v>15830.406622</v>
      </c>
      <c r="BM8">
        <v>28013.404506999901</v>
      </c>
      <c r="BN8">
        <v>15892.815934299901</v>
      </c>
      <c r="BO8">
        <v>26413.696174749901</v>
      </c>
      <c r="BP8">
        <v>18303.468338899998</v>
      </c>
      <c r="BQ8">
        <v>50847.677583499899</v>
      </c>
      <c r="BR8">
        <v>38267.824322100001</v>
      </c>
      <c r="BS8">
        <v>32034.615998699999</v>
      </c>
      <c r="BT8">
        <v>34987.7075140999</v>
      </c>
      <c r="BU8">
        <v>35845.804580399999</v>
      </c>
      <c r="BV8">
        <v>20459.947011099899</v>
      </c>
      <c r="BW8">
        <v>68227.533188799993</v>
      </c>
      <c r="BX8">
        <v>122856.8421309</v>
      </c>
      <c r="BY8">
        <v>84475.073098399997</v>
      </c>
      <c r="BZ8">
        <v>102219.7168864</v>
      </c>
      <c r="CA8">
        <v>61795.963312499996</v>
      </c>
      <c r="CB8">
        <v>14526.1420375</v>
      </c>
      <c r="CC8">
        <v>21619.412166779999</v>
      </c>
      <c r="CD8">
        <v>8089.1331233999999</v>
      </c>
      <c r="CE8">
        <v>36840.6856358</v>
      </c>
      <c r="CF8">
        <v>17678.545361399902</v>
      </c>
      <c r="CG8">
        <v>183576.476985199</v>
      </c>
      <c r="CH8">
        <v>283910.99574619898</v>
      </c>
      <c r="CI8">
        <v>67048.539435700004</v>
      </c>
      <c r="CJ8">
        <v>18409.389248399901</v>
      </c>
      <c r="CK8">
        <v>10498.7730026999</v>
      </c>
      <c r="CL8">
        <v>32790.219728600001</v>
      </c>
      <c r="CM8">
        <v>35119.441819599997</v>
      </c>
      <c r="CN8">
        <v>32437.720560199901</v>
      </c>
      <c r="CO8">
        <v>31504.3788565</v>
      </c>
      <c r="CP8">
        <v>11940.1095128999</v>
      </c>
      <c r="CQ8">
        <v>16257.6596168999</v>
      </c>
      <c r="CR8">
        <v>26022.5339285999</v>
      </c>
      <c r="CS8">
        <v>9382.0636519</v>
      </c>
    </row>
    <row r="9" spans="1:134" s="18" customFormat="1" x14ac:dyDescent="0.35">
      <c r="A9" s="153" t="s">
        <v>29</v>
      </c>
      <c r="B9" t="s">
        <v>42</v>
      </c>
      <c r="C9" s="18">
        <f t="shared" si="2"/>
        <v>185889.03928642938</v>
      </c>
      <c r="D9" s="18">
        <f t="shared" si="3"/>
        <v>713469.76625307894</v>
      </c>
      <c r="E9" s="18">
        <f t="shared" si="4"/>
        <v>309790.9501900592</v>
      </c>
      <c r="F9">
        <v>7315.2058080999996</v>
      </c>
      <c r="G9">
        <v>4786.4348646999997</v>
      </c>
      <c r="H9">
        <v>4495.46213669999</v>
      </c>
      <c r="I9">
        <v>8393.8301203999999</v>
      </c>
      <c r="J9">
        <v>6363.7953814999901</v>
      </c>
      <c r="K9">
        <v>6270.73579409999</v>
      </c>
      <c r="L9">
        <v>19781.564429199901</v>
      </c>
      <c r="M9">
        <v>9308.4626389999994</v>
      </c>
      <c r="N9">
        <v>3722.8831253999901</v>
      </c>
      <c r="O9">
        <v>4133.1031095999997</v>
      </c>
      <c r="P9">
        <v>4064.1033551</v>
      </c>
      <c r="Q9">
        <v>3438.5845944999901</v>
      </c>
      <c r="R9">
        <v>2746.2734995000001</v>
      </c>
      <c r="S9">
        <v>3241.4300373000001</v>
      </c>
      <c r="T9">
        <v>3210.6737930999898</v>
      </c>
      <c r="U9">
        <v>3470.2543135000001</v>
      </c>
      <c r="V9">
        <v>2767.0322878000002</v>
      </c>
      <c r="W9">
        <v>2165.5463930000001</v>
      </c>
      <c r="X9">
        <v>1990.36787703</v>
      </c>
      <c r="Y9">
        <v>1725.9637832999999</v>
      </c>
      <c r="Z9">
        <v>2742.2852737999901</v>
      </c>
      <c r="AA9">
        <v>2745.4565785</v>
      </c>
      <c r="AB9">
        <v>4173.6229752999998</v>
      </c>
      <c r="AC9">
        <v>5731.2121885999904</v>
      </c>
      <c r="AD9">
        <v>8166.4335570999901</v>
      </c>
      <c r="AE9">
        <v>4885.9594779999898</v>
      </c>
      <c r="AF9">
        <v>10197.883617699899</v>
      </c>
      <c r="AG9">
        <v>14416.1108331999</v>
      </c>
      <c r="AH9">
        <v>10564.912194099899</v>
      </c>
      <c r="AI9">
        <v>11383.8523964999</v>
      </c>
      <c r="AJ9">
        <v>7489.6028507999899</v>
      </c>
      <c r="AK9">
        <v>6411.8415350999903</v>
      </c>
      <c r="AL9">
        <v>6143.4938506999897</v>
      </c>
      <c r="AM9">
        <v>8056.5558929999897</v>
      </c>
      <c r="AN9">
        <v>3372.7179658999898</v>
      </c>
      <c r="AO9">
        <v>6870.3134747999902</v>
      </c>
      <c r="AP9">
        <v>35951.202454299899</v>
      </c>
      <c r="AQ9">
        <v>85930.877410800007</v>
      </c>
      <c r="AR9">
        <v>129975.3905025</v>
      </c>
      <c r="AS9">
        <v>131926.02262189999</v>
      </c>
      <c r="AT9">
        <v>33870.733664239902</v>
      </c>
      <c r="AU9">
        <v>3538.5276251999999</v>
      </c>
      <c r="AV9">
        <v>18199.5545166999</v>
      </c>
      <c r="AW9">
        <v>3566.7638976999901</v>
      </c>
      <c r="AX9">
        <v>28935.428829600001</v>
      </c>
      <c r="AY9">
        <v>11946.2011023</v>
      </c>
      <c r="AZ9">
        <v>1849.8638527999899</v>
      </c>
      <c r="BA9">
        <v>4095.0983703000002</v>
      </c>
      <c r="BB9">
        <v>3302.66580693999</v>
      </c>
      <c r="BC9">
        <v>1516.9797255999899</v>
      </c>
      <c r="BD9">
        <v>19183.052065099899</v>
      </c>
      <c r="BE9">
        <v>12425.390509299899</v>
      </c>
      <c r="BF9">
        <v>16808.600631500001</v>
      </c>
      <c r="BG9">
        <v>9599.34669939999</v>
      </c>
      <c r="BH9">
        <v>5248.2652742999899</v>
      </c>
      <c r="BI9">
        <v>27090.971708799902</v>
      </c>
      <c r="BJ9">
        <v>21918.791337799899</v>
      </c>
      <c r="BK9">
        <v>18986.565887999899</v>
      </c>
      <c r="BL9">
        <v>14999.4716664999</v>
      </c>
      <c r="BM9">
        <v>15755.532368099901</v>
      </c>
      <c r="BN9">
        <v>14793.7630968999</v>
      </c>
      <c r="BO9">
        <v>11199.781907000001</v>
      </c>
      <c r="BP9">
        <v>12700.226975199899</v>
      </c>
      <c r="BQ9">
        <v>23362.583748499899</v>
      </c>
      <c r="BR9">
        <v>20759.575676600001</v>
      </c>
      <c r="BS9">
        <v>16899.950624239998</v>
      </c>
      <c r="BT9">
        <v>13201.1510656399</v>
      </c>
      <c r="BU9">
        <v>11296.172942559901</v>
      </c>
      <c r="BV9">
        <v>9748.8722828999998</v>
      </c>
      <c r="BW9">
        <v>11099.0125582</v>
      </c>
      <c r="BX9">
        <v>17531.917730399899</v>
      </c>
      <c r="BY9">
        <v>20586.650321199901</v>
      </c>
      <c r="BZ9">
        <v>27234.440955999999</v>
      </c>
      <c r="CA9">
        <v>17961.713461300002</v>
      </c>
      <c r="CB9">
        <v>8440.6565310400001</v>
      </c>
      <c r="CC9">
        <v>4017.9886477999898</v>
      </c>
      <c r="CD9">
        <v>2203.2962133999999</v>
      </c>
      <c r="CE9">
        <v>2046.2751754999999</v>
      </c>
      <c r="CF9">
        <v>1462.68859719999</v>
      </c>
      <c r="CG9">
        <v>1755.8828079999901</v>
      </c>
      <c r="CH9">
        <v>3504.97456219999</v>
      </c>
      <c r="CI9">
        <v>8234.0619796999999</v>
      </c>
      <c r="CJ9">
        <v>8999.7641752</v>
      </c>
      <c r="CK9">
        <v>3248.5312433999902</v>
      </c>
      <c r="CL9">
        <v>4950.0451927999902</v>
      </c>
      <c r="CM9">
        <v>17859.110066499899</v>
      </c>
      <c r="CN9">
        <v>14080.401672100001</v>
      </c>
      <c r="CO9">
        <v>12673.746841300001</v>
      </c>
      <c r="CP9">
        <v>3008.3193476399902</v>
      </c>
      <c r="CQ9">
        <v>4401.5686975399904</v>
      </c>
      <c r="CR9">
        <v>5481.0559024999902</v>
      </c>
      <c r="CS9">
        <v>1040.3141934999901</v>
      </c>
    </row>
    <row r="10" spans="1:134" s="18" customFormat="1" x14ac:dyDescent="0.35">
      <c r="A10" s="153" t="s">
        <v>13</v>
      </c>
      <c r="B10" t="s">
        <v>24</v>
      </c>
      <c r="C10" s="18">
        <f t="shared" si="2"/>
        <v>148059.37135043979</v>
      </c>
      <c r="D10" s="18">
        <f t="shared" si="3"/>
        <v>176216.65425679967</v>
      </c>
      <c r="E10" s="18">
        <f t="shared" si="4"/>
        <v>194883.65055899977</v>
      </c>
      <c r="F10">
        <v>6259.2952788999901</v>
      </c>
      <c r="G10">
        <v>3486.7469333999902</v>
      </c>
      <c r="H10">
        <v>4367.9499105000004</v>
      </c>
      <c r="I10">
        <v>3691.7987613999899</v>
      </c>
      <c r="J10">
        <v>3679.8271494000001</v>
      </c>
      <c r="K10">
        <v>2636.9998314999998</v>
      </c>
      <c r="L10">
        <v>4241.8207399399398</v>
      </c>
      <c r="M10">
        <v>3545.3533509999902</v>
      </c>
      <c r="N10">
        <v>3168.5101737</v>
      </c>
      <c r="O10">
        <v>3183.7582212999901</v>
      </c>
      <c r="P10">
        <v>2811.8780624999999</v>
      </c>
      <c r="Q10">
        <v>2229.3649673999998</v>
      </c>
      <c r="R10">
        <v>2242.8591489999999</v>
      </c>
      <c r="S10">
        <v>3231.0685948</v>
      </c>
      <c r="T10">
        <v>4545.6971393999902</v>
      </c>
      <c r="U10">
        <v>3311.5897482999899</v>
      </c>
      <c r="V10">
        <v>5272.4033026999996</v>
      </c>
      <c r="W10">
        <v>6436.6995256999899</v>
      </c>
      <c r="X10">
        <v>4841.2954486999997</v>
      </c>
      <c r="Y10">
        <v>6385.1846423999996</v>
      </c>
      <c r="Z10">
        <v>6529.7512426000003</v>
      </c>
      <c r="AA10">
        <v>7881.2634521</v>
      </c>
      <c r="AB10">
        <v>7654.37416939999</v>
      </c>
      <c r="AC10">
        <v>5631.0050235999897</v>
      </c>
      <c r="AD10">
        <v>6281.88255629999</v>
      </c>
      <c r="AE10">
        <v>6127.9925801999998</v>
      </c>
      <c r="AF10">
        <v>6096.8622506000002</v>
      </c>
      <c r="AG10">
        <v>7720.2147344000005</v>
      </c>
      <c r="AH10">
        <v>5504.6966685999996</v>
      </c>
      <c r="AI10">
        <v>4953.05377949999</v>
      </c>
      <c r="AJ10">
        <v>4108.1739612000001</v>
      </c>
      <c r="AK10">
        <v>3610.4284003999901</v>
      </c>
      <c r="AL10">
        <v>1930.1768519</v>
      </c>
      <c r="AM10">
        <v>2911.9695677</v>
      </c>
      <c r="AN10">
        <v>1248.7343005999901</v>
      </c>
      <c r="AO10">
        <v>2740.6129682000001</v>
      </c>
      <c r="AP10">
        <v>2360.9842971999901</v>
      </c>
      <c r="AQ10">
        <v>3533.6995514999899</v>
      </c>
      <c r="AR10">
        <v>4656.8696223999996</v>
      </c>
      <c r="AS10">
        <v>3601.5881505999901</v>
      </c>
      <c r="AT10">
        <v>1738.80064809999</v>
      </c>
      <c r="AU10">
        <v>1583.0888961000001</v>
      </c>
      <c r="AV10">
        <v>2705.3990632999999</v>
      </c>
      <c r="AW10">
        <v>3925.0200668000002</v>
      </c>
      <c r="AX10">
        <v>2808.8419257999999</v>
      </c>
      <c r="AY10">
        <v>4566.1414616000002</v>
      </c>
      <c r="AZ10">
        <v>10903.475886299901</v>
      </c>
      <c r="BA10">
        <v>17459.704128399899</v>
      </c>
      <c r="BB10">
        <v>13526.3444967</v>
      </c>
      <c r="BC10">
        <v>8861.35414329999</v>
      </c>
      <c r="BD10">
        <v>8215.8123506999891</v>
      </c>
      <c r="BE10">
        <v>8581.1284596000005</v>
      </c>
      <c r="BF10">
        <v>7159.6746772999904</v>
      </c>
      <c r="BG10">
        <v>5221.5582819000001</v>
      </c>
      <c r="BH10">
        <v>2043.145724</v>
      </c>
      <c r="BI10">
        <v>8961.1239728999899</v>
      </c>
      <c r="BJ10">
        <v>6158.39310509999</v>
      </c>
      <c r="BK10">
        <v>6564.6216691999898</v>
      </c>
      <c r="BL10">
        <v>6537.4689734999902</v>
      </c>
      <c r="BM10">
        <v>10031.8478903</v>
      </c>
      <c r="BN10">
        <v>4640.27981489999</v>
      </c>
      <c r="BO10">
        <v>7428.3649105000004</v>
      </c>
      <c r="BP10">
        <v>3803.4514124999901</v>
      </c>
      <c r="BQ10">
        <v>7653.7641783999998</v>
      </c>
      <c r="BR10">
        <v>7617.6445827999896</v>
      </c>
      <c r="BS10">
        <v>9850.6690397000002</v>
      </c>
      <c r="BT10">
        <v>8801.4159049999907</v>
      </c>
      <c r="BU10">
        <v>6064.6631584999895</v>
      </c>
      <c r="BV10">
        <v>5101.5613991999899</v>
      </c>
      <c r="BW10">
        <v>7900.8459982000004</v>
      </c>
      <c r="BX10">
        <v>16694.201416299999</v>
      </c>
      <c r="BY10">
        <v>19676.9187371999</v>
      </c>
      <c r="BZ10">
        <v>16899.238758399999</v>
      </c>
      <c r="CA10">
        <v>11493.6180291</v>
      </c>
      <c r="CB10">
        <v>5723.7964112999998</v>
      </c>
      <c r="CC10">
        <v>5554.9406380999899</v>
      </c>
      <c r="CD10">
        <v>3473.1511922</v>
      </c>
      <c r="CE10">
        <v>3838.2481057</v>
      </c>
      <c r="CF10">
        <v>2741.6992140000002</v>
      </c>
      <c r="CG10">
        <v>3784.8315561999998</v>
      </c>
      <c r="CH10">
        <v>6330.4579835999903</v>
      </c>
      <c r="CI10">
        <v>3500.1476071000002</v>
      </c>
      <c r="CJ10">
        <v>3903.3388405000001</v>
      </c>
      <c r="CK10">
        <v>2081.4535492999998</v>
      </c>
      <c r="CL10">
        <v>2055.0700969</v>
      </c>
      <c r="CM10">
        <v>4485.6313487999996</v>
      </c>
      <c r="CN10">
        <v>4965.9708472000002</v>
      </c>
      <c r="CO10">
        <v>6047.5892154000003</v>
      </c>
      <c r="CP10">
        <v>2621.7593711999998</v>
      </c>
      <c r="CQ10">
        <v>2005.9207624999999</v>
      </c>
      <c r="CR10">
        <v>7475.2464032999997</v>
      </c>
      <c r="CS10">
        <v>2736.4048003999901</v>
      </c>
    </row>
    <row r="11" spans="1:134" s="18" customFormat="1" x14ac:dyDescent="0.35">
      <c r="A11" s="153" t="s">
        <v>13</v>
      </c>
      <c r="B11" t="s">
        <v>27</v>
      </c>
      <c r="C11" s="18">
        <f t="shared" si="2"/>
        <v>904682.31500896323</v>
      </c>
      <c r="D11" s="18">
        <f t="shared" si="3"/>
        <v>320918.15083742497</v>
      </c>
      <c r="E11" s="18">
        <f t="shared" si="4"/>
        <v>255661.84754399999</v>
      </c>
      <c r="F11">
        <v>43281.949874999998</v>
      </c>
      <c r="G11">
        <v>25492.341690000001</v>
      </c>
      <c r="H11">
        <v>19325.019465000001</v>
      </c>
      <c r="I11">
        <v>9519.7235072966905</v>
      </c>
      <c r="J11">
        <v>4842.4495440000001</v>
      </c>
      <c r="K11">
        <v>4614.7025350000004</v>
      </c>
      <c r="L11">
        <v>9174.1454999999896</v>
      </c>
      <c r="M11">
        <v>16190.155721999899</v>
      </c>
      <c r="N11">
        <v>12436.153269999901</v>
      </c>
      <c r="O11">
        <v>15965.934289999999</v>
      </c>
      <c r="P11">
        <v>22739.477991</v>
      </c>
      <c r="Q11">
        <v>24974.905699999901</v>
      </c>
      <c r="R11">
        <v>13668.126677</v>
      </c>
      <c r="S11">
        <v>12872.380622000001</v>
      </c>
      <c r="T11">
        <v>21835.125163999899</v>
      </c>
      <c r="U11">
        <v>17093.316434999899</v>
      </c>
      <c r="V11">
        <v>6165.3304589999998</v>
      </c>
      <c r="W11">
        <v>9562.4149049999996</v>
      </c>
      <c r="X11">
        <v>6847.1053739999998</v>
      </c>
      <c r="Y11">
        <v>5503.11914599999</v>
      </c>
      <c r="Z11">
        <v>3555.293095</v>
      </c>
      <c r="AA11">
        <v>2501.555222</v>
      </c>
      <c r="AB11">
        <v>2017.766521</v>
      </c>
      <c r="AC11">
        <v>3271.50537567017</v>
      </c>
      <c r="AD11">
        <v>3004.3297400000001</v>
      </c>
      <c r="AE11">
        <v>5318.9530399999903</v>
      </c>
      <c r="AF11">
        <v>3800.6802400000001</v>
      </c>
      <c r="AG11">
        <v>1966.2757610000001</v>
      </c>
      <c r="AH11">
        <v>167664.580149999</v>
      </c>
      <c r="AI11">
        <v>142521.56096399901</v>
      </c>
      <c r="AJ11">
        <v>266955.93702899897</v>
      </c>
      <c r="AK11">
        <v>69351.585909999994</v>
      </c>
      <c r="AL11">
        <v>17439.185047999999</v>
      </c>
      <c r="AM11">
        <v>1787.13403299999</v>
      </c>
      <c r="AN11">
        <v>143.22303299999999</v>
      </c>
      <c r="AO11">
        <v>19531.13422</v>
      </c>
      <c r="AP11">
        <v>5062.1228199999996</v>
      </c>
      <c r="AQ11">
        <v>15192.044379999999</v>
      </c>
      <c r="AR11">
        <v>23605.236789999999</v>
      </c>
      <c r="AS11">
        <v>25827.768307999999</v>
      </c>
      <c r="AT11">
        <v>8259.9482100000005</v>
      </c>
      <c r="AU11">
        <v>4198.2624599999999</v>
      </c>
      <c r="AV11">
        <v>8562.6148999999896</v>
      </c>
      <c r="AW11">
        <v>1703.9431099999899</v>
      </c>
      <c r="AX11">
        <v>5283.5349500000002</v>
      </c>
      <c r="AY11">
        <v>6825.473806</v>
      </c>
      <c r="AZ11">
        <v>10215.11176</v>
      </c>
      <c r="BA11">
        <v>10246.659121999999</v>
      </c>
      <c r="BB11">
        <v>5994.6767719999898</v>
      </c>
      <c r="BC11">
        <v>5795.46388999999</v>
      </c>
      <c r="BD11">
        <v>4989.7336045000002</v>
      </c>
      <c r="BE11">
        <v>6856.9178549999997</v>
      </c>
      <c r="BF11">
        <v>7129.7024439999996</v>
      </c>
      <c r="BG11">
        <v>6409.0050709999996</v>
      </c>
      <c r="BH11">
        <v>3184.9366705000002</v>
      </c>
      <c r="BI11">
        <v>8198.3089435000002</v>
      </c>
      <c r="BJ11">
        <v>5771.8368220000002</v>
      </c>
      <c r="BK11">
        <v>4597.7399615000004</v>
      </c>
      <c r="BL11">
        <v>7055.1125484251097</v>
      </c>
      <c r="BM11">
        <v>4009.7956635</v>
      </c>
      <c r="BN11">
        <v>9199.2371710000007</v>
      </c>
      <c r="BO11">
        <v>8490.7005604999995</v>
      </c>
      <c r="BP11">
        <v>4874.6559809999999</v>
      </c>
      <c r="BQ11">
        <v>6654.0994710000004</v>
      </c>
      <c r="BR11">
        <v>4247.8411340000002</v>
      </c>
      <c r="BS11">
        <v>3120.968965</v>
      </c>
      <c r="BT11">
        <v>3813.3766449999998</v>
      </c>
      <c r="BU11">
        <v>4338.4605460000002</v>
      </c>
      <c r="BV11">
        <v>4390.1616240000003</v>
      </c>
      <c r="BW11">
        <v>4085.1305109999998</v>
      </c>
      <c r="BX11">
        <v>19470.690402</v>
      </c>
      <c r="BY11">
        <v>36064.112117999997</v>
      </c>
      <c r="BZ11">
        <v>11781.785524999999</v>
      </c>
      <c r="CA11">
        <v>3388.7485649999999</v>
      </c>
      <c r="CB11">
        <v>4722.2931490000001</v>
      </c>
      <c r="CC11">
        <v>705.49603000000002</v>
      </c>
      <c r="CD11">
        <v>839.64679999999998</v>
      </c>
      <c r="CE11">
        <v>724.62662</v>
      </c>
      <c r="CF11">
        <v>10166.61882</v>
      </c>
      <c r="CG11">
        <v>8563.2484000000004</v>
      </c>
      <c r="CH11">
        <v>4041.99865</v>
      </c>
      <c r="CI11">
        <v>4523.3856059999998</v>
      </c>
      <c r="CJ11">
        <v>9960.3071</v>
      </c>
      <c r="CK11">
        <v>12353.16215</v>
      </c>
      <c r="CL11">
        <v>5852.1604239999997</v>
      </c>
      <c r="CM11">
        <v>6463.89383</v>
      </c>
      <c r="CN11">
        <v>6014.48243</v>
      </c>
      <c r="CO11">
        <v>12723.297549999999</v>
      </c>
      <c r="CP11">
        <v>22310.059634000001</v>
      </c>
      <c r="CQ11">
        <v>20607.775409999998</v>
      </c>
      <c r="CR11">
        <v>12939.508784</v>
      </c>
      <c r="CS11">
        <v>5919.8546699999997</v>
      </c>
    </row>
    <row r="12" spans="1:134" s="18" customFormat="1" x14ac:dyDescent="0.35">
      <c r="A12" s="153" t="s">
        <v>13</v>
      </c>
      <c r="B12" t="s">
        <v>119</v>
      </c>
      <c r="C12" s="18">
        <f t="shared" si="2"/>
        <v>790636.4153436739</v>
      </c>
      <c r="D12" s="18">
        <f t="shared" si="3"/>
        <v>264042.24934789882</v>
      </c>
      <c r="E12" s="18">
        <f t="shared" si="4"/>
        <v>186836.25639550065</v>
      </c>
      <c r="F12" t="s">
        <v>123</v>
      </c>
      <c r="G12" t="s">
        <v>123</v>
      </c>
      <c r="H12" t="s">
        <v>123</v>
      </c>
      <c r="I12" t="s">
        <v>123</v>
      </c>
      <c r="J12">
        <v>6928.3647343488201</v>
      </c>
      <c r="K12">
        <v>4039.70206320535</v>
      </c>
      <c r="L12">
        <v>10958.5422401344</v>
      </c>
      <c r="M12">
        <v>7918.4916521238601</v>
      </c>
      <c r="N12" t="s">
        <v>123</v>
      </c>
      <c r="O12" t="s">
        <v>123</v>
      </c>
      <c r="P12" t="s">
        <v>123</v>
      </c>
      <c r="Q12">
        <v>23508.514354018698</v>
      </c>
      <c r="R12">
        <v>13748.7385738465</v>
      </c>
      <c r="S12">
        <v>13370.769428702501</v>
      </c>
      <c r="T12">
        <v>21703.5458622763</v>
      </c>
      <c r="U12">
        <v>16660.983486888999</v>
      </c>
      <c r="V12">
        <v>7484.2950518282196</v>
      </c>
      <c r="W12">
        <v>7929.2494827689798</v>
      </c>
      <c r="X12">
        <v>7662.8961075676298</v>
      </c>
      <c r="Y12">
        <v>4785.42859647357</v>
      </c>
      <c r="Z12">
        <v>3047.49445079623</v>
      </c>
      <c r="AA12">
        <v>2620.4148524060001</v>
      </c>
      <c r="AB12">
        <v>2047.9372543468101</v>
      </c>
      <c r="AC12">
        <v>3254.8145990533399</v>
      </c>
      <c r="AD12">
        <v>4393.8623831331597</v>
      </c>
      <c r="AE12">
        <v>3986.4810250316</v>
      </c>
      <c r="AF12">
        <v>3964.2868361779001</v>
      </c>
      <c r="AG12">
        <v>1617.6943669311099</v>
      </c>
      <c r="AH12">
        <v>178614.69472024799</v>
      </c>
      <c r="AI12">
        <v>146401.82118570199</v>
      </c>
      <c r="AJ12">
        <v>293987.392035664</v>
      </c>
      <c r="AK12">
        <v>23706.2936705096</v>
      </c>
      <c r="AL12">
        <v>8315.4131347698803</v>
      </c>
      <c r="AM12">
        <v>429.72801598933302</v>
      </c>
      <c r="AN12">
        <v>789.48533165569404</v>
      </c>
      <c r="AO12">
        <v>21166.4138548023</v>
      </c>
      <c r="AP12">
        <v>5906.53256818926</v>
      </c>
      <c r="AQ12">
        <v>15016.5175213041</v>
      </c>
      <c r="AR12">
        <v>27105.634351735898</v>
      </c>
      <c r="AS12">
        <v>21871.458265973299</v>
      </c>
      <c r="AT12">
        <v>8631.6990362716206</v>
      </c>
      <c r="AU12">
        <v>4553.5585888987498</v>
      </c>
      <c r="AV12">
        <v>4991.5331615375699</v>
      </c>
      <c r="AW12">
        <v>2954.2486333223301</v>
      </c>
      <c r="AX12">
        <v>5245.42945806633</v>
      </c>
      <c r="AY12">
        <v>7820.2221378554796</v>
      </c>
      <c r="AZ12">
        <v>10680.7397545692</v>
      </c>
      <c r="BA12">
        <v>10650.418710849</v>
      </c>
      <c r="BB12">
        <v>3560.1165918025999</v>
      </c>
      <c r="BC12">
        <v>6726.3628344990502</v>
      </c>
      <c r="BD12">
        <v>4745.9421248448298</v>
      </c>
      <c r="BE12">
        <v>6273.3292174365197</v>
      </c>
      <c r="BF12">
        <v>7158.4698286984103</v>
      </c>
      <c r="BG12">
        <v>6913.6971265070897</v>
      </c>
      <c r="BH12">
        <v>5711.6831799067904</v>
      </c>
      <c r="BI12">
        <v>5476.1002281828396</v>
      </c>
      <c r="BJ12">
        <v>4657.8889111900098</v>
      </c>
      <c r="BK12">
        <v>5023.1590008201802</v>
      </c>
      <c r="BL12">
        <v>7295.2346478087502</v>
      </c>
      <c r="BM12">
        <v>5475.04723798963</v>
      </c>
      <c r="BN12">
        <v>8652.2159240721594</v>
      </c>
      <c r="BO12">
        <v>6537.6762978403303</v>
      </c>
      <c r="BP12">
        <v>6282.5011867141802</v>
      </c>
      <c r="BQ12">
        <v>5709.7787365107397</v>
      </c>
      <c r="BR12">
        <v>3559.9669167985899</v>
      </c>
      <c r="BS12">
        <v>3870.1820038278402</v>
      </c>
      <c r="BT12">
        <v>2827.27067657927</v>
      </c>
      <c r="BU12">
        <v>4544.86177496455</v>
      </c>
      <c r="BV12">
        <v>4908.3849335448604</v>
      </c>
      <c r="BW12">
        <v>6609.4418933958104</v>
      </c>
      <c r="BX12">
        <v>48802.306752901997</v>
      </c>
      <c r="BY12">
        <v>8367.15087027144</v>
      </c>
      <c r="BZ12">
        <v>7756.5117254630804</v>
      </c>
      <c r="CA12">
        <v>3686.79233421752</v>
      </c>
      <c r="CB12">
        <v>3372.0006984414399</v>
      </c>
      <c r="CC12">
        <v>605.77261110628694</v>
      </c>
      <c r="CD12">
        <v>978.62943796239495</v>
      </c>
      <c r="CE12">
        <v>1828.53955422633</v>
      </c>
      <c r="CF12">
        <v>13281.7077283497</v>
      </c>
      <c r="CG12">
        <v>4609.4313790565402</v>
      </c>
      <c r="CH12">
        <v>6910.1532618128604</v>
      </c>
      <c r="CI12">
        <v>6690.9878132443</v>
      </c>
      <c r="CJ12">
        <v>5006.1912121271098</v>
      </c>
      <c r="CK12">
        <v>11301.3668429481</v>
      </c>
      <c r="CL12">
        <v>5587.2884170745401</v>
      </c>
      <c r="CM12">
        <v>4436.0247975108896</v>
      </c>
      <c r="CN12">
        <v>4761.8728899999996</v>
      </c>
      <c r="CO12">
        <v>2772.0890205801202</v>
      </c>
      <c r="CP12">
        <v>1502.60741029006</v>
      </c>
      <c r="CQ12">
        <v>3681.4466302900601</v>
      </c>
      <c r="CR12">
        <v>1396.3039502900599</v>
      </c>
      <c r="CS12">
        <v>1188.692935</v>
      </c>
    </row>
    <row r="13" spans="1:134" s="18" customFormat="1" x14ac:dyDescent="0.35">
      <c r="A13" s="153" t="s">
        <v>13</v>
      </c>
      <c r="B13" t="s">
        <v>28</v>
      </c>
      <c r="C13" s="18">
        <f t="shared" si="2"/>
        <v>177157.19688799989</v>
      </c>
      <c r="D13" s="18">
        <f t="shared" si="3"/>
        <v>123813.08872299985</v>
      </c>
      <c r="E13" s="18">
        <f t="shared" si="4"/>
        <v>117478.5576443997</v>
      </c>
      <c r="F13">
        <v>8594.4421889999994</v>
      </c>
      <c r="G13">
        <v>6717.3646267999902</v>
      </c>
      <c r="H13">
        <v>5659.7207990999996</v>
      </c>
      <c r="I13">
        <v>3660.6159579999999</v>
      </c>
      <c r="J13">
        <v>2032.1556413999999</v>
      </c>
      <c r="K13">
        <v>2865.8705917999901</v>
      </c>
      <c r="L13">
        <v>5078.8357765000001</v>
      </c>
      <c r="M13">
        <v>6634.5912252999997</v>
      </c>
      <c r="N13">
        <v>6714.7401092999999</v>
      </c>
      <c r="O13">
        <v>6844.7881089999901</v>
      </c>
      <c r="P13">
        <v>8009.1553327000001</v>
      </c>
      <c r="Q13">
        <v>3205.1953567999999</v>
      </c>
      <c r="R13">
        <v>1777.9332918999901</v>
      </c>
      <c r="S13">
        <v>1361.67043849999</v>
      </c>
      <c r="T13">
        <v>978.61679560000005</v>
      </c>
      <c r="U13">
        <v>3788.7025745999999</v>
      </c>
      <c r="V13">
        <v>4580.6678299999903</v>
      </c>
      <c r="W13">
        <v>1932.8797453</v>
      </c>
      <c r="X13">
        <v>2761.6632672999999</v>
      </c>
      <c r="Y13">
        <v>1409.1855211</v>
      </c>
      <c r="Z13">
        <v>2066.4248042999998</v>
      </c>
      <c r="AA13">
        <v>8141.7995884000002</v>
      </c>
      <c r="AB13">
        <v>3964.4232121</v>
      </c>
      <c r="AC13">
        <v>4286.4074038999997</v>
      </c>
      <c r="AD13">
        <v>4552.6888691000004</v>
      </c>
      <c r="AE13">
        <v>4071.7132191000001</v>
      </c>
      <c r="AF13">
        <v>1291.9702454999999</v>
      </c>
      <c r="AG13">
        <v>2291.0869487</v>
      </c>
      <c r="AH13">
        <v>15899.270164</v>
      </c>
      <c r="AI13">
        <v>42077.139598599999</v>
      </c>
      <c r="AJ13">
        <v>3905.4776542999998</v>
      </c>
      <c r="AK13">
        <v>3969.254774</v>
      </c>
      <c r="AL13">
        <v>1917.2442228</v>
      </c>
      <c r="AM13">
        <v>2608.789561</v>
      </c>
      <c r="AN13">
        <v>1583.384865</v>
      </c>
      <c r="AO13">
        <v>6829.8255462999996</v>
      </c>
      <c r="AP13">
        <v>5078.1971439999897</v>
      </c>
      <c r="AQ13">
        <v>5741.3772230000004</v>
      </c>
      <c r="AR13">
        <v>13550.4574696</v>
      </c>
      <c r="AS13">
        <v>15185.111504</v>
      </c>
      <c r="AT13">
        <v>5297.4046507000003</v>
      </c>
      <c r="AU13">
        <v>1815.06110359999</v>
      </c>
      <c r="AV13">
        <v>10459.0344806999</v>
      </c>
      <c r="AW13">
        <v>2620.5364559999998</v>
      </c>
      <c r="AX13">
        <v>2814.3435960000002</v>
      </c>
      <c r="AY13">
        <v>3441.1688292999902</v>
      </c>
      <c r="AZ13">
        <v>3244.3585253000001</v>
      </c>
      <c r="BA13">
        <v>4993.6483595999998</v>
      </c>
      <c r="BB13">
        <v>2386.7487123000001</v>
      </c>
      <c r="BC13">
        <v>2944.4424022999901</v>
      </c>
      <c r="BD13">
        <v>4091.6978162999999</v>
      </c>
      <c r="BE13">
        <v>3181.6263760000002</v>
      </c>
      <c r="BF13">
        <v>2179.5968870000002</v>
      </c>
      <c r="BG13">
        <v>1759.45442799999</v>
      </c>
      <c r="BH13">
        <v>910.29280730000005</v>
      </c>
      <c r="BI13">
        <v>3514.3576096000002</v>
      </c>
      <c r="BJ13">
        <v>2506.3754486999901</v>
      </c>
      <c r="BK13">
        <v>1581.2376810000001</v>
      </c>
      <c r="BL13">
        <v>2459.0797009999901</v>
      </c>
      <c r="BM13">
        <v>502.50494400000002</v>
      </c>
      <c r="BN13">
        <v>1776.2700946</v>
      </c>
      <c r="BO13">
        <v>2870.20550399999</v>
      </c>
      <c r="BP13">
        <v>521.59969030000002</v>
      </c>
      <c r="BQ13">
        <v>2542.4183370000001</v>
      </c>
      <c r="BR13">
        <v>2655.7854354999899</v>
      </c>
      <c r="BS13">
        <v>2623.7825358</v>
      </c>
      <c r="BT13">
        <v>3408.2101814999901</v>
      </c>
      <c r="BU13">
        <v>1852.46983549999</v>
      </c>
      <c r="BV13">
        <v>902.01441409999995</v>
      </c>
      <c r="BW13">
        <v>4216.8996342999999</v>
      </c>
      <c r="BX13">
        <v>13490.326456999899</v>
      </c>
      <c r="BY13">
        <v>9676.1757681999898</v>
      </c>
      <c r="BZ13">
        <v>9008.3845239999991</v>
      </c>
      <c r="CA13">
        <v>2769.0432150000001</v>
      </c>
      <c r="CB13">
        <v>1177.9433529999999</v>
      </c>
      <c r="CC13">
        <v>1714.6775262999899</v>
      </c>
      <c r="CD13">
        <v>1072.6535879999999</v>
      </c>
      <c r="CE13">
        <v>1957.672411</v>
      </c>
      <c r="CF13">
        <v>1635.5745353</v>
      </c>
      <c r="CG13">
        <v>2831.1057652999998</v>
      </c>
      <c r="CH13">
        <v>2734.3194849000001</v>
      </c>
      <c r="CI13">
        <v>887.89342499999998</v>
      </c>
      <c r="CJ13">
        <v>3091.4202651000001</v>
      </c>
      <c r="CK13">
        <v>1266.75599299999</v>
      </c>
      <c r="CL13">
        <v>3438.5073709999901</v>
      </c>
      <c r="CM13">
        <v>1543.4185513</v>
      </c>
      <c r="CN13">
        <v>1017.88679</v>
      </c>
      <c r="CO13">
        <v>28949.560099299899</v>
      </c>
      <c r="CP13">
        <v>6039.0351979999996</v>
      </c>
      <c r="CQ13">
        <v>1640.0712139999901</v>
      </c>
      <c r="CR13">
        <v>2076.8457386999999</v>
      </c>
      <c r="CS13">
        <v>736.10630700000002</v>
      </c>
    </row>
    <row r="14" spans="1:134" s="18" customFormat="1" x14ac:dyDescent="0.35">
      <c r="A14" s="153" t="s">
        <v>29</v>
      </c>
      <c r="B14" t="s">
        <v>45</v>
      </c>
      <c r="C14" s="18">
        <f t="shared" si="2"/>
        <v>332389.34208472923</v>
      </c>
      <c r="D14" s="18">
        <f t="shared" si="3"/>
        <v>531300.67578144651</v>
      </c>
      <c r="E14" s="18">
        <f t="shared" si="4"/>
        <v>1352826.3164392111</v>
      </c>
      <c r="F14">
        <v>12799.29868482</v>
      </c>
      <c r="G14">
        <v>5566.4593681899896</v>
      </c>
      <c r="H14">
        <v>6348.71465961999</v>
      </c>
      <c r="I14">
        <v>6586.0537922145904</v>
      </c>
      <c r="J14">
        <v>6894.8366932999897</v>
      </c>
      <c r="K14">
        <v>5325.7500160023101</v>
      </c>
      <c r="L14">
        <v>19607.169603017599</v>
      </c>
      <c r="M14">
        <v>12136.051145392301</v>
      </c>
      <c r="N14">
        <v>6813.3546628899903</v>
      </c>
      <c r="O14">
        <v>5807.03658</v>
      </c>
      <c r="P14">
        <v>5282.1479891376803</v>
      </c>
      <c r="Q14">
        <v>5024.2856130199998</v>
      </c>
      <c r="R14">
        <v>4179.4565630123097</v>
      </c>
      <c r="S14">
        <v>4711.4910696099896</v>
      </c>
      <c r="T14">
        <v>6204.9527760876699</v>
      </c>
      <c r="U14">
        <v>11236.5510478223</v>
      </c>
      <c r="V14">
        <v>9540.9882603099904</v>
      </c>
      <c r="W14">
        <v>8546.4658170276707</v>
      </c>
      <c r="X14">
        <v>8875.6003337223192</v>
      </c>
      <c r="Y14">
        <v>8942.7929761076903</v>
      </c>
      <c r="Z14">
        <v>7798.5316803199903</v>
      </c>
      <c r="AA14">
        <v>7875.7403839600001</v>
      </c>
      <c r="AB14">
        <v>12848.804368229899</v>
      </c>
      <c r="AC14">
        <v>13046.823106919899</v>
      </c>
      <c r="AD14">
        <v>25199.59262992</v>
      </c>
      <c r="AE14">
        <v>21353.88008984</v>
      </c>
      <c r="AF14">
        <v>20079.459395630001</v>
      </c>
      <c r="AG14">
        <v>18306.432565039999</v>
      </c>
      <c r="AH14">
        <v>11877.08439258</v>
      </c>
      <c r="AI14">
        <v>15824.412408275201</v>
      </c>
      <c r="AJ14">
        <v>17749.123412709901</v>
      </c>
      <c r="AK14">
        <v>36595.692506577398</v>
      </c>
      <c r="AL14">
        <v>26022.744418030001</v>
      </c>
      <c r="AM14">
        <v>27460.66101249</v>
      </c>
      <c r="AN14">
        <v>8639.9040111899994</v>
      </c>
      <c r="AO14">
        <v>15224.0235127999</v>
      </c>
      <c r="AP14">
        <v>15262.6493236099</v>
      </c>
      <c r="AQ14">
        <v>13929.198641286001</v>
      </c>
      <c r="AR14">
        <v>24611.556355489902</v>
      </c>
      <c r="AS14">
        <v>22494.834642302201</v>
      </c>
      <c r="AT14">
        <v>12386.537139939999</v>
      </c>
      <c r="AU14">
        <v>4308.8330086899996</v>
      </c>
      <c r="AV14">
        <v>9246.0905039399895</v>
      </c>
      <c r="AW14">
        <v>13743.360113000001</v>
      </c>
      <c r="AX14">
        <v>5472.9579751900001</v>
      </c>
      <c r="AY14">
        <v>9391.6455813215198</v>
      </c>
      <c r="AZ14">
        <v>4724.73814674</v>
      </c>
      <c r="BA14">
        <v>17622.735361790001</v>
      </c>
      <c r="BB14">
        <v>22204.068503350001</v>
      </c>
      <c r="BC14">
        <v>11288.46771526</v>
      </c>
      <c r="BD14">
        <v>14041.14805369</v>
      </c>
      <c r="BE14">
        <v>14934.094522879999</v>
      </c>
      <c r="BF14">
        <v>17402.256016970001</v>
      </c>
      <c r="BG14">
        <v>13912.782800659899</v>
      </c>
      <c r="BH14">
        <v>5087.7602113999901</v>
      </c>
      <c r="BI14">
        <v>16444.084422839998</v>
      </c>
      <c r="BJ14">
        <v>13315.2033924343</v>
      </c>
      <c r="BK14">
        <v>16850.530050559999</v>
      </c>
      <c r="BL14">
        <v>25194.974105089899</v>
      </c>
      <c r="BM14">
        <v>39915.449700309902</v>
      </c>
      <c r="BN14">
        <v>26157.2936001899</v>
      </c>
      <c r="BO14">
        <v>27414.4004314259</v>
      </c>
      <c r="BP14">
        <v>11820.543982319999</v>
      </c>
      <c r="BQ14">
        <v>33248.261954330002</v>
      </c>
      <c r="BR14">
        <v>22215.155927639898</v>
      </c>
      <c r="BS14">
        <v>26639.195234620001</v>
      </c>
      <c r="BT14">
        <v>38080.158072732498</v>
      </c>
      <c r="BU14">
        <v>32031.950449739899</v>
      </c>
      <c r="BV14">
        <v>27917.9232528299</v>
      </c>
      <c r="BW14">
        <v>36899.803263149901</v>
      </c>
      <c r="BX14">
        <v>67362.520996020001</v>
      </c>
      <c r="BY14">
        <v>68141.961547610001</v>
      </c>
      <c r="BZ14">
        <v>56593.018637519999</v>
      </c>
      <c r="CA14">
        <v>73279.832630630306</v>
      </c>
      <c r="CB14">
        <v>65957.439979339906</v>
      </c>
      <c r="CC14">
        <v>20870.1718953774</v>
      </c>
      <c r="CD14">
        <v>18662.8078739499</v>
      </c>
      <c r="CE14">
        <v>18724.629419123899</v>
      </c>
      <c r="CF14">
        <v>14876.590140709999</v>
      </c>
      <c r="CG14">
        <v>23161.585660969999</v>
      </c>
      <c r="CH14">
        <v>12292.436270259999</v>
      </c>
      <c r="CI14">
        <v>27116.170126269899</v>
      </c>
      <c r="CJ14">
        <v>23602.517358019901</v>
      </c>
      <c r="CK14">
        <v>14622.55984328</v>
      </c>
      <c r="CL14">
        <v>14559.5786733449</v>
      </c>
      <c r="CM14">
        <v>25761.364186579998</v>
      </c>
      <c r="CN14">
        <v>87486.58059451</v>
      </c>
      <c r="CO14">
        <v>116711.1134819</v>
      </c>
      <c r="CP14">
        <v>146428.75586672401</v>
      </c>
      <c r="CQ14">
        <v>105178.62662127901</v>
      </c>
      <c r="CR14">
        <v>77328.939162390001</v>
      </c>
      <c r="CS14">
        <v>45254.12333604</v>
      </c>
    </row>
    <row r="15" spans="1:134" s="18" customFormat="1" x14ac:dyDescent="0.35">
      <c r="A15" s="153" t="s">
        <v>29</v>
      </c>
      <c r="B15" t="s">
        <v>49</v>
      </c>
      <c r="C15" s="18">
        <f t="shared" si="2"/>
        <v>86725.17237215981</v>
      </c>
      <c r="D15" s="18">
        <f t="shared" si="3"/>
        <v>119243.06356450984</v>
      </c>
      <c r="E15" s="18">
        <f t="shared" si="4"/>
        <v>128125.98387047992</v>
      </c>
      <c r="F15">
        <v>3210.7170577000002</v>
      </c>
      <c r="G15">
        <v>2443.7146344999901</v>
      </c>
      <c r="H15">
        <v>3330.8815233</v>
      </c>
      <c r="I15">
        <v>3403.1863794599999</v>
      </c>
      <c r="J15">
        <v>3701.58608305999</v>
      </c>
      <c r="K15">
        <v>2660.2900866599898</v>
      </c>
      <c r="L15">
        <v>4274.2093502599901</v>
      </c>
      <c r="M15">
        <v>4714.7479678599902</v>
      </c>
      <c r="N15">
        <v>3829.74733156</v>
      </c>
      <c r="O15">
        <v>3288.4039625599999</v>
      </c>
      <c r="P15">
        <v>3118.0349299999898</v>
      </c>
      <c r="Q15">
        <v>2587.18263629999</v>
      </c>
      <c r="R15">
        <v>2055.3806614</v>
      </c>
      <c r="S15">
        <v>1920.6169600999999</v>
      </c>
      <c r="T15">
        <v>2302.8563052999898</v>
      </c>
      <c r="U15">
        <v>1986.33346261</v>
      </c>
      <c r="V15">
        <v>1999.89243098</v>
      </c>
      <c r="W15">
        <v>2465.3072162599901</v>
      </c>
      <c r="X15">
        <v>2198.6261465600001</v>
      </c>
      <c r="Y15">
        <v>2097.39242189999</v>
      </c>
      <c r="Z15">
        <v>2049.4723332599901</v>
      </c>
      <c r="AA15">
        <v>2720.3743597999901</v>
      </c>
      <c r="AB15">
        <v>1559.6754286999901</v>
      </c>
      <c r="AC15">
        <v>1060.2400353999899</v>
      </c>
      <c r="AD15">
        <v>3255.22270810999</v>
      </c>
      <c r="AE15">
        <v>3092.8713075999999</v>
      </c>
      <c r="AF15">
        <v>3585.1688271999901</v>
      </c>
      <c r="AG15">
        <v>2944.0752221999901</v>
      </c>
      <c r="AH15">
        <v>1994.0779762</v>
      </c>
      <c r="AI15">
        <v>3713.34330575999</v>
      </c>
      <c r="AJ15">
        <v>3161.5433195999999</v>
      </c>
      <c r="AK15">
        <v>3665.68333183</v>
      </c>
      <c r="AL15">
        <v>2705.2018121299898</v>
      </c>
      <c r="AM15">
        <v>4947.3305887299903</v>
      </c>
      <c r="AN15">
        <v>1215.9355459599899</v>
      </c>
      <c r="AO15">
        <v>2903.37420009999</v>
      </c>
      <c r="AP15">
        <v>2817.6001336299901</v>
      </c>
      <c r="AQ15">
        <v>2314.9898386999998</v>
      </c>
      <c r="AR15">
        <v>2787.6698117000001</v>
      </c>
      <c r="AS15">
        <v>2093.0828958000002</v>
      </c>
      <c r="AT15">
        <v>2241.0936533999902</v>
      </c>
      <c r="AU15">
        <v>782.013954299999</v>
      </c>
      <c r="AV15">
        <v>2031.9146056</v>
      </c>
      <c r="AW15">
        <v>5599.3296196000001</v>
      </c>
      <c r="AX15">
        <v>2654.4609015299998</v>
      </c>
      <c r="AY15">
        <v>2549.1482695999898</v>
      </c>
      <c r="AZ15">
        <v>2525.2090232299902</v>
      </c>
      <c r="BA15">
        <v>5893.2833977999999</v>
      </c>
      <c r="BB15">
        <v>7466.1309386900002</v>
      </c>
      <c r="BC15">
        <v>4598.4409562999999</v>
      </c>
      <c r="BD15">
        <v>6429.4872163999898</v>
      </c>
      <c r="BE15">
        <v>4235.9552790299904</v>
      </c>
      <c r="BF15">
        <v>5332.4535193299998</v>
      </c>
      <c r="BG15">
        <v>5821.33321582999</v>
      </c>
      <c r="BH15">
        <v>1621.5216128</v>
      </c>
      <c r="BI15">
        <v>5357.3962911999897</v>
      </c>
      <c r="BJ15">
        <v>5084.5771003</v>
      </c>
      <c r="BK15">
        <v>4706.5161098999897</v>
      </c>
      <c r="BL15">
        <v>4016.8370483999902</v>
      </c>
      <c r="BM15">
        <v>5891.2180282299896</v>
      </c>
      <c r="BN15">
        <v>5562.59092692999</v>
      </c>
      <c r="BO15">
        <v>3391.28373752999</v>
      </c>
      <c r="BP15">
        <v>3296.8694004199901</v>
      </c>
      <c r="BQ15">
        <v>4714.8936221499998</v>
      </c>
      <c r="BR15">
        <v>5398.1824813899902</v>
      </c>
      <c r="BS15">
        <v>6540.4406946999998</v>
      </c>
      <c r="BT15">
        <v>4069.0788992599901</v>
      </c>
      <c r="BU15">
        <v>4744.31783679</v>
      </c>
      <c r="BV15">
        <v>2936.6366407599999</v>
      </c>
      <c r="BW15">
        <v>3681.4587293499999</v>
      </c>
      <c r="BX15">
        <v>4841.5783122599996</v>
      </c>
      <c r="BY15">
        <v>3775.1245509299902</v>
      </c>
      <c r="BZ15">
        <v>6936.5686310499996</v>
      </c>
      <c r="CA15">
        <v>3773.6136216</v>
      </c>
      <c r="CB15">
        <v>3865.3946175299998</v>
      </c>
      <c r="CC15">
        <v>3658.0000553199902</v>
      </c>
      <c r="CD15">
        <v>2938.6570966099998</v>
      </c>
      <c r="CE15">
        <v>3597.03676919999</v>
      </c>
      <c r="CF15">
        <v>2750.7601022999902</v>
      </c>
      <c r="CG15">
        <v>2824.9524418300002</v>
      </c>
      <c r="CH15">
        <v>4541.3591156900002</v>
      </c>
      <c r="CI15">
        <v>4311.6001892999902</v>
      </c>
      <c r="CJ15">
        <v>3710.2285393299999</v>
      </c>
      <c r="CK15">
        <v>1891.5068782599999</v>
      </c>
      <c r="CL15">
        <v>1577.66848999999</v>
      </c>
      <c r="CM15">
        <v>5201.1149890099996</v>
      </c>
      <c r="CN15">
        <v>6844.6311887800002</v>
      </c>
      <c r="CO15">
        <v>7791.6196976600004</v>
      </c>
      <c r="CP15">
        <v>2105.3651734499999</v>
      </c>
      <c r="CQ15">
        <v>4702.7660005899997</v>
      </c>
      <c r="CR15">
        <v>9239.0795801099994</v>
      </c>
      <c r="CS15">
        <v>1865.47952484999</v>
      </c>
    </row>
    <row r="16" spans="1:134" s="18" customFormat="1" x14ac:dyDescent="0.35">
      <c r="A16"/>
      <c r="B16"/>
      <c r="F16" s="102"/>
    </row>
    <row r="17" spans="1:6" s="18" customFormat="1" x14ac:dyDescent="0.35">
      <c r="A17"/>
      <c r="B17"/>
      <c r="F17" s="102"/>
    </row>
    <row r="18" spans="1:6" s="18" customFormat="1" x14ac:dyDescent="0.35">
      <c r="A18"/>
      <c r="B18"/>
      <c r="F18" s="102"/>
    </row>
    <row r="19" spans="1:6" s="18" customFormat="1" x14ac:dyDescent="0.35">
      <c r="A19"/>
      <c r="B19"/>
      <c r="F19" s="102"/>
    </row>
    <row r="20" spans="1:6" s="18" customFormat="1" x14ac:dyDescent="0.35">
      <c r="A20"/>
      <c r="B20"/>
      <c r="F20" s="102"/>
    </row>
    <row r="21" spans="1:6" s="18" customFormat="1" x14ac:dyDescent="0.35">
      <c r="A21"/>
      <c r="B21"/>
      <c r="F21" s="102"/>
    </row>
    <row r="22" spans="1:6" s="18" customFormat="1" x14ac:dyDescent="0.35">
      <c r="A22"/>
      <c r="B22"/>
      <c r="F22" s="102"/>
    </row>
    <row r="23" spans="1:6" s="18" customFormat="1" x14ac:dyDescent="0.35">
      <c r="A23"/>
      <c r="B23"/>
      <c r="F23" s="102"/>
    </row>
    <row r="24" spans="1:6" s="18" customFormat="1" x14ac:dyDescent="0.35">
      <c r="A24"/>
      <c r="B24"/>
      <c r="F24" s="102"/>
    </row>
    <row r="25" spans="1:6" s="18" customFormat="1" x14ac:dyDescent="0.35">
      <c r="A25"/>
      <c r="B25"/>
      <c r="F25" s="102"/>
    </row>
    <row r="26" spans="1:6" s="18" customFormat="1" x14ac:dyDescent="0.35">
      <c r="A26"/>
      <c r="B26"/>
      <c r="F26" s="102"/>
    </row>
    <row r="27" spans="1:6" s="18" customFormat="1" x14ac:dyDescent="0.35">
      <c r="A27"/>
      <c r="B27"/>
      <c r="F27" s="102"/>
    </row>
    <row r="28" spans="1:6" s="18" customFormat="1" x14ac:dyDescent="0.35">
      <c r="A28"/>
      <c r="B28"/>
      <c r="F28" s="102"/>
    </row>
    <row r="29" spans="1:6" s="18" customFormat="1" x14ac:dyDescent="0.35">
      <c r="A29"/>
      <c r="B29"/>
      <c r="F29" s="102"/>
    </row>
    <row r="30" spans="1:6" s="18" customFormat="1" x14ac:dyDescent="0.35">
      <c r="A30"/>
      <c r="B30"/>
      <c r="F30" s="102"/>
    </row>
    <row r="31" spans="1:6" s="18" customFormat="1" x14ac:dyDescent="0.35">
      <c r="A31"/>
      <c r="B31"/>
      <c r="F31" s="102"/>
    </row>
    <row r="32" spans="1:6" s="18" customFormat="1" x14ac:dyDescent="0.35">
      <c r="A32"/>
      <c r="B32"/>
      <c r="F32" s="102"/>
    </row>
    <row r="33" spans="1:108" s="18" customFormat="1" x14ac:dyDescent="0.35">
      <c r="A33"/>
      <c r="B33"/>
      <c r="F33" s="102"/>
    </row>
    <row r="34" spans="1:108" s="18" customFormat="1" x14ac:dyDescent="0.35">
      <c r="A34"/>
      <c r="B34"/>
      <c r="F34" s="102"/>
    </row>
    <row r="35" spans="1:108" s="18" customFormat="1" x14ac:dyDescent="0.35">
      <c r="A35"/>
      <c r="B35"/>
      <c r="F35" s="102"/>
    </row>
    <row r="36" spans="1:108" s="18" customFormat="1" x14ac:dyDescent="0.35">
      <c r="A36"/>
      <c r="B36"/>
      <c r="F36" s="102"/>
    </row>
    <row r="37" spans="1:108" s="18" customFormat="1" x14ac:dyDescent="0.35">
      <c r="A37"/>
      <c r="B37"/>
      <c r="F37" s="10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s="18" customFormat="1" x14ac:dyDescent="0.35">
      <c r="A38"/>
      <c r="B38"/>
      <c r="F38" s="102"/>
    </row>
    <row r="39" spans="1:108" s="18" customFormat="1" x14ac:dyDescent="0.35">
      <c r="A39"/>
      <c r="B39"/>
      <c r="F39" s="102"/>
    </row>
    <row r="40" spans="1:108" s="18" customFormat="1" x14ac:dyDescent="0.35">
      <c r="A40"/>
      <c r="B40"/>
      <c r="F40" s="102"/>
    </row>
    <row r="41" spans="1:108" s="18" customFormat="1" x14ac:dyDescent="0.35">
      <c r="A41"/>
      <c r="B41"/>
      <c r="F41" s="102"/>
    </row>
    <row r="42" spans="1:108" s="18" customFormat="1" x14ac:dyDescent="0.35">
      <c r="A42"/>
      <c r="B42"/>
      <c r="F42" s="102"/>
    </row>
    <row r="43" spans="1:108" s="18" customFormat="1" x14ac:dyDescent="0.35">
      <c r="A43"/>
      <c r="B43"/>
      <c r="F43" s="102"/>
    </row>
    <row r="44" spans="1:108" s="18" customFormat="1" x14ac:dyDescent="0.35">
      <c r="A44"/>
      <c r="B44"/>
      <c r="F44" s="102"/>
    </row>
    <row r="45" spans="1:108" s="18" customFormat="1" x14ac:dyDescent="0.35">
      <c r="A45"/>
      <c r="B45"/>
      <c r="F45" s="102"/>
    </row>
    <row r="46" spans="1:108" s="18" customFormat="1" x14ac:dyDescent="0.35">
      <c r="A46"/>
      <c r="B46"/>
      <c r="F46" s="102"/>
    </row>
    <row r="47" spans="1:108" s="18" customFormat="1" x14ac:dyDescent="0.35">
      <c r="A47"/>
      <c r="B47"/>
      <c r="F47" s="102"/>
    </row>
    <row r="48" spans="1:108" s="18" customFormat="1" x14ac:dyDescent="0.35">
      <c r="A48"/>
      <c r="B48"/>
      <c r="F48" s="102"/>
    </row>
    <row r="49" spans="1:6" s="18" customFormat="1" x14ac:dyDescent="0.35">
      <c r="A49"/>
      <c r="B49"/>
      <c r="F49" s="102"/>
    </row>
    <row r="50" spans="1:6" s="18" customFormat="1" x14ac:dyDescent="0.35">
      <c r="A50"/>
      <c r="B50"/>
      <c r="F50" s="102"/>
    </row>
    <row r="51" spans="1:6" s="18" customFormat="1" x14ac:dyDescent="0.35">
      <c r="A51"/>
      <c r="B51"/>
      <c r="F51" s="102"/>
    </row>
    <row r="52" spans="1:6" s="18" customFormat="1" x14ac:dyDescent="0.35">
      <c r="A52"/>
      <c r="B52"/>
      <c r="F52" s="102"/>
    </row>
    <row r="53" spans="1:6" s="18" customFormat="1" x14ac:dyDescent="0.35">
      <c r="A53"/>
      <c r="B53"/>
      <c r="F53" s="102"/>
    </row>
    <row r="54" spans="1:6" s="18" customFormat="1" x14ac:dyDescent="0.35">
      <c r="A54"/>
      <c r="B54"/>
      <c r="F54" s="102"/>
    </row>
    <row r="55" spans="1:6" s="18" customFormat="1" x14ac:dyDescent="0.35">
      <c r="A55"/>
      <c r="B55"/>
      <c r="F55" s="102"/>
    </row>
    <row r="56" spans="1:6" s="18" customFormat="1" x14ac:dyDescent="0.35">
      <c r="A56"/>
      <c r="B56"/>
      <c r="F56" s="102"/>
    </row>
    <row r="57" spans="1:6" s="18" customFormat="1" x14ac:dyDescent="0.35">
      <c r="A57"/>
      <c r="B57"/>
      <c r="F57" s="102"/>
    </row>
    <row r="58" spans="1:6" s="18" customFormat="1" x14ac:dyDescent="0.35">
      <c r="A58"/>
      <c r="B58"/>
      <c r="F58" s="102"/>
    </row>
    <row r="59" spans="1:6" s="18" customFormat="1" x14ac:dyDescent="0.35">
      <c r="A59"/>
      <c r="B59"/>
      <c r="F59" s="102"/>
    </row>
    <row r="60" spans="1:6" s="18" customFormat="1" x14ac:dyDescent="0.35">
      <c r="A60"/>
      <c r="B60"/>
      <c r="F60" s="102"/>
    </row>
    <row r="61" spans="1:6" s="18" customFormat="1" x14ac:dyDescent="0.35">
      <c r="A61"/>
      <c r="B61"/>
      <c r="F61" s="102"/>
    </row>
    <row r="62" spans="1:6" s="18" customFormat="1" x14ac:dyDescent="0.35">
      <c r="A62"/>
      <c r="B62"/>
      <c r="F62" s="102"/>
    </row>
    <row r="63" spans="1:6" s="18" customFormat="1" x14ac:dyDescent="0.35">
      <c r="A63"/>
      <c r="B63"/>
      <c r="F63" s="102"/>
    </row>
    <row r="64" spans="1:6" s="18" customFormat="1" x14ac:dyDescent="0.35">
      <c r="A64"/>
      <c r="B64"/>
      <c r="F64" s="102"/>
    </row>
    <row r="65" spans="1:6" s="18" customFormat="1" x14ac:dyDescent="0.35">
      <c r="A65"/>
      <c r="B65"/>
      <c r="F65" s="102"/>
    </row>
    <row r="66" spans="1:6" s="18" customFormat="1" x14ac:dyDescent="0.35">
      <c r="A66"/>
      <c r="B66"/>
      <c r="F66" s="102"/>
    </row>
    <row r="67" spans="1:6" s="18" customFormat="1" x14ac:dyDescent="0.35">
      <c r="A67"/>
      <c r="B67"/>
      <c r="F67" s="102"/>
    </row>
    <row r="68" spans="1:6" s="18" customFormat="1" x14ac:dyDescent="0.35">
      <c r="A68"/>
      <c r="B68"/>
      <c r="F68" s="102"/>
    </row>
    <row r="69" spans="1:6" s="18" customFormat="1" x14ac:dyDescent="0.35">
      <c r="A69"/>
      <c r="B69"/>
      <c r="F69" s="102"/>
    </row>
    <row r="70" spans="1:6" s="18" customFormat="1" x14ac:dyDescent="0.35">
      <c r="A70"/>
      <c r="B70"/>
      <c r="F70" s="102"/>
    </row>
    <row r="71" spans="1:6" s="18" customFormat="1" x14ac:dyDescent="0.35">
      <c r="A71"/>
      <c r="B71"/>
      <c r="F71" s="102"/>
    </row>
    <row r="72" spans="1:6" s="18" customFormat="1" x14ac:dyDescent="0.35">
      <c r="A72"/>
      <c r="B72"/>
      <c r="F72" s="102"/>
    </row>
    <row r="73" spans="1:6" s="18" customFormat="1" x14ac:dyDescent="0.35">
      <c r="A73"/>
      <c r="B73"/>
      <c r="F73" s="102"/>
    </row>
    <row r="74" spans="1:6" s="18" customFormat="1" x14ac:dyDescent="0.35">
      <c r="A74"/>
      <c r="B74"/>
      <c r="F74" s="102"/>
    </row>
    <row r="75" spans="1:6" s="18" customFormat="1" x14ac:dyDescent="0.35">
      <c r="A75"/>
      <c r="B75"/>
      <c r="F75" s="102"/>
    </row>
    <row r="76" spans="1:6" s="18" customFormat="1" x14ac:dyDescent="0.35">
      <c r="A76"/>
      <c r="B76"/>
      <c r="F76" s="102"/>
    </row>
    <row r="77" spans="1:6" s="18" customFormat="1" x14ac:dyDescent="0.35">
      <c r="A77"/>
      <c r="B77"/>
      <c r="F77" s="102"/>
    </row>
    <row r="78" spans="1:6" s="18" customFormat="1" x14ac:dyDescent="0.35">
      <c r="A78"/>
      <c r="B78"/>
      <c r="F78" s="102"/>
    </row>
    <row r="79" spans="1:6" s="18" customFormat="1" x14ac:dyDescent="0.35">
      <c r="A79"/>
      <c r="B79"/>
      <c r="F79" s="102"/>
    </row>
    <row r="80" spans="1:6" s="18" customFormat="1" x14ac:dyDescent="0.35">
      <c r="A80"/>
      <c r="B80"/>
      <c r="F80" s="102"/>
    </row>
    <row r="81" spans="1:6" s="18" customFormat="1" x14ac:dyDescent="0.35">
      <c r="A81"/>
      <c r="B81"/>
      <c r="F81" s="102"/>
    </row>
    <row r="82" spans="1:6" s="18" customFormat="1" x14ac:dyDescent="0.35">
      <c r="A82"/>
      <c r="B82"/>
      <c r="F82" s="102"/>
    </row>
    <row r="83" spans="1:6" s="18" customFormat="1" x14ac:dyDescent="0.35">
      <c r="A83"/>
      <c r="B83"/>
      <c r="F83" s="102"/>
    </row>
    <row r="84" spans="1:6" s="18" customFormat="1" x14ac:dyDescent="0.35">
      <c r="A84"/>
      <c r="B84"/>
      <c r="F84" s="102"/>
    </row>
    <row r="85" spans="1:6" s="18" customFormat="1" x14ac:dyDescent="0.35">
      <c r="A85"/>
      <c r="B85"/>
      <c r="F85" s="102"/>
    </row>
    <row r="86" spans="1:6" s="18" customFormat="1" x14ac:dyDescent="0.35">
      <c r="A86"/>
      <c r="B86"/>
      <c r="F86" s="102"/>
    </row>
    <row r="87" spans="1:6" s="18" customFormat="1" x14ac:dyDescent="0.35">
      <c r="A87"/>
      <c r="B87"/>
      <c r="F87" s="102"/>
    </row>
    <row r="88" spans="1:6" s="18" customFormat="1" x14ac:dyDescent="0.35">
      <c r="A88"/>
      <c r="B88"/>
      <c r="F88" s="102"/>
    </row>
    <row r="89" spans="1:6" s="18" customFormat="1" x14ac:dyDescent="0.35">
      <c r="A89"/>
      <c r="B89"/>
      <c r="F89" s="102"/>
    </row>
    <row r="90" spans="1:6" s="18" customFormat="1" x14ac:dyDescent="0.35">
      <c r="A90"/>
      <c r="B90"/>
      <c r="F90" s="102"/>
    </row>
    <row r="91" spans="1:6" s="18" customFormat="1" x14ac:dyDescent="0.35">
      <c r="A91"/>
      <c r="B91"/>
      <c r="F91" s="102"/>
    </row>
    <row r="92" spans="1:6" s="18" customFormat="1" x14ac:dyDescent="0.35">
      <c r="A92"/>
      <c r="B92"/>
      <c r="F92" s="102"/>
    </row>
    <row r="93" spans="1:6" s="18" customFormat="1" x14ac:dyDescent="0.35">
      <c r="A93"/>
      <c r="B93"/>
      <c r="F93" s="102"/>
    </row>
    <row r="94" spans="1:6" s="18" customFormat="1" x14ac:dyDescent="0.35">
      <c r="A94"/>
      <c r="B94"/>
      <c r="F94" s="102"/>
    </row>
    <row r="95" spans="1:6" s="18" customFormat="1" x14ac:dyDescent="0.35">
      <c r="A95"/>
      <c r="B95"/>
      <c r="F95" s="102"/>
    </row>
    <row r="96" spans="1:6" s="18" customFormat="1" x14ac:dyDescent="0.35">
      <c r="A96"/>
      <c r="B96"/>
      <c r="F96" s="102"/>
    </row>
    <row r="97" spans="1:6" s="18" customFormat="1" x14ac:dyDescent="0.35">
      <c r="A97"/>
      <c r="B97"/>
      <c r="F97" s="102"/>
    </row>
    <row r="98" spans="1:6" s="18" customFormat="1" x14ac:dyDescent="0.35">
      <c r="A98"/>
      <c r="B98"/>
      <c r="F98" s="102"/>
    </row>
    <row r="99" spans="1:6" s="18" customFormat="1" x14ac:dyDescent="0.35">
      <c r="A99"/>
      <c r="B99"/>
      <c r="F99" s="102"/>
    </row>
    <row r="100" spans="1:6" s="18" customFormat="1" x14ac:dyDescent="0.35">
      <c r="A100"/>
      <c r="B100"/>
      <c r="F100" s="102"/>
    </row>
    <row r="101" spans="1:6" s="18" customFormat="1" x14ac:dyDescent="0.35">
      <c r="A101"/>
      <c r="B101"/>
      <c r="F101" s="102"/>
    </row>
    <row r="102" spans="1:6" s="18" customFormat="1" x14ac:dyDescent="0.35">
      <c r="A102"/>
      <c r="B102"/>
      <c r="F102" s="102"/>
    </row>
    <row r="103" spans="1:6" s="18" customFormat="1" x14ac:dyDescent="0.35">
      <c r="A103"/>
      <c r="B103"/>
      <c r="F103" s="102"/>
    </row>
    <row r="104" spans="1:6" s="18" customFormat="1" x14ac:dyDescent="0.35">
      <c r="A104"/>
      <c r="B104"/>
      <c r="F104" s="102"/>
    </row>
    <row r="105" spans="1:6" s="18" customFormat="1" x14ac:dyDescent="0.35">
      <c r="A105"/>
      <c r="B105"/>
      <c r="F105" s="102"/>
    </row>
    <row r="106" spans="1:6" s="18" customFormat="1" x14ac:dyDescent="0.35">
      <c r="A106"/>
      <c r="B106"/>
      <c r="F106" s="102"/>
    </row>
    <row r="107" spans="1:6" s="18" customFormat="1" x14ac:dyDescent="0.35">
      <c r="A107"/>
      <c r="B107"/>
      <c r="F107" s="102"/>
    </row>
    <row r="108" spans="1:6" s="18" customFormat="1" x14ac:dyDescent="0.35">
      <c r="A108"/>
      <c r="B108"/>
      <c r="F108" s="102"/>
    </row>
    <row r="109" spans="1:6" s="18" customFormat="1" x14ac:dyDescent="0.35">
      <c r="A109"/>
      <c r="B109"/>
      <c r="F109" s="102"/>
    </row>
    <row r="110" spans="1:6" s="18" customFormat="1" x14ac:dyDescent="0.35">
      <c r="A110"/>
      <c r="B110"/>
      <c r="F110" s="102"/>
    </row>
    <row r="111" spans="1:6" s="18" customFormat="1" x14ac:dyDescent="0.35">
      <c r="A111"/>
      <c r="B111"/>
      <c r="F111" s="102"/>
    </row>
    <row r="112" spans="1:6" s="18" customFormat="1" x14ac:dyDescent="0.35">
      <c r="A112"/>
      <c r="B112"/>
      <c r="F112" s="102"/>
    </row>
    <row r="113" spans="1:6" s="18" customFormat="1" x14ac:dyDescent="0.35">
      <c r="A113"/>
      <c r="B113"/>
      <c r="F113" s="102"/>
    </row>
    <row r="114" spans="1:6" s="18" customFormat="1" x14ac:dyDescent="0.35">
      <c r="A114"/>
      <c r="B114"/>
      <c r="F114" s="102"/>
    </row>
    <row r="115" spans="1:6" s="18" customFormat="1" x14ac:dyDescent="0.35">
      <c r="A115"/>
      <c r="B115"/>
      <c r="F115" s="102"/>
    </row>
    <row r="116" spans="1:6" s="18" customFormat="1" x14ac:dyDescent="0.35">
      <c r="A116"/>
      <c r="B116"/>
      <c r="F116" s="102"/>
    </row>
    <row r="117" spans="1:6" s="18" customFormat="1" x14ac:dyDescent="0.35">
      <c r="A117"/>
      <c r="B117"/>
      <c r="F117" s="102"/>
    </row>
    <row r="118" spans="1:6" s="18" customFormat="1" x14ac:dyDescent="0.35">
      <c r="A118"/>
      <c r="B118"/>
      <c r="F118" s="102"/>
    </row>
    <row r="119" spans="1:6" s="18" customFormat="1" x14ac:dyDescent="0.35">
      <c r="A119"/>
      <c r="B119"/>
      <c r="F119" s="102"/>
    </row>
    <row r="120" spans="1:6" s="18" customFormat="1" x14ac:dyDescent="0.35">
      <c r="A120"/>
      <c r="B120"/>
      <c r="F120" s="102"/>
    </row>
    <row r="121" spans="1:6" s="18" customFormat="1" x14ac:dyDescent="0.35">
      <c r="A121"/>
      <c r="B121"/>
      <c r="F121" s="102"/>
    </row>
    <row r="122" spans="1:6" s="18" customFormat="1" x14ac:dyDescent="0.35">
      <c r="A122"/>
      <c r="B122"/>
      <c r="F122" s="102"/>
    </row>
    <row r="123" spans="1:6" s="18" customFormat="1" x14ac:dyDescent="0.35">
      <c r="A123"/>
      <c r="B123"/>
      <c r="F123" s="102"/>
    </row>
    <row r="124" spans="1:6" s="18" customFormat="1" x14ac:dyDescent="0.35">
      <c r="A124"/>
      <c r="B124"/>
      <c r="F124" s="102"/>
    </row>
    <row r="125" spans="1:6" s="18" customFormat="1" x14ac:dyDescent="0.35">
      <c r="A125"/>
      <c r="B125"/>
      <c r="F125" s="102"/>
    </row>
    <row r="126" spans="1:6" s="18" customFormat="1" x14ac:dyDescent="0.35">
      <c r="A126"/>
      <c r="B126"/>
      <c r="F126" s="102"/>
    </row>
    <row r="127" spans="1:6" s="18" customFormat="1" x14ac:dyDescent="0.35">
      <c r="A127"/>
      <c r="B127"/>
      <c r="F127" s="102"/>
    </row>
    <row r="128" spans="1:6" s="18" customFormat="1" x14ac:dyDescent="0.35">
      <c r="A128"/>
      <c r="B128"/>
      <c r="F128" s="102"/>
    </row>
    <row r="129" spans="1:6" s="18" customFormat="1" x14ac:dyDescent="0.35">
      <c r="A129"/>
      <c r="B129"/>
      <c r="F129" s="102"/>
    </row>
    <row r="130" spans="1:6" s="18" customFormat="1" x14ac:dyDescent="0.35">
      <c r="A130"/>
      <c r="B130"/>
      <c r="F130" s="102"/>
    </row>
    <row r="131" spans="1:6" s="18" customFormat="1" x14ac:dyDescent="0.35">
      <c r="A131"/>
      <c r="B131"/>
      <c r="F131" s="102"/>
    </row>
    <row r="132" spans="1:6" s="18" customFormat="1" x14ac:dyDescent="0.35">
      <c r="A132"/>
      <c r="B132"/>
      <c r="F132" s="102"/>
    </row>
    <row r="133" spans="1:6" s="18" customFormat="1" x14ac:dyDescent="0.35">
      <c r="A133"/>
      <c r="B133"/>
      <c r="F133" s="102"/>
    </row>
    <row r="134" spans="1:6" s="18" customFormat="1" x14ac:dyDescent="0.35">
      <c r="A134"/>
      <c r="B134"/>
      <c r="F134" s="102"/>
    </row>
    <row r="135" spans="1:6" s="18" customFormat="1" x14ac:dyDescent="0.35">
      <c r="A135"/>
      <c r="B135"/>
      <c r="F135" s="102"/>
    </row>
    <row r="136" spans="1:6" s="18" customFormat="1" x14ac:dyDescent="0.35">
      <c r="A136"/>
      <c r="B136"/>
      <c r="F136" s="102"/>
    </row>
    <row r="137" spans="1:6" s="18" customFormat="1" x14ac:dyDescent="0.35">
      <c r="A137"/>
      <c r="B137"/>
      <c r="F137" s="102"/>
    </row>
    <row r="138" spans="1:6" s="18" customFormat="1" x14ac:dyDescent="0.35">
      <c r="A138"/>
      <c r="B138"/>
      <c r="F138" s="102"/>
    </row>
    <row r="139" spans="1:6" s="18" customFormat="1" x14ac:dyDescent="0.35">
      <c r="A139"/>
      <c r="B139"/>
      <c r="F139" s="102"/>
    </row>
    <row r="140" spans="1:6" s="18" customFormat="1" x14ac:dyDescent="0.35">
      <c r="A140"/>
      <c r="B140"/>
      <c r="F140" s="102"/>
    </row>
    <row r="141" spans="1:6" s="18" customFormat="1" x14ac:dyDescent="0.35">
      <c r="A141"/>
      <c r="B141"/>
      <c r="F141" s="102"/>
    </row>
    <row r="142" spans="1:6" s="18" customFormat="1" x14ac:dyDescent="0.35">
      <c r="A142"/>
      <c r="B142"/>
      <c r="F142" s="102"/>
    </row>
    <row r="143" spans="1:6" s="18" customFormat="1" x14ac:dyDescent="0.35">
      <c r="A143"/>
      <c r="B143"/>
      <c r="F143" s="102"/>
    </row>
    <row r="144" spans="1:6" s="18" customFormat="1" x14ac:dyDescent="0.35">
      <c r="A144"/>
      <c r="B144"/>
      <c r="F144" s="102"/>
    </row>
    <row r="145" spans="1:6" s="18" customFormat="1" x14ac:dyDescent="0.35">
      <c r="A145"/>
      <c r="B145"/>
      <c r="F145" s="102"/>
    </row>
    <row r="146" spans="1:6" s="18" customFormat="1" x14ac:dyDescent="0.35">
      <c r="A146"/>
      <c r="B146"/>
      <c r="F146" s="102"/>
    </row>
    <row r="147" spans="1:6" s="18" customFormat="1" x14ac:dyDescent="0.35">
      <c r="A147"/>
      <c r="B147"/>
      <c r="F147" s="102"/>
    </row>
    <row r="148" spans="1:6" s="18" customFormat="1" x14ac:dyDescent="0.35">
      <c r="A148"/>
      <c r="B148"/>
      <c r="F148" s="102"/>
    </row>
    <row r="149" spans="1:6" s="18" customFormat="1" x14ac:dyDescent="0.35">
      <c r="A149"/>
      <c r="B149"/>
      <c r="F149" s="102"/>
    </row>
    <row r="150" spans="1:6" s="18" customFormat="1" x14ac:dyDescent="0.35">
      <c r="A150"/>
      <c r="B150"/>
      <c r="F150" s="102"/>
    </row>
    <row r="151" spans="1:6" s="18" customFormat="1" x14ac:dyDescent="0.35">
      <c r="A151"/>
      <c r="B151"/>
      <c r="F151" s="102"/>
    </row>
    <row r="152" spans="1:6" s="18" customFormat="1" x14ac:dyDescent="0.35">
      <c r="A152"/>
      <c r="B152"/>
      <c r="F152" s="102"/>
    </row>
    <row r="153" spans="1:6" s="18" customFormat="1" x14ac:dyDescent="0.35">
      <c r="A153"/>
      <c r="B153"/>
      <c r="F153" s="102"/>
    </row>
    <row r="154" spans="1:6" s="18" customFormat="1" x14ac:dyDescent="0.35">
      <c r="A154"/>
      <c r="B154"/>
      <c r="F154" s="102"/>
    </row>
    <row r="155" spans="1:6" s="18" customFormat="1" x14ac:dyDescent="0.35">
      <c r="A155"/>
      <c r="B155"/>
      <c r="F155" s="102"/>
    </row>
    <row r="156" spans="1:6" s="18" customFormat="1" x14ac:dyDescent="0.35">
      <c r="A156"/>
      <c r="B156"/>
      <c r="F156" s="102"/>
    </row>
    <row r="157" spans="1:6" s="18" customFormat="1" x14ac:dyDescent="0.35">
      <c r="A157"/>
      <c r="B157"/>
      <c r="F157" s="102"/>
    </row>
    <row r="158" spans="1:6" s="18" customFormat="1" x14ac:dyDescent="0.35">
      <c r="A158"/>
      <c r="B158"/>
      <c r="F158" s="102"/>
    </row>
    <row r="159" spans="1:6" s="18" customFormat="1" x14ac:dyDescent="0.35">
      <c r="A159"/>
      <c r="B159"/>
      <c r="F159" s="102"/>
    </row>
    <row r="160" spans="1:6" s="18" customFormat="1" x14ac:dyDescent="0.35">
      <c r="A160"/>
      <c r="B160"/>
      <c r="F160" s="102"/>
    </row>
    <row r="161" spans="1:6" s="18" customFormat="1" x14ac:dyDescent="0.35">
      <c r="A161"/>
      <c r="B161"/>
      <c r="F161" s="102"/>
    </row>
    <row r="162" spans="1:6" s="18" customFormat="1" x14ac:dyDescent="0.35">
      <c r="A162"/>
      <c r="B162"/>
      <c r="F162" s="102"/>
    </row>
    <row r="163" spans="1:6" s="18" customFormat="1" x14ac:dyDescent="0.35">
      <c r="A163"/>
      <c r="B163"/>
      <c r="F163" s="102"/>
    </row>
    <row r="164" spans="1:6" s="18" customFormat="1" x14ac:dyDescent="0.35">
      <c r="A164"/>
      <c r="B164"/>
      <c r="F164" s="102"/>
    </row>
    <row r="165" spans="1:6" s="18" customFormat="1" x14ac:dyDescent="0.35">
      <c r="A165"/>
      <c r="B165"/>
      <c r="F165" s="102"/>
    </row>
    <row r="166" spans="1:6" s="18" customFormat="1" x14ac:dyDescent="0.35">
      <c r="A166"/>
      <c r="B166"/>
      <c r="F166" s="102"/>
    </row>
    <row r="167" spans="1:6" s="18" customFormat="1" x14ac:dyDescent="0.35">
      <c r="A167"/>
      <c r="B167"/>
      <c r="F167" s="102"/>
    </row>
    <row r="168" spans="1:6" s="18" customFormat="1" x14ac:dyDescent="0.35">
      <c r="A168"/>
      <c r="B168"/>
      <c r="F168" s="102"/>
    </row>
    <row r="169" spans="1:6" s="18" customFormat="1" x14ac:dyDescent="0.35">
      <c r="A169"/>
      <c r="B169"/>
      <c r="F169" s="102"/>
    </row>
    <row r="170" spans="1:6" s="18" customFormat="1" x14ac:dyDescent="0.35">
      <c r="A170"/>
      <c r="B170"/>
      <c r="F170" s="102"/>
    </row>
    <row r="171" spans="1:6" s="18" customFormat="1" x14ac:dyDescent="0.35">
      <c r="A171"/>
      <c r="B171"/>
      <c r="F171" s="102"/>
    </row>
    <row r="172" spans="1:6" s="18" customFormat="1" x14ac:dyDescent="0.35">
      <c r="A172"/>
      <c r="B172"/>
      <c r="F172" s="102"/>
    </row>
    <row r="173" spans="1:6" s="18" customFormat="1" x14ac:dyDescent="0.35">
      <c r="A173"/>
      <c r="B173"/>
      <c r="F173" s="102"/>
    </row>
    <row r="174" spans="1:6" s="18" customFormat="1" x14ac:dyDescent="0.35">
      <c r="A174"/>
      <c r="B174"/>
      <c r="F174" s="102"/>
    </row>
    <row r="175" spans="1:6" s="18" customFormat="1" x14ac:dyDescent="0.35">
      <c r="A175"/>
      <c r="B175"/>
      <c r="F175" s="102"/>
    </row>
    <row r="176" spans="1:6" s="18" customFormat="1" x14ac:dyDescent="0.35">
      <c r="A176"/>
      <c r="B176"/>
      <c r="F176" s="102"/>
    </row>
    <row r="177" spans="1:6" s="18" customFormat="1" x14ac:dyDescent="0.35">
      <c r="A177"/>
      <c r="B177"/>
      <c r="F177" s="102"/>
    </row>
    <row r="178" spans="1:6" s="18" customFormat="1" x14ac:dyDescent="0.35">
      <c r="A178"/>
      <c r="B178"/>
      <c r="F178" s="102"/>
    </row>
    <row r="179" spans="1:6" s="18" customFormat="1" x14ac:dyDescent="0.35">
      <c r="A179"/>
      <c r="B179"/>
      <c r="F179" s="102"/>
    </row>
    <row r="180" spans="1:6" s="18" customFormat="1" x14ac:dyDescent="0.35">
      <c r="A180"/>
      <c r="B180"/>
      <c r="F180" s="102"/>
    </row>
    <row r="181" spans="1:6" s="18" customFormat="1" x14ac:dyDescent="0.35">
      <c r="A181"/>
      <c r="B181"/>
      <c r="F181" s="102"/>
    </row>
    <row r="182" spans="1:6" s="18" customFormat="1" x14ac:dyDescent="0.35">
      <c r="A182"/>
      <c r="B182"/>
      <c r="F182" s="102"/>
    </row>
    <row r="183" spans="1:6" s="18" customFormat="1" x14ac:dyDescent="0.35">
      <c r="A183"/>
      <c r="B183"/>
      <c r="F183" s="102"/>
    </row>
    <row r="184" spans="1:6" s="18" customFormat="1" x14ac:dyDescent="0.35">
      <c r="A184"/>
      <c r="B184"/>
      <c r="F184" s="102"/>
    </row>
    <row r="185" spans="1:6" s="18" customFormat="1" x14ac:dyDescent="0.35">
      <c r="A185"/>
      <c r="B185"/>
      <c r="F185" s="102"/>
    </row>
    <row r="186" spans="1:6" s="18" customFormat="1" x14ac:dyDescent="0.35">
      <c r="A186"/>
      <c r="B186"/>
      <c r="F186" s="102"/>
    </row>
    <row r="187" spans="1:6" s="18" customFormat="1" x14ac:dyDescent="0.35">
      <c r="A187"/>
      <c r="B187"/>
      <c r="F187" s="102"/>
    </row>
    <row r="188" spans="1:6" s="18" customFormat="1" x14ac:dyDescent="0.35">
      <c r="A188"/>
      <c r="B188"/>
      <c r="F188" s="102"/>
    </row>
    <row r="189" spans="1:6" s="18" customFormat="1" x14ac:dyDescent="0.35">
      <c r="A189"/>
      <c r="B189"/>
      <c r="F189" s="102"/>
    </row>
    <row r="190" spans="1:6" s="18" customFormat="1" x14ac:dyDescent="0.35">
      <c r="A190"/>
      <c r="B190"/>
      <c r="F190" s="102"/>
    </row>
    <row r="191" spans="1:6" s="18" customFormat="1" x14ac:dyDescent="0.35">
      <c r="A191"/>
      <c r="B191"/>
      <c r="F191" s="102"/>
    </row>
    <row r="192" spans="1:6" s="18" customFormat="1" x14ac:dyDescent="0.35">
      <c r="A192"/>
      <c r="B192"/>
      <c r="F192" s="102"/>
    </row>
    <row r="193" spans="1:6" s="18" customFormat="1" x14ac:dyDescent="0.35">
      <c r="A193"/>
      <c r="B193"/>
      <c r="F193" s="102"/>
    </row>
    <row r="194" spans="1:6" s="18" customFormat="1" x14ac:dyDescent="0.35">
      <c r="A194"/>
      <c r="B194"/>
      <c r="F194" s="102"/>
    </row>
    <row r="195" spans="1:6" s="18" customFormat="1" x14ac:dyDescent="0.35">
      <c r="A195"/>
      <c r="B195"/>
      <c r="F195" s="102"/>
    </row>
    <row r="196" spans="1:6" s="18" customFormat="1" x14ac:dyDescent="0.35">
      <c r="A196"/>
      <c r="B196"/>
      <c r="F196" s="102"/>
    </row>
    <row r="197" spans="1:6" s="18" customFormat="1" x14ac:dyDescent="0.35">
      <c r="A197"/>
      <c r="B197"/>
      <c r="F197" s="102"/>
    </row>
    <row r="198" spans="1:6" s="18" customFormat="1" x14ac:dyDescent="0.35">
      <c r="A198"/>
      <c r="B198"/>
      <c r="F198" s="102"/>
    </row>
    <row r="199" spans="1:6" s="18" customFormat="1" x14ac:dyDescent="0.35">
      <c r="A199"/>
      <c r="B199"/>
      <c r="F199" s="102"/>
    </row>
    <row r="200" spans="1:6" s="18" customFormat="1" x14ac:dyDescent="0.35">
      <c r="A200"/>
      <c r="B200"/>
      <c r="F200" s="102"/>
    </row>
    <row r="201" spans="1:6" s="18" customFormat="1" x14ac:dyDescent="0.35">
      <c r="A201"/>
      <c r="B201"/>
      <c r="F201" s="102"/>
    </row>
    <row r="202" spans="1:6" s="18" customFormat="1" x14ac:dyDescent="0.35">
      <c r="A202"/>
      <c r="B202"/>
      <c r="F202" s="102"/>
    </row>
    <row r="203" spans="1:6" s="18" customFormat="1" x14ac:dyDescent="0.35">
      <c r="A203"/>
      <c r="B203"/>
      <c r="F203" s="102"/>
    </row>
    <row r="204" spans="1:6" s="18" customFormat="1" x14ac:dyDescent="0.35">
      <c r="A204"/>
      <c r="B204"/>
      <c r="F204" s="102"/>
    </row>
    <row r="205" spans="1:6" s="18" customFormat="1" x14ac:dyDescent="0.35">
      <c r="A205"/>
      <c r="B205"/>
      <c r="F205" s="102"/>
    </row>
    <row r="206" spans="1:6" s="18" customFormat="1" x14ac:dyDescent="0.35">
      <c r="A206"/>
      <c r="B206"/>
      <c r="F206" s="102"/>
    </row>
    <row r="207" spans="1:6" s="18" customFormat="1" x14ac:dyDescent="0.35">
      <c r="A207"/>
      <c r="B207"/>
      <c r="F207" s="102"/>
    </row>
    <row r="208" spans="1:6" s="18" customFormat="1" x14ac:dyDescent="0.35">
      <c r="A208"/>
      <c r="B208"/>
      <c r="F208" s="102"/>
    </row>
    <row r="209" spans="1:6" s="18" customFormat="1" x14ac:dyDescent="0.35">
      <c r="A209"/>
      <c r="B209"/>
      <c r="F209" s="102"/>
    </row>
    <row r="210" spans="1:6" s="18" customFormat="1" x14ac:dyDescent="0.35">
      <c r="A210"/>
      <c r="B210"/>
      <c r="F210" s="102"/>
    </row>
    <row r="211" spans="1:6" s="18" customFormat="1" x14ac:dyDescent="0.35">
      <c r="A211"/>
      <c r="B211"/>
      <c r="F211" s="102"/>
    </row>
    <row r="212" spans="1:6" s="18" customFormat="1" x14ac:dyDescent="0.35">
      <c r="A212"/>
      <c r="B212"/>
      <c r="F212" s="102"/>
    </row>
    <row r="213" spans="1:6" s="18" customFormat="1" x14ac:dyDescent="0.35">
      <c r="A213"/>
      <c r="B213"/>
      <c r="F213" s="102"/>
    </row>
    <row r="214" spans="1:6" s="18" customFormat="1" x14ac:dyDescent="0.35">
      <c r="A214"/>
      <c r="B214"/>
      <c r="F214" s="102"/>
    </row>
    <row r="215" spans="1:6" s="18" customFormat="1" x14ac:dyDescent="0.35">
      <c r="A215"/>
      <c r="B215"/>
      <c r="F215" s="102"/>
    </row>
    <row r="216" spans="1:6" s="18" customFormat="1" x14ac:dyDescent="0.35">
      <c r="A216"/>
      <c r="B216"/>
      <c r="F216" s="102"/>
    </row>
    <row r="217" spans="1:6" s="18" customFormat="1" x14ac:dyDescent="0.35">
      <c r="A217"/>
      <c r="B217"/>
      <c r="F217" s="102"/>
    </row>
    <row r="218" spans="1:6" s="18" customFormat="1" x14ac:dyDescent="0.35">
      <c r="A218"/>
      <c r="B218"/>
      <c r="F218" s="102"/>
    </row>
    <row r="219" spans="1:6" s="18" customFormat="1" x14ac:dyDescent="0.35">
      <c r="A219"/>
      <c r="B219"/>
      <c r="F219" s="102"/>
    </row>
    <row r="220" spans="1:6" s="18" customFormat="1" x14ac:dyDescent="0.35">
      <c r="A220"/>
      <c r="B220"/>
      <c r="F220" s="102"/>
    </row>
    <row r="221" spans="1:6" s="18" customFormat="1" x14ac:dyDescent="0.35">
      <c r="A221"/>
      <c r="B221"/>
      <c r="F221" s="102"/>
    </row>
    <row r="222" spans="1:6" s="18" customFormat="1" x14ac:dyDescent="0.35">
      <c r="A222"/>
      <c r="B222"/>
      <c r="F222" s="102"/>
    </row>
    <row r="223" spans="1:6" s="18" customFormat="1" x14ac:dyDescent="0.35">
      <c r="A223"/>
      <c r="B223"/>
      <c r="F223" s="102"/>
    </row>
    <row r="224" spans="1:6" s="18" customFormat="1" x14ac:dyDescent="0.35">
      <c r="A224"/>
      <c r="B224"/>
      <c r="F224" s="102"/>
    </row>
    <row r="225" spans="1:6" s="18" customFormat="1" x14ac:dyDescent="0.35">
      <c r="A225"/>
      <c r="B225"/>
      <c r="F225" s="102"/>
    </row>
    <row r="226" spans="1:6" s="18" customFormat="1" x14ac:dyDescent="0.35">
      <c r="A226"/>
      <c r="B226"/>
      <c r="F226" s="102"/>
    </row>
    <row r="227" spans="1:6" s="18" customFormat="1" x14ac:dyDescent="0.35">
      <c r="A227"/>
      <c r="B227"/>
      <c r="F227" s="102"/>
    </row>
    <row r="228" spans="1:6" s="18" customFormat="1" x14ac:dyDescent="0.35">
      <c r="A228"/>
      <c r="B228"/>
      <c r="F228" s="102"/>
    </row>
    <row r="229" spans="1:6" s="18" customFormat="1" x14ac:dyDescent="0.35">
      <c r="A229"/>
      <c r="B229"/>
      <c r="F229" s="102"/>
    </row>
    <row r="230" spans="1:6" s="18" customFormat="1" x14ac:dyDescent="0.35">
      <c r="A230"/>
      <c r="B230"/>
      <c r="F230" s="102"/>
    </row>
    <row r="231" spans="1:6" s="18" customFormat="1" x14ac:dyDescent="0.35">
      <c r="A231"/>
      <c r="B231"/>
      <c r="F231" s="102"/>
    </row>
    <row r="232" spans="1:6" s="18" customFormat="1" x14ac:dyDescent="0.35">
      <c r="A232"/>
      <c r="B232"/>
      <c r="F232" s="102"/>
    </row>
    <row r="233" spans="1:6" s="18" customFormat="1" x14ac:dyDescent="0.35">
      <c r="A233"/>
      <c r="B233"/>
      <c r="F233" s="102"/>
    </row>
    <row r="234" spans="1:6" s="18" customFormat="1" x14ac:dyDescent="0.35">
      <c r="A234"/>
      <c r="B234"/>
      <c r="F234" s="102"/>
    </row>
    <row r="235" spans="1:6" s="18" customFormat="1" x14ac:dyDescent="0.35">
      <c r="A235"/>
      <c r="B235"/>
      <c r="F235" s="102"/>
    </row>
    <row r="236" spans="1:6" s="18" customFormat="1" x14ac:dyDescent="0.35">
      <c r="A236"/>
      <c r="B236"/>
      <c r="F236" s="102"/>
    </row>
    <row r="237" spans="1:6" s="18" customFormat="1" x14ac:dyDescent="0.35">
      <c r="A237"/>
      <c r="B237"/>
      <c r="F237" s="102"/>
    </row>
    <row r="238" spans="1:6" s="18" customFormat="1" x14ac:dyDescent="0.35">
      <c r="A238"/>
      <c r="B238"/>
      <c r="F238" s="102"/>
    </row>
    <row r="239" spans="1:6" s="18" customFormat="1" x14ac:dyDescent="0.35">
      <c r="A239"/>
      <c r="B239"/>
      <c r="F239" s="102"/>
    </row>
    <row r="240" spans="1:6" s="18" customFormat="1" x14ac:dyDescent="0.35">
      <c r="A240"/>
      <c r="B240"/>
      <c r="F240" s="102"/>
    </row>
    <row r="241" spans="1:6" s="18" customFormat="1" x14ac:dyDescent="0.35">
      <c r="A241"/>
      <c r="B241"/>
      <c r="F241" s="102"/>
    </row>
    <row r="242" spans="1:6" s="18" customFormat="1" x14ac:dyDescent="0.35">
      <c r="A242"/>
      <c r="B242"/>
      <c r="F242" s="102"/>
    </row>
    <row r="243" spans="1:6" s="18" customFormat="1" x14ac:dyDescent="0.35">
      <c r="A243"/>
      <c r="B243"/>
      <c r="F243" s="102"/>
    </row>
    <row r="244" spans="1:6" s="18" customFormat="1" x14ac:dyDescent="0.35">
      <c r="A244"/>
      <c r="B244"/>
      <c r="F244" s="102"/>
    </row>
    <row r="245" spans="1:6" s="18" customFormat="1" x14ac:dyDescent="0.35">
      <c r="A245"/>
      <c r="B245"/>
      <c r="F245" s="102"/>
    </row>
    <row r="246" spans="1:6" s="18" customFormat="1" x14ac:dyDescent="0.35">
      <c r="A246"/>
      <c r="B246"/>
      <c r="F246" s="102"/>
    </row>
    <row r="247" spans="1:6" s="18" customFormat="1" x14ac:dyDescent="0.35">
      <c r="A247"/>
      <c r="B247"/>
      <c r="F247" s="102"/>
    </row>
    <row r="248" spans="1:6" s="18" customFormat="1" x14ac:dyDescent="0.35">
      <c r="A248"/>
      <c r="B248"/>
      <c r="F248" s="102"/>
    </row>
    <row r="249" spans="1:6" s="18" customFormat="1" x14ac:dyDescent="0.35">
      <c r="A249"/>
      <c r="B249"/>
      <c r="F249" s="102"/>
    </row>
    <row r="250" spans="1:6" s="18" customFormat="1" x14ac:dyDescent="0.35">
      <c r="A250"/>
      <c r="B250"/>
      <c r="F250" s="102"/>
    </row>
    <row r="251" spans="1:6" s="18" customFormat="1" x14ac:dyDescent="0.35">
      <c r="A251"/>
      <c r="B251"/>
      <c r="F251" s="10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1"/>
  <sheetViews>
    <sheetView showGridLines="0" zoomScale="98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26953125" customWidth="1"/>
    <col min="6" max="6" width="11.81640625" bestFit="1" customWidth="1"/>
    <col min="7" max="9" width="12.26953125" bestFit="1" customWidth="1"/>
    <col min="10" max="10" width="12.1796875" bestFit="1" customWidth="1"/>
    <col min="11" max="11" width="12.26953125" bestFit="1" customWidth="1"/>
    <col min="12" max="12" width="12.1796875" bestFit="1" customWidth="1"/>
    <col min="13" max="14" width="12.269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7265625" bestFit="1" customWidth="1"/>
    <col min="31" max="31" width="13.81640625" bestFit="1" customWidth="1"/>
    <col min="32" max="32" width="13.7265625" bestFit="1" customWidth="1"/>
    <col min="33" max="35" width="13.81640625" bestFit="1" customWidth="1"/>
    <col min="36" max="36" width="11.269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269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726562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7265625" bestFit="1" customWidth="1"/>
    <col min="87" max="87" width="14.1796875" bestFit="1" customWidth="1"/>
    <col min="88" max="90" width="14.7265625" bestFit="1" customWidth="1"/>
    <col min="91" max="91" width="14.453125" bestFit="1" customWidth="1"/>
    <col min="92" max="92" width="14.7265625" bestFit="1" customWidth="1"/>
    <col min="93" max="93" width="14.453125" bestFit="1" customWidth="1"/>
    <col min="94" max="96" width="14.7265625" bestFit="1" customWidth="1"/>
    <col min="97" max="97" width="14.1796875" bestFit="1" customWidth="1"/>
  </cols>
  <sheetData>
    <row r="1" spans="1:97" x14ac:dyDescent="0.35">
      <c r="C1" s="4" t="s">
        <v>107</v>
      </c>
      <c r="F1" s="100" t="s">
        <v>104</v>
      </c>
    </row>
    <row r="2" spans="1:97" ht="29" x14ac:dyDescent="0.35">
      <c r="A2" s="9" t="s">
        <v>9</v>
      </c>
      <c r="B2" s="4" t="s">
        <v>12</v>
      </c>
      <c r="C2" s="4" t="s">
        <v>105</v>
      </c>
      <c r="D2" s="4" t="s">
        <v>121</v>
      </c>
      <c r="E2" s="4" t="s">
        <v>122</v>
      </c>
      <c r="F2" s="101">
        <v>43647</v>
      </c>
      <c r="G2" s="5">
        <f>F2+1</f>
        <v>43648</v>
      </c>
      <c r="H2" s="5">
        <f t="shared" ref="H2:AI2" si="0">G2+1</f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>AI2+1</f>
        <v>43677</v>
      </c>
      <c r="AK2" s="5">
        <f t="shared" ref="AK2" si="1">AJ2+1</f>
        <v>43678</v>
      </c>
      <c r="AL2" s="5">
        <f t="shared" ref="AL2" si="2">AK2+1</f>
        <v>43679</v>
      </c>
      <c r="AM2" s="5">
        <f t="shared" ref="AM2" si="3">AL2+1</f>
        <v>43680</v>
      </c>
      <c r="AN2" s="5">
        <f t="shared" ref="AN2" si="4">AM2+1</f>
        <v>43681</v>
      </c>
      <c r="AO2" s="5">
        <f t="shared" ref="AO2" si="5">AN2+1</f>
        <v>43682</v>
      </c>
      <c r="AP2" s="5">
        <f t="shared" ref="AP2" si="6">AO2+1</f>
        <v>43683</v>
      </c>
      <c r="AQ2" s="5">
        <f t="shared" ref="AQ2" si="7">AP2+1</f>
        <v>43684</v>
      </c>
      <c r="AR2" s="5">
        <f t="shared" ref="AR2" si="8">AQ2+1</f>
        <v>43685</v>
      </c>
      <c r="AS2" s="5">
        <f t="shared" ref="AS2" si="9">AR2+1</f>
        <v>43686</v>
      </c>
      <c r="AT2" s="5">
        <f t="shared" ref="AT2" si="10">AS2+1</f>
        <v>43687</v>
      </c>
      <c r="AU2" s="5">
        <f t="shared" ref="AU2" si="11">AT2+1</f>
        <v>43688</v>
      </c>
      <c r="AV2" s="5">
        <f t="shared" ref="AV2" si="12">AU2+1</f>
        <v>43689</v>
      </c>
      <c r="AW2" s="5">
        <f t="shared" ref="AW2" si="13">AV2+1</f>
        <v>43690</v>
      </c>
      <c r="AX2" s="5">
        <f t="shared" ref="AX2" si="14">AW2+1</f>
        <v>43691</v>
      </c>
      <c r="AY2" s="5">
        <f t="shared" ref="AY2" si="15">AX2+1</f>
        <v>43692</v>
      </c>
      <c r="AZ2" s="5">
        <f t="shared" ref="AZ2" si="16">AY2+1</f>
        <v>43693</v>
      </c>
      <c r="BA2" s="5">
        <f t="shared" ref="BA2" si="17">AZ2+1</f>
        <v>43694</v>
      </c>
      <c r="BB2" s="5">
        <f t="shared" ref="BB2" si="18">BA2+1</f>
        <v>43695</v>
      </c>
      <c r="BC2" s="5">
        <f t="shared" ref="BC2" si="19">BB2+1</f>
        <v>43696</v>
      </c>
      <c r="BD2" s="5">
        <f t="shared" ref="BD2" si="20">BC2+1</f>
        <v>43697</v>
      </c>
      <c r="BE2" s="5">
        <f t="shared" ref="BE2" si="21">BD2+1</f>
        <v>43698</v>
      </c>
      <c r="BF2" s="5">
        <f t="shared" ref="BF2" si="22">BE2+1</f>
        <v>43699</v>
      </c>
      <c r="BG2" s="5">
        <f t="shared" ref="BG2" si="23">BF2+1</f>
        <v>43700</v>
      </c>
      <c r="BH2" s="5">
        <f t="shared" ref="BH2" si="24">BG2+1</f>
        <v>43701</v>
      </c>
      <c r="BI2" s="5">
        <f t="shared" ref="BI2" si="25">BH2+1</f>
        <v>43702</v>
      </c>
      <c r="BJ2" s="5">
        <f t="shared" ref="BJ2" si="26">BI2+1</f>
        <v>43703</v>
      </c>
      <c r="BK2" s="5">
        <f t="shared" ref="BK2" si="27">BJ2+1</f>
        <v>43704</v>
      </c>
      <c r="BL2" s="5">
        <f t="shared" ref="BL2" si="28">BK2+1</f>
        <v>43705</v>
      </c>
      <c r="BM2" s="5">
        <f>BL2+1</f>
        <v>43706</v>
      </c>
      <c r="BN2" s="5">
        <f t="shared" ref="BN2" si="29">BM2+1</f>
        <v>43707</v>
      </c>
      <c r="BO2" s="5">
        <f t="shared" ref="BO2" si="30">BN2+1</f>
        <v>43708</v>
      </c>
      <c r="BP2" s="5">
        <f t="shared" ref="BP2" si="31">BO2+1</f>
        <v>43709</v>
      </c>
      <c r="BQ2" s="5">
        <f t="shared" ref="BQ2" si="32">BP2+1</f>
        <v>43710</v>
      </c>
      <c r="BR2" s="5">
        <f t="shared" ref="BR2" si="33">BQ2+1</f>
        <v>43711</v>
      </c>
      <c r="BS2" s="5">
        <f t="shared" ref="BS2" si="34">BR2+1</f>
        <v>43712</v>
      </c>
      <c r="BT2" s="5">
        <f t="shared" ref="BT2" si="35">BS2+1</f>
        <v>43713</v>
      </c>
      <c r="BU2" s="5">
        <f t="shared" ref="BU2" si="36">BT2+1</f>
        <v>43714</v>
      </c>
      <c r="BV2" s="5">
        <f t="shared" ref="BV2" si="37">BU2+1</f>
        <v>43715</v>
      </c>
      <c r="BW2" s="5">
        <f t="shared" ref="BW2" si="38">BV2+1</f>
        <v>43716</v>
      </c>
      <c r="BX2" s="5">
        <f t="shared" ref="BX2" si="39">BW2+1</f>
        <v>43717</v>
      </c>
      <c r="BY2" s="5">
        <f t="shared" ref="BY2" si="40">BX2+1</f>
        <v>43718</v>
      </c>
      <c r="BZ2" s="5">
        <f t="shared" ref="BZ2" si="41">BY2+1</f>
        <v>43719</v>
      </c>
      <c r="CA2" s="5">
        <f t="shared" ref="CA2" si="42">BZ2+1</f>
        <v>43720</v>
      </c>
      <c r="CB2" s="5">
        <f t="shared" ref="CB2" si="43">CA2+1</f>
        <v>43721</v>
      </c>
      <c r="CC2" s="5">
        <f t="shared" ref="CC2" si="44">CB2+1</f>
        <v>43722</v>
      </c>
      <c r="CD2" s="5">
        <f t="shared" ref="CD2" si="45">CC2+1</f>
        <v>43723</v>
      </c>
      <c r="CE2" s="5">
        <f t="shared" ref="CE2" si="46">CD2+1</f>
        <v>43724</v>
      </c>
      <c r="CF2" s="5">
        <f t="shared" ref="CF2" si="47">CE2+1</f>
        <v>43725</v>
      </c>
      <c r="CG2" s="5">
        <f t="shared" ref="CG2" si="48">CF2+1</f>
        <v>43726</v>
      </c>
      <c r="CH2" s="5">
        <f t="shared" ref="CH2" si="49">CG2+1</f>
        <v>43727</v>
      </c>
      <c r="CI2" s="5">
        <f t="shared" ref="CI2" si="50">CH2+1</f>
        <v>43728</v>
      </c>
      <c r="CJ2" s="5">
        <f t="shared" ref="CJ2" si="51">CI2+1</f>
        <v>43729</v>
      </c>
      <c r="CK2" s="5">
        <f t="shared" ref="CK2" si="52">CJ2+1</f>
        <v>43730</v>
      </c>
      <c r="CL2" s="5">
        <f t="shared" ref="CL2" si="53">CK2+1</f>
        <v>43731</v>
      </c>
      <c r="CM2" s="5">
        <f t="shared" ref="CM2" si="54">CL2+1</f>
        <v>43732</v>
      </c>
      <c r="CN2" s="5">
        <f t="shared" ref="CN2" si="55">CM2+1</f>
        <v>43733</v>
      </c>
      <c r="CO2" s="5">
        <f t="shared" ref="CO2" si="56">CN2+1</f>
        <v>43734</v>
      </c>
      <c r="CP2" s="5">
        <f t="shared" ref="CP2" si="57">CO2+1</f>
        <v>43735</v>
      </c>
      <c r="CQ2" s="5">
        <f t="shared" ref="CQ2:CS2" si="58">CP2+1</f>
        <v>43736</v>
      </c>
      <c r="CR2" s="5">
        <f t="shared" si="58"/>
        <v>43737</v>
      </c>
      <c r="CS2" s="5">
        <f t="shared" si="58"/>
        <v>43738</v>
      </c>
    </row>
    <row r="3" spans="1:97" x14ac:dyDescent="0.35">
      <c r="A3" t="s">
        <v>29</v>
      </c>
      <c r="B3" t="s">
        <v>30</v>
      </c>
      <c r="C3" s="18">
        <f>AVERAGEIFS(F3:CS3,$F$2:$CS$2, "&gt;=" &amp; $F$2, $F$2:$CS$2, "&lt;="&amp; EOMONTH($F$2,0))</f>
        <v>397695.13717751438</v>
      </c>
      <c r="D3" s="18">
        <f>AVERAGEIFS(F3:CS3,$F$2:$CS$2, "&gt;=" &amp; $AK$2, $F$2:$CS$2, "&lt;="&amp; EOMONTH($AK$2,0))</f>
        <v>343506.03308543551</v>
      </c>
      <c r="E3" s="18">
        <f>AVERAGEIFS(F3:CS3,$F$2:$CS$2, "&gt;=" &amp; $BP$2, $F$2:$CS$2, "&lt;="&amp; EOMONTH($BP$2,0))</f>
        <v>439788.9508660101</v>
      </c>
      <c r="F3">
        <v>804613.10557321995</v>
      </c>
      <c r="G3">
        <v>753508.07472277002</v>
      </c>
      <c r="H3">
        <v>697900.74304339895</v>
      </c>
      <c r="I3">
        <v>511265.36900409998</v>
      </c>
      <c r="J3">
        <v>451098.45238385902</v>
      </c>
      <c r="K3">
        <v>448235.51251585898</v>
      </c>
      <c r="L3">
        <v>443763.75770780898</v>
      </c>
      <c r="M3">
        <v>440303.28826631902</v>
      </c>
      <c r="N3">
        <v>427830.63191434898</v>
      </c>
      <c r="O3">
        <v>419336.74807740003</v>
      </c>
      <c r="P3">
        <v>406452.77742472</v>
      </c>
      <c r="Q3">
        <v>401982.99023151002</v>
      </c>
      <c r="R3">
        <v>398835.80609680002</v>
      </c>
      <c r="S3">
        <v>396150.5667573</v>
      </c>
      <c r="T3">
        <v>420524.57642472</v>
      </c>
      <c r="U3">
        <v>420269.37529821898</v>
      </c>
      <c r="V3">
        <v>373603.17472071899</v>
      </c>
      <c r="W3">
        <v>337790.15825609898</v>
      </c>
      <c r="X3">
        <v>330751.13221930002</v>
      </c>
      <c r="Y3">
        <v>322614.9207738</v>
      </c>
      <c r="Z3">
        <v>313666.83359529998</v>
      </c>
      <c r="AA3">
        <v>300244.17947520001</v>
      </c>
      <c r="AB3">
        <v>289443.79918540001</v>
      </c>
      <c r="AC3">
        <v>285351.12761492998</v>
      </c>
      <c r="AD3">
        <v>277004.879086809</v>
      </c>
      <c r="AE3">
        <v>270418.44122043898</v>
      </c>
      <c r="AF3">
        <v>264354.12312519999</v>
      </c>
      <c r="AG3">
        <v>259379.51773409999</v>
      </c>
      <c r="AH3">
        <v>255798.9302575</v>
      </c>
      <c r="AI3">
        <v>250025.52413999999</v>
      </c>
      <c r="AJ3">
        <v>356030.73565579997</v>
      </c>
      <c r="AK3">
        <v>341546.10131239903</v>
      </c>
      <c r="AL3">
        <v>330635.60149545898</v>
      </c>
      <c r="AM3">
        <v>324819.793421679</v>
      </c>
      <c r="AN3">
        <v>323517.95135838003</v>
      </c>
      <c r="AO3">
        <v>319631.57917315903</v>
      </c>
      <c r="AP3">
        <v>352734.15911016002</v>
      </c>
      <c r="AQ3">
        <v>359953.77904266899</v>
      </c>
      <c r="AR3">
        <v>352741.19310926902</v>
      </c>
      <c r="AS3">
        <v>346500.13943032001</v>
      </c>
      <c r="AT3">
        <v>340004.00131711899</v>
      </c>
      <c r="AU3">
        <v>336254.45666292001</v>
      </c>
      <c r="AV3">
        <v>330082.52481319901</v>
      </c>
      <c r="AW3">
        <v>322046.55616669002</v>
      </c>
      <c r="AX3">
        <v>329991.92116143001</v>
      </c>
      <c r="AY3">
        <v>387541.00898872898</v>
      </c>
      <c r="AZ3">
        <v>378984.58289269998</v>
      </c>
      <c r="BA3">
        <v>345167.93104310002</v>
      </c>
      <c r="BB3">
        <v>333677.70944509999</v>
      </c>
      <c r="BC3">
        <v>337838.85510142898</v>
      </c>
      <c r="BD3">
        <v>340988.39950069902</v>
      </c>
      <c r="BE3">
        <v>345376.08353919903</v>
      </c>
      <c r="BF3">
        <v>348698.58163396898</v>
      </c>
      <c r="BG3">
        <v>352576.74552329897</v>
      </c>
      <c r="BH3">
        <v>360134.37592053</v>
      </c>
      <c r="BI3">
        <v>344198.12568370003</v>
      </c>
      <c r="BJ3">
        <v>335752.0530444</v>
      </c>
      <c r="BK3">
        <v>328572.22591519897</v>
      </c>
      <c r="BL3">
        <v>315259.78988349898</v>
      </c>
      <c r="BM3">
        <v>313912.61284129898</v>
      </c>
      <c r="BN3">
        <v>363462.04429450002</v>
      </c>
      <c r="BO3">
        <v>406086.14282229898</v>
      </c>
      <c r="BP3">
        <v>393045.07214191899</v>
      </c>
      <c r="BQ3">
        <v>380598.60208241898</v>
      </c>
      <c r="BR3">
        <v>392264.69112157001</v>
      </c>
      <c r="BS3">
        <v>391497.58815643901</v>
      </c>
      <c r="BT3">
        <v>399039.76741696999</v>
      </c>
      <c r="BU3">
        <v>448338.41244186898</v>
      </c>
      <c r="BV3">
        <v>441382.49117324001</v>
      </c>
      <c r="BW3">
        <v>423636.6516555</v>
      </c>
      <c r="BX3">
        <v>386199.09045563999</v>
      </c>
      <c r="BY3">
        <v>356275.70100314898</v>
      </c>
      <c r="BZ3">
        <v>328832.86792056903</v>
      </c>
      <c r="CA3">
        <v>311840.56758307898</v>
      </c>
      <c r="CB3">
        <v>304030.37195563997</v>
      </c>
      <c r="CC3">
        <v>295583.47285465902</v>
      </c>
      <c r="CD3">
        <v>293665.935606279</v>
      </c>
      <c r="CE3">
        <v>287537.92660491</v>
      </c>
      <c r="CF3">
        <v>306861.79386998998</v>
      </c>
      <c r="CG3">
        <v>354508.35167546</v>
      </c>
      <c r="CH3">
        <v>350471.92635655898</v>
      </c>
      <c r="CI3">
        <v>421002.27511815901</v>
      </c>
      <c r="CJ3">
        <v>552684.42155432003</v>
      </c>
      <c r="CK3">
        <v>559051.86447822</v>
      </c>
      <c r="CL3">
        <v>556229.65584896004</v>
      </c>
      <c r="CM3">
        <v>556599.78788998001</v>
      </c>
      <c r="CN3">
        <v>590085.36163665995</v>
      </c>
      <c r="CO3">
        <v>617893.16118945903</v>
      </c>
      <c r="CP3">
        <v>607361.70778944006</v>
      </c>
      <c r="CQ3">
        <v>632851.472977689</v>
      </c>
      <c r="CR3">
        <v>633425.64057282999</v>
      </c>
      <c r="CS3">
        <v>620871.89484872902</v>
      </c>
    </row>
    <row r="4" spans="1:97" x14ac:dyDescent="0.35">
      <c r="A4" t="s">
        <v>29</v>
      </c>
      <c r="B4" t="s">
        <v>34</v>
      </c>
      <c r="C4" s="18">
        <f t="shared" ref="C4:C15" si="59">AVERAGEIFS(F4:CS4,$F$2:$CS$2, "&gt;=" &amp; $F$2, $F$2:$CS$2, "&lt;="&amp; EOMONTH($F$2,0))</f>
        <v>346732.60045652871</v>
      </c>
      <c r="D4" s="18">
        <f t="shared" ref="D4:D15" si="60">AVERAGEIFS(F4:CS4,$F$2:$CS$2, "&gt;=" &amp; $AK$2, $F$2:$CS$2, "&lt;="&amp; EOMONTH($AK$2,0))</f>
        <v>430840.01835945837</v>
      </c>
      <c r="E4" s="18">
        <f t="shared" ref="E4:E15" si="61">AVERAGEIFS(F4:CS4,$F$2:$CS$2, "&gt;=" &amp; $BP$2, $F$2:$CS$2, "&lt;="&amp; EOMONTH($BP$2,0))</f>
        <v>296265.33288499608</v>
      </c>
      <c r="F4">
        <v>383425.2839491</v>
      </c>
      <c r="G4">
        <v>378592.03415319999</v>
      </c>
      <c r="H4">
        <v>369895.16322379903</v>
      </c>
      <c r="I4">
        <v>360847.49595840002</v>
      </c>
      <c r="J4">
        <v>352782.65352579998</v>
      </c>
      <c r="K4">
        <v>346561.32237890002</v>
      </c>
      <c r="L4">
        <v>331718.02038170001</v>
      </c>
      <c r="M4">
        <v>321145.14354759897</v>
      </c>
      <c r="N4">
        <v>309653.30380509899</v>
      </c>
      <c r="O4">
        <v>304938.41426759999</v>
      </c>
      <c r="P4">
        <v>302026.79026769998</v>
      </c>
      <c r="Q4">
        <v>298898.45999900001</v>
      </c>
      <c r="R4">
        <v>295899.08221590001</v>
      </c>
      <c r="S4">
        <v>293612.2648757</v>
      </c>
      <c r="T4">
        <v>289446.60394439998</v>
      </c>
      <c r="U4">
        <v>286017.07046259998</v>
      </c>
      <c r="V4">
        <v>328703.45592069998</v>
      </c>
      <c r="W4">
        <v>325342.12232799898</v>
      </c>
      <c r="X4">
        <v>330752.56868800003</v>
      </c>
      <c r="Y4">
        <v>325149.77605340001</v>
      </c>
      <c r="Z4">
        <v>320520.39615139901</v>
      </c>
      <c r="AA4">
        <v>315801.62126789999</v>
      </c>
      <c r="AB4">
        <v>351028.72058209998</v>
      </c>
      <c r="AC4">
        <v>395613.17078859999</v>
      </c>
      <c r="AD4">
        <v>389117.43235889898</v>
      </c>
      <c r="AE4">
        <v>391328.6089853</v>
      </c>
      <c r="AF4">
        <v>420837.58697</v>
      </c>
      <c r="AG4">
        <v>414840.91381229903</v>
      </c>
      <c r="AH4">
        <v>409540.31272729998</v>
      </c>
      <c r="AI4">
        <v>404731.59492479899</v>
      </c>
      <c r="AJ4">
        <v>399943.22563719901</v>
      </c>
      <c r="AK4">
        <v>398613.90553889901</v>
      </c>
      <c r="AL4">
        <v>435197.49937580002</v>
      </c>
      <c r="AM4">
        <v>432044.85571139999</v>
      </c>
      <c r="AN4">
        <v>430710.58463669999</v>
      </c>
      <c r="AO4">
        <v>428198.92581199901</v>
      </c>
      <c r="AP4">
        <v>424866.90626080002</v>
      </c>
      <c r="AQ4">
        <v>426005.225896299</v>
      </c>
      <c r="AR4">
        <v>467426.52491550002</v>
      </c>
      <c r="AS4">
        <v>476989.12909369997</v>
      </c>
      <c r="AT4">
        <v>474553.31118919898</v>
      </c>
      <c r="AU4">
        <v>472769.77947120002</v>
      </c>
      <c r="AV4">
        <v>469763.55639520002</v>
      </c>
      <c r="AW4">
        <v>461835.5814812</v>
      </c>
      <c r="AX4">
        <v>459044.90902020002</v>
      </c>
      <c r="AY4">
        <v>457882.75477419898</v>
      </c>
      <c r="AZ4">
        <v>471131.40643430001</v>
      </c>
      <c r="BA4">
        <v>456324.38720221899</v>
      </c>
      <c r="BB4">
        <v>445938.01861139899</v>
      </c>
      <c r="BC4">
        <v>441921.21347879898</v>
      </c>
      <c r="BD4">
        <v>431868.24009189999</v>
      </c>
      <c r="BE4">
        <v>425651.94115489902</v>
      </c>
      <c r="BF4">
        <v>421460.31013519998</v>
      </c>
      <c r="BG4">
        <v>415381.84730269999</v>
      </c>
      <c r="BH4">
        <v>413149.27930270002</v>
      </c>
      <c r="BI4">
        <v>407781.8775147</v>
      </c>
      <c r="BJ4">
        <v>404028.0338037</v>
      </c>
      <c r="BK4">
        <v>392676.4253383</v>
      </c>
      <c r="BL4">
        <v>380775.68663710001</v>
      </c>
      <c r="BM4">
        <v>382257.82959739998</v>
      </c>
      <c r="BN4">
        <v>380231.08919809997</v>
      </c>
      <c r="BO4">
        <v>369559.53376750002</v>
      </c>
      <c r="BP4">
        <v>358608.02993919997</v>
      </c>
      <c r="BQ4">
        <v>349054.8016296</v>
      </c>
      <c r="BR4">
        <v>337934.81120619999</v>
      </c>
      <c r="BS4">
        <v>362308.32601069898</v>
      </c>
      <c r="BT4">
        <v>365274.808034099</v>
      </c>
      <c r="BU4">
        <v>360632.58053289901</v>
      </c>
      <c r="BV4">
        <v>377890.9161801</v>
      </c>
      <c r="BW4">
        <v>365585.0936503</v>
      </c>
      <c r="BX4">
        <v>342873.10411719902</v>
      </c>
      <c r="BY4">
        <v>317509.32188099902</v>
      </c>
      <c r="BZ4">
        <v>292480.04834420001</v>
      </c>
      <c r="CA4">
        <v>275639.5838273</v>
      </c>
      <c r="CB4">
        <v>265593.46865579899</v>
      </c>
      <c r="CC4">
        <v>258785.60321789901</v>
      </c>
      <c r="CD4">
        <v>255458.314333599</v>
      </c>
      <c r="CE4">
        <v>248314.27622319901</v>
      </c>
      <c r="CF4">
        <v>243818.51253409899</v>
      </c>
      <c r="CG4">
        <v>237535.973751799</v>
      </c>
      <c r="CH4">
        <v>234542.02920949901</v>
      </c>
      <c r="CI4">
        <v>214014.89559389901</v>
      </c>
      <c r="CJ4">
        <v>237461.8389456</v>
      </c>
      <c r="CK4">
        <v>236257.27016679899</v>
      </c>
      <c r="CL4">
        <v>234218.17388459999</v>
      </c>
      <c r="CM4">
        <v>223677.559436699</v>
      </c>
      <c r="CN4">
        <v>297804.05741699901</v>
      </c>
      <c r="CO4">
        <v>317053.96083899902</v>
      </c>
      <c r="CP4">
        <v>313167.89419489901</v>
      </c>
      <c r="CQ4">
        <v>308254.58865639899</v>
      </c>
      <c r="CR4">
        <v>329361.60200979997</v>
      </c>
      <c r="CS4">
        <v>326848.542126499</v>
      </c>
    </row>
    <row r="5" spans="1:97" x14ac:dyDescent="0.35">
      <c r="A5" t="s">
        <v>13</v>
      </c>
      <c r="B5" t="s">
        <v>19</v>
      </c>
      <c r="C5" s="18">
        <f t="shared" si="59"/>
        <v>141850.49972161281</v>
      </c>
      <c r="D5" s="18">
        <f t="shared" si="60"/>
        <v>107629.39176812879</v>
      </c>
      <c r="E5" s="18">
        <f t="shared" si="61"/>
        <v>210412.3501804664</v>
      </c>
      <c r="F5">
        <v>175372.48241999999</v>
      </c>
      <c r="G5">
        <v>120034.77787999999</v>
      </c>
      <c r="H5">
        <v>100471.73162999999</v>
      </c>
      <c r="I5">
        <v>86934.086959999899</v>
      </c>
      <c r="J5">
        <v>118031.72524</v>
      </c>
      <c r="K5">
        <v>154248.26303999999</v>
      </c>
      <c r="L5">
        <v>125527.96644</v>
      </c>
      <c r="M5">
        <v>95125.335189999998</v>
      </c>
      <c r="N5">
        <v>86972.432690000001</v>
      </c>
      <c r="O5">
        <v>92563.72984</v>
      </c>
      <c r="P5">
        <v>67929.646330000003</v>
      </c>
      <c r="Q5">
        <v>71969.98762</v>
      </c>
      <c r="R5">
        <v>67635.981870000003</v>
      </c>
      <c r="S5">
        <v>61542.285550000001</v>
      </c>
      <c r="T5">
        <v>53946.912409999997</v>
      </c>
      <c r="U5">
        <v>46115.821239999997</v>
      </c>
      <c r="V5">
        <v>45845.347199999997</v>
      </c>
      <c r="W5">
        <v>106747.46397</v>
      </c>
      <c r="X5">
        <v>100466.42962</v>
      </c>
      <c r="Y5">
        <v>208224.37570999999</v>
      </c>
      <c r="Z5">
        <v>197466.38565000001</v>
      </c>
      <c r="AA5">
        <v>149531.92449999999</v>
      </c>
      <c r="AB5">
        <v>136267.03412</v>
      </c>
      <c r="AC5">
        <v>165857.55348999999</v>
      </c>
      <c r="AD5">
        <v>286915.03918999998</v>
      </c>
      <c r="AE5">
        <v>335296.21548999997</v>
      </c>
      <c r="AF5">
        <v>342128.55348999897</v>
      </c>
      <c r="AG5">
        <v>338997.14328999899</v>
      </c>
      <c r="AH5">
        <v>216859.82509</v>
      </c>
      <c r="AI5">
        <v>153998.767579999</v>
      </c>
      <c r="AJ5">
        <v>88340.266629999998</v>
      </c>
      <c r="AK5">
        <v>64251.0323299999</v>
      </c>
      <c r="AL5">
        <v>85240.974419999999</v>
      </c>
      <c r="AM5">
        <v>88946.431389999998</v>
      </c>
      <c r="AN5">
        <v>88107.313089999894</v>
      </c>
      <c r="AO5">
        <v>68459.456019999998</v>
      </c>
      <c r="AP5">
        <v>94299.032879999897</v>
      </c>
      <c r="AQ5">
        <v>71462.936260000002</v>
      </c>
      <c r="AR5">
        <v>66225.964049999995</v>
      </c>
      <c r="AS5">
        <v>48944.845735999901</v>
      </c>
      <c r="AT5">
        <v>44294.597626000002</v>
      </c>
      <c r="AU5">
        <v>40227.504029999996</v>
      </c>
      <c r="AV5">
        <v>42218.581700000002</v>
      </c>
      <c r="AW5">
        <v>106118.56836999999</v>
      </c>
      <c r="AX5">
        <v>139141.97619999899</v>
      </c>
      <c r="AY5">
        <v>107309.661729999</v>
      </c>
      <c r="AZ5">
        <v>113344.48729999999</v>
      </c>
      <c r="BA5">
        <v>103417.31943</v>
      </c>
      <c r="BB5">
        <v>92219.616745999898</v>
      </c>
      <c r="BC5">
        <v>100690.93743799999</v>
      </c>
      <c r="BD5">
        <v>128410.785468</v>
      </c>
      <c r="BE5">
        <v>133592.627878</v>
      </c>
      <c r="BF5">
        <v>131821.88714799899</v>
      </c>
      <c r="BG5">
        <v>122517.123197999</v>
      </c>
      <c r="BH5">
        <v>163834.613858</v>
      </c>
      <c r="BI5">
        <v>135755.78215799999</v>
      </c>
      <c r="BJ5">
        <v>110888.627247999</v>
      </c>
      <c r="BK5">
        <v>200021.39585799901</v>
      </c>
      <c r="BL5">
        <v>187128.96815799901</v>
      </c>
      <c r="BM5">
        <v>174950.24770800001</v>
      </c>
      <c r="BN5">
        <v>148551.106848</v>
      </c>
      <c r="BO5">
        <v>134116.74253799999</v>
      </c>
      <c r="BP5">
        <v>124170.24577199999</v>
      </c>
      <c r="BQ5">
        <v>101968.660432</v>
      </c>
      <c r="BR5">
        <v>113677.66609</v>
      </c>
      <c r="BS5">
        <v>338537.83679999999</v>
      </c>
      <c r="BT5">
        <v>429877.49891999899</v>
      </c>
      <c r="BU5">
        <v>541738.07562000002</v>
      </c>
      <c r="BV5">
        <v>623420.68804999895</v>
      </c>
      <c r="BW5">
        <v>591319.91125999996</v>
      </c>
      <c r="BX5">
        <v>297916.96305999998</v>
      </c>
      <c r="BY5">
        <v>143471.70065000001</v>
      </c>
      <c r="BZ5">
        <v>95409.259460000001</v>
      </c>
      <c r="CA5">
        <v>68205.212870000003</v>
      </c>
      <c r="CB5">
        <v>47965.631739999997</v>
      </c>
      <c r="CC5">
        <v>34594.155249999902</v>
      </c>
      <c r="CD5">
        <v>22431.352529999898</v>
      </c>
      <c r="CE5">
        <v>15385.091969999999</v>
      </c>
      <c r="CF5">
        <v>10905.25251</v>
      </c>
      <c r="CG5">
        <v>44392.099549999999</v>
      </c>
      <c r="CH5">
        <v>136047.53988</v>
      </c>
      <c r="CI5">
        <v>147030.87129999901</v>
      </c>
      <c r="CJ5">
        <v>245914.299349999</v>
      </c>
      <c r="CK5">
        <v>229873.07113999999</v>
      </c>
      <c r="CL5">
        <v>193961.93251999901</v>
      </c>
      <c r="CM5">
        <v>240874.86338</v>
      </c>
      <c r="CN5">
        <v>219292.16965</v>
      </c>
      <c r="CO5">
        <v>191662.73866</v>
      </c>
      <c r="CP5">
        <v>178185.25931999899</v>
      </c>
      <c r="CQ5">
        <v>305864.34613999998</v>
      </c>
      <c r="CR5">
        <v>291941.99382999999</v>
      </c>
      <c r="CS5">
        <v>286334.11770999897</v>
      </c>
    </row>
    <row r="6" spans="1:97" x14ac:dyDescent="0.35">
      <c r="A6" t="s">
        <v>13</v>
      </c>
      <c r="B6" t="s">
        <v>21</v>
      </c>
      <c r="C6" s="18">
        <f t="shared" si="59"/>
        <v>967166.98952619277</v>
      </c>
      <c r="D6" s="18">
        <f t="shared" si="60"/>
        <v>195981.34547758041</v>
      </c>
      <c r="E6" s="18">
        <f t="shared" si="61"/>
        <v>4151.431711549998</v>
      </c>
      <c r="F6">
        <v>1948735.75987999</v>
      </c>
      <c r="G6">
        <v>1942963.7033800001</v>
      </c>
      <c r="H6">
        <v>1942824.54938</v>
      </c>
      <c r="I6">
        <v>1944342.38038</v>
      </c>
      <c r="J6">
        <v>1942404.7363799999</v>
      </c>
      <c r="K6">
        <v>1941636.5093799999</v>
      </c>
      <c r="L6">
        <v>1936934.2293799999</v>
      </c>
      <c r="M6">
        <v>1936499.4113799999</v>
      </c>
      <c r="N6">
        <v>1932891.26938</v>
      </c>
      <c r="O6">
        <v>1932774.0973799899</v>
      </c>
      <c r="P6">
        <v>961363.96813999896</v>
      </c>
      <c r="Q6">
        <v>756905.74413999997</v>
      </c>
      <c r="R6">
        <v>640215.95284000004</v>
      </c>
      <c r="S6">
        <v>614621.54683999997</v>
      </c>
      <c r="T6">
        <v>599052.58172000002</v>
      </c>
      <c r="U6">
        <v>595665.68485999899</v>
      </c>
      <c r="V6">
        <v>537872.47866000002</v>
      </c>
      <c r="W6">
        <v>526620.82322000002</v>
      </c>
      <c r="X6">
        <v>520433.84295999998</v>
      </c>
      <c r="Y6">
        <v>519087.51046000002</v>
      </c>
      <c r="Z6">
        <v>518908.00888499903</v>
      </c>
      <c r="AA6">
        <v>403849.49419399898</v>
      </c>
      <c r="AB6">
        <v>390414.395517</v>
      </c>
      <c r="AC6">
        <v>387969.07905</v>
      </c>
      <c r="AD6">
        <v>380568.95058</v>
      </c>
      <c r="AE6">
        <v>373892.02809400001</v>
      </c>
      <c r="AF6">
        <v>371065.41209400003</v>
      </c>
      <c r="AG6">
        <v>369945.47429399902</v>
      </c>
      <c r="AH6">
        <v>369109.12399399898</v>
      </c>
      <c r="AI6">
        <v>372559.90932999999</v>
      </c>
      <c r="AJ6">
        <v>370048.01913999999</v>
      </c>
      <c r="AK6">
        <v>367971.66960000002</v>
      </c>
      <c r="AL6">
        <v>367026.46005999902</v>
      </c>
      <c r="AM6">
        <v>366503.08156000002</v>
      </c>
      <c r="AN6">
        <v>365476.81095999898</v>
      </c>
      <c r="AO6">
        <v>364784.70825999998</v>
      </c>
      <c r="AP6">
        <v>354959.99595999997</v>
      </c>
      <c r="AQ6">
        <v>352941.33825999999</v>
      </c>
      <c r="AR6">
        <v>319572.59746000002</v>
      </c>
      <c r="AS6">
        <v>308032.44925999898</v>
      </c>
      <c r="AT6">
        <v>293885.45085999998</v>
      </c>
      <c r="AU6">
        <v>286072.66408999998</v>
      </c>
      <c r="AV6">
        <v>280002.22129999998</v>
      </c>
      <c r="AW6">
        <v>257229.16602</v>
      </c>
      <c r="AX6">
        <v>253510.65392000001</v>
      </c>
      <c r="AY6">
        <v>207695.26288999899</v>
      </c>
      <c r="AZ6">
        <v>198094.71342999901</v>
      </c>
      <c r="BA6">
        <v>152399.63534000001</v>
      </c>
      <c r="BB6">
        <v>148943.97894</v>
      </c>
      <c r="BC6">
        <v>148150.864639999</v>
      </c>
      <c r="BD6">
        <v>113203.11679</v>
      </c>
      <c r="BE6">
        <v>108303.27789</v>
      </c>
      <c r="BF6">
        <v>81299.207169999994</v>
      </c>
      <c r="BG6">
        <v>74336.029200000004</v>
      </c>
      <c r="BH6">
        <v>66097.762649999902</v>
      </c>
      <c r="BI6">
        <v>58408.610999999997</v>
      </c>
      <c r="BJ6">
        <v>56089.862000000001</v>
      </c>
      <c r="BK6">
        <v>34008.372169999901</v>
      </c>
      <c r="BL6">
        <v>31393.58281</v>
      </c>
      <c r="BM6">
        <v>24640.313054999999</v>
      </c>
      <c r="BN6">
        <v>20002.814754999901</v>
      </c>
      <c r="BO6">
        <v>14385.037505</v>
      </c>
      <c r="BP6">
        <v>12895.0239</v>
      </c>
      <c r="BQ6">
        <v>11767.365900000001</v>
      </c>
      <c r="BR6">
        <v>8514.4943800000001</v>
      </c>
      <c r="BS6">
        <v>7870.1183799999999</v>
      </c>
      <c r="BT6">
        <v>6742.4604799999997</v>
      </c>
      <c r="BU6">
        <v>5292.6144799999902</v>
      </c>
      <c r="BV6">
        <v>5131.5203799999999</v>
      </c>
      <c r="BW6">
        <v>4970.4263799999999</v>
      </c>
      <c r="BX6">
        <v>4681.5962099999997</v>
      </c>
      <c r="BY6">
        <v>4037.22019</v>
      </c>
      <c r="BZ6">
        <v>4037.22019</v>
      </c>
      <c r="CA6">
        <v>3909.4839400000001</v>
      </c>
      <c r="CB6">
        <v>3015.1386200000002</v>
      </c>
      <c r="CC6">
        <v>3015.1386199999902</v>
      </c>
      <c r="CD6">
        <v>3015.1386200000002</v>
      </c>
      <c r="CE6">
        <v>2912.9624799999901</v>
      </c>
      <c r="CF6">
        <v>2657.4261200000001</v>
      </c>
      <c r="CG6">
        <v>2165.0103899999999</v>
      </c>
      <c r="CH6">
        <v>2296.5809359999998</v>
      </c>
      <c r="CI6">
        <v>2231.7897010000002</v>
      </c>
      <c r="CJ6">
        <v>1917.2731334</v>
      </c>
      <c r="CK6">
        <v>1872.5723075999999</v>
      </c>
      <c r="CL6">
        <v>2136.3122334999998</v>
      </c>
      <c r="CM6">
        <v>2492.2510609999999</v>
      </c>
      <c r="CN6">
        <v>2505.572615</v>
      </c>
      <c r="CO6">
        <v>2339.6250799999998</v>
      </c>
      <c r="CP6">
        <v>2107.3221189999999</v>
      </c>
      <c r="CQ6">
        <v>2397.8990599999902</v>
      </c>
      <c r="CR6">
        <v>2830.0328799999902</v>
      </c>
      <c r="CS6">
        <v>2785.3605600000001</v>
      </c>
    </row>
    <row r="7" spans="1:97" x14ac:dyDescent="0.35">
      <c r="A7" t="s">
        <v>13</v>
      </c>
      <c r="B7" t="s">
        <v>23</v>
      </c>
      <c r="C7" s="18">
        <f t="shared" si="59"/>
        <v>510310.19481645135</v>
      </c>
      <c r="D7" s="18">
        <f t="shared" si="60"/>
        <v>378366.85907322582</v>
      </c>
      <c r="E7" s="18">
        <f t="shared" si="61"/>
        <v>287129.46396666655</v>
      </c>
      <c r="F7">
        <v>583789.00477</v>
      </c>
      <c r="G7">
        <v>581503.00131999899</v>
      </c>
      <c r="H7">
        <v>581381.00131999899</v>
      </c>
      <c r="I7">
        <v>580982.93487999996</v>
      </c>
      <c r="J7">
        <v>580128.91544000001</v>
      </c>
      <c r="K7">
        <v>579640.90144000005</v>
      </c>
      <c r="L7">
        <v>578176.87800000003</v>
      </c>
      <c r="M7">
        <v>577322.86499999894</v>
      </c>
      <c r="N7">
        <v>576590.84299999999</v>
      </c>
      <c r="O7">
        <v>576102.83299999998</v>
      </c>
      <c r="P7">
        <v>573328.84399999899</v>
      </c>
      <c r="Q7">
        <v>572872.89643999899</v>
      </c>
      <c r="R7">
        <v>571652.86399999994</v>
      </c>
      <c r="S7">
        <v>571408.86199999996</v>
      </c>
      <c r="T7">
        <v>570040.99899999995</v>
      </c>
      <c r="U7">
        <v>569129.1</v>
      </c>
      <c r="V7">
        <v>568005.25199999998</v>
      </c>
      <c r="W7">
        <v>567517.23899999994</v>
      </c>
      <c r="X7">
        <v>567273.23899999994</v>
      </c>
      <c r="Y7">
        <v>567273.23899999994</v>
      </c>
      <c r="Z7">
        <v>567273.23899999994</v>
      </c>
      <c r="AA7">
        <v>376011.51976</v>
      </c>
      <c r="AB7">
        <v>375889.51976</v>
      </c>
      <c r="AC7">
        <v>375889.51976</v>
      </c>
      <c r="AD7">
        <v>375767.51976</v>
      </c>
      <c r="AE7">
        <v>375767.51976</v>
      </c>
      <c r="AF7">
        <v>375767.51976</v>
      </c>
      <c r="AG7">
        <v>375767.51976</v>
      </c>
      <c r="AH7">
        <v>375645.51731999998</v>
      </c>
      <c r="AI7">
        <v>375979.46603000001</v>
      </c>
      <c r="AJ7">
        <v>375735.46603000001</v>
      </c>
      <c r="AK7">
        <v>378803.55233500001</v>
      </c>
      <c r="AL7">
        <v>378680.48425500002</v>
      </c>
      <c r="AM7">
        <v>378680.48425500002</v>
      </c>
      <c r="AN7">
        <v>378680.48425500002</v>
      </c>
      <c r="AO7">
        <v>378557.41616999998</v>
      </c>
      <c r="AP7">
        <v>378311.28</v>
      </c>
      <c r="AQ7">
        <v>378311.28</v>
      </c>
      <c r="AR7">
        <v>378311.28</v>
      </c>
      <c r="AS7">
        <v>378311.28</v>
      </c>
      <c r="AT7">
        <v>378311.28</v>
      </c>
      <c r="AU7">
        <v>378311.28</v>
      </c>
      <c r="AV7">
        <v>378311.28</v>
      </c>
      <c r="AW7">
        <v>378311.28</v>
      </c>
      <c r="AX7">
        <v>378311.28</v>
      </c>
      <c r="AY7">
        <v>378311.28</v>
      </c>
      <c r="AZ7">
        <v>378311.28</v>
      </c>
      <c r="BA7">
        <v>378311.28</v>
      </c>
      <c r="BB7">
        <v>378311.28</v>
      </c>
      <c r="BC7">
        <v>378311.28</v>
      </c>
      <c r="BD7">
        <v>378311.28</v>
      </c>
      <c r="BE7">
        <v>378311.28</v>
      </c>
      <c r="BF7">
        <v>378311.28</v>
      </c>
      <c r="BG7">
        <v>378311.28</v>
      </c>
      <c r="BH7">
        <v>378311.28</v>
      </c>
      <c r="BI7">
        <v>378311.28</v>
      </c>
      <c r="BJ7">
        <v>378311.28</v>
      </c>
      <c r="BK7">
        <v>378311.28</v>
      </c>
      <c r="BL7">
        <v>378311.28</v>
      </c>
      <c r="BM7">
        <v>378311.28</v>
      </c>
      <c r="BN7">
        <v>378311.28</v>
      </c>
      <c r="BO7">
        <v>378188.21</v>
      </c>
      <c r="BP7">
        <v>372896.99</v>
      </c>
      <c r="BQ7">
        <v>370834.11</v>
      </c>
      <c r="BR7">
        <v>366465.64</v>
      </c>
      <c r="BS7">
        <v>365980.25</v>
      </c>
      <c r="BT7">
        <v>363431.98</v>
      </c>
      <c r="BU7">
        <v>361369.08399999997</v>
      </c>
      <c r="BV7">
        <v>361126.39399999997</v>
      </c>
      <c r="BW7">
        <v>361126.39399999997</v>
      </c>
      <c r="BX7">
        <v>354695.05</v>
      </c>
      <c r="BY7">
        <v>340861.57999999903</v>
      </c>
      <c r="BZ7">
        <v>329819.08</v>
      </c>
      <c r="CA7">
        <v>324115.78999999998</v>
      </c>
      <c r="CB7">
        <v>318655.21000000002</v>
      </c>
      <c r="CC7">
        <v>313315.98599999998</v>
      </c>
      <c r="CD7">
        <v>310160.96999999997</v>
      </c>
      <c r="CE7">
        <v>303001.54499999998</v>
      </c>
      <c r="CF7">
        <v>297662.32</v>
      </c>
      <c r="CG7">
        <v>262350.56</v>
      </c>
      <c r="CH7">
        <v>256889.99</v>
      </c>
      <c r="CI7">
        <v>254463.06</v>
      </c>
      <c r="CJ7">
        <v>249730.54</v>
      </c>
      <c r="CK7">
        <v>248395.745</v>
      </c>
      <c r="CL7">
        <v>223034.37400000001</v>
      </c>
      <c r="CM7">
        <v>210899.76</v>
      </c>
      <c r="CN7">
        <v>206167.25</v>
      </c>
      <c r="CO7">
        <v>193668.6</v>
      </c>
      <c r="CP7">
        <v>183718.2</v>
      </c>
      <c r="CQ7">
        <v>172433.00200000001</v>
      </c>
      <c r="CR7">
        <v>169035.30900000001</v>
      </c>
      <c r="CS7">
        <v>167579.15599999999</v>
      </c>
    </row>
    <row r="8" spans="1:97" x14ac:dyDescent="0.35">
      <c r="A8" t="s">
        <v>29</v>
      </c>
      <c r="B8" t="s">
        <v>38</v>
      </c>
      <c r="C8" s="18">
        <f t="shared" si="59"/>
        <v>408998.02004112577</v>
      </c>
      <c r="D8" s="18">
        <f t="shared" si="60"/>
        <v>508265.93323947367</v>
      </c>
      <c r="E8" s="18">
        <f t="shared" si="61"/>
        <v>624862.7870617233</v>
      </c>
      <c r="F8">
        <v>259639.6586776</v>
      </c>
      <c r="G8">
        <v>249500.9575933</v>
      </c>
      <c r="H8">
        <v>233005.95096019999</v>
      </c>
      <c r="I8">
        <v>218500.235711699</v>
      </c>
      <c r="J8">
        <v>218290.802760199</v>
      </c>
      <c r="K8">
        <v>211243.01729689899</v>
      </c>
      <c r="L8">
        <v>182514.1634354</v>
      </c>
      <c r="M8">
        <v>226153.90285369899</v>
      </c>
      <c r="N8">
        <v>214224.5760948</v>
      </c>
      <c r="O8">
        <v>208167.1169432</v>
      </c>
      <c r="P8">
        <v>345772.51493910002</v>
      </c>
      <c r="Q8">
        <v>412677.97988589999</v>
      </c>
      <c r="R8">
        <v>409249.58481490001</v>
      </c>
      <c r="S8">
        <v>405380.67679659999</v>
      </c>
      <c r="T8">
        <v>398419.4811264</v>
      </c>
      <c r="U8">
        <v>355861.74344619998</v>
      </c>
      <c r="V8">
        <v>461488.65115599998</v>
      </c>
      <c r="W8">
        <v>638002.06365240004</v>
      </c>
      <c r="X8">
        <v>646647.57202390104</v>
      </c>
      <c r="Y8">
        <v>642494.72752950003</v>
      </c>
      <c r="Z8">
        <v>638491.07336020004</v>
      </c>
      <c r="AA8">
        <v>714352.43730750098</v>
      </c>
      <c r="AB8">
        <v>673663.60166439996</v>
      </c>
      <c r="AC8">
        <v>636377.22977549897</v>
      </c>
      <c r="AD8">
        <v>604396.85063060001</v>
      </c>
      <c r="AE8">
        <v>565031.50496319996</v>
      </c>
      <c r="AF8">
        <v>484552.959309</v>
      </c>
      <c r="AG8">
        <v>445248.8948976</v>
      </c>
      <c r="AH8">
        <v>341437.29182599997</v>
      </c>
      <c r="AI8">
        <v>333880.64973389899</v>
      </c>
      <c r="AJ8">
        <v>304270.75010910002</v>
      </c>
      <c r="AK8">
        <v>289495.28608529898</v>
      </c>
      <c r="AL8">
        <v>294472.59918120003</v>
      </c>
      <c r="AM8">
        <v>286222.86242989998</v>
      </c>
      <c r="AN8">
        <v>284018.28087989998</v>
      </c>
      <c r="AO8">
        <v>280140.40338249999</v>
      </c>
      <c r="AP8">
        <v>275427.67786609998</v>
      </c>
      <c r="AQ8">
        <v>269025.11838949902</v>
      </c>
      <c r="AR8">
        <v>259025.80104620001</v>
      </c>
      <c r="AS8">
        <v>250288.44614270001</v>
      </c>
      <c r="AT8">
        <v>244129.63264329999</v>
      </c>
      <c r="AU8">
        <v>241481.10479959901</v>
      </c>
      <c r="AV8">
        <v>347309.75547339901</v>
      </c>
      <c r="AW8">
        <v>427497.06503779901</v>
      </c>
      <c r="AX8">
        <v>424119.29718370002</v>
      </c>
      <c r="AY8">
        <v>418061.57300819899</v>
      </c>
      <c r="AZ8">
        <v>448102.70262209902</v>
      </c>
      <c r="BA8">
        <v>431415.763055099</v>
      </c>
      <c r="BB8">
        <v>413347.900147999</v>
      </c>
      <c r="BC8">
        <v>518604.83088029898</v>
      </c>
      <c r="BD8">
        <v>780465.37049459899</v>
      </c>
      <c r="BE8">
        <v>758823.37913239805</v>
      </c>
      <c r="BF8">
        <v>764398.450027899</v>
      </c>
      <c r="BG8">
        <v>783937.80894899904</v>
      </c>
      <c r="BH8">
        <v>790444.1884175</v>
      </c>
      <c r="BI8">
        <v>773771.40833199897</v>
      </c>
      <c r="BJ8">
        <v>757284.33114699996</v>
      </c>
      <c r="BK8">
        <v>739075.02932569897</v>
      </c>
      <c r="BL8">
        <v>806870.95993250003</v>
      </c>
      <c r="BM8">
        <v>786381.07176489895</v>
      </c>
      <c r="BN8">
        <v>786017.14711169899</v>
      </c>
      <c r="BO8">
        <v>826588.68553370005</v>
      </c>
      <c r="BP8">
        <v>809963.32956739899</v>
      </c>
      <c r="BQ8">
        <v>768982.52872760105</v>
      </c>
      <c r="BR8">
        <v>732833.83282590006</v>
      </c>
      <c r="BS8">
        <v>701417.59562329995</v>
      </c>
      <c r="BT8">
        <v>710695.75980359898</v>
      </c>
      <c r="BU8">
        <v>771304.19437559904</v>
      </c>
      <c r="BV8">
        <v>932450.60696190002</v>
      </c>
      <c r="BW8">
        <v>864223.07523379906</v>
      </c>
      <c r="BX8">
        <v>741366.22913029999</v>
      </c>
      <c r="BY8">
        <v>656891.16179200099</v>
      </c>
      <c r="BZ8">
        <v>554671.44120839995</v>
      </c>
      <c r="CA8">
        <v>492875.47721390001</v>
      </c>
      <c r="CB8">
        <v>599740.23910100001</v>
      </c>
      <c r="CC8">
        <v>795020.66627450101</v>
      </c>
      <c r="CD8">
        <v>786931.5422115</v>
      </c>
      <c r="CE8">
        <v>836525.92880870099</v>
      </c>
      <c r="CF8">
        <v>817649.4258192</v>
      </c>
      <c r="CG8">
        <v>721816.61953999999</v>
      </c>
      <c r="CH8">
        <v>458553.80748770002</v>
      </c>
      <c r="CI8">
        <v>367245.3395079</v>
      </c>
      <c r="CJ8">
        <v>366338.04368070001</v>
      </c>
      <c r="CK8">
        <v>355839.27242919902</v>
      </c>
      <c r="CL8">
        <v>429212.2180317</v>
      </c>
      <c r="CM8">
        <v>424826.00096570002</v>
      </c>
      <c r="CN8">
        <v>392388.28192789899</v>
      </c>
      <c r="CO8">
        <v>524762.75254390005</v>
      </c>
      <c r="CP8">
        <v>519448.23395760002</v>
      </c>
      <c r="CQ8">
        <v>557779.04404329997</v>
      </c>
      <c r="CR8">
        <v>531756.51237290003</v>
      </c>
      <c r="CS8">
        <v>522374.45068459999</v>
      </c>
    </row>
    <row r="9" spans="1:97" x14ac:dyDescent="0.35">
      <c r="A9" t="s">
        <v>29</v>
      </c>
      <c r="B9" t="s">
        <v>42</v>
      </c>
      <c r="C9" s="18">
        <f t="shared" si="59"/>
        <v>100702.48695228592</v>
      </c>
      <c r="D9" s="18">
        <f t="shared" si="60"/>
        <v>218102.77468905758</v>
      </c>
      <c r="E9" s="18">
        <f t="shared" si="61"/>
        <v>96127.736373115797</v>
      </c>
      <c r="F9">
        <v>43434.066396699898</v>
      </c>
      <c r="G9">
        <v>38647.631451900001</v>
      </c>
      <c r="H9">
        <v>34152.169452099901</v>
      </c>
      <c r="I9">
        <v>25758.3393896999</v>
      </c>
      <c r="J9">
        <v>63090.3327479</v>
      </c>
      <c r="K9">
        <v>56819.597128399997</v>
      </c>
      <c r="L9">
        <v>37038.031802099998</v>
      </c>
      <c r="M9">
        <v>27729.569638299901</v>
      </c>
      <c r="N9">
        <v>65761.246441499999</v>
      </c>
      <c r="O9">
        <v>61628.143652799998</v>
      </c>
      <c r="P9">
        <v>57558.203358600003</v>
      </c>
      <c r="Q9">
        <v>54119.6188626</v>
      </c>
      <c r="R9">
        <v>51373.345056699902</v>
      </c>
      <c r="S9">
        <v>48131.915097199999</v>
      </c>
      <c r="T9">
        <v>44921.241295799897</v>
      </c>
      <c r="U9">
        <v>41450.987059999999</v>
      </c>
      <c r="V9">
        <v>38683.954620799901</v>
      </c>
      <c r="W9">
        <v>36518.408221400001</v>
      </c>
      <c r="X9">
        <v>34528.040483270001</v>
      </c>
      <c r="Y9">
        <v>67982.0380286</v>
      </c>
      <c r="Z9">
        <v>65239.752452799999</v>
      </c>
      <c r="AA9">
        <v>62494.296217299998</v>
      </c>
      <c r="AB9">
        <v>102012.9765283</v>
      </c>
      <c r="AC9">
        <v>96513.811251199906</v>
      </c>
      <c r="AD9">
        <v>88332.303680199897</v>
      </c>
      <c r="AE9">
        <v>193082.400778599</v>
      </c>
      <c r="AF9">
        <v>292138.263246699</v>
      </c>
      <c r="AG9">
        <v>288472.17213309999</v>
      </c>
      <c r="AH9">
        <v>280275.69959819899</v>
      </c>
      <c r="AI9">
        <v>350676.63085319899</v>
      </c>
      <c r="AJ9">
        <v>373211.908594899</v>
      </c>
      <c r="AK9">
        <v>394077.18628810003</v>
      </c>
      <c r="AL9">
        <v>407919.50174380001</v>
      </c>
      <c r="AM9">
        <v>512445.76059259998</v>
      </c>
      <c r="AN9">
        <v>509073.04531189898</v>
      </c>
      <c r="AO9">
        <v>519292.23825129902</v>
      </c>
      <c r="AP9">
        <v>483415.27084209898</v>
      </c>
      <c r="AQ9">
        <v>397484.39323739999</v>
      </c>
      <c r="AR9">
        <v>267509.00339069898</v>
      </c>
      <c r="AS9">
        <v>135606.22543729999</v>
      </c>
      <c r="AT9">
        <v>101735.4919137</v>
      </c>
      <c r="AU9">
        <v>98196.962407300001</v>
      </c>
      <c r="AV9">
        <v>90594.253418099994</v>
      </c>
      <c r="AW9">
        <v>87027.490430000005</v>
      </c>
      <c r="AX9">
        <v>95575.630097300105</v>
      </c>
      <c r="AY9">
        <v>83624.205611199999</v>
      </c>
      <c r="AZ9">
        <v>81774.342083399999</v>
      </c>
      <c r="BA9">
        <v>77679.243517199997</v>
      </c>
      <c r="BB9">
        <v>74376.577641600001</v>
      </c>
      <c r="BC9">
        <v>112889.2179052</v>
      </c>
      <c r="BD9">
        <v>160787.334113399</v>
      </c>
      <c r="BE9">
        <v>149185.445628199</v>
      </c>
      <c r="BF9">
        <v>192967.14415749899</v>
      </c>
      <c r="BG9">
        <v>183367.799216999</v>
      </c>
      <c r="BH9">
        <v>178119.53187750001</v>
      </c>
      <c r="BI9">
        <v>151028.56193299999</v>
      </c>
      <c r="BJ9">
        <v>168191.50561529899</v>
      </c>
      <c r="BK9">
        <v>173964.628767699</v>
      </c>
      <c r="BL9">
        <v>158965.15731289901</v>
      </c>
      <c r="BM9">
        <v>238905.28590309899</v>
      </c>
      <c r="BN9">
        <v>234337.823632499</v>
      </c>
      <c r="BO9">
        <v>241069.7570825</v>
      </c>
      <c r="BP9">
        <v>224996.721183299</v>
      </c>
      <c r="BQ9">
        <v>201634.13793469901</v>
      </c>
      <c r="BR9">
        <v>180874.5633676</v>
      </c>
      <c r="BS9">
        <v>163974.61126229999</v>
      </c>
      <c r="BT9">
        <v>150740.92533559899</v>
      </c>
      <c r="BU9">
        <v>159526.25850674001</v>
      </c>
      <c r="BV9">
        <v>149832.28464633899</v>
      </c>
      <c r="BW9">
        <v>138733.27365444001</v>
      </c>
      <c r="BX9">
        <v>121201.355853039</v>
      </c>
      <c r="BY9">
        <v>100614.704713339</v>
      </c>
      <c r="BZ9">
        <v>73380.263572740005</v>
      </c>
      <c r="CA9">
        <v>55418.55026928</v>
      </c>
      <c r="CB9">
        <v>46977.893826940002</v>
      </c>
      <c r="CC9">
        <v>42959.904957139901</v>
      </c>
      <c r="CD9">
        <v>40756.608766739999</v>
      </c>
      <c r="CE9">
        <v>38710.333656939998</v>
      </c>
      <c r="CF9">
        <v>37247.644805039898</v>
      </c>
      <c r="CG9">
        <v>66119.565741140003</v>
      </c>
      <c r="CH9">
        <v>103657.2930637</v>
      </c>
      <c r="CI9">
        <v>95619.400542699994</v>
      </c>
      <c r="CJ9">
        <v>86619.636263099994</v>
      </c>
      <c r="CK9">
        <v>83371.104686399995</v>
      </c>
      <c r="CL9">
        <v>78349.654467900007</v>
      </c>
      <c r="CM9">
        <v>60490.544034300001</v>
      </c>
      <c r="CN9">
        <v>46410.142476200002</v>
      </c>
      <c r="CO9">
        <v>64187.934397899997</v>
      </c>
      <c r="CP9">
        <v>61179.614565099997</v>
      </c>
      <c r="CQ9">
        <v>70322.476080840002</v>
      </c>
      <c r="CR9">
        <v>70482.501060239898</v>
      </c>
      <c r="CS9">
        <v>69442.187501740002</v>
      </c>
    </row>
    <row r="10" spans="1:97" x14ac:dyDescent="0.35">
      <c r="A10" t="s">
        <v>13</v>
      </c>
      <c r="B10" t="s">
        <v>24</v>
      </c>
      <c r="C10" s="18">
        <f t="shared" si="59"/>
        <v>130282.90846649632</v>
      </c>
      <c r="D10" s="18">
        <f t="shared" si="60"/>
        <v>173285.69157961902</v>
      </c>
      <c r="E10" s="18">
        <f t="shared" si="61"/>
        <v>166881.80798582631</v>
      </c>
      <c r="F10">
        <v>154605.86397800001</v>
      </c>
      <c r="G10">
        <v>151119.116903399</v>
      </c>
      <c r="H10">
        <v>146751.16795510001</v>
      </c>
      <c r="I10">
        <v>143059.36871909999</v>
      </c>
      <c r="J10">
        <v>139379.54251839899</v>
      </c>
      <c r="K10">
        <v>136742.54246910001</v>
      </c>
      <c r="L10">
        <v>131770.10485499899</v>
      </c>
      <c r="M10">
        <v>128224.752119999</v>
      </c>
      <c r="N10">
        <v>125056.242209699</v>
      </c>
      <c r="O10">
        <v>121872.48309969901</v>
      </c>
      <c r="P10">
        <v>119060.60530369999</v>
      </c>
      <c r="Q10">
        <v>116831.24117199901</v>
      </c>
      <c r="R10">
        <v>114588.381319999</v>
      </c>
      <c r="S10">
        <v>111357.31249900001</v>
      </c>
      <c r="T10">
        <v>161080.62303699899</v>
      </c>
      <c r="U10">
        <v>163314.0789387</v>
      </c>
      <c r="V10">
        <v>158041.67389569999</v>
      </c>
      <c r="W10">
        <v>151604.9741857</v>
      </c>
      <c r="X10">
        <v>146763.68008970001</v>
      </c>
      <c r="Y10">
        <v>140378.494673699</v>
      </c>
      <c r="Z10">
        <v>133848.744368999</v>
      </c>
      <c r="AA10">
        <v>125967.48079699901</v>
      </c>
      <c r="AB10">
        <v>118313.106909799</v>
      </c>
      <c r="AC10">
        <v>112682.1019005</v>
      </c>
      <c r="AD10">
        <v>105776.4518045</v>
      </c>
      <c r="AE10">
        <v>99648.459653500002</v>
      </c>
      <c r="AF10">
        <v>93551.597006099997</v>
      </c>
      <c r="AG10">
        <v>85831.381746800005</v>
      </c>
      <c r="AH10">
        <v>90091.144210500002</v>
      </c>
      <c r="AI10">
        <v>157782.80966049901</v>
      </c>
      <c r="AJ10">
        <v>153674.6344605</v>
      </c>
      <c r="AK10">
        <v>151406.49066529999</v>
      </c>
      <c r="AL10">
        <v>149476.31366330001</v>
      </c>
      <c r="AM10">
        <v>146564.34412729999</v>
      </c>
      <c r="AN10">
        <v>145315.60991930001</v>
      </c>
      <c r="AO10">
        <v>142574.99675329999</v>
      </c>
      <c r="AP10">
        <v>159664.17064629999</v>
      </c>
      <c r="AQ10">
        <v>156130.4703013</v>
      </c>
      <c r="AR10">
        <v>150368.66981429901</v>
      </c>
      <c r="AS10">
        <v>146727.53791129999</v>
      </c>
      <c r="AT10">
        <v>144988.73654629901</v>
      </c>
      <c r="AU10">
        <v>143405.64833889899</v>
      </c>
      <c r="AV10">
        <v>140700.24880689901</v>
      </c>
      <c r="AW10">
        <v>136775.22961389899</v>
      </c>
      <c r="AX10">
        <v>173654.06983289999</v>
      </c>
      <c r="AY10">
        <v>217030.77971159999</v>
      </c>
      <c r="AZ10">
        <v>207895.15005759901</v>
      </c>
      <c r="BA10">
        <v>190435.44728559899</v>
      </c>
      <c r="BB10">
        <v>176909.10471659899</v>
      </c>
      <c r="BC10">
        <v>168047.74880559999</v>
      </c>
      <c r="BD10">
        <v>159831.937014</v>
      </c>
      <c r="BE10">
        <v>151250.80938200001</v>
      </c>
      <c r="BF10">
        <v>144091.13292400001</v>
      </c>
      <c r="BG10">
        <v>162998.95387299999</v>
      </c>
      <c r="BH10">
        <v>179176.29310400001</v>
      </c>
      <c r="BI10">
        <v>172689.448458</v>
      </c>
      <c r="BJ10">
        <v>166470.87844399901</v>
      </c>
      <c r="BK10">
        <v>237191.16883399899</v>
      </c>
      <c r="BL10">
        <v>247248.26163399999</v>
      </c>
      <c r="BM10">
        <v>238689.16858600001</v>
      </c>
      <c r="BN10">
        <v>234048.89032060001</v>
      </c>
      <c r="BO10">
        <v>230098.72887699999</v>
      </c>
      <c r="BP10">
        <v>223075.96604199999</v>
      </c>
      <c r="BQ10">
        <v>215557.28485600001</v>
      </c>
      <c r="BR10">
        <v>207939.637884</v>
      </c>
      <c r="BS10">
        <v>198088.968977999</v>
      </c>
      <c r="BT10">
        <v>189287.55230400001</v>
      </c>
      <c r="BU10">
        <v>183222.89087599999</v>
      </c>
      <c r="BV10">
        <v>178121.32834800001</v>
      </c>
      <c r="BW10">
        <v>170220.48303999999</v>
      </c>
      <c r="BX10">
        <v>153526.281559</v>
      </c>
      <c r="BY10">
        <v>133849.36344899901</v>
      </c>
      <c r="BZ10">
        <v>116950.126257999</v>
      </c>
      <c r="CA10">
        <v>105456.506128899</v>
      </c>
      <c r="CB10">
        <v>99732.709242500001</v>
      </c>
      <c r="CC10">
        <v>112646.2991665</v>
      </c>
      <c r="CD10">
        <v>109173.1479285</v>
      </c>
      <c r="CE10">
        <v>105288.144025499</v>
      </c>
      <c r="CF10">
        <v>102546.4434895</v>
      </c>
      <c r="CG10">
        <v>98761.613145499898</v>
      </c>
      <c r="CH10">
        <v>92431.155513499907</v>
      </c>
      <c r="CI10">
        <v>88931.006320500004</v>
      </c>
      <c r="CJ10">
        <v>85027.668650999898</v>
      </c>
      <c r="CK10">
        <v>82946.215056499903</v>
      </c>
      <c r="CL10">
        <v>130127.129136499</v>
      </c>
      <c r="CM10">
        <v>176207.58517689901</v>
      </c>
      <c r="CN10">
        <v>234192.890477999</v>
      </c>
      <c r="CO10">
        <v>249480.697699999</v>
      </c>
      <c r="CP10">
        <v>289592.821031</v>
      </c>
      <c r="CQ10">
        <v>297081.99057599902</v>
      </c>
      <c r="CR10">
        <v>289863.36874200002</v>
      </c>
      <c r="CS10">
        <v>287126.96447199897</v>
      </c>
    </row>
    <row r="11" spans="1:97" x14ac:dyDescent="0.35">
      <c r="A11" t="s">
        <v>13</v>
      </c>
      <c r="B11" t="s">
        <v>27</v>
      </c>
      <c r="C11" s="18">
        <f t="shared" si="59"/>
        <v>349171.51101196767</v>
      </c>
      <c r="D11" s="18">
        <f t="shared" si="60"/>
        <v>165045.01925690303</v>
      </c>
      <c r="E11" s="18">
        <f t="shared" si="61"/>
        <v>158870.21936332659</v>
      </c>
      <c r="F11">
        <v>263411.00795499998</v>
      </c>
      <c r="G11">
        <v>237918.67008499999</v>
      </c>
      <c r="H11">
        <v>218593.646225</v>
      </c>
      <c r="I11">
        <v>186517.28636</v>
      </c>
      <c r="J11">
        <v>213127.24299599999</v>
      </c>
      <c r="K11">
        <v>208512.53354599999</v>
      </c>
      <c r="L11">
        <v>199338.39471599899</v>
      </c>
      <c r="M11">
        <v>225550.348826</v>
      </c>
      <c r="N11">
        <v>261229.970971</v>
      </c>
      <c r="O11">
        <v>245190.29110100001</v>
      </c>
      <c r="P11">
        <v>222450.80866000001</v>
      </c>
      <c r="Q11">
        <v>231860.14176500001</v>
      </c>
      <c r="R11">
        <v>273093.460035</v>
      </c>
      <c r="S11">
        <v>260221.079745</v>
      </c>
      <c r="T11">
        <v>269856.675155</v>
      </c>
      <c r="U11">
        <v>272024.70344499999</v>
      </c>
      <c r="V11">
        <v>266016.44550500001</v>
      </c>
      <c r="W11">
        <v>255769.82324500001</v>
      </c>
      <c r="X11">
        <v>303826.42231499997</v>
      </c>
      <c r="Y11">
        <v>348620.17811500002</v>
      </c>
      <c r="Z11">
        <v>345064.88951499999</v>
      </c>
      <c r="AA11">
        <v>342337.57281500002</v>
      </c>
      <c r="AB11">
        <v>465583.40314499999</v>
      </c>
      <c r="AC11">
        <v>459343.750245</v>
      </c>
      <c r="AD11">
        <v>737983.66154500004</v>
      </c>
      <c r="AE11">
        <v>754937.24124499899</v>
      </c>
      <c r="AF11">
        <v>751136.55254499905</v>
      </c>
      <c r="AG11">
        <v>749170.27974499902</v>
      </c>
      <c r="AH11">
        <v>581505.697285</v>
      </c>
      <c r="AI11">
        <v>444473.93101</v>
      </c>
      <c r="AJ11">
        <v>229650.73151000001</v>
      </c>
      <c r="AK11">
        <v>210213.45564999999</v>
      </c>
      <c r="AL11">
        <v>199205.37185</v>
      </c>
      <c r="AM11">
        <v>197418.23725999999</v>
      </c>
      <c r="AN11">
        <v>197275.01383000001</v>
      </c>
      <c r="AO11">
        <v>178022.54984599899</v>
      </c>
      <c r="AP11">
        <v>213609.534766</v>
      </c>
      <c r="AQ11">
        <v>199470.60067999901</v>
      </c>
      <c r="AR11">
        <v>175865.363049999</v>
      </c>
      <c r="AS11">
        <v>149906.03615999999</v>
      </c>
      <c r="AT11">
        <v>141646.08639000001</v>
      </c>
      <c r="AU11">
        <v>137447.82378999999</v>
      </c>
      <c r="AV11">
        <v>140433.45011999999</v>
      </c>
      <c r="AW11">
        <v>188042.20837000001</v>
      </c>
      <c r="AX11">
        <v>182758.67373000001</v>
      </c>
      <c r="AY11">
        <v>177284.95658999999</v>
      </c>
      <c r="AZ11">
        <v>174068.01095</v>
      </c>
      <c r="BA11">
        <v>192401.14132</v>
      </c>
      <c r="BB11">
        <v>186406.46476999999</v>
      </c>
      <c r="BC11">
        <v>180611.00223000001</v>
      </c>
      <c r="BD11">
        <v>175621.26934999999</v>
      </c>
      <c r="BE11">
        <v>169347.60916299999</v>
      </c>
      <c r="BF11">
        <v>162243.18075299999</v>
      </c>
      <c r="BG11">
        <v>155834.17518300001</v>
      </c>
      <c r="BH11">
        <v>152649.24174299999</v>
      </c>
      <c r="BI11">
        <v>144450.93372999999</v>
      </c>
      <c r="BJ11">
        <v>136983.43857</v>
      </c>
      <c r="BK11">
        <v>132385.69996999999</v>
      </c>
      <c r="BL11">
        <v>117701.74451</v>
      </c>
      <c r="BM11">
        <v>120318.44277999899</v>
      </c>
      <c r="BN11">
        <v>117632.290629999</v>
      </c>
      <c r="BO11">
        <v>109141.58922999899</v>
      </c>
      <c r="BP11">
        <v>102739.93226099999</v>
      </c>
      <c r="BQ11">
        <v>117819.351291</v>
      </c>
      <c r="BR11">
        <v>125929.78709100001</v>
      </c>
      <c r="BS11">
        <v>122808.816976</v>
      </c>
      <c r="BT11">
        <v>162131.186376</v>
      </c>
      <c r="BU11">
        <v>155992.08445999899</v>
      </c>
      <c r="BV11">
        <v>214458.77254399899</v>
      </c>
      <c r="BW11">
        <v>210373.63771000001</v>
      </c>
      <c r="BX11">
        <v>190902.95384</v>
      </c>
      <c r="BY11">
        <v>154838.835796</v>
      </c>
      <c r="BZ11">
        <v>143057.05148528999</v>
      </c>
      <c r="CA11">
        <v>138883.80352628999</v>
      </c>
      <c r="CB11">
        <v>134161.51095128999</v>
      </c>
      <c r="CC11">
        <v>133456.01312128999</v>
      </c>
      <c r="CD11">
        <v>132616.36712129001</v>
      </c>
      <c r="CE11">
        <v>141330.58076129001</v>
      </c>
      <c r="CF11">
        <v>131163.96101129</v>
      </c>
      <c r="CG11">
        <v>177963.41884129</v>
      </c>
      <c r="CH11">
        <v>178737.88523129001</v>
      </c>
      <c r="CI11">
        <v>173444.01773128999</v>
      </c>
      <c r="CJ11">
        <v>163483.71222129001</v>
      </c>
      <c r="CK11">
        <v>151130.54778128999</v>
      </c>
      <c r="CL11">
        <v>145278.38833129001</v>
      </c>
      <c r="CM11">
        <v>138814.49543129001</v>
      </c>
      <c r="CN11">
        <v>132800.01349129001</v>
      </c>
      <c r="CO11">
        <v>233387.60281129001</v>
      </c>
      <c r="CP11">
        <v>211077.54283128999</v>
      </c>
      <c r="CQ11">
        <v>193041.06193128999</v>
      </c>
      <c r="CR11">
        <v>180101.55360129001</v>
      </c>
      <c r="CS11">
        <v>174181.69434128999</v>
      </c>
    </row>
    <row r="12" spans="1:97" x14ac:dyDescent="0.35">
      <c r="A12" t="s">
        <v>13</v>
      </c>
      <c r="B12" t="s">
        <v>119</v>
      </c>
      <c r="C12" s="18">
        <f t="shared" si="59"/>
        <v>256131.81905330633</v>
      </c>
      <c r="D12" s="18">
        <f t="shared" si="60"/>
        <v>256933.90165417531</v>
      </c>
      <c r="E12" s="18">
        <f t="shared" si="61"/>
        <v>423335.14334198431</v>
      </c>
      <c r="F12">
        <v>211605.280571248</v>
      </c>
      <c r="G12">
        <v>199870.10574801301</v>
      </c>
      <c r="H12">
        <v>157999.79755613799</v>
      </c>
      <c r="I12">
        <v>157929.79852259299</v>
      </c>
      <c r="J12">
        <v>125399.167223243</v>
      </c>
      <c r="K12">
        <v>190159.54824644301</v>
      </c>
      <c r="L12">
        <v>187889.192658307</v>
      </c>
      <c r="M12">
        <v>181748.676767964</v>
      </c>
      <c r="N12">
        <v>270226.11317877797</v>
      </c>
      <c r="O12">
        <v>264261.89226881397</v>
      </c>
      <c r="P12">
        <v>255613.086330755</v>
      </c>
      <c r="Q12">
        <v>248895.142519418</v>
      </c>
      <c r="R12">
        <v>242236.19015822199</v>
      </c>
      <c r="S12">
        <v>238207.867746718</v>
      </c>
      <c r="T12">
        <v>222089.14766324399</v>
      </c>
      <c r="U12">
        <v>217047.28455360699</v>
      </c>
      <c r="V12">
        <v>209359.11531276401</v>
      </c>
      <c r="W12">
        <v>147926.72316336099</v>
      </c>
      <c r="X12">
        <v>144128.29604637</v>
      </c>
      <c r="Y12">
        <v>305938.03614434903</v>
      </c>
      <c r="Z12">
        <v>305384.04236448399</v>
      </c>
      <c r="AA12">
        <v>302462.81909145898</v>
      </c>
      <c r="AB12">
        <v>300232.47050679399</v>
      </c>
      <c r="AC12">
        <v>305843.05511341401</v>
      </c>
      <c r="AD12">
        <v>329318.78774231998</v>
      </c>
      <c r="AE12">
        <v>346300.20886046701</v>
      </c>
      <c r="AF12">
        <v>343942.75673595699</v>
      </c>
      <c r="AG12">
        <v>342724.07267999602</v>
      </c>
      <c r="AH12">
        <v>470905.04125985102</v>
      </c>
      <c r="AI12">
        <v>400141.62160947802</v>
      </c>
      <c r="AJ12">
        <v>314301.05230792501</v>
      </c>
      <c r="AK12">
        <v>281827.01302221499</v>
      </c>
      <c r="AL12">
        <v>271760.59719131503</v>
      </c>
      <c r="AM12">
        <v>270803.82811226498</v>
      </c>
      <c r="AN12">
        <v>270032.45977329102</v>
      </c>
      <c r="AO12">
        <v>264426.77128262998</v>
      </c>
      <c r="AP12">
        <v>261560.37237979099</v>
      </c>
      <c r="AQ12">
        <v>303187.24931305699</v>
      </c>
      <c r="AR12">
        <v>297658.51677152398</v>
      </c>
      <c r="AS12">
        <v>291181.67376887298</v>
      </c>
      <c r="AT12">
        <v>289246.41385322798</v>
      </c>
      <c r="AU12">
        <v>288254.90497524297</v>
      </c>
      <c r="AV12">
        <v>282927.68532208499</v>
      </c>
      <c r="AW12">
        <v>279770.804987424</v>
      </c>
      <c r="AX12">
        <v>286564.68662482803</v>
      </c>
      <c r="AY12">
        <v>279058.667410383</v>
      </c>
      <c r="AZ12">
        <v>251119.83261922601</v>
      </c>
      <c r="BA12">
        <v>241623.68224868001</v>
      </c>
      <c r="BB12">
        <v>239335.60158775499</v>
      </c>
      <c r="BC12">
        <v>217626.721336649</v>
      </c>
      <c r="BD12">
        <v>211869.67367994</v>
      </c>
      <c r="BE12">
        <v>206952.523573646</v>
      </c>
      <c r="BF12">
        <v>255456.826595188</v>
      </c>
      <c r="BG12">
        <v>242458.945544705</v>
      </c>
      <c r="BH12">
        <v>235152.19710365601</v>
      </c>
      <c r="BI12">
        <v>231005.636396218</v>
      </c>
      <c r="BJ12">
        <v>223265.060208979</v>
      </c>
      <c r="BK12">
        <v>253650.47235804101</v>
      </c>
      <c r="BL12">
        <v>203234.846150681</v>
      </c>
      <c r="BM12">
        <v>206864.985974223</v>
      </c>
      <c r="BN12">
        <v>266571.83838117</v>
      </c>
      <c r="BO12">
        <v>260500.46273252499</v>
      </c>
      <c r="BP12">
        <v>252699.18937779401</v>
      </c>
      <c r="BQ12">
        <v>245538.96877405801</v>
      </c>
      <c r="BR12">
        <v>251567.067043113</v>
      </c>
      <c r="BS12">
        <v>299881.55540753098</v>
      </c>
      <c r="BT12">
        <v>452448.84818577999</v>
      </c>
      <c r="BU12">
        <v>446241.90306871198</v>
      </c>
      <c r="BV12">
        <v>441265.85908944998</v>
      </c>
      <c r="BW12">
        <v>436572.25385590998</v>
      </c>
      <c r="BX12">
        <v>416468.92888647801</v>
      </c>
      <c r="BY12">
        <v>402510.30976531201</v>
      </c>
      <c r="BZ12">
        <v>394583.47547770798</v>
      </c>
      <c r="CA12">
        <v>460449.63620083802</v>
      </c>
      <c r="CB12">
        <v>426858.73589348799</v>
      </c>
      <c r="CC12">
        <v>424516.15303529397</v>
      </c>
      <c r="CD12">
        <v>422937.835250262</v>
      </c>
      <c r="CE12">
        <v>419272.48898467998</v>
      </c>
      <c r="CF12">
        <v>418904.51346891402</v>
      </c>
      <c r="CG12">
        <v>414033.35708804801</v>
      </c>
      <c r="CH12">
        <v>418924.60413533699</v>
      </c>
      <c r="CI12">
        <v>433188.872062626</v>
      </c>
      <c r="CJ12">
        <v>562834.03177594603</v>
      </c>
      <c r="CK12">
        <v>557925.37229819596</v>
      </c>
      <c r="CL12">
        <v>548377.86622682703</v>
      </c>
      <c r="CM12">
        <v>542039.04317222501</v>
      </c>
      <c r="CN12">
        <v>537044.177195</v>
      </c>
      <c r="CO12">
        <v>418801.05572</v>
      </c>
      <c r="CP12">
        <v>417298.44881999999</v>
      </c>
      <c r="CQ12">
        <v>413617.02106</v>
      </c>
      <c r="CR12">
        <v>412220.71847999998</v>
      </c>
      <c r="CS12">
        <v>411032.01046000002</v>
      </c>
    </row>
    <row r="13" spans="1:97" x14ac:dyDescent="0.35">
      <c r="A13" t="s">
        <v>13</v>
      </c>
      <c r="B13" t="s">
        <v>28</v>
      </c>
      <c r="C13" s="18">
        <f t="shared" si="59"/>
        <v>230093.24597940614</v>
      </c>
      <c r="D13" s="18">
        <f t="shared" si="60"/>
        <v>106184.58232398849</v>
      </c>
      <c r="E13" s="18">
        <f t="shared" si="61"/>
        <v>93124.502255370069</v>
      </c>
      <c r="F13">
        <v>256701.49817000001</v>
      </c>
      <c r="G13">
        <v>250000.391849999</v>
      </c>
      <c r="H13">
        <v>270142.11212000001</v>
      </c>
      <c r="I13">
        <v>266481.49828</v>
      </c>
      <c r="J13">
        <v>276408.70136000001</v>
      </c>
      <c r="K13">
        <v>273542.82999</v>
      </c>
      <c r="L13">
        <v>268463.99446999899</v>
      </c>
      <c r="M13">
        <v>261586.62060999899</v>
      </c>
      <c r="N13">
        <v>254357.57263999901</v>
      </c>
      <c r="O13">
        <v>247512.78224999999</v>
      </c>
      <c r="P13">
        <v>239503.62753999999</v>
      </c>
      <c r="Q13">
        <v>239491.45081999901</v>
      </c>
      <c r="R13">
        <v>237713.514516</v>
      </c>
      <c r="S13">
        <v>236351.844226999</v>
      </c>
      <c r="T13">
        <v>235373.22787299901</v>
      </c>
      <c r="U13">
        <v>232500.660872999</v>
      </c>
      <c r="V13">
        <v>227919.99342000001</v>
      </c>
      <c r="W13">
        <v>233405.8751103</v>
      </c>
      <c r="X13">
        <v>230644.21400400001</v>
      </c>
      <c r="Y13">
        <v>229235.032282</v>
      </c>
      <c r="Z13">
        <v>227168.60592999999</v>
      </c>
      <c r="AA13">
        <v>218467.4336703</v>
      </c>
      <c r="AB13">
        <v>214500.88803</v>
      </c>
      <c r="AC13">
        <v>210626.60193999999</v>
      </c>
      <c r="AD13">
        <v>206073.913478</v>
      </c>
      <c r="AE13">
        <v>202004.31749799999</v>
      </c>
      <c r="AF13">
        <v>200712.35123799901</v>
      </c>
      <c r="AG13">
        <v>198421.263815999</v>
      </c>
      <c r="AH13">
        <v>191879.18904</v>
      </c>
      <c r="AI13">
        <v>149802.04779899999</v>
      </c>
      <c r="AJ13">
        <v>145896.57051699999</v>
      </c>
      <c r="AK13">
        <v>143201.658970199</v>
      </c>
      <c r="AL13">
        <v>140581.665011</v>
      </c>
      <c r="AM13">
        <v>137972.87634899901</v>
      </c>
      <c r="AN13">
        <v>136389.490579</v>
      </c>
      <c r="AO13">
        <v>158041.53120899899</v>
      </c>
      <c r="AP13">
        <v>156518.19494399999</v>
      </c>
      <c r="AQ13">
        <v>151122.60193899999</v>
      </c>
      <c r="AR13">
        <v>136816.69182899999</v>
      </c>
      <c r="AS13">
        <v>121631.58001400001</v>
      </c>
      <c r="AT13">
        <v>116334.176493999</v>
      </c>
      <c r="AU13">
        <v>114519.116974</v>
      </c>
      <c r="AV13">
        <v>104060.082604</v>
      </c>
      <c r="AW13">
        <v>101435.981433999</v>
      </c>
      <c r="AX13">
        <v>98621.637453999894</v>
      </c>
      <c r="AY13">
        <v>95180.467573999893</v>
      </c>
      <c r="AZ13">
        <v>91936.109313999899</v>
      </c>
      <c r="BA13">
        <v>93182.409694000002</v>
      </c>
      <c r="BB13">
        <v>90795.660814000003</v>
      </c>
      <c r="BC13">
        <v>87851.218527999998</v>
      </c>
      <c r="BD13">
        <v>83759.521114000003</v>
      </c>
      <c r="BE13">
        <v>80715.771823999996</v>
      </c>
      <c r="BF13">
        <v>78536.174660999895</v>
      </c>
      <c r="BG13">
        <v>76776.719511000003</v>
      </c>
      <c r="BH13">
        <v>83433.046996999998</v>
      </c>
      <c r="BI13">
        <v>79918.690546999904</v>
      </c>
      <c r="BJ13">
        <v>80108.439655574897</v>
      </c>
      <c r="BK13">
        <v>78527.201645574794</v>
      </c>
      <c r="BL13">
        <v>95420.899533574804</v>
      </c>
      <c r="BM13">
        <v>94918.393883574798</v>
      </c>
      <c r="BN13">
        <v>93142.123219574903</v>
      </c>
      <c r="BO13">
        <v>90271.917723574807</v>
      </c>
      <c r="BP13">
        <v>88487.324627580107</v>
      </c>
      <c r="BQ13">
        <v>85944.905667580097</v>
      </c>
      <c r="BR13">
        <v>103627.56366358</v>
      </c>
      <c r="BS13">
        <v>101003.78193457999</v>
      </c>
      <c r="BT13">
        <v>97595.571522580096</v>
      </c>
      <c r="BU13">
        <v>114314.44303058001</v>
      </c>
      <c r="BV13">
        <v>115454.77006408</v>
      </c>
      <c r="BW13">
        <v>113550.03052108</v>
      </c>
      <c r="BX13">
        <v>100059.70312108001</v>
      </c>
      <c r="BY13">
        <v>90383.526477780106</v>
      </c>
      <c r="BZ13">
        <v>81375.142727780098</v>
      </c>
      <c r="CA13">
        <v>83703.437083780096</v>
      </c>
      <c r="CB13">
        <v>89592.207047780103</v>
      </c>
      <c r="CC13">
        <v>87877.529542780103</v>
      </c>
      <c r="CD13">
        <v>86804.876892780099</v>
      </c>
      <c r="CE13">
        <v>85947.689287779998</v>
      </c>
      <c r="CF13">
        <v>84071.914163780093</v>
      </c>
      <c r="CG13">
        <v>83162.411337780097</v>
      </c>
      <c r="CH13">
        <v>105478.98056378</v>
      </c>
      <c r="CI13">
        <v>102777.60469378</v>
      </c>
      <c r="CJ13">
        <v>99686.183889580105</v>
      </c>
      <c r="CK13">
        <v>98419.428254580096</v>
      </c>
      <c r="CL13">
        <v>103429.56063458</v>
      </c>
      <c r="CM13">
        <v>105789.92550457999</v>
      </c>
      <c r="CN13">
        <v>104772.03876457999</v>
      </c>
      <c r="CO13">
        <v>82858.095020580105</v>
      </c>
      <c r="CP13">
        <v>76844.108677580094</v>
      </c>
      <c r="CQ13">
        <v>75204.0369955801</v>
      </c>
      <c r="CR13">
        <v>73127.191013580101</v>
      </c>
      <c r="CS13">
        <v>72391.084933580103</v>
      </c>
    </row>
    <row r="14" spans="1:97" x14ac:dyDescent="0.35">
      <c r="A14" t="s">
        <v>29</v>
      </c>
      <c r="B14" t="s">
        <v>45</v>
      </c>
      <c r="C14" s="18">
        <f t="shared" si="59"/>
        <v>347909.26518230687</v>
      </c>
      <c r="D14" s="18">
        <f t="shared" si="60"/>
        <v>329542.63163908891</v>
      </c>
      <c r="E14" s="18">
        <f t="shared" si="61"/>
        <v>512183.1744933239</v>
      </c>
      <c r="F14">
        <v>281134.78694351</v>
      </c>
      <c r="G14">
        <v>275571.10784019902</v>
      </c>
      <c r="H14">
        <v>279868.62271386897</v>
      </c>
      <c r="I14">
        <v>273035.67246966</v>
      </c>
      <c r="J14">
        <v>266155.01733662002</v>
      </c>
      <c r="K14">
        <v>273885.54429771903</v>
      </c>
      <c r="L14">
        <v>254932.50319170899</v>
      </c>
      <c r="M14">
        <v>261368.715863819</v>
      </c>
      <c r="N14">
        <v>254836.51307682999</v>
      </c>
      <c r="O14">
        <v>259469.32528044001</v>
      </c>
      <c r="P14">
        <v>254364.038740669</v>
      </c>
      <c r="Q14">
        <v>283498.86003189901</v>
      </c>
      <c r="R14">
        <v>295339.682398109</v>
      </c>
      <c r="S14">
        <v>290628.19185969001</v>
      </c>
      <c r="T14">
        <v>346757.195045289</v>
      </c>
      <c r="U14">
        <v>367502.48047838901</v>
      </c>
      <c r="V14">
        <v>358743.65839745</v>
      </c>
      <c r="W14">
        <v>394054.58811349899</v>
      </c>
      <c r="X14">
        <v>414939.55530607002</v>
      </c>
      <c r="Y14">
        <v>411647.42490186897</v>
      </c>
      <c r="Z14">
        <v>403848.89253059903</v>
      </c>
      <c r="AA14">
        <v>423614.95996459899</v>
      </c>
      <c r="AB14">
        <v>431416.78794979898</v>
      </c>
      <c r="AC14">
        <v>442526.59199754999</v>
      </c>
      <c r="AD14">
        <v>466148.65840115002</v>
      </c>
      <c r="AE14">
        <v>459352.71640675003</v>
      </c>
      <c r="AF14">
        <v>439273.25762523903</v>
      </c>
      <c r="AG14">
        <v>420966.82378440001</v>
      </c>
      <c r="AH14">
        <v>409156.68593657902</v>
      </c>
      <c r="AI14">
        <v>393987.23801834002</v>
      </c>
      <c r="AJ14">
        <v>397161.12374920002</v>
      </c>
      <c r="AK14">
        <v>367591.20312795998</v>
      </c>
      <c r="AL14">
        <v>341923.57987713901</v>
      </c>
      <c r="AM14">
        <v>315500.11494081002</v>
      </c>
      <c r="AN14">
        <v>306860.21163010999</v>
      </c>
      <c r="AO14">
        <v>291637.805706769</v>
      </c>
      <c r="AP14">
        <v>277507.92398075899</v>
      </c>
      <c r="AQ14">
        <v>263818.77005798998</v>
      </c>
      <c r="AR14">
        <v>239138.86568595999</v>
      </c>
      <c r="AS14">
        <v>216584.67348579</v>
      </c>
      <c r="AT14">
        <v>205109.91988795</v>
      </c>
      <c r="AU14">
        <v>200801.08735202899</v>
      </c>
      <c r="AV14">
        <v>191554.99616415001</v>
      </c>
      <c r="AW14">
        <v>186972.13091086</v>
      </c>
      <c r="AX14">
        <v>222619.07419067001</v>
      </c>
      <c r="AY14">
        <v>254311.77923457001</v>
      </c>
      <c r="AZ14">
        <v>308856.524692779</v>
      </c>
      <c r="BA14">
        <v>319507.05214618001</v>
      </c>
      <c r="BB14">
        <v>376183.90052267897</v>
      </c>
      <c r="BC14">
        <v>419720.77803957899</v>
      </c>
      <c r="BD14">
        <v>412343.04415722901</v>
      </c>
      <c r="BE14">
        <v>397909.86521306902</v>
      </c>
      <c r="BF14">
        <v>394954.20742137998</v>
      </c>
      <c r="BG14">
        <v>403365.38454253902</v>
      </c>
      <c r="BH14">
        <v>401613.199766309</v>
      </c>
      <c r="BI14">
        <v>396665.81337715901</v>
      </c>
      <c r="BJ14">
        <v>384576.32358944003</v>
      </c>
      <c r="BK14">
        <v>398987.10592378897</v>
      </c>
      <c r="BL14">
        <v>407892.31855852902</v>
      </c>
      <c r="BM14">
        <v>394165.84910792997</v>
      </c>
      <c r="BN14">
        <v>427658.62462295999</v>
      </c>
      <c r="BO14">
        <v>489489.45289668901</v>
      </c>
      <c r="BP14">
        <v>538220.65026137</v>
      </c>
      <c r="BQ14">
        <v>670396.49740436894</v>
      </c>
      <c r="BR14">
        <v>668676.76114616997</v>
      </c>
      <c r="BS14">
        <v>648784.14319642901</v>
      </c>
      <c r="BT14">
        <v>627880.93058710999</v>
      </c>
      <c r="BU14">
        <v>606148.16281925899</v>
      </c>
      <c r="BV14">
        <v>633147.42796762905</v>
      </c>
      <c r="BW14">
        <v>596247.62567513098</v>
      </c>
      <c r="BX14">
        <v>528885.10390942998</v>
      </c>
      <c r="BY14">
        <v>460743.14243692998</v>
      </c>
      <c r="BZ14">
        <v>404150.12308092898</v>
      </c>
      <c r="CA14">
        <v>330854.23763387901</v>
      </c>
      <c r="CB14">
        <v>308333.61637819902</v>
      </c>
      <c r="CC14">
        <v>287463.44539811998</v>
      </c>
      <c r="CD14">
        <v>268800.63686128001</v>
      </c>
      <c r="CE14">
        <v>274026.756158109</v>
      </c>
      <c r="CF14">
        <v>288906.42094416998</v>
      </c>
      <c r="CG14">
        <v>450677.53053555998</v>
      </c>
      <c r="CH14">
        <v>465484.36641516897</v>
      </c>
      <c r="CI14">
        <v>519882.80256375897</v>
      </c>
      <c r="CJ14">
        <v>575086.31864383002</v>
      </c>
      <c r="CK14">
        <v>580430.33257521002</v>
      </c>
      <c r="CL14">
        <v>646021.52280866995</v>
      </c>
      <c r="CM14">
        <v>737073.59732536005</v>
      </c>
      <c r="CN14">
        <v>748663.92657086602</v>
      </c>
      <c r="CO14">
        <v>654091.64709799399</v>
      </c>
      <c r="CP14">
        <v>513316.620248669</v>
      </c>
      <c r="CQ14">
        <v>424173.12902012898</v>
      </c>
      <c r="CR14">
        <v>474687.50067385897</v>
      </c>
      <c r="CS14">
        <v>434240.25846212998</v>
      </c>
    </row>
    <row r="15" spans="1:97" x14ac:dyDescent="0.35">
      <c r="A15" t="s">
        <v>29</v>
      </c>
      <c r="B15" t="s">
        <v>49</v>
      </c>
      <c r="C15" s="18">
        <f t="shared" si="59"/>
        <v>100103.88984219328</v>
      </c>
      <c r="D15" s="18">
        <f t="shared" si="60"/>
        <v>128555.77094417806</v>
      </c>
      <c r="E15" s="18">
        <f t="shared" si="61"/>
        <v>96257.166140716799</v>
      </c>
      <c r="F15">
        <v>29716.6484151</v>
      </c>
      <c r="G15">
        <v>93407.653916499999</v>
      </c>
      <c r="H15">
        <v>122994.60620609899</v>
      </c>
      <c r="I15">
        <v>119591.419585999</v>
      </c>
      <c r="J15">
        <v>117380.47275909899</v>
      </c>
      <c r="K15">
        <v>114720.183401399</v>
      </c>
      <c r="L15">
        <v>110445.97280259999</v>
      </c>
      <c r="M15">
        <v>105731.226009099</v>
      </c>
      <c r="N15">
        <v>101901.478225799</v>
      </c>
      <c r="O15">
        <v>98613.073202499902</v>
      </c>
      <c r="P15">
        <v>95482.594324399906</v>
      </c>
      <c r="Q15">
        <v>92895.411346399997</v>
      </c>
      <c r="R15">
        <v>90840.0298779</v>
      </c>
      <c r="S15">
        <v>88919.413604799905</v>
      </c>
      <c r="T15">
        <v>86889.688400799903</v>
      </c>
      <c r="U15">
        <v>84903.354596999896</v>
      </c>
      <c r="V15">
        <v>92434.553932599898</v>
      </c>
      <c r="W15">
        <v>89982.025168199907</v>
      </c>
      <c r="X15">
        <v>87783.398294699902</v>
      </c>
      <c r="Y15">
        <v>85686.005513399898</v>
      </c>
      <c r="Z15">
        <v>83636.533010300001</v>
      </c>
      <c r="AA15">
        <v>80916.159500699898</v>
      </c>
      <c r="AB15">
        <v>79356.484687699995</v>
      </c>
      <c r="AC15">
        <v>78296.243798399999</v>
      </c>
      <c r="AD15">
        <v>75041.021646499896</v>
      </c>
      <c r="AE15">
        <v>97607.611988699995</v>
      </c>
      <c r="AF15">
        <v>118157.9342699</v>
      </c>
      <c r="AG15">
        <v>117552.5627599</v>
      </c>
      <c r="AH15">
        <v>144283.61651909901</v>
      </c>
      <c r="AI15">
        <v>160489.41956169999</v>
      </c>
      <c r="AJ15">
        <v>157563.78778069999</v>
      </c>
      <c r="AK15">
        <v>155980.009550299</v>
      </c>
      <c r="AL15">
        <v>153274.8069383</v>
      </c>
      <c r="AM15">
        <v>148327.47608930001</v>
      </c>
      <c r="AN15">
        <v>147111.541714299</v>
      </c>
      <c r="AO15">
        <v>144208.1667041</v>
      </c>
      <c r="AP15">
        <v>141390.567135299</v>
      </c>
      <c r="AQ15">
        <v>142197.92577529899</v>
      </c>
      <c r="AR15">
        <v>139410.25576839899</v>
      </c>
      <c r="AS15">
        <v>137294.20110969999</v>
      </c>
      <c r="AT15">
        <v>135053.107577199</v>
      </c>
      <c r="AU15">
        <v>134271.094568</v>
      </c>
      <c r="AV15">
        <v>132239.17957099999</v>
      </c>
      <c r="AW15">
        <v>126639.8500908</v>
      </c>
      <c r="AX15">
        <v>123985.38972609999</v>
      </c>
      <c r="AY15">
        <v>121436.2403677</v>
      </c>
      <c r="AZ15">
        <v>118911.0310782</v>
      </c>
      <c r="BA15">
        <v>113017.74789313</v>
      </c>
      <c r="BB15">
        <v>105551.6173686</v>
      </c>
      <c r="BC15">
        <v>110722.3976878</v>
      </c>
      <c r="BD15">
        <v>104292.911423399</v>
      </c>
      <c r="BE15">
        <v>100056.956182899</v>
      </c>
      <c r="BF15">
        <v>112304.76962779999</v>
      </c>
      <c r="BG15">
        <v>125352.0242517</v>
      </c>
      <c r="BH15">
        <v>139081.77933629899</v>
      </c>
      <c r="BI15">
        <v>139345.051771</v>
      </c>
      <c r="BJ15">
        <v>134260.47542609999</v>
      </c>
      <c r="BK15">
        <v>129553.9589264</v>
      </c>
      <c r="BL15">
        <v>125537.1212374</v>
      </c>
      <c r="BM15">
        <v>119645.903088299</v>
      </c>
      <c r="BN15">
        <v>114083.3124429</v>
      </c>
      <c r="BO15">
        <v>110692.0288418</v>
      </c>
      <c r="BP15">
        <v>105846.466950059</v>
      </c>
      <c r="BQ15">
        <v>101131.573252559</v>
      </c>
      <c r="BR15">
        <v>96954.494982560005</v>
      </c>
      <c r="BS15">
        <v>90414.054135500002</v>
      </c>
      <c r="BT15">
        <v>86319.615880199999</v>
      </c>
      <c r="BU15">
        <v>81575.298071500001</v>
      </c>
      <c r="BV15">
        <v>78638.660549599896</v>
      </c>
      <c r="BW15">
        <v>74957.201838749999</v>
      </c>
      <c r="BX15">
        <v>70115.624453749901</v>
      </c>
      <c r="BY15">
        <v>66340.499841750003</v>
      </c>
      <c r="BZ15">
        <v>59403.931492249998</v>
      </c>
      <c r="CA15">
        <v>55630.3169628299</v>
      </c>
      <c r="CB15">
        <v>51764.922636299903</v>
      </c>
      <c r="CC15">
        <v>66565.356739900002</v>
      </c>
      <c r="CD15">
        <v>63626.6999202999</v>
      </c>
      <c r="CE15">
        <v>60029.663109699999</v>
      </c>
      <c r="CF15">
        <v>98161.110898499901</v>
      </c>
      <c r="CG15">
        <v>95336.158816299896</v>
      </c>
      <c r="CH15">
        <v>90858.347295600004</v>
      </c>
      <c r="CI15">
        <v>86546.746807500007</v>
      </c>
      <c r="CJ15">
        <v>82836.518350999904</v>
      </c>
      <c r="CK15">
        <v>80945.011858500002</v>
      </c>
      <c r="CL15">
        <v>141007.71704759999</v>
      </c>
      <c r="CM15">
        <v>149936.56505780001</v>
      </c>
      <c r="CN15">
        <v>143173.40612069899</v>
      </c>
      <c r="CO15">
        <v>150494.48442279999</v>
      </c>
      <c r="CP15">
        <v>148389.117345999</v>
      </c>
      <c r="CQ15">
        <v>143686.35264699999</v>
      </c>
      <c r="CR15">
        <v>134447.2727796</v>
      </c>
      <c r="CS15">
        <v>132581.79395509901</v>
      </c>
    </row>
    <row r="16" spans="1:97" x14ac:dyDescent="0.35">
      <c r="C16" s="18"/>
      <c r="D16" s="18"/>
      <c r="E16" s="18"/>
      <c r="F16" s="102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3:97" x14ac:dyDescent="0.35">
      <c r="C17" s="18"/>
      <c r="D17" s="18"/>
      <c r="E17" s="18"/>
      <c r="F17" s="102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</row>
    <row r="18" spans="3:97" x14ac:dyDescent="0.35">
      <c r="C18" s="18"/>
      <c r="D18" s="18"/>
      <c r="E18" s="18"/>
      <c r="F18" s="10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</row>
    <row r="19" spans="3:97" x14ac:dyDescent="0.35">
      <c r="C19" s="18"/>
      <c r="D19" s="18"/>
      <c r="E19" s="18"/>
      <c r="F19" s="10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</row>
    <row r="20" spans="3:97" x14ac:dyDescent="0.35">
      <c r="C20" s="18"/>
      <c r="D20" s="18"/>
      <c r="E20" s="18"/>
      <c r="F20" s="10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</row>
    <row r="21" spans="3:97" x14ac:dyDescent="0.35">
      <c r="C21" s="18"/>
      <c r="D21" s="18"/>
      <c r="E21" s="18"/>
      <c r="F21" s="10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</row>
    <row r="22" spans="3:97" x14ac:dyDescent="0.35">
      <c r="C22" s="18"/>
      <c r="D22" s="18"/>
      <c r="E22" s="18"/>
      <c r="F22" s="10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3:97" x14ac:dyDescent="0.35">
      <c r="C23" s="18"/>
      <c r="D23" s="18"/>
      <c r="E23" s="18"/>
      <c r="F23" s="10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3:97" x14ac:dyDescent="0.35">
      <c r="C24" s="18"/>
      <c r="D24" s="18"/>
      <c r="E24" s="18"/>
      <c r="F24" s="102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3:97" x14ac:dyDescent="0.35">
      <c r="C25" s="18"/>
      <c r="D25" s="18"/>
      <c r="E25" s="18"/>
      <c r="F25" s="102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3:97" x14ac:dyDescent="0.35">
      <c r="C26" s="18"/>
      <c r="D26" s="18"/>
      <c r="E26" s="18"/>
      <c r="F26" s="102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3:97" x14ac:dyDescent="0.35">
      <c r="C27" s="18"/>
      <c r="D27" s="18"/>
      <c r="E27" s="18"/>
      <c r="F27" s="10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3:97" x14ac:dyDescent="0.35">
      <c r="C28" s="18"/>
      <c r="D28" s="18"/>
      <c r="E28" s="18"/>
      <c r="F28" s="102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3:97" x14ac:dyDescent="0.35">
      <c r="C29" s="18"/>
      <c r="D29" s="18"/>
      <c r="E29" s="18"/>
      <c r="F29" s="102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3:97" x14ac:dyDescent="0.35">
      <c r="C30" s="18"/>
      <c r="D30" s="18"/>
      <c r="E30" s="18"/>
      <c r="F30" s="102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3:97" x14ac:dyDescent="0.35">
      <c r="C31" s="18"/>
      <c r="D31" s="18"/>
      <c r="E31" s="18"/>
      <c r="F31" s="102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3:97" x14ac:dyDescent="0.35">
      <c r="C32" s="18"/>
      <c r="D32" s="18"/>
      <c r="E32" s="18"/>
      <c r="F32" s="102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3:97" x14ac:dyDescent="0.35">
      <c r="C33" s="18"/>
      <c r="D33" s="18"/>
      <c r="E33" s="18"/>
      <c r="F33" s="102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3:97" x14ac:dyDescent="0.35">
      <c r="C34" s="18"/>
      <c r="D34" s="18"/>
      <c r="E34" s="18"/>
      <c r="F34" s="102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3:97" x14ac:dyDescent="0.35">
      <c r="C35" s="18"/>
      <c r="D35" s="18"/>
      <c r="E35" s="18"/>
      <c r="F35" s="102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3:97" x14ac:dyDescent="0.35">
      <c r="C36" s="18"/>
      <c r="D36" s="18"/>
      <c r="E36" s="18"/>
      <c r="F36" s="102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3:97" x14ac:dyDescent="0.35">
      <c r="C37" s="18"/>
      <c r="D37" s="18"/>
      <c r="E37" s="18"/>
      <c r="F37" s="102"/>
      <c r="G37" s="18"/>
    </row>
    <row r="38" spans="3:97" x14ac:dyDescent="0.35">
      <c r="C38" s="18"/>
      <c r="D38" s="18"/>
      <c r="E38" s="18"/>
      <c r="F38" s="102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3:97" x14ac:dyDescent="0.35">
      <c r="C39" s="18"/>
      <c r="D39" s="18"/>
      <c r="E39" s="18"/>
      <c r="F39" s="102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Q39" s="18"/>
      <c r="CR39" s="18"/>
      <c r="CS39" s="18"/>
    </row>
    <row r="40" spans="3:97" x14ac:dyDescent="0.35">
      <c r="C40" s="18"/>
      <c r="D40" s="18"/>
      <c r="E40" s="18"/>
      <c r="F40" s="102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</row>
    <row r="41" spans="3:97" x14ac:dyDescent="0.35">
      <c r="C41" s="18"/>
      <c r="D41" s="18"/>
      <c r="E41" s="18"/>
      <c r="F41" s="102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</row>
    <row r="42" spans="3:97" x14ac:dyDescent="0.35">
      <c r="C42" s="18"/>
      <c r="D42" s="18"/>
      <c r="E42" s="18"/>
      <c r="F42" s="102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</row>
    <row r="43" spans="3:97" x14ac:dyDescent="0.35">
      <c r="C43" s="18"/>
      <c r="D43" s="18"/>
      <c r="E43" s="18"/>
      <c r="F43" s="102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</row>
    <row r="44" spans="3:97" x14ac:dyDescent="0.35">
      <c r="C44" s="18"/>
      <c r="D44" s="18"/>
      <c r="E44" s="18"/>
      <c r="F44" s="102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3:97" x14ac:dyDescent="0.35">
      <c r="C45" s="18"/>
      <c r="D45" s="18"/>
      <c r="E45" s="18"/>
      <c r="F45" s="102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</row>
    <row r="46" spans="3:97" x14ac:dyDescent="0.35">
      <c r="C46" s="18"/>
      <c r="D46" s="18"/>
      <c r="E46" s="18"/>
      <c r="F46" s="102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</row>
    <row r="47" spans="3:97" x14ac:dyDescent="0.35">
      <c r="C47" s="18"/>
      <c r="D47" s="18"/>
      <c r="E47" s="18"/>
      <c r="F47" s="102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3:97" x14ac:dyDescent="0.35">
      <c r="C48" s="18"/>
      <c r="D48" s="18"/>
      <c r="E48" s="18"/>
      <c r="F48" s="102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</row>
    <row r="49" spans="3:97" x14ac:dyDescent="0.35">
      <c r="C49" s="18"/>
      <c r="D49" s="18"/>
      <c r="E49" s="18"/>
      <c r="F49" s="102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</row>
    <row r="50" spans="3:97" x14ac:dyDescent="0.35">
      <c r="C50" s="18"/>
      <c r="D50" s="18"/>
      <c r="E50" s="18"/>
      <c r="F50" s="102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</row>
    <row r="51" spans="3:97" x14ac:dyDescent="0.35">
      <c r="C51" s="18"/>
      <c r="D51" s="18"/>
      <c r="E51" s="18"/>
      <c r="F51" s="102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3:97" x14ac:dyDescent="0.35">
      <c r="C52" s="18"/>
      <c r="D52" s="18"/>
      <c r="E52" s="18"/>
      <c r="F52" s="102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</row>
    <row r="53" spans="3:97" x14ac:dyDescent="0.35">
      <c r="C53" s="18"/>
      <c r="D53" s="18"/>
      <c r="E53" s="18"/>
      <c r="F53" s="102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</row>
    <row r="54" spans="3:97" x14ac:dyDescent="0.35">
      <c r="C54" s="18"/>
      <c r="D54" s="18"/>
      <c r="E54" s="18"/>
      <c r="F54" s="102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</row>
    <row r="55" spans="3:97" x14ac:dyDescent="0.35">
      <c r="C55" s="18"/>
      <c r="D55" s="18"/>
      <c r="E55" s="18"/>
      <c r="F55" s="102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3:97" x14ac:dyDescent="0.35">
      <c r="C56" s="18"/>
      <c r="D56" s="18"/>
      <c r="E56" s="18"/>
      <c r="F56" s="102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3:97" x14ac:dyDescent="0.35">
      <c r="C57" s="18"/>
      <c r="D57" s="18"/>
      <c r="E57" s="18"/>
      <c r="F57" s="102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3:97" x14ac:dyDescent="0.35">
      <c r="C58" s="18"/>
      <c r="D58" s="18"/>
      <c r="E58" s="18"/>
      <c r="F58" s="102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3:97" x14ac:dyDescent="0.35">
      <c r="C59" s="18"/>
      <c r="D59" s="18"/>
      <c r="E59" s="18"/>
      <c r="F59" s="102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3:97" x14ac:dyDescent="0.35">
      <c r="C60" s="18"/>
      <c r="D60" s="18"/>
      <c r="E60" s="18"/>
      <c r="F60" s="102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</row>
    <row r="61" spans="3:97" x14ac:dyDescent="0.35">
      <c r="C61" s="18"/>
      <c r="D61" s="18"/>
      <c r="E61" s="18"/>
      <c r="F61" s="10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3:97" x14ac:dyDescent="0.35">
      <c r="C62" s="18"/>
      <c r="D62" s="18"/>
      <c r="E62" s="18"/>
      <c r="F62" s="10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3:97" x14ac:dyDescent="0.35">
      <c r="C63" s="18"/>
      <c r="D63" s="18"/>
      <c r="E63" s="18"/>
      <c r="F63" s="10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3:97" x14ac:dyDescent="0.35">
      <c r="C64" s="18"/>
      <c r="D64" s="18"/>
      <c r="E64" s="18"/>
      <c r="F64" s="102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3:97" x14ac:dyDescent="0.35">
      <c r="C65" s="18"/>
      <c r="D65" s="18"/>
      <c r="E65" s="18"/>
      <c r="F65" s="102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3:97" x14ac:dyDescent="0.35">
      <c r="C66" s="18"/>
      <c r="D66" s="18"/>
      <c r="E66" s="18"/>
      <c r="F66" s="102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</row>
    <row r="67" spans="3:97" x14ac:dyDescent="0.35">
      <c r="C67" s="18"/>
      <c r="D67" s="18"/>
      <c r="E67" s="18"/>
      <c r="F67" s="102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</row>
    <row r="68" spans="3:97" x14ac:dyDescent="0.35">
      <c r="C68" s="18"/>
      <c r="D68" s="18"/>
      <c r="E68" s="18"/>
      <c r="F68" s="102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</row>
    <row r="69" spans="3:97" x14ac:dyDescent="0.35">
      <c r="C69" s="18"/>
      <c r="D69" s="18"/>
      <c r="E69" s="18"/>
      <c r="F69" s="102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3:97" x14ac:dyDescent="0.35">
      <c r="C70" s="18"/>
      <c r="D70" s="18"/>
      <c r="E70" s="18"/>
      <c r="F70" s="102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3:97" x14ac:dyDescent="0.35">
      <c r="C71" s="18"/>
      <c r="D71" s="18"/>
      <c r="E71" s="18"/>
      <c r="F71" s="102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</row>
    <row r="72" spans="3:97" x14ac:dyDescent="0.35">
      <c r="C72" s="18"/>
      <c r="D72" s="18"/>
      <c r="E72" s="18"/>
      <c r="F72" s="102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3:97" x14ac:dyDescent="0.35">
      <c r="C73" s="18"/>
      <c r="D73" s="18"/>
      <c r="E73" s="18"/>
      <c r="F73" s="102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</row>
    <row r="74" spans="3:97" x14ac:dyDescent="0.35">
      <c r="C74" s="18"/>
      <c r="D74" s="18"/>
      <c r="E74" s="18"/>
      <c r="F74" s="102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</row>
    <row r="75" spans="3:97" x14ac:dyDescent="0.35">
      <c r="C75" s="18"/>
      <c r="D75" s="18"/>
      <c r="E75" s="18"/>
      <c r="F75" s="102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</row>
    <row r="76" spans="3:97" x14ac:dyDescent="0.35">
      <c r="C76" s="18"/>
      <c r="D76" s="18"/>
      <c r="E76" s="18"/>
      <c r="F76" s="102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</row>
    <row r="77" spans="3:97" x14ac:dyDescent="0.35">
      <c r="C77" s="18"/>
      <c r="D77" s="18"/>
      <c r="E77" s="18"/>
      <c r="F77" s="102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</row>
    <row r="78" spans="3:97" x14ac:dyDescent="0.35">
      <c r="C78" s="18"/>
      <c r="D78" s="18"/>
      <c r="E78" s="18"/>
      <c r="F78" s="102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</row>
    <row r="79" spans="3:97" x14ac:dyDescent="0.35">
      <c r="C79" s="18"/>
      <c r="D79" s="18"/>
      <c r="E79" s="18"/>
      <c r="F79" s="102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</row>
    <row r="80" spans="3:97" x14ac:dyDescent="0.35">
      <c r="C80" s="18"/>
      <c r="D80" s="18"/>
      <c r="E80" s="18"/>
      <c r="F80" s="102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</row>
    <row r="81" spans="3:97" x14ac:dyDescent="0.35">
      <c r="C81" s="18"/>
      <c r="D81" s="18"/>
      <c r="E81" s="18"/>
      <c r="F81" s="102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</row>
    <row r="82" spans="3:97" x14ac:dyDescent="0.35">
      <c r="C82" s="18"/>
      <c r="D82" s="18"/>
      <c r="E82" s="18"/>
      <c r="F82" s="102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</row>
    <row r="83" spans="3:97" x14ac:dyDescent="0.35">
      <c r="C83" s="18"/>
      <c r="D83" s="18"/>
      <c r="E83" s="18"/>
      <c r="F83" s="102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</row>
    <row r="84" spans="3:97" x14ac:dyDescent="0.35">
      <c r="C84" s="18"/>
      <c r="D84" s="18"/>
      <c r="E84" s="18"/>
      <c r="F84" s="102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</row>
    <row r="85" spans="3:97" x14ac:dyDescent="0.35">
      <c r="C85" s="18"/>
      <c r="D85" s="18"/>
      <c r="E85" s="18"/>
      <c r="F85" s="102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</row>
    <row r="86" spans="3:97" x14ac:dyDescent="0.35">
      <c r="C86" s="18"/>
      <c r="D86" s="18"/>
      <c r="E86" s="18"/>
      <c r="F86" s="102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</row>
    <row r="87" spans="3:97" x14ac:dyDescent="0.35">
      <c r="C87" s="18"/>
      <c r="D87" s="18"/>
      <c r="E87" s="18"/>
      <c r="F87" s="102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</row>
    <row r="88" spans="3:97" x14ac:dyDescent="0.35">
      <c r="C88" s="18"/>
      <c r="D88" s="18"/>
      <c r="E88" s="18"/>
      <c r="F88" s="102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</row>
    <row r="89" spans="3:97" x14ac:dyDescent="0.35">
      <c r="C89" s="18"/>
      <c r="D89" s="18"/>
      <c r="E89" s="18"/>
      <c r="F89" s="102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</row>
    <row r="90" spans="3:97" x14ac:dyDescent="0.35">
      <c r="C90" s="18"/>
      <c r="D90" s="18"/>
      <c r="E90" s="18"/>
      <c r="F90" s="102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</row>
    <row r="91" spans="3:97" x14ac:dyDescent="0.35">
      <c r="C91" s="18"/>
      <c r="D91" s="18"/>
      <c r="E91" s="18"/>
      <c r="F91" s="102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</row>
    <row r="92" spans="3:97" x14ac:dyDescent="0.35">
      <c r="C92" s="18"/>
      <c r="D92" s="18"/>
      <c r="E92" s="18"/>
      <c r="F92" s="102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</row>
    <row r="93" spans="3:97" x14ac:dyDescent="0.35">
      <c r="C93" s="18"/>
      <c r="D93" s="18"/>
      <c r="E93" s="18"/>
      <c r="F93" s="102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</row>
    <row r="94" spans="3:97" x14ac:dyDescent="0.35">
      <c r="C94" s="18"/>
      <c r="D94" s="18"/>
      <c r="E94" s="18"/>
      <c r="F94" s="102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</row>
    <row r="95" spans="3:97" x14ac:dyDescent="0.35">
      <c r="C95" s="18"/>
      <c r="D95" s="18"/>
      <c r="E95" s="18"/>
      <c r="F95" s="102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</row>
    <row r="96" spans="3:97" x14ac:dyDescent="0.35">
      <c r="C96" s="18"/>
      <c r="D96" s="18"/>
      <c r="E96" s="18"/>
      <c r="F96" s="102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</row>
    <row r="97" spans="3:97" x14ac:dyDescent="0.35">
      <c r="C97" s="18"/>
      <c r="D97" s="18"/>
      <c r="E97" s="18"/>
      <c r="F97" s="102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</row>
    <row r="98" spans="3:97" x14ac:dyDescent="0.35">
      <c r="C98" s="18"/>
      <c r="D98" s="18"/>
      <c r="E98" s="18"/>
      <c r="F98" s="102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</row>
    <row r="99" spans="3:97" x14ac:dyDescent="0.35">
      <c r="C99" s="18"/>
      <c r="D99" s="18"/>
      <c r="E99" s="18"/>
      <c r="F99" s="102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</row>
    <row r="100" spans="3:97" x14ac:dyDescent="0.35">
      <c r="C100" s="18"/>
      <c r="D100" s="18"/>
      <c r="E100" s="18"/>
      <c r="F100" s="102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</row>
    <row r="101" spans="3:97" x14ac:dyDescent="0.35">
      <c r="C101" s="18"/>
      <c r="D101" s="18"/>
      <c r="E101" s="18"/>
      <c r="F101" s="102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</row>
    <row r="102" spans="3:97" x14ac:dyDescent="0.35">
      <c r="C102" s="18"/>
      <c r="D102" s="18"/>
      <c r="E102" s="18"/>
      <c r="F102" s="102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</row>
    <row r="103" spans="3:97" x14ac:dyDescent="0.35">
      <c r="C103" s="18"/>
      <c r="D103" s="18"/>
      <c r="E103" s="18"/>
      <c r="F103" s="102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</row>
    <row r="104" spans="3:97" x14ac:dyDescent="0.35">
      <c r="C104" s="18"/>
      <c r="D104" s="18"/>
      <c r="E104" s="18"/>
      <c r="F104" s="102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</row>
    <row r="105" spans="3:97" x14ac:dyDescent="0.35">
      <c r="C105" s="18"/>
      <c r="D105" s="18"/>
      <c r="E105" s="18"/>
      <c r="F105" s="102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</row>
    <row r="106" spans="3:97" x14ac:dyDescent="0.35">
      <c r="C106" s="18"/>
      <c r="D106" s="18"/>
      <c r="E106" s="18"/>
      <c r="F106" s="102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</row>
    <row r="107" spans="3:97" x14ac:dyDescent="0.35">
      <c r="C107" s="18"/>
      <c r="D107" s="18"/>
      <c r="E107" s="18"/>
      <c r="F107" s="102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</row>
    <row r="108" spans="3:97" x14ac:dyDescent="0.35">
      <c r="C108" s="18"/>
      <c r="D108" s="18"/>
      <c r="E108" s="18"/>
      <c r="F108" s="102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</row>
    <row r="109" spans="3:97" x14ac:dyDescent="0.35">
      <c r="C109" s="18"/>
      <c r="D109" s="18"/>
      <c r="E109" s="18"/>
      <c r="F109" s="102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</row>
    <row r="110" spans="3:97" x14ac:dyDescent="0.35">
      <c r="C110" s="18"/>
      <c r="D110" s="18"/>
      <c r="E110" s="18"/>
      <c r="F110" s="102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</row>
    <row r="111" spans="3:97" x14ac:dyDescent="0.35">
      <c r="C111" s="18"/>
      <c r="D111" s="18"/>
      <c r="E111" s="18"/>
      <c r="F111" s="102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</row>
    <row r="112" spans="3:97" x14ac:dyDescent="0.35">
      <c r="C112" s="18"/>
      <c r="D112" s="18"/>
      <c r="E112" s="18"/>
      <c r="F112" s="102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</row>
    <row r="113" spans="3:97" x14ac:dyDescent="0.35">
      <c r="C113" s="18"/>
      <c r="D113" s="18"/>
      <c r="E113" s="18"/>
      <c r="F113" s="102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</row>
    <row r="114" spans="3:97" x14ac:dyDescent="0.35">
      <c r="C114" s="18"/>
      <c r="D114" s="18"/>
      <c r="E114" s="18"/>
      <c r="F114" s="102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</row>
    <row r="115" spans="3:97" x14ac:dyDescent="0.35">
      <c r="C115" s="18"/>
      <c r="D115" s="18"/>
      <c r="E115" s="18"/>
      <c r="F115" s="102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</row>
    <row r="116" spans="3:97" x14ac:dyDescent="0.35">
      <c r="C116" s="18"/>
      <c r="D116" s="18"/>
      <c r="E116" s="18"/>
      <c r="F116" s="102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</row>
    <row r="117" spans="3:97" x14ac:dyDescent="0.35">
      <c r="C117" s="18"/>
      <c r="D117" s="18"/>
      <c r="E117" s="18"/>
      <c r="F117" s="102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</row>
    <row r="118" spans="3:97" x14ac:dyDescent="0.35">
      <c r="C118" s="18"/>
      <c r="D118" s="18"/>
      <c r="E118" s="18"/>
      <c r="F118" s="102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</row>
    <row r="119" spans="3:97" x14ac:dyDescent="0.35">
      <c r="C119" s="18"/>
      <c r="D119" s="18"/>
      <c r="E119" s="18"/>
      <c r="F119" s="102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</row>
    <row r="120" spans="3:97" x14ac:dyDescent="0.35">
      <c r="C120" s="18"/>
      <c r="D120" s="18"/>
      <c r="E120" s="18"/>
      <c r="F120" s="102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</row>
    <row r="121" spans="3:97" x14ac:dyDescent="0.35">
      <c r="C121" s="18"/>
      <c r="D121" s="18"/>
      <c r="E121" s="18"/>
      <c r="F121" s="102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</row>
    <row r="122" spans="3:97" x14ac:dyDescent="0.35">
      <c r="C122" s="18"/>
      <c r="D122" s="18"/>
      <c r="E122" s="18"/>
      <c r="F122" s="102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</row>
    <row r="123" spans="3:97" x14ac:dyDescent="0.35">
      <c r="C123" s="18"/>
      <c r="D123" s="18"/>
      <c r="E123" s="18"/>
      <c r="F123" s="102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</row>
    <row r="124" spans="3:97" x14ac:dyDescent="0.35">
      <c r="C124" s="18"/>
      <c r="D124" s="18"/>
      <c r="E124" s="18"/>
      <c r="F124" s="102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</row>
    <row r="125" spans="3:97" x14ac:dyDescent="0.35">
      <c r="C125" s="18"/>
      <c r="D125" s="18"/>
      <c r="E125" s="18"/>
      <c r="F125" s="102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</row>
    <row r="126" spans="3:97" x14ac:dyDescent="0.35">
      <c r="C126" s="18"/>
      <c r="D126" s="18"/>
      <c r="E126" s="18"/>
      <c r="F126" s="102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</row>
    <row r="127" spans="3:97" x14ac:dyDescent="0.35">
      <c r="C127" s="18"/>
      <c r="D127" s="18"/>
      <c r="E127" s="18"/>
      <c r="F127" s="102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</row>
    <row r="128" spans="3:97" x14ac:dyDescent="0.35">
      <c r="C128" s="18"/>
      <c r="D128" s="18"/>
      <c r="E128" s="18"/>
      <c r="F128" s="102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</row>
    <row r="129" spans="3:97" x14ac:dyDescent="0.35">
      <c r="C129" s="18"/>
      <c r="D129" s="18"/>
      <c r="E129" s="18"/>
      <c r="F129" s="102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</row>
    <row r="130" spans="3:97" x14ac:dyDescent="0.35">
      <c r="C130" s="18"/>
      <c r="D130" s="18"/>
      <c r="E130" s="18"/>
      <c r="F130" s="102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</row>
    <row r="131" spans="3:97" x14ac:dyDescent="0.35">
      <c r="C131" s="18"/>
      <c r="D131" s="18"/>
      <c r="E131" s="18"/>
      <c r="F131" s="102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</row>
    <row r="132" spans="3:97" x14ac:dyDescent="0.35">
      <c r="C132" s="18"/>
      <c r="D132" s="18"/>
      <c r="E132" s="18"/>
      <c r="F132" s="102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</row>
    <row r="133" spans="3:97" x14ac:dyDescent="0.35">
      <c r="C133" s="18"/>
      <c r="D133" s="18"/>
      <c r="E133" s="18"/>
      <c r="F133" s="102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</row>
    <row r="134" spans="3:97" x14ac:dyDescent="0.35">
      <c r="C134" s="18"/>
      <c r="D134" s="18"/>
      <c r="E134" s="18"/>
      <c r="F134" s="102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</row>
    <row r="135" spans="3:97" x14ac:dyDescent="0.35">
      <c r="C135" s="18"/>
      <c r="D135" s="18"/>
      <c r="E135" s="18"/>
      <c r="F135" s="102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</row>
    <row r="136" spans="3:97" x14ac:dyDescent="0.35">
      <c r="C136" s="18"/>
      <c r="D136" s="18"/>
      <c r="E136" s="18"/>
      <c r="F136" s="102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</row>
    <row r="137" spans="3:97" x14ac:dyDescent="0.35">
      <c r="C137" s="18"/>
      <c r="D137" s="18"/>
      <c r="E137" s="18"/>
      <c r="F137" s="102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</row>
    <row r="138" spans="3:97" x14ac:dyDescent="0.35">
      <c r="C138" s="18"/>
      <c r="D138" s="18"/>
      <c r="E138" s="18"/>
      <c r="F138" s="102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</row>
    <row r="139" spans="3:97" x14ac:dyDescent="0.35">
      <c r="C139" s="18"/>
      <c r="D139" s="18"/>
      <c r="E139" s="18"/>
      <c r="F139" s="102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</row>
    <row r="140" spans="3:97" x14ac:dyDescent="0.35">
      <c r="C140" s="18"/>
      <c r="D140" s="18"/>
      <c r="E140" s="18"/>
      <c r="F140" s="102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</row>
    <row r="141" spans="3:97" x14ac:dyDescent="0.35">
      <c r="C141" s="18"/>
      <c r="D141" s="18"/>
      <c r="E141" s="18"/>
      <c r="F141" s="102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</row>
    <row r="142" spans="3:97" x14ac:dyDescent="0.35">
      <c r="C142" s="18"/>
      <c r="D142" s="18"/>
      <c r="E142" s="18"/>
      <c r="F142" s="102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</row>
    <row r="143" spans="3:97" x14ac:dyDescent="0.35">
      <c r="C143" s="18"/>
      <c r="D143" s="18"/>
      <c r="E143" s="18"/>
      <c r="F143" s="102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</row>
    <row r="144" spans="3:97" x14ac:dyDescent="0.35">
      <c r="C144" s="18"/>
      <c r="D144" s="18"/>
      <c r="E144" s="18"/>
      <c r="F144" s="102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</row>
    <row r="145" spans="3:97" x14ac:dyDescent="0.35">
      <c r="C145" s="18"/>
      <c r="D145" s="18"/>
      <c r="E145" s="18"/>
      <c r="F145" s="102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</row>
    <row r="146" spans="3:97" x14ac:dyDescent="0.35">
      <c r="C146" s="18"/>
      <c r="D146" s="18"/>
      <c r="E146" s="18"/>
      <c r="F146" s="102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</row>
    <row r="147" spans="3:97" x14ac:dyDescent="0.35">
      <c r="C147" s="18"/>
      <c r="D147" s="18"/>
      <c r="E147" s="18"/>
      <c r="F147" s="102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</row>
    <row r="148" spans="3:97" x14ac:dyDescent="0.35">
      <c r="C148" s="18"/>
      <c r="D148" s="18"/>
      <c r="E148" s="18"/>
      <c r="F148" s="102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</row>
    <row r="149" spans="3:97" x14ac:dyDescent="0.35">
      <c r="C149" s="18"/>
      <c r="D149" s="18"/>
      <c r="E149" s="18"/>
      <c r="F149" s="102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</row>
    <row r="150" spans="3:97" x14ac:dyDescent="0.35">
      <c r="C150" s="18"/>
      <c r="D150" s="18"/>
      <c r="E150" s="18"/>
      <c r="F150" s="102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</row>
    <row r="151" spans="3:97" x14ac:dyDescent="0.35">
      <c r="C151" s="18"/>
      <c r="D151" s="18"/>
      <c r="E151" s="18"/>
      <c r="F151" s="102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</row>
    <row r="152" spans="3:97" x14ac:dyDescent="0.35">
      <c r="C152" s="18"/>
      <c r="D152" s="18"/>
      <c r="E152" s="18"/>
      <c r="F152" s="102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</row>
    <row r="153" spans="3:97" x14ac:dyDescent="0.35">
      <c r="C153" s="18"/>
      <c r="D153" s="18"/>
      <c r="E153" s="18"/>
      <c r="F153" s="102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</row>
    <row r="154" spans="3:97" x14ac:dyDescent="0.35">
      <c r="C154" s="18"/>
      <c r="D154" s="18"/>
      <c r="E154" s="18"/>
      <c r="F154" s="102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</row>
    <row r="155" spans="3:97" x14ac:dyDescent="0.35">
      <c r="C155" s="18"/>
      <c r="D155" s="18"/>
      <c r="E155" s="18"/>
      <c r="F155" s="102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</row>
    <row r="156" spans="3:97" x14ac:dyDescent="0.35">
      <c r="C156" s="18"/>
      <c r="D156" s="18"/>
      <c r="E156" s="18"/>
      <c r="F156" s="102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</row>
    <row r="157" spans="3:97" x14ac:dyDescent="0.35">
      <c r="C157" s="18"/>
      <c r="D157" s="18"/>
      <c r="E157" s="18"/>
      <c r="F157" s="102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</row>
    <row r="158" spans="3:97" x14ac:dyDescent="0.35">
      <c r="C158" s="18"/>
      <c r="D158" s="18"/>
      <c r="E158" s="18"/>
      <c r="F158" s="102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</row>
    <row r="159" spans="3:97" x14ac:dyDescent="0.35">
      <c r="C159" s="18"/>
      <c r="D159" s="18"/>
      <c r="E159" s="18"/>
      <c r="F159" s="102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</row>
    <row r="160" spans="3:97" x14ac:dyDescent="0.35">
      <c r="C160" s="18"/>
      <c r="D160" s="18"/>
      <c r="E160" s="18"/>
      <c r="F160" s="102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</row>
    <row r="161" spans="3:97" x14ac:dyDescent="0.35">
      <c r="C161" s="18"/>
      <c r="D161" s="18"/>
      <c r="E161" s="18"/>
      <c r="F161" s="102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</row>
    <row r="162" spans="3:97" x14ac:dyDescent="0.35">
      <c r="C162" s="18"/>
      <c r="D162" s="18"/>
      <c r="E162" s="18"/>
      <c r="F162" s="102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</row>
    <row r="163" spans="3:97" x14ac:dyDescent="0.35">
      <c r="C163" s="18"/>
      <c r="D163" s="18"/>
      <c r="E163" s="18"/>
      <c r="F163" s="102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</row>
    <row r="164" spans="3:97" x14ac:dyDescent="0.35">
      <c r="C164" s="18"/>
      <c r="D164" s="18"/>
      <c r="E164" s="18"/>
      <c r="F164" s="102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</row>
    <row r="165" spans="3:97" x14ac:dyDescent="0.35">
      <c r="C165" s="18"/>
      <c r="D165" s="18"/>
      <c r="E165" s="18"/>
      <c r="F165" s="102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</row>
    <row r="166" spans="3:97" x14ac:dyDescent="0.35">
      <c r="C166" s="18"/>
      <c r="D166" s="18"/>
      <c r="E166" s="18"/>
      <c r="F166" s="102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</row>
    <row r="167" spans="3:97" x14ac:dyDescent="0.35">
      <c r="C167" s="18"/>
      <c r="D167" s="18"/>
      <c r="E167" s="18"/>
      <c r="F167" s="102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</row>
    <row r="168" spans="3:97" x14ac:dyDescent="0.35">
      <c r="C168" s="18"/>
      <c r="D168" s="18"/>
      <c r="E168" s="18"/>
      <c r="F168" s="102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</row>
    <row r="169" spans="3:97" x14ac:dyDescent="0.35">
      <c r="C169" s="18"/>
      <c r="D169" s="18"/>
      <c r="E169" s="18"/>
      <c r="F169" s="102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</row>
    <row r="170" spans="3:97" x14ac:dyDescent="0.35">
      <c r="C170" s="18"/>
      <c r="D170" s="18"/>
      <c r="E170" s="18"/>
      <c r="F170" s="102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</row>
    <row r="171" spans="3:97" x14ac:dyDescent="0.35">
      <c r="C171" s="18"/>
      <c r="D171" s="18"/>
      <c r="E171" s="18"/>
      <c r="F171" s="102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</row>
    <row r="172" spans="3:97" x14ac:dyDescent="0.35">
      <c r="C172" s="18"/>
      <c r="D172" s="18"/>
      <c r="E172" s="18"/>
      <c r="F172" s="102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</row>
    <row r="173" spans="3:97" x14ac:dyDescent="0.35">
      <c r="C173" s="18"/>
      <c r="D173" s="18"/>
      <c r="E173" s="18"/>
      <c r="F173" s="102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</row>
    <row r="174" spans="3:97" x14ac:dyDescent="0.35">
      <c r="C174" s="18"/>
      <c r="D174" s="18"/>
      <c r="E174" s="18"/>
      <c r="F174" s="102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</row>
    <row r="175" spans="3:97" x14ac:dyDescent="0.35">
      <c r="C175" s="18"/>
      <c r="D175" s="18"/>
      <c r="E175" s="18"/>
      <c r="F175" s="102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</row>
    <row r="176" spans="3:97" x14ac:dyDescent="0.35">
      <c r="C176" s="18"/>
      <c r="D176" s="18"/>
      <c r="E176" s="18"/>
      <c r="F176" s="102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</row>
    <row r="177" spans="3:97" x14ac:dyDescent="0.35">
      <c r="C177" s="18"/>
      <c r="D177" s="18"/>
      <c r="E177" s="18"/>
      <c r="F177" s="102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</row>
    <row r="178" spans="3:97" x14ac:dyDescent="0.35">
      <c r="C178" s="18"/>
      <c r="D178" s="18"/>
      <c r="E178" s="18"/>
      <c r="F178" s="102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</row>
    <row r="179" spans="3:97" x14ac:dyDescent="0.35">
      <c r="C179" s="18"/>
      <c r="D179" s="18"/>
      <c r="E179" s="18"/>
      <c r="F179" s="102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</row>
    <row r="180" spans="3:97" x14ac:dyDescent="0.35">
      <c r="C180" s="18"/>
      <c r="D180" s="18"/>
      <c r="E180" s="18"/>
      <c r="F180" s="102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</row>
    <row r="181" spans="3:97" x14ac:dyDescent="0.35">
      <c r="C181" s="18"/>
      <c r="D181" s="18"/>
      <c r="E181" s="18"/>
      <c r="F181" s="102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</row>
    <row r="182" spans="3:97" x14ac:dyDescent="0.35">
      <c r="C182" s="18"/>
      <c r="D182" s="18"/>
      <c r="E182" s="18"/>
      <c r="F182" s="102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</row>
    <row r="183" spans="3:97" x14ac:dyDescent="0.35">
      <c r="C183" s="18"/>
      <c r="D183" s="18"/>
      <c r="E183" s="18"/>
      <c r="F183" s="102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</row>
    <row r="184" spans="3:97" x14ac:dyDescent="0.35">
      <c r="C184" s="18"/>
      <c r="D184" s="18"/>
      <c r="E184" s="18"/>
      <c r="F184" s="102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</row>
    <row r="185" spans="3:97" x14ac:dyDescent="0.35">
      <c r="C185" s="18"/>
      <c r="D185" s="18"/>
      <c r="E185" s="18"/>
      <c r="F185" s="102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</row>
    <row r="186" spans="3:97" x14ac:dyDescent="0.35">
      <c r="C186" s="18"/>
      <c r="D186" s="18"/>
      <c r="E186" s="18"/>
      <c r="F186" s="102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</row>
    <row r="187" spans="3:97" x14ac:dyDescent="0.35">
      <c r="C187" s="18"/>
      <c r="D187" s="18"/>
      <c r="E187" s="18"/>
      <c r="F187" s="102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</row>
    <row r="188" spans="3:97" x14ac:dyDescent="0.35">
      <c r="C188" s="18"/>
      <c r="D188" s="18"/>
      <c r="E188" s="18"/>
      <c r="F188" s="10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</row>
    <row r="189" spans="3:97" x14ac:dyDescent="0.35">
      <c r="C189" s="18"/>
      <c r="D189" s="18"/>
      <c r="E189" s="18"/>
      <c r="F189" s="102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</row>
    <row r="190" spans="3:97" x14ac:dyDescent="0.35">
      <c r="C190" s="18"/>
      <c r="D190" s="18"/>
      <c r="E190" s="18"/>
      <c r="F190" s="102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</row>
    <row r="191" spans="3:97" x14ac:dyDescent="0.35">
      <c r="C191" s="18"/>
      <c r="D191" s="18"/>
      <c r="E191" s="18"/>
      <c r="F191" s="10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</row>
    <row r="192" spans="3:97" x14ac:dyDescent="0.35">
      <c r="C192" s="18"/>
      <c r="D192" s="18"/>
      <c r="E192" s="18"/>
      <c r="F192" s="102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</row>
    <row r="193" spans="3:97" x14ac:dyDescent="0.35">
      <c r="C193" s="18"/>
      <c r="D193" s="18"/>
      <c r="E193" s="18"/>
      <c r="F193" s="102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</row>
    <row r="194" spans="3:97" x14ac:dyDescent="0.35">
      <c r="C194" s="18"/>
      <c r="D194" s="18"/>
      <c r="E194" s="18"/>
      <c r="F194" s="102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</row>
    <row r="195" spans="3:97" x14ac:dyDescent="0.35">
      <c r="C195" s="18"/>
      <c r="D195" s="18"/>
      <c r="E195" s="18"/>
      <c r="F195" s="102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</row>
    <row r="196" spans="3:97" x14ac:dyDescent="0.35">
      <c r="C196" s="18"/>
      <c r="D196" s="18"/>
      <c r="E196" s="18"/>
      <c r="F196" s="102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</row>
    <row r="197" spans="3:97" x14ac:dyDescent="0.35">
      <c r="C197" s="18"/>
      <c r="D197" s="18"/>
      <c r="E197" s="18"/>
      <c r="F197" s="102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</row>
    <row r="198" spans="3:97" x14ac:dyDescent="0.35">
      <c r="C198" s="18"/>
      <c r="D198" s="18"/>
      <c r="E198" s="18"/>
      <c r="F198" s="102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</row>
    <row r="199" spans="3:97" x14ac:dyDescent="0.35">
      <c r="C199" s="18"/>
      <c r="D199" s="18"/>
      <c r="E199" s="18"/>
      <c r="F199" s="102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</row>
    <row r="200" spans="3:97" x14ac:dyDescent="0.35">
      <c r="C200" s="18"/>
      <c r="D200" s="18"/>
      <c r="E200" s="18"/>
      <c r="F200" s="102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</row>
    <row r="201" spans="3:97" x14ac:dyDescent="0.35">
      <c r="C201" s="18"/>
      <c r="D201" s="18"/>
      <c r="E201" s="18"/>
      <c r="F201" s="102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</row>
    <row r="202" spans="3:97" x14ac:dyDescent="0.35">
      <c r="C202" s="18"/>
      <c r="D202" s="18"/>
      <c r="E202" s="18"/>
      <c r="F202" s="102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</row>
    <row r="203" spans="3:97" x14ac:dyDescent="0.35">
      <c r="C203" s="18"/>
      <c r="D203" s="18"/>
      <c r="E203" s="18"/>
      <c r="F203" s="102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</row>
    <row r="204" spans="3:97" x14ac:dyDescent="0.35">
      <c r="C204" s="18"/>
      <c r="D204" s="18"/>
      <c r="E204" s="18"/>
      <c r="F204" s="102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</row>
    <row r="205" spans="3:97" x14ac:dyDescent="0.35">
      <c r="C205" s="18"/>
      <c r="D205" s="18"/>
      <c r="E205" s="18"/>
      <c r="F205" s="102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</row>
    <row r="206" spans="3:97" x14ac:dyDescent="0.35">
      <c r="C206" s="18"/>
      <c r="D206" s="18"/>
      <c r="E206" s="18"/>
      <c r="F206" s="102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</row>
    <row r="207" spans="3:97" x14ac:dyDescent="0.35">
      <c r="C207" s="18"/>
      <c r="D207" s="18"/>
      <c r="E207" s="18"/>
      <c r="F207" s="102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</row>
    <row r="208" spans="3:97" x14ac:dyDescent="0.35">
      <c r="C208" s="18"/>
      <c r="D208" s="18"/>
      <c r="E208" s="18"/>
      <c r="F208" s="102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</row>
    <row r="209" spans="3:97" x14ac:dyDescent="0.35">
      <c r="C209" s="18"/>
      <c r="D209" s="18"/>
      <c r="E209" s="18"/>
      <c r="F209" s="102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</row>
    <row r="210" spans="3:97" x14ac:dyDescent="0.35">
      <c r="C210" s="18"/>
      <c r="D210" s="18"/>
      <c r="E210" s="18"/>
      <c r="F210" s="102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</row>
    <row r="211" spans="3:97" x14ac:dyDescent="0.35">
      <c r="C211" s="18"/>
      <c r="D211" s="18"/>
      <c r="E211" s="18"/>
      <c r="F211" s="102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</row>
    <row r="212" spans="3:97" x14ac:dyDescent="0.35">
      <c r="C212" s="18"/>
      <c r="D212" s="18"/>
      <c r="E212" s="18"/>
      <c r="F212" s="102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</row>
    <row r="213" spans="3:97" x14ac:dyDescent="0.35">
      <c r="C213" s="18"/>
      <c r="D213" s="18"/>
      <c r="E213" s="18"/>
      <c r="F213" s="102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</row>
    <row r="214" spans="3:97" x14ac:dyDescent="0.35">
      <c r="C214" s="18"/>
      <c r="D214" s="18"/>
      <c r="E214" s="18"/>
      <c r="F214" s="102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</row>
    <row r="215" spans="3:97" x14ac:dyDescent="0.35">
      <c r="C215" s="18"/>
      <c r="D215" s="18"/>
      <c r="E215" s="18"/>
      <c r="F215" s="102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</row>
    <row r="216" spans="3:97" x14ac:dyDescent="0.35">
      <c r="C216" s="18"/>
      <c r="D216" s="18"/>
      <c r="E216" s="18"/>
      <c r="F216" s="102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</row>
    <row r="217" spans="3:97" x14ac:dyDescent="0.35">
      <c r="C217" s="18"/>
      <c r="D217" s="18"/>
      <c r="E217" s="18"/>
      <c r="F217" s="102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</row>
    <row r="218" spans="3:97" x14ac:dyDescent="0.35">
      <c r="C218" s="18"/>
      <c r="D218" s="18"/>
      <c r="E218" s="18"/>
      <c r="F218" s="102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</row>
    <row r="219" spans="3:97" x14ac:dyDescent="0.35">
      <c r="C219" s="18"/>
      <c r="D219" s="18"/>
      <c r="E219" s="18"/>
      <c r="F219" s="102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</row>
    <row r="220" spans="3:97" x14ac:dyDescent="0.35">
      <c r="C220" s="18"/>
      <c r="D220" s="18"/>
      <c r="E220" s="18"/>
      <c r="F220" s="102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</row>
    <row r="221" spans="3:97" x14ac:dyDescent="0.35">
      <c r="C221" s="18"/>
      <c r="D221" s="18"/>
      <c r="E221" s="18"/>
      <c r="F221" s="102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</row>
    <row r="222" spans="3:97" x14ac:dyDescent="0.35">
      <c r="C222" s="18"/>
      <c r="D222" s="18"/>
      <c r="E222" s="18"/>
      <c r="F222" s="102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</row>
    <row r="223" spans="3:97" x14ac:dyDescent="0.35">
      <c r="C223" s="18"/>
      <c r="D223" s="18"/>
      <c r="E223" s="18"/>
      <c r="F223" s="102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</row>
    <row r="224" spans="3:97" x14ac:dyDescent="0.35">
      <c r="C224" s="18"/>
      <c r="D224" s="18"/>
      <c r="E224" s="18"/>
      <c r="F224" s="102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</row>
    <row r="225" spans="3:97" x14ac:dyDescent="0.35">
      <c r="C225" s="18"/>
      <c r="D225" s="18"/>
      <c r="E225" s="18"/>
      <c r="F225" s="102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</row>
    <row r="226" spans="3:97" x14ac:dyDescent="0.35">
      <c r="C226" s="18"/>
      <c r="D226" s="18"/>
      <c r="E226" s="18"/>
      <c r="F226" s="102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</row>
    <row r="227" spans="3:97" x14ac:dyDescent="0.35">
      <c r="C227" s="18"/>
      <c r="D227" s="18"/>
      <c r="E227" s="18"/>
      <c r="F227" s="102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</row>
    <row r="228" spans="3:97" x14ac:dyDescent="0.35">
      <c r="C228" s="18"/>
      <c r="D228" s="18"/>
      <c r="E228" s="18"/>
      <c r="F228" s="102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</row>
    <row r="229" spans="3:97" x14ac:dyDescent="0.35">
      <c r="C229" s="18"/>
      <c r="D229" s="18"/>
      <c r="E229" s="18"/>
      <c r="F229" s="102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</row>
    <row r="230" spans="3:97" x14ac:dyDescent="0.35">
      <c r="C230" s="18"/>
      <c r="D230" s="18"/>
      <c r="E230" s="18"/>
      <c r="F230" s="102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</row>
    <row r="231" spans="3:97" x14ac:dyDescent="0.35">
      <c r="C231" s="18"/>
      <c r="D231" s="18"/>
      <c r="E231" s="18"/>
      <c r="F231" s="102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</row>
    <row r="232" spans="3:97" x14ac:dyDescent="0.35">
      <c r="C232" s="18"/>
      <c r="D232" s="18"/>
      <c r="E232" s="18"/>
      <c r="F232" s="102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</row>
    <row r="233" spans="3:97" x14ac:dyDescent="0.35">
      <c r="C233" s="18"/>
      <c r="D233" s="18"/>
      <c r="E233" s="18"/>
      <c r="F233" s="102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</row>
    <row r="234" spans="3:97" x14ac:dyDescent="0.35">
      <c r="C234" s="18"/>
      <c r="D234" s="18"/>
      <c r="E234" s="18"/>
      <c r="F234" s="102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</row>
    <row r="235" spans="3:97" x14ac:dyDescent="0.35">
      <c r="C235" s="18"/>
      <c r="D235" s="18"/>
      <c r="E235" s="18"/>
      <c r="F235" s="102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</row>
    <row r="236" spans="3:97" x14ac:dyDescent="0.35">
      <c r="C236" s="18"/>
      <c r="D236" s="18"/>
      <c r="E236" s="18"/>
      <c r="F236" s="102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</row>
    <row r="237" spans="3:97" x14ac:dyDescent="0.35">
      <c r="C237" s="18"/>
      <c r="D237" s="18"/>
      <c r="E237" s="18"/>
      <c r="F237" s="102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</row>
    <row r="238" spans="3:97" x14ac:dyDescent="0.35">
      <c r="C238" s="18"/>
      <c r="D238" s="18"/>
      <c r="E238" s="18"/>
      <c r="F238" s="102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</row>
    <row r="239" spans="3:97" x14ac:dyDescent="0.35">
      <c r="C239" s="18"/>
      <c r="D239" s="18"/>
      <c r="E239" s="18"/>
      <c r="F239" s="102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</row>
    <row r="240" spans="3:97" x14ac:dyDescent="0.35">
      <c r="C240" s="18"/>
      <c r="D240" s="18"/>
      <c r="E240" s="18"/>
      <c r="F240" s="102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</row>
    <row r="241" spans="3:97" x14ac:dyDescent="0.35">
      <c r="C241" s="18"/>
      <c r="D241" s="18"/>
      <c r="E241" s="18"/>
      <c r="F241" s="102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</row>
    <row r="242" spans="3:97" x14ac:dyDescent="0.35">
      <c r="C242" s="18"/>
      <c r="D242" s="18"/>
      <c r="E242" s="18"/>
      <c r="F242" s="102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</row>
    <row r="243" spans="3:97" x14ac:dyDescent="0.35">
      <c r="C243" s="18"/>
      <c r="D243" s="18"/>
      <c r="E243" s="18"/>
      <c r="F243" s="102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</row>
    <row r="244" spans="3:97" x14ac:dyDescent="0.35">
      <c r="C244" s="18"/>
      <c r="D244" s="18"/>
      <c r="E244" s="18"/>
      <c r="F244" s="102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</row>
    <row r="245" spans="3:97" x14ac:dyDescent="0.35">
      <c r="C245" s="18"/>
      <c r="D245" s="18"/>
      <c r="E245" s="18"/>
      <c r="F245" s="102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</row>
    <row r="246" spans="3:97" x14ac:dyDescent="0.35">
      <c r="C246" s="18"/>
      <c r="D246" s="18"/>
      <c r="E246" s="18"/>
      <c r="F246" s="102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</row>
    <row r="247" spans="3:97" x14ac:dyDescent="0.35">
      <c r="C247" s="18"/>
      <c r="D247" s="18"/>
      <c r="E247" s="18"/>
      <c r="F247" s="102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</row>
    <row r="248" spans="3:97" x14ac:dyDescent="0.35">
      <c r="C248" s="18"/>
      <c r="D248" s="18"/>
      <c r="E248" s="18"/>
      <c r="F248" s="102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</row>
    <row r="249" spans="3:97" x14ac:dyDescent="0.35">
      <c r="C249" s="18"/>
      <c r="D249" s="18"/>
      <c r="E249" s="18"/>
      <c r="F249" s="102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</row>
    <row r="250" spans="3:97" x14ac:dyDescent="0.35">
      <c r="C250" s="18"/>
      <c r="D250" s="18"/>
      <c r="E250" s="18"/>
      <c r="F250" s="102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</row>
    <row r="251" spans="3:97" x14ac:dyDescent="0.35">
      <c r="C251" s="18"/>
      <c r="D251" s="18"/>
      <c r="E251" s="18"/>
      <c r="F251" s="102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1"/>
  <sheetViews>
    <sheetView showGridLines="0" zoomScale="98" zoomScaleNormal="9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97" x14ac:dyDescent="0.35">
      <c r="C1" s="4" t="s">
        <v>113</v>
      </c>
      <c r="F1" s="100" t="s">
        <v>101</v>
      </c>
    </row>
    <row r="2" spans="1:97" ht="29" x14ac:dyDescent="0.35">
      <c r="A2" s="9" t="s">
        <v>9</v>
      </c>
      <c r="B2" s="4" t="s">
        <v>12</v>
      </c>
      <c r="C2" s="4" t="s">
        <v>105</v>
      </c>
      <c r="D2" s="4" t="s">
        <v>121</v>
      </c>
      <c r="E2" s="4" t="s">
        <v>122</v>
      </c>
      <c r="F2" s="101">
        <v>43647</v>
      </c>
      <c r="G2" s="5">
        <f>F2+1</f>
        <v>43648</v>
      </c>
      <c r="H2" s="5">
        <f t="shared" ref="H2:AI2" si="0">G2+1</f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99">
        <f t="shared" si="0"/>
        <v>43676</v>
      </c>
      <c r="AJ2" s="99">
        <f>AI2+1</f>
        <v>43677</v>
      </c>
      <c r="AK2" s="99">
        <f t="shared" ref="AK2:CS2" si="1">AJ2+1</f>
        <v>43678</v>
      </c>
      <c r="AL2" s="99">
        <f t="shared" si="1"/>
        <v>43679</v>
      </c>
      <c r="AM2" s="99">
        <f t="shared" si="1"/>
        <v>43680</v>
      </c>
      <c r="AN2" s="99">
        <f t="shared" si="1"/>
        <v>43681</v>
      </c>
      <c r="AO2" s="99">
        <f t="shared" si="1"/>
        <v>43682</v>
      </c>
      <c r="AP2" s="99">
        <f t="shared" si="1"/>
        <v>43683</v>
      </c>
      <c r="AQ2" s="99">
        <f t="shared" si="1"/>
        <v>43684</v>
      </c>
      <c r="AR2" s="99">
        <f t="shared" si="1"/>
        <v>43685</v>
      </c>
      <c r="AS2" s="99">
        <f t="shared" si="1"/>
        <v>43686</v>
      </c>
      <c r="AT2" s="99">
        <f t="shared" si="1"/>
        <v>43687</v>
      </c>
      <c r="AU2" s="99">
        <f t="shared" si="1"/>
        <v>43688</v>
      </c>
      <c r="AV2" s="99">
        <f t="shared" si="1"/>
        <v>43689</v>
      </c>
      <c r="AW2" s="99">
        <f t="shared" si="1"/>
        <v>43690</v>
      </c>
      <c r="AX2" s="99">
        <f t="shared" si="1"/>
        <v>43691</v>
      </c>
      <c r="AY2" s="99">
        <f t="shared" si="1"/>
        <v>43692</v>
      </c>
      <c r="AZ2" s="99">
        <f t="shared" si="1"/>
        <v>43693</v>
      </c>
      <c r="BA2" s="99">
        <f t="shared" si="1"/>
        <v>43694</v>
      </c>
      <c r="BB2" s="99">
        <f t="shared" si="1"/>
        <v>43695</v>
      </c>
      <c r="BC2" s="99">
        <f t="shared" si="1"/>
        <v>43696</v>
      </c>
      <c r="BD2" s="99">
        <f t="shared" si="1"/>
        <v>43697</v>
      </c>
      <c r="BE2" s="99">
        <f t="shared" si="1"/>
        <v>43698</v>
      </c>
      <c r="BF2" s="99">
        <f t="shared" si="1"/>
        <v>43699</v>
      </c>
      <c r="BG2" s="99">
        <f t="shared" si="1"/>
        <v>43700</v>
      </c>
      <c r="BH2" s="99">
        <f t="shared" si="1"/>
        <v>43701</v>
      </c>
      <c r="BI2" s="99">
        <f t="shared" si="1"/>
        <v>43702</v>
      </c>
      <c r="BJ2" s="99">
        <f t="shared" si="1"/>
        <v>43703</v>
      </c>
      <c r="BK2" s="99">
        <f t="shared" si="1"/>
        <v>43704</v>
      </c>
      <c r="BL2" s="99">
        <f t="shared" si="1"/>
        <v>43705</v>
      </c>
      <c r="BM2" s="99">
        <f t="shared" si="1"/>
        <v>43706</v>
      </c>
      <c r="BN2" s="99">
        <f t="shared" si="1"/>
        <v>43707</v>
      </c>
      <c r="BO2" s="99">
        <f t="shared" si="1"/>
        <v>43708</v>
      </c>
      <c r="BP2" s="99">
        <f t="shared" si="1"/>
        <v>43709</v>
      </c>
      <c r="BQ2" s="99">
        <f t="shared" si="1"/>
        <v>43710</v>
      </c>
      <c r="BR2" s="99">
        <f t="shared" si="1"/>
        <v>43711</v>
      </c>
      <c r="BS2" s="99">
        <f t="shared" si="1"/>
        <v>43712</v>
      </c>
      <c r="BT2" s="99">
        <f t="shared" si="1"/>
        <v>43713</v>
      </c>
      <c r="BU2" s="99">
        <f t="shared" si="1"/>
        <v>43714</v>
      </c>
      <c r="BV2" s="99">
        <f t="shared" si="1"/>
        <v>43715</v>
      </c>
      <c r="BW2" s="99">
        <f t="shared" si="1"/>
        <v>43716</v>
      </c>
      <c r="BX2" s="99">
        <f t="shared" si="1"/>
        <v>43717</v>
      </c>
      <c r="BY2" s="99">
        <f t="shared" si="1"/>
        <v>43718</v>
      </c>
      <c r="BZ2" s="99">
        <f t="shared" si="1"/>
        <v>43719</v>
      </c>
      <c r="CA2" s="99">
        <f t="shared" si="1"/>
        <v>43720</v>
      </c>
      <c r="CB2" s="99">
        <f t="shared" si="1"/>
        <v>43721</v>
      </c>
      <c r="CC2" s="99">
        <f t="shared" si="1"/>
        <v>43722</v>
      </c>
      <c r="CD2" s="99">
        <f t="shared" si="1"/>
        <v>43723</v>
      </c>
      <c r="CE2" s="99">
        <f t="shared" si="1"/>
        <v>43724</v>
      </c>
      <c r="CF2" s="99">
        <f t="shared" si="1"/>
        <v>43725</v>
      </c>
      <c r="CG2" s="99">
        <f t="shared" si="1"/>
        <v>43726</v>
      </c>
      <c r="CH2" s="99">
        <f t="shared" si="1"/>
        <v>43727</v>
      </c>
      <c r="CI2" s="99">
        <f t="shared" si="1"/>
        <v>43728</v>
      </c>
      <c r="CJ2" s="99">
        <f t="shared" si="1"/>
        <v>43729</v>
      </c>
      <c r="CK2" s="99">
        <f t="shared" si="1"/>
        <v>43730</v>
      </c>
      <c r="CL2" s="99">
        <f t="shared" si="1"/>
        <v>43731</v>
      </c>
      <c r="CM2" s="99">
        <f t="shared" si="1"/>
        <v>43732</v>
      </c>
      <c r="CN2" s="99">
        <f t="shared" si="1"/>
        <v>43733</v>
      </c>
      <c r="CO2" s="99">
        <f t="shared" si="1"/>
        <v>43734</v>
      </c>
      <c r="CP2" s="99">
        <f t="shared" si="1"/>
        <v>43735</v>
      </c>
      <c r="CQ2" s="99">
        <f t="shared" si="1"/>
        <v>43736</v>
      </c>
      <c r="CR2" s="99">
        <f t="shared" si="1"/>
        <v>43737</v>
      </c>
      <c r="CS2" s="99">
        <f t="shared" si="1"/>
        <v>43738</v>
      </c>
    </row>
    <row r="3" spans="1:97" s="18" customFormat="1" x14ac:dyDescent="0.35">
      <c r="A3" t="s">
        <v>29</v>
      </c>
      <c r="B3" t="s">
        <v>30</v>
      </c>
      <c r="C3" s="18">
        <f>SUMIFS(F3:CS3,$F$2:$CS$2, "&gt;=" &amp; $F$2, $F$2:$CS$2, "&lt;="&amp; EOMONTH($F$2,0))</f>
        <v>254781.93265275899</v>
      </c>
      <c r="D3" s="18">
        <f>SUMIFS(F3:CS3,$F$2:$CS$2, "&gt;=" &amp; $AK$2, $F$2:$CS$2, "&lt;="&amp; EOMONTH($AK$2,0))</f>
        <v>333377.4404881997</v>
      </c>
      <c r="E3" s="18">
        <f>SUMIFS(F3:CS3,$F$2:$CS$2, "&gt;=" &amp; $BP$2, $F$2:$CS$2, "&lt;="&amp; EOMONTH($BP$2,0))</f>
        <v>573935.03534919955</v>
      </c>
      <c r="F3">
        <v>83044.744187100005</v>
      </c>
      <c r="G3">
        <v>1818.09302769999</v>
      </c>
      <c r="H3">
        <v>8430.6579110000002</v>
      </c>
      <c r="I3">
        <v>0</v>
      </c>
      <c r="J3">
        <v>21.36744556</v>
      </c>
      <c r="K3">
        <v>0</v>
      </c>
      <c r="L3">
        <v>0</v>
      </c>
      <c r="M3">
        <v>92.069597999999999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27707.290153999998</v>
      </c>
      <c r="U3">
        <v>2317.3503390000001</v>
      </c>
      <c r="V3">
        <v>0</v>
      </c>
      <c r="W3">
        <v>12500.679459700001</v>
      </c>
      <c r="X3">
        <v>7402.8846697999898</v>
      </c>
      <c r="Y3">
        <v>240.257001</v>
      </c>
      <c r="Z3">
        <v>0</v>
      </c>
      <c r="AA3">
        <v>944.93672529999901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110261.602134599</v>
      </c>
      <c r="AK3">
        <v>0</v>
      </c>
      <c r="AL3">
        <v>26.868808999999999</v>
      </c>
      <c r="AM3">
        <v>0</v>
      </c>
      <c r="AN3">
        <v>0</v>
      </c>
      <c r="AO3">
        <v>0</v>
      </c>
      <c r="AP3">
        <v>37375.099432800002</v>
      </c>
      <c r="AQ3">
        <v>10814.800148999901</v>
      </c>
      <c r="AR3">
        <v>201.16617199999999</v>
      </c>
      <c r="AS3">
        <v>76.876891000000001</v>
      </c>
      <c r="AT3">
        <v>0</v>
      </c>
      <c r="AU3">
        <v>0</v>
      </c>
      <c r="AV3">
        <v>0</v>
      </c>
      <c r="AW3">
        <v>0</v>
      </c>
      <c r="AX3">
        <v>13446.0298091</v>
      </c>
      <c r="AY3">
        <v>68462.840330000006</v>
      </c>
      <c r="AZ3">
        <v>317.737224999999</v>
      </c>
      <c r="BA3">
        <v>0</v>
      </c>
      <c r="BB3">
        <v>1854.0735500000001</v>
      </c>
      <c r="BC3">
        <v>11993.940807999999</v>
      </c>
      <c r="BD3">
        <v>9006.0346599999993</v>
      </c>
      <c r="BE3">
        <v>9481.6722331000001</v>
      </c>
      <c r="BF3">
        <v>10555.1960447</v>
      </c>
      <c r="BG3">
        <v>12111.021563</v>
      </c>
      <c r="BH3">
        <v>10627.942483999899</v>
      </c>
      <c r="BI3">
        <v>0</v>
      </c>
      <c r="BJ3">
        <v>53.195262999999997</v>
      </c>
      <c r="BK3">
        <v>383.32137870000003</v>
      </c>
      <c r="BL3">
        <v>1265.33509999999</v>
      </c>
      <c r="BM3">
        <v>12926.757485099901</v>
      </c>
      <c r="BN3">
        <v>64174.857657699999</v>
      </c>
      <c r="BO3">
        <v>58222.673443</v>
      </c>
      <c r="BP3">
        <v>0</v>
      </c>
      <c r="BQ3">
        <v>3320.0313059999999</v>
      </c>
      <c r="BR3">
        <v>25885.375969999899</v>
      </c>
      <c r="BS3">
        <v>9870.2212776999895</v>
      </c>
      <c r="BT3">
        <v>28781.6074898999</v>
      </c>
      <c r="BU3">
        <v>61404.568633000003</v>
      </c>
      <c r="BV3">
        <v>3327.4660374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290.59238399999998</v>
      </c>
      <c r="CF3">
        <v>21575.058272300001</v>
      </c>
      <c r="CG3">
        <v>50985.857214999902</v>
      </c>
      <c r="CH3">
        <v>1645.7513220000001</v>
      </c>
      <c r="CI3">
        <v>75885.135657000006</v>
      </c>
      <c r="CJ3">
        <v>137444.0356727</v>
      </c>
      <c r="CK3">
        <v>9126.7900000000009</v>
      </c>
      <c r="CL3">
        <v>16.024448</v>
      </c>
      <c r="CM3">
        <v>7378.4403358999998</v>
      </c>
      <c r="CN3">
        <v>40444.200494299999</v>
      </c>
      <c r="CO3">
        <v>35526.487421999998</v>
      </c>
      <c r="CP3">
        <v>18909.094453000002</v>
      </c>
      <c r="CQ3">
        <v>31909.5739929999</v>
      </c>
      <c r="CR3">
        <v>5364.3178959999996</v>
      </c>
      <c r="CS3">
        <v>4844.4050699999998</v>
      </c>
    </row>
    <row r="4" spans="1:97" s="18" customFormat="1" x14ac:dyDescent="0.35">
      <c r="A4" t="s">
        <v>29</v>
      </c>
      <c r="B4" t="s">
        <v>34</v>
      </c>
      <c r="C4" s="18">
        <f t="shared" ref="C4:C15" si="2">SUMIFS(F4:CS4,$F$2:$CS$2, "&gt;=" &amp; $F$2, $F$2:$CS$2, "&lt;="&amp; EOMONTH($F$2,0))</f>
        <v>193230.5328252998</v>
      </c>
      <c r="D4" s="18">
        <f t="shared" ref="D4:D15" si="3">SUMIFS(F4:CS4,$F$2:$CS$2, "&gt;=" &amp; $AK$2, $F$2:$CS$2, "&lt;="&amp; EOMONTH($AK$2,0))</f>
        <v>143439.9129676999</v>
      </c>
      <c r="E4" s="18">
        <f t="shared" ref="E4:E15" si="4">SUMIFS(F4:CS4,$F$2:$CS$2, "&gt;=" &amp; $BP$2, $F$2:$CS$2, "&lt;="&amp; EOMONTH($BP$2,0))</f>
        <v>271177.24330299965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48282.268890799998</v>
      </c>
      <c r="W4">
        <v>1026.75262</v>
      </c>
      <c r="X4">
        <v>9331.6123049999896</v>
      </c>
      <c r="Y4">
        <v>0</v>
      </c>
      <c r="Z4">
        <v>0</v>
      </c>
      <c r="AA4">
        <v>0</v>
      </c>
      <c r="AB4">
        <v>39850.011148999904</v>
      </c>
      <c r="AC4">
        <v>50283.560306499901</v>
      </c>
      <c r="AD4">
        <v>0</v>
      </c>
      <c r="AE4">
        <v>8056.5156690000003</v>
      </c>
      <c r="AF4">
        <v>35637.876184000001</v>
      </c>
      <c r="AG4">
        <v>0</v>
      </c>
      <c r="AH4">
        <v>0</v>
      </c>
      <c r="AI4">
        <v>696.92979599999899</v>
      </c>
      <c r="AJ4">
        <v>65.005904999999998</v>
      </c>
      <c r="AK4">
        <v>0</v>
      </c>
      <c r="AL4">
        <v>40486.9738392</v>
      </c>
      <c r="AM4">
        <v>0</v>
      </c>
      <c r="AN4">
        <v>0</v>
      </c>
      <c r="AO4">
        <v>825.68359199999998</v>
      </c>
      <c r="AP4">
        <v>0</v>
      </c>
      <c r="AQ4">
        <v>5275.2972</v>
      </c>
      <c r="AR4">
        <v>46229.654560999901</v>
      </c>
      <c r="AS4">
        <v>13474.420795</v>
      </c>
      <c r="AT4">
        <v>0</v>
      </c>
      <c r="AU4">
        <v>0</v>
      </c>
      <c r="AV4">
        <v>0</v>
      </c>
      <c r="AW4">
        <v>0</v>
      </c>
      <c r="AX4">
        <v>0</v>
      </c>
      <c r="AY4">
        <v>1547.9700379999999</v>
      </c>
      <c r="AZ4">
        <v>19619.4269565</v>
      </c>
      <c r="BA4">
        <v>0</v>
      </c>
      <c r="BB4">
        <v>108.87537399999999</v>
      </c>
      <c r="BC4">
        <v>1055.7022999999999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12339.344718</v>
      </c>
      <c r="BN4">
        <v>2412.6285939999998</v>
      </c>
      <c r="BO4">
        <v>63.935000000000002</v>
      </c>
      <c r="BP4">
        <v>0</v>
      </c>
      <c r="BQ4">
        <v>0</v>
      </c>
      <c r="BR4">
        <v>0</v>
      </c>
      <c r="BS4">
        <v>30997.875642999999</v>
      </c>
      <c r="BT4">
        <v>9335.0752649999995</v>
      </c>
      <c r="BU4">
        <v>285.94632000000001</v>
      </c>
      <c r="BV4">
        <v>22328.307381999999</v>
      </c>
      <c r="BW4">
        <v>0</v>
      </c>
      <c r="BX4">
        <v>0</v>
      </c>
      <c r="BY4">
        <v>0</v>
      </c>
      <c r="BZ4">
        <v>0</v>
      </c>
      <c r="CA4">
        <v>0</v>
      </c>
      <c r="CB4">
        <v>1294.2065600000001</v>
      </c>
      <c r="CC4">
        <v>0</v>
      </c>
      <c r="CD4">
        <v>0</v>
      </c>
      <c r="CE4">
        <v>47.157322000000001</v>
      </c>
      <c r="CF4">
        <v>0</v>
      </c>
      <c r="CG4">
        <v>0</v>
      </c>
      <c r="CH4">
        <v>0</v>
      </c>
      <c r="CI4">
        <v>31534.265079499899</v>
      </c>
      <c r="CJ4">
        <v>27161.044704999898</v>
      </c>
      <c r="CK4">
        <v>1634.8923649999999</v>
      </c>
      <c r="CL4">
        <v>759.50653999999997</v>
      </c>
      <c r="CM4">
        <v>0</v>
      </c>
      <c r="CN4">
        <v>84806.180300499895</v>
      </c>
      <c r="CO4">
        <v>30235.385951</v>
      </c>
      <c r="CP4">
        <v>554.75160000000005</v>
      </c>
      <c r="CQ4">
        <v>263.10906999999997</v>
      </c>
      <c r="CR4">
        <v>29913.928056999899</v>
      </c>
      <c r="CS4">
        <v>25.611142999999998</v>
      </c>
    </row>
    <row r="5" spans="1:97" s="18" customFormat="1" x14ac:dyDescent="0.35">
      <c r="A5" t="s">
        <v>13</v>
      </c>
      <c r="B5" t="s">
        <v>19</v>
      </c>
      <c r="C5" s="18">
        <f t="shared" si="2"/>
        <v>561089.67473199964</v>
      </c>
      <c r="D5" s="18">
        <f t="shared" si="3"/>
        <v>592986.18334099988</v>
      </c>
      <c r="E5" s="18">
        <f t="shared" si="4"/>
        <v>1103126.9101399989</v>
      </c>
      <c r="F5">
        <v>0</v>
      </c>
      <c r="G5">
        <v>0</v>
      </c>
      <c r="H5">
        <v>3803.3413999999998</v>
      </c>
      <c r="I5">
        <v>0</v>
      </c>
      <c r="J5">
        <v>44991.203999999998</v>
      </c>
      <c r="K5">
        <v>48454.685100000002</v>
      </c>
      <c r="L5">
        <v>0</v>
      </c>
      <c r="M5">
        <v>0</v>
      </c>
      <c r="N5">
        <v>17961.526000000002</v>
      </c>
      <c r="O5">
        <v>30236.557999999899</v>
      </c>
      <c r="P5">
        <v>0</v>
      </c>
      <c r="Q5">
        <v>19432.368539999999</v>
      </c>
      <c r="R5">
        <v>2467.9989999999998</v>
      </c>
      <c r="S5">
        <v>0</v>
      </c>
      <c r="T5">
        <v>0</v>
      </c>
      <c r="U5">
        <v>0</v>
      </c>
      <c r="V5">
        <v>37.583742000000001</v>
      </c>
      <c r="W5">
        <v>0</v>
      </c>
      <c r="X5">
        <v>0</v>
      </c>
      <c r="Y5">
        <v>116968.1384</v>
      </c>
      <c r="Z5">
        <v>0</v>
      </c>
      <c r="AA5">
        <v>0</v>
      </c>
      <c r="AB5">
        <v>0</v>
      </c>
      <c r="AC5">
        <v>35254.788</v>
      </c>
      <c r="AD5">
        <v>127508.27885</v>
      </c>
      <c r="AE5">
        <v>63217.048999999897</v>
      </c>
      <c r="AF5">
        <v>21283.929599999999</v>
      </c>
      <c r="AG5">
        <v>0</v>
      </c>
      <c r="AH5">
        <v>0</v>
      </c>
      <c r="AI5">
        <v>811.29359999999997</v>
      </c>
      <c r="AJ5">
        <v>28660.931499999999</v>
      </c>
      <c r="AK5">
        <v>0</v>
      </c>
      <c r="AL5">
        <v>51190.867499999898</v>
      </c>
      <c r="AM5">
        <v>5032.8937999999998</v>
      </c>
      <c r="AN5">
        <v>0</v>
      </c>
      <c r="AO5">
        <v>0</v>
      </c>
      <c r="AP5">
        <v>41800.388500000001</v>
      </c>
      <c r="AQ5">
        <v>50977.004999999997</v>
      </c>
      <c r="AR5">
        <v>0</v>
      </c>
      <c r="AS5">
        <v>0</v>
      </c>
      <c r="AT5">
        <v>0</v>
      </c>
      <c r="AU5">
        <v>0</v>
      </c>
      <c r="AV5">
        <v>9877.1998000000003</v>
      </c>
      <c r="AW5">
        <v>65412.972199999997</v>
      </c>
      <c r="AX5">
        <v>47987.475400000003</v>
      </c>
      <c r="AY5">
        <v>25.274640999999999</v>
      </c>
      <c r="AZ5">
        <v>52898.8731999999</v>
      </c>
      <c r="BA5">
        <v>19587.846000000001</v>
      </c>
      <c r="BB5">
        <v>0</v>
      </c>
      <c r="BC5">
        <v>22358.335500000001</v>
      </c>
      <c r="BD5">
        <v>42091.025999999998</v>
      </c>
      <c r="BE5">
        <v>19655.892</v>
      </c>
      <c r="BF5">
        <v>9841.9194000000007</v>
      </c>
      <c r="BG5">
        <v>0</v>
      </c>
      <c r="BH5">
        <v>52655.501199999999</v>
      </c>
      <c r="BI5">
        <v>0</v>
      </c>
      <c r="BJ5">
        <v>0</v>
      </c>
      <c r="BK5">
        <v>101592.7132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19075.456900000001</v>
      </c>
      <c r="BS5">
        <v>239895.5527</v>
      </c>
      <c r="BT5">
        <v>106425.19274</v>
      </c>
      <c r="BU5">
        <v>135755.6735</v>
      </c>
      <c r="BV5">
        <v>96044.358800000002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35448.58</v>
      </c>
      <c r="CH5">
        <v>99083.442999999999</v>
      </c>
      <c r="CI5">
        <v>22658.965499999998</v>
      </c>
      <c r="CJ5">
        <v>110069.77199999899</v>
      </c>
      <c r="CK5">
        <v>0</v>
      </c>
      <c r="CL5">
        <v>0</v>
      </c>
      <c r="CM5">
        <v>94597.647999999899</v>
      </c>
      <c r="CN5">
        <v>0</v>
      </c>
      <c r="CO5">
        <v>0</v>
      </c>
      <c r="CP5">
        <v>0</v>
      </c>
      <c r="CQ5">
        <v>144072.26699999999</v>
      </c>
      <c r="CR5">
        <v>0</v>
      </c>
      <c r="CS5">
        <v>0</v>
      </c>
    </row>
    <row r="6" spans="1:97" s="18" customFormat="1" x14ac:dyDescent="0.35">
      <c r="A6" t="s">
        <v>13</v>
      </c>
      <c r="B6" t="s">
        <v>21</v>
      </c>
      <c r="C6" s="18">
        <f t="shared" si="2"/>
        <v>4414.0532699999894</v>
      </c>
      <c r="D6" s="18">
        <f t="shared" si="3"/>
        <v>0</v>
      </c>
      <c r="E6" s="18">
        <f t="shared" si="4"/>
        <v>1844.7391309999989</v>
      </c>
      <c r="F6">
        <v>0</v>
      </c>
      <c r="G6">
        <v>0</v>
      </c>
      <c r="H6">
        <v>0</v>
      </c>
      <c r="I6">
        <v>3550.8941999999902</v>
      </c>
      <c r="J6">
        <v>0</v>
      </c>
      <c r="K6">
        <v>0</v>
      </c>
      <c r="L6">
        <v>0</v>
      </c>
      <c r="M6">
        <v>754.82169999999996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108.337369999999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70.869190000000003</v>
      </c>
      <c r="CI6">
        <v>0</v>
      </c>
      <c r="CJ6">
        <v>19.494754999999898</v>
      </c>
      <c r="CK6">
        <v>0</v>
      </c>
      <c r="CL6">
        <v>292.72714000000002</v>
      </c>
      <c r="CM6">
        <v>412.52436599999999</v>
      </c>
      <c r="CN6">
        <v>111.158329999999</v>
      </c>
      <c r="CO6">
        <v>33.179310000000001</v>
      </c>
      <c r="CP6">
        <v>0</v>
      </c>
      <c r="CQ6">
        <v>361.68502000000001</v>
      </c>
      <c r="CR6">
        <v>543.10101999999995</v>
      </c>
      <c r="CS6">
        <v>0</v>
      </c>
    </row>
    <row r="7" spans="1:97" s="18" customFormat="1" x14ac:dyDescent="0.35">
      <c r="A7" t="s">
        <v>13</v>
      </c>
      <c r="B7" t="s">
        <v>23</v>
      </c>
      <c r="C7" s="18">
        <f t="shared" si="2"/>
        <v>0</v>
      </c>
      <c r="D7" s="18">
        <f t="shared" si="3"/>
        <v>0</v>
      </c>
      <c r="E7" s="18">
        <f t="shared" si="4"/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s="18" customFormat="1" x14ac:dyDescent="0.35">
      <c r="A8" t="s">
        <v>29</v>
      </c>
      <c r="B8" t="s">
        <v>38</v>
      </c>
      <c r="C8" s="18">
        <f t="shared" si="2"/>
        <v>816456.49144749786</v>
      </c>
      <c r="D8" s="18">
        <f t="shared" si="3"/>
        <v>985933.95012799883</v>
      </c>
      <c r="E8" s="18">
        <f t="shared" si="4"/>
        <v>1261202.9500803982</v>
      </c>
      <c r="F8">
        <v>83096.502791000006</v>
      </c>
      <c r="G8">
        <v>63.89226</v>
      </c>
      <c r="H8">
        <v>0</v>
      </c>
      <c r="I8">
        <v>0</v>
      </c>
      <c r="J8">
        <v>11443.005805000001</v>
      </c>
      <c r="K8">
        <v>0</v>
      </c>
      <c r="L8">
        <v>0</v>
      </c>
      <c r="M8">
        <v>62473.387855999899</v>
      </c>
      <c r="N8">
        <v>136.9588</v>
      </c>
      <c r="O8">
        <v>0</v>
      </c>
      <c r="P8">
        <v>145305.542810999</v>
      </c>
      <c r="Q8">
        <v>72506.027759999997</v>
      </c>
      <c r="R8">
        <v>333.94349999999997</v>
      </c>
      <c r="S8">
        <v>0</v>
      </c>
      <c r="T8">
        <v>32.437609999999999</v>
      </c>
      <c r="U8">
        <v>0</v>
      </c>
      <c r="V8">
        <v>110044.575008999</v>
      </c>
      <c r="W8">
        <v>180781.85986319999</v>
      </c>
      <c r="X8">
        <v>14000.223168300001</v>
      </c>
      <c r="Y8">
        <v>0</v>
      </c>
      <c r="Z8">
        <v>0</v>
      </c>
      <c r="AA8">
        <v>81312.103461000006</v>
      </c>
      <c r="AB8">
        <v>388.10453999999999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52540.589338999998</v>
      </c>
      <c r="AJ8">
        <v>1997.3368740000001</v>
      </c>
      <c r="AK8">
        <v>936.88543099999902</v>
      </c>
      <c r="AL8">
        <v>28166.838019999999</v>
      </c>
      <c r="AM8">
        <v>0</v>
      </c>
      <c r="AN8">
        <v>0</v>
      </c>
      <c r="AO8">
        <v>984.93870000000004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111604.83613</v>
      </c>
      <c r="AW8">
        <v>90973.206178999899</v>
      </c>
      <c r="AX8">
        <v>2932.5485599999902</v>
      </c>
      <c r="AY8">
        <v>0</v>
      </c>
      <c r="AZ8">
        <v>44949.962310000003</v>
      </c>
      <c r="BA8">
        <v>7873.6260759999996</v>
      </c>
      <c r="BB8">
        <v>5612.1109500000002</v>
      </c>
      <c r="BC8">
        <v>121189.352439999</v>
      </c>
      <c r="BD8">
        <v>308940.18618800002</v>
      </c>
      <c r="BE8">
        <v>28.920020999999998</v>
      </c>
      <c r="BF8">
        <v>22909.006362</v>
      </c>
      <c r="BG8">
        <v>40680.002329999901</v>
      </c>
      <c r="BH8">
        <v>14898.957</v>
      </c>
      <c r="BI8">
        <v>8741.6090899999999</v>
      </c>
      <c r="BJ8">
        <v>328.06872999999899</v>
      </c>
      <c r="BK8">
        <v>0</v>
      </c>
      <c r="BL8">
        <v>83626.336341999995</v>
      </c>
      <c r="BM8">
        <v>7523.5117559999999</v>
      </c>
      <c r="BN8">
        <v>16047.81191</v>
      </c>
      <c r="BO8">
        <v>66985.235602999994</v>
      </c>
      <c r="BP8">
        <v>13242.9151479999</v>
      </c>
      <c r="BQ8">
        <v>9866.8844409999892</v>
      </c>
      <c r="BR8">
        <v>2119.129966</v>
      </c>
      <c r="BS8">
        <v>618.37689999999998</v>
      </c>
      <c r="BT8">
        <v>44285.965815999902</v>
      </c>
      <c r="BU8">
        <v>96454.239600000001</v>
      </c>
      <c r="BV8">
        <v>181606.35940799999</v>
      </c>
      <c r="BW8">
        <v>0</v>
      </c>
      <c r="BX8">
        <v>0</v>
      </c>
      <c r="BY8">
        <v>0</v>
      </c>
      <c r="BZ8">
        <v>0</v>
      </c>
      <c r="CA8">
        <v>0</v>
      </c>
      <c r="CB8">
        <v>121390.90422900001</v>
      </c>
      <c r="CC8">
        <v>216899.845883</v>
      </c>
      <c r="CD8">
        <v>0</v>
      </c>
      <c r="CE8">
        <v>86435.074357999998</v>
      </c>
      <c r="CF8">
        <v>274.79069139999899</v>
      </c>
      <c r="CG8">
        <v>87743.674499999994</v>
      </c>
      <c r="CH8">
        <v>20648.183669999999</v>
      </c>
      <c r="CI8">
        <v>0</v>
      </c>
      <c r="CJ8">
        <v>17502.092084</v>
      </c>
      <c r="CK8">
        <v>0</v>
      </c>
      <c r="CL8">
        <v>106288.37596</v>
      </c>
      <c r="CM8">
        <v>30733.225881999901</v>
      </c>
      <c r="CN8">
        <v>0</v>
      </c>
      <c r="CO8">
        <v>163878.84836699901</v>
      </c>
      <c r="CP8">
        <v>6625.5917499999996</v>
      </c>
      <c r="CQ8">
        <v>54588.471426999997</v>
      </c>
      <c r="CR8">
        <v>0</v>
      </c>
      <c r="CS8">
        <v>0</v>
      </c>
    </row>
    <row r="9" spans="1:97" s="18" customFormat="1" x14ac:dyDescent="0.35">
      <c r="A9" t="s">
        <v>29</v>
      </c>
      <c r="B9" t="s">
        <v>42</v>
      </c>
      <c r="C9" s="18">
        <f t="shared" si="2"/>
        <v>508495.1085662996</v>
      </c>
      <c r="D9" s="18">
        <f t="shared" si="3"/>
        <v>578148.96644199826</v>
      </c>
      <c r="E9" s="18">
        <f t="shared" si="4"/>
        <v>141640.12828959999</v>
      </c>
      <c r="F9">
        <v>0</v>
      </c>
      <c r="G9">
        <v>0</v>
      </c>
      <c r="H9">
        <v>0</v>
      </c>
      <c r="I9">
        <v>0</v>
      </c>
      <c r="J9">
        <v>43695.788957999997</v>
      </c>
      <c r="K9">
        <v>0</v>
      </c>
      <c r="L9">
        <v>0</v>
      </c>
      <c r="M9">
        <v>0</v>
      </c>
      <c r="N9">
        <v>41754.559763999903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35179.961391999903</v>
      </c>
      <c r="Z9">
        <v>0</v>
      </c>
      <c r="AA9">
        <v>0</v>
      </c>
      <c r="AB9">
        <v>43692.303246000003</v>
      </c>
      <c r="AC9">
        <v>232.04721999999899</v>
      </c>
      <c r="AD9">
        <v>0</v>
      </c>
      <c r="AE9">
        <v>109636.05499400001</v>
      </c>
      <c r="AF9">
        <v>109253.74711130001</v>
      </c>
      <c r="AG9">
        <v>10750.020780999999</v>
      </c>
      <c r="AH9">
        <v>2368.4370799999901</v>
      </c>
      <c r="AI9">
        <v>81907.306053999899</v>
      </c>
      <c r="AJ9">
        <v>30024.881965999899</v>
      </c>
      <c r="AK9">
        <v>24017.267367</v>
      </c>
      <c r="AL9">
        <v>19985.812572999999</v>
      </c>
      <c r="AM9">
        <v>112582.814848999</v>
      </c>
      <c r="AN9">
        <v>0</v>
      </c>
      <c r="AO9">
        <v>17089.508099999901</v>
      </c>
      <c r="AP9">
        <v>74.23518</v>
      </c>
      <c r="AQ9">
        <v>0</v>
      </c>
      <c r="AR9">
        <v>0</v>
      </c>
      <c r="AS9">
        <v>46.077927000000003</v>
      </c>
      <c r="AT9">
        <v>0</v>
      </c>
      <c r="AU9">
        <v>0</v>
      </c>
      <c r="AV9">
        <v>10596.845159999901</v>
      </c>
      <c r="AW9">
        <v>0</v>
      </c>
      <c r="AX9">
        <v>37483.567636999898</v>
      </c>
      <c r="AY9">
        <v>0</v>
      </c>
      <c r="AZ9">
        <v>0</v>
      </c>
      <c r="BA9">
        <v>0</v>
      </c>
      <c r="BB9">
        <v>0</v>
      </c>
      <c r="BC9">
        <v>40043.391305999998</v>
      </c>
      <c r="BD9">
        <v>67081.169911000005</v>
      </c>
      <c r="BE9">
        <v>823.501892</v>
      </c>
      <c r="BF9">
        <v>60590.299748999903</v>
      </c>
      <c r="BG9">
        <v>0</v>
      </c>
      <c r="BH9">
        <v>0</v>
      </c>
      <c r="BI9">
        <v>0</v>
      </c>
      <c r="BJ9">
        <v>39121.106625999899</v>
      </c>
      <c r="BK9">
        <v>24759.690218</v>
      </c>
      <c r="BL9">
        <v>0</v>
      </c>
      <c r="BM9">
        <v>95695.660308999999</v>
      </c>
      <c r="BN9">
        <v>10226.301369999899</v>
      </c>
      <c r="BO9">
        <v>17931.716268</v>
      </c>
      <c r="BP9">
        <v>0</v>
      </c>
      <c r="BQ9">
        <v>0</v>
      </c>
      <c r="BR9">
        <v>0</v>
      </c>
      <c r="BS9">
        <v>0</v>
      </c>
      <c r="BT9">
        <v>0</v>
      </c>
      <c r="BU9">
        <v>20081.505388099999</v>
      </c>
      <c r="BV9">
        <v>54.898155000000003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30627.803274000002</v>
      </c>
      <c r="CH9">
        <v>41042.701886000003</v>
      </c>
      <c r="CI9">
        <v>196.16943800000001</v>
      </c>
      <c r="CJ9">
        <v>0</v>
      </c>
      <c r="CK9">
        <v>0</v>
      </c>
      <c r="CL9">
        <v>0</v>
      </c>
      <c r="CM9">
        <v>0</v>
      </c>
      <c r="CN9">
        <v>0</v>
      </c>
      <c r="CO9">
        <v>30451.538960999998</v>
      </c>
      <c r="CP9">
        <v>0</v>
      </c>
      <c r="CQ9">
        <v>13544.430032</v>
      </c>
      <c r="CR9">
        <v>5641.08115549999</v>
      </c>
      <c r="CS9">
        <v>0</v>
      </c>
    </row>
    <row r="10" spans="1:97" s="18" customFormat="1" x14ac:dyDescent="0.35">
      <c r="A10" t="s">
        <v>13</v>
      </c>
      <c r="B10" t="s">
        <v>24</v>
      </c>
      <c r="C10" s="18">
        <f t="shared" si="2"/>
        <v>142268.35504899989</v>
      </c>
      <c r="D10" s="18">
        <f t="shared" si="3"/>
        <v>252980.92522699977</v>
      </c>
      <c r="E10" s="18">
        <f t="shared" si="4"/>
        <v>255177.95458899997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54269.007686999998</v>
      </c>
      <c r="U10">
        <v>5545.0451999999996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9764.4591600000003</v>
      </c>
      <c r="AI10">
        <v>72689.843001999907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19450.158352999999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39687.682139999997</v>
      </c>
      <c r="AY10">
        <v>47995.220363999899</v>
      </c>
      <c r="AZ10">
        <v>1767.85004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24129.37874</v>
      </c>
      <c r="BH10">
        <v>18220.484489999901</v>
      </c>
      <c r="BI10">
        <v>2474.2804699999901</v>
      </c>
      <c r="BJ10">
        <v>0</v>
      </c>
      <c r="BK10">
        <v>77284.910969999997</v>
      </c>
      <c r="BL10">
        <v>17020.000102000002</v>
      </c>
      <c r="BM10">
        <v>1472.7554</v>
      </c>
      <c r="BN10">
        <v>0</v>
      </c>
      <c r="BO10">
        <v>3478.204158</v>
      </c>
      <c r="BP10">
        <v>0</v>
      </c>
      <c r="BQ10">
        <v>135.08217999999999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18468.5298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49235.984859999997</v>
      </c>
      <c r="CM10">
        <v>50566.086654999999</v>
      </c>
      <c r="CN10">
        <v>62951.275029999997</v>
      </c>
      <c r="CO10">
        <v>21335.397939999999</v>
      </c>
      <c r="CP10">
        <v>42733.881142999999</v>
      </c>
      <c r="CQ10">
        <v>9495.0909009999996</v>
      </c>
      <c r="CR10">
        <v>256.62608</v>
      </c>
      <c r="CS10">
        <v>0</v>
      </c>
    </row>
    <row r="11" spans="1:97" s="18" customFormat="1" x14ac:dyDescent="0.35">
      <c r="A11" t="s">
        <v>13</v>
      </c>
      <c r="B11" t="s">
        <v>27</v>
      </c>
      <c r="C11" s="18">
        <f t="shared" si="2"/>
        <v>864779.19291499886</v>
      </c>
      <c r="D11" s="18">
        <f t="shared" si="3"/>
        <v>210196.89950149981</v>
      </c>
      <c r="E11" s="18">
        <f t="shared" si="4"/>
        <v>212273.69334028996</v>
      </c>
      <c r="F11">
        <v>0</v>
      </c>
      <c r="G11">
        <v>0</v>
      </c>
      <c r="H11">
        <v>0</v>
      </c>
      <c r="I11">
        <v>0</v>
      </c>
      <c r="J11">
        <v>31452.403770000001</v>
      </c>
      <c r="K11">
        <v>0</v>
      </c>
      <c r="L11">
        <v>0</v>
      </c>
      <c r="M11">
        <v>42402.105000000003</v>
      </c>
      <c r="N11">
        <v>48115.78858</v>
      </c>
      <c r="O11">
        <v>0</v>
      </c>
      <c r="P11">
        <v>0</v>
      </c>
      <c r="Q11">
        <v>34384.238499999999</v>
      </c>
      <c r="R11">
        <v>54901.4375</v>
      </c>
      <c r="S11">
        <v>0</v>
      </c>
      <c r="T11">
        <v>31470.7219999999</v>
      </c>
      <c r="U11">
        <v>18791.841799999998</v>
      </c>
      <c r="V11">
        <v>157.080716</v>
      </c>
      <c r="W11">
        <v>0</v>
      </c>
      <c r="X11">
        <v>54903.704473999998</v>
      </c>
      <c r="Y11">
        <v>50296.87715</v>
      </c>
      <c r="Z11">
        <v>0</v>
      </c>
      <c r="AA11">
        <v>0</v>
      </c>
      <c r="AB11">
        <v>125263.598</v>
      </c>
      <c r="AC11">
        <v>7796.2046</v>
      </c>
      <c r="AD11">
        <v>283222.97719999898</v>
      </c>
      <c r="AE11">
        <v>23783.092424999999</v>
      </c>
      <c r="AF11">
        <v>0</v>
      </c>
      <c r="AG11">
        <v>0</v>
      </c>
      <c r="AH11">
        <v>0</v>
      </c>
      <c r="AI11">
        <v>5637.5612000000001</v>
      </c>
      <c r="AJ11">
        <v>52199.56</v>
      </c>
      <c r="AK11">
        <v>47908.404999999999</v>
      </c>
      <c r="AL11">
        <v>6431.0996999999998</v>
      </c>
      <c r="AM11">
        <v>0</v>
      </c>
      <c r="AN11">
        <v>0</v>
      </c>
      <c r="AO11">
        <v>278.66910999999999</v>
      </c>
      <c r="AP11">
        <v>41071.29</v>
      </c>
      <c r="AQ11">
        <v>1053.1099999999999</v>
      </c>
      <c r="AR11">
        <v>0</v>
      </c>
      <c r="AS11">
        <v>0</v>
      </c>
      <c r="AT11">
        <v>0</v>
      </c>
      <c r="AU11">
        <v>0</v>
      </c>
      <c r="AV11">
        <v>11548.2416999999</v>
      </c>
      <c r="AW11">
        <v>51035.343999999997</v>
      </c>
      <c r="AX11">
        <v>0</v>
      </c>
      <c r="AY11">
        <v>1544.6693614999999</v>
      </c>
      <c r="AZ11">
        <v>6998.1628000000001</v>
      </c>
      <c r="BA11">
        <v>28579.7929999999</v>
      </c>
      <c r="BB11">
        <v>0</v>
      </c>
      <c r="BC11">
        <v>0</v>
      </c>
      <c r="BD11">
        <v>0</v>
      </c>
      <c r="BE11">
        <v>583.26104999999995</v>
      </c>
      <c r="BF11">
        <v>25.27468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6626.4940999999999</v>
      </c>
      <c r="BN11">
        <v>6513.085</v>
      </c>
      <c r="BO11">
        <v>0</v>
      </c>
      <c r="BP11">
        <v>0</v>
      </c>
      <c r="BQ11">
        <v>21733.519299999902</v>
      </c>
      <c r="BR11">
        <v>12358.2773</v>
      </c>
      <c r="BS11">
        <v>0</v>
      </c>
      <c r="BT11">
        <v>43135.741999999998</v>
      </c>
      <c r="BU11">
        <v>0</v>
      </c>
      <c r="BV11">
        <v>62856.84863</v>
      </c>
      <c r="BW11">
        <v>0</v>
      </c>
      <c r="BX11">
        <v>0</v>
      </c>
      <c r="BY11">
        <v>0</v>
      </c>
      <c r="BZ11" s="155">
        <v>7.0290065000000004E-5</v>
      </c>
      <c r="CA11">
        <v>0</v>
      </c>
      <c r="CB11">
        <v>0</v>
      </c>
      <c r="CC11">
        <v>0</v>
      </c>
      <c r="CD11">
        <v>0</v>
      </c>
      <c r="CE11">
        <v>9438.84</v>
      </c>
      <c r="CF11">
        <v>0</v>
      </c>
      <c r="CG11">
        <v>55362.706939999996</v>
      </c>
      <c r="CH11">
        <v>4816.4669999999996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2571.2921000000001</v>
      </c>
      <c r="CR11">
        <v>0</v>
      </c>
      <c r="CS11">
        <v>0</v>
      </c>
    </row>
    <row r="12" spans="1:97" s="18" customFormat="1" x14ac:dyDescent="0.35">
      <c r="A12" t="s">
        <v>13</v>
      </c>
      <c r="B12" t="s">
        <v>119</v>
      </c>
      <c r="C12" s="18">
        <f t="shared" si="2"/>
        <v>586907.94065289153</v>
      </c>
      <c r="D12" s="18">
        <f t="shared" si="3"/>
        <v>781165.96920354431</v>
      </c>
      <c r="E12" s="18">
        <f t="shared" si="4"/>
        <v>474666.35297148133</v>
      </c>
      <c r="F12">
        <v>1335.5114331123</v>
      </c>
      <c r="G12">
        <v>14564.1062491763</v>
      </c>
      <c r="H12">
        <v>69565.637050798803</v>
      </c>
      <c r="I12">
        <v>73551.516565529702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6338.9877793673004</v>
      </c>
      <c r="U12">
        <v>0</v>
      </c>
      <c r="V12">
        <v>0</v>
      </c>
      <c r="W12">
        <v>0</v>
      </c>
      <c r="X12">
        <v>400069.79110327701</v>
      </c>
      <c r="Y12">
        <v>0</v>
      </c>
      <c r="Z12">
        <v>0</v>
      </c>
      <c r="AA12">
        <v>15847.4694484182</v>
      </c>
      <c r="AB12">
        <v>0</v>
      </c>
      <c r="AC12">
        <v>0</v>
      </c>
      <c r="AD12">
        <v>2535.59457683953</v>
      </c>
      <c r="AE12">
        <v>0</v>
      </c>
      <c r="AF12">
        <v>0</v>
      </c>
      <c r="AG12">
        <v>0</v>
      </c>
      <c r="AH12">
        <v>0</v>
      </c>
      <c r="AI12">
        <v>3099.3264463723399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13203.9903413663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88225.982643975905</v>
      </c>
      <c r="AZ12">
        <v>259819.826134615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68710.995239361495</v>
      </c>
      <c r="BG12">
        <v>74536.124828918095</v>
      </c>
      <c r="BH12">
        <v>0</v>
      </c>
      <c r="BI12">
        <v>0</v>
      </c>
      <c r="BJ12">
        <v>276669.04730913998</v>
      </c>
      <c r="BK12">
        <v>0</v>
      </c>
      <c r="BL12">
        <v>2.70616747664848E-3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8007.3245649069404</v>
      </c>
      <c r="BS12">
        <v>3736.6138099042601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37935.5477152971</v>
      </c>
      <c r="CF12">
        <v>0</v>
      </c>
      <c r="CG12">
        <v>147447.039207714</v>
      </c>
      <c r="CH12">
        <v>277539.82767365902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 s="18" customFormat="1" x14ac:dyDescent="0.35">
      <c r="A13" t="s">
        <v>13</v>
      </c>
      <c r="B13" t="s">
        <v>28</v>
      </c>
      <c r="C13" s="18">
        <f t="shared" si="2"/>
        <v>58664.288496099995</v>
      </c>
      <c r="D13" s="18">
        <f t="shared" si="3"/>
        <v>68927.818302574888</v>
      </c>
      <c r="E13" s="18">
        <f t="shared" si="4"/>
        <v>105479.773737</v>
      </c>
      <c r="F13">
        <v>0</v>
      </c>
      <c r="G13">
        <v>16.254140799999998</v>
      </c>
      <c r="H13">
        <v>25801.446599999999</v>
      </c>
      <c r="I13">
        <v>0</v>
      </c>
      <c r="J13">
        <v>11959.359200000001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3193.0127000000002</v>
      </c>
      <c r="R13">
        <v>0</v>
      </c>
      <c r="S13">
        <v>0</v>
      </c>
      <c r="T13">
        <v>0</v>
      </c>
      <c r="U13">
        <v>916.1386</v>
      </c>
      <c r="V13">
        <v>0</v>
      </c>
      <c r="W13">
        <v>7418.7628999999997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2.1201053000000001</v>
      </c>
      <c r="AF13">
        <v>0</v>
      </c>
      <c r="AG13">
        <v>0</v>
      </c>
      <c r="AH13">
        <v>9357.1942500000005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28481.866399999999</v>
      </c>
      <c r="AP13">
        <v>3794.8393999999998</v>
      </c>
      <c r="AQ13">
        <v>345.78474999999997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6239.9490999999998</v>
      </c>
      <c r="BB13">
        <v>0</v>
      </c>
      <c r="BC13">
        <v>0</v>
      </c>
      <c r="BD13">
        <v>0</v>
      </c>
      <c r="BE13">
        <v>137.87703999999999</v>
      </c>
      <c r="BF13">
        <v>0</v>
      </c>
      <c r="BG13">
        <v>0</v>
      </c>
      <c r="BH13">
        <v>7566.6207999999997</v>
      </c>
      <c r="BI13">
        <v>0</v>
      </c>
      <c r="BJ13">
        <v>3004.5401125748899</v>
      </c>
      <c r="BK13">
        <v>0</v>
      </c>
      <c r="BL13">
        <v>19356.340700000001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20338.4437</v>
      </c>
      <c r="BS13">
        <v>0</v>
      </c>
      <c r="BT13">
        <v>0</v>
      </c>
      <c r="BU13">
        <v>18571.34074</v>
      </c>
      <c r="BV13">
        <v>2042.3424</v>
      </c>
      <c r="BW13">
        <v>2312.16</v>
      </c>
      <c r="BX13">
        <v>0</v>
      </c>
      <c r="BY13">
        <v>0</v>
      </c>
      <c r="BZ13">
        <v>0</v>
      </c>
      <c r="CA13">
        <v>5399.5845499999996</v>
      </c>
      <c r="CB13">
        <v>7066.7139799999904</v>
      </c>
      <c r="CC13">
        <v>0</v>
      </c>
      <c r="CD13">
        <v>0</v>
      </c>
      <c r="CE13">
        <v>1100.4854499999999</v>
      </c>
      <c r="CF13">
        <v>0</v>
      </c>
      <c r="CG13">
        <v>1921.6026999999999</v>
      </c>
      <c r="CH13">
        <v>25050.888149999999</v>
      </c>
      <c r="CI13">
        <v>0</v>
      </c>
      <c r="CJ13">
        <v>0</v>
      </c>
      <c r="CK13">
        <v>0</v>
      </c>
      <c r="CL13">
        <v>8448.6407999999992</v>
      </c>
      <c r="CM13">
        <v>3903.7837</v>
      </c>
      <c r="CN13">
        <v>0</v>
      </c>
      <c r="CO13">
        <v>9298.7389999999996</v>
      </c>
      <c r="CP13">
        <v>25.048566999999998</v>
      </c>
      <c r="CQ13">
        <v>0</v>
      </c>
      <c r="CR13">
        <v>0</v>
      </c>
      <c r="CS13">
        <v>0</v>
      </c>
    </row>
    <row r="14" spans="1:97" s="18" customFormat="1" x14ac:dyDescent="0.35">
      <c r="A14" t="s">
        <v>29</v>
      </c>
      <c r="B14" t="s">
        <v>45</v>
      </c>
      <c r="C14" s="18">
        <f t="shared" si="2"/>
        <v>454157.16306979954</v>
      </c>
      <c r="D14" s="18">
        <f t="shared" si="3"/>
        <v>622251.47173389955</v>
      </c>
      <c r="E14" s="18">
        <f t="shared" si="4"/>
        <v>1311031.1197237973</v>
      </c>
      <c r="F14">
        <v>18203.487767999999</v>
      </c>
      <c r="G14">
        <v>2.7798820000000002</v>
      </c>
      <c r="H14">
        <v>10646.229540599999</v>
      </c>
      <c r="I14">
        <v>0</v>
      </c>
      <c r="J14">
        <v>14.1812421</v>
      </c>
      <c r="K14">
        <v>13056.277157</v>
      </c>
      <c r="L14">
        <v>654.1281027</v>
      </c>
      <c r="M14">
        <v>18572.264500000001</v>
      </c>
      <c r="N14">
        <v>281.15182299999998</v>
      </c>
      <c r="O14">
        <v>10439.8492937999</v>
      </c>
      <c r="P14">
        <v>182.241175</v>
      </c>
      <c r="Q14">
        <v>34159.106952000002</v>
      </c>
      <c r="R14">
        <v>16020.280111</v>
      </c>
      <c r="S14">
        <v>0</v>
      </c>
      <c r="T14">
        <v>62333.955275</v>
      </c>
      <c r="U14">
        <v>31981.836798</v>
      </c>
      <c r="V14">
        <v>782.16667099999995</v>
      </c>
      <c r="W14">
        <v>43893.756916999897</v>
      </c>
      <c r="X14">
        <v>29760.568025999899</v>
      </c>
      <c r="Y14">
        <v>5650.6624199999997</v>
      </c>
      <c r="Z14">
        <v>0</v>
      </c>
      <c r="AA14">
        <v>27641.808256699998</v>
      </c>
      <c r="AB14">
        <v>20650.631876999902</v>
      </c>
      <c r="AC14">
        <v>24156.626456000002</v>
      </c>
      <c r="AD14">
        <v>48821.660531000001</v>
      </c>
      <c r="AE14">
        <v>14557.9347495</v>
      </c>
      <c r="AF14">
        <v>0</v>
      </c>
      <c r="AG14">
        <v>0</v>
      </c>
      <c r="AH14">
        <v>66.948040000000006</v>
      </c>
      <c r="AI14">
        <v>703.6203726</v>
      </c>
      <c r="AJ14">
        <v>20923.0091327999</v>
      </c>
      <c r="AK14">
        <v>4593.92605</v>
      </c>
      <c r="AL14">
        <v>355.12199299999997</v>
      </c>
      <c r="AM14">
        <v>1037.19643</v>
      </c>
      <c r="AN14">
        <v>0</v>
      </c>
      <c r="AO14">
        <v>1.6185814999999999</v>
      </c>
      <c r="AP14">
        <v>1132.7667162999901</v>
      </c>
      <c r="AQ14">
        <v>240.04470000000001</v>
      </c>
      <c r="AR14">
        <v>0</v>
      </c>
      <c r="AS14">
        <v>0</v>
      </c>
      <c r="AT14">
        <v>911.78319999999997</v>
      </c>
      <c r="AU14">
        <v>0</v>
      </c>
      <c r="AV14">
        <v>0</v>
      </c>
      <c r="AW14">
        <v>9160.4944939999896</v>
      </c>
      <c r="AX14">
        <v>41119.901863500003</v>
      </c>
      <c r="AY14">
        <v>41130.338263999998</v>
      </c>
      <c r="AZ14">
        <v>59269.483505999997</v>
      </c>
      <c r="BA14">
        <v>28273.263154</v>
      </c>
      <c r="BB14">
        <v>78880.916035999995</v>
      </c>
      <c r="BC14">
        <v>54830.623984999998</v>
      </c>
      <c r="BD14">
        <v>6663.4142499999998</v>
      </c>
      <c r="BE14">
        <v>500.91601209999999</v>
      </c>
      <c r="BF14">
        <v>14446.598211</v>
      </c>
      <c r="BG14">
        <v>22323.9600389999</v>
      </c>
      <c r="BH14">
        <v>3335.5761219999999</v>
      </c>
      <c r="BI14">
        <v>11496.6980099999</v>
      </c>
      <c r="BJ14">
        <v>1410.91137399999</v>
      </c>
      <c r="BK14">
        <v>31261.311647999999</v>
      </c>
      <c r="BL14">
        <v>34100.185202000001</v>
      </c>
      <c r="BM14">
        <v>26188.981927000001</v>
      </c>
      <c r="BN14">
        <v>60340.212186999903</v>
      </c>
      <c r="BO14">
        <v>89245.227778499902</v>
      </c>
      <c r="BP14">
        <v>67400.192070000005</v>
      </c>
      <c r="BQ14">
        <v>165424.107530799</v>
      </c>
      <c r="BR14">
        <v>20495.420148000001</v>
      </c>
      <c r="BS14">
        <v>6746.5774780000002</v>
      </c>
      <c r="BT14">
        <v>17205.073894999899</v>
      </c>
      <c r="BU14">
        <v>10299.182509999901</v>
      </c>
      <c r="BV14">
        <v>54917.187378000002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43436.8202486999</v>
      </c>
      <c r="CC14">
        <v>0</v>
      </c>
      <c r="CD14">
        <v>0</v>
      </c>
      <c r="CE14">
        <v>23970.074267999898</v>
      </c>
      <c r="CF14">
        <v>29756.255775000001</v>
      </c>
      <c r="CG14">
        <v>184932.691108</v>
      </c>
      <c r="CH14">
        <v>27715.436939999901</v>
      </c>
      <c r="CI14">
        <v>81514.602444499993</v>
      </c>
      <c r="CJ14">
        <v>78806.035648999998</v>
      </c>
      <c r="CK14">
        <v>19966.572376</v>
      </c>
      <c r="CL14">
        <v>80409.787049399907</v>
      </c>
      <c r="CM14">
        <v>122090.38430970001</v>
      </c>
      <c r="CN14">
        <v>99076.907509999903</v>
      </c>
      <c r="CO14">
        <v>22528.756135</v>
      </c>
      <c r="CP14">
        <v>5653.7271639999999</v>
      </c>
      <c r="CQ14">
        <v>16035.1353237</v>
      </c>
      <c r="CR14">
        <v>127843.308585999</v>
      </c>
      <c r="CS14">
        <v>4806.8838269999997</v>
      </c>
    </row>
    <row r="15" spans="1:97" s="18" customFormat="1" x14ac:dyDescent="0.35">
      <c r="A15" t="s">
        <v>29</v>
      </c>
      <c r="B15" t="s">
        <v>49</v>
      </c>
      <c r="C15" s="18">
        <f t="shared" si="2"/>
        <v>211462.35907199982</v>
      </c>
      <c r="D15" s="18">
        <f t="shared" si="3"/>
        <v>71096.187466000003</v>
      </c>
      <c r="E15" s="18">
        <f t="shared" si="4"/>
        <v>151660.9439829998</v>
      </c>
      <c r="F15">
        <v>0</v>
      </c>
      <c r="G15">
        <v>66134.720541999894</v>
      </c>
      <c r="H15">
        <v>32917.832433000003</v>
      </c>
      <c r="I15">
        <v>0</v>
      </c>
      <c r="J15">
        <v>1490.63921599999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273.13116100000002</v>
      </c>
      <c r="U15">
        <v>0</v>
      </c>
      <c r="V15">
        <v>9531.0915150000001</v>
      </c>
      <c r="W15">
        <v>12.778297999999999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25659.461156000001</v>
      </c>
      <c r="AF15">
        <v>24135.492534999899</v>
      </c>
      <c r="AG15">
        <v>2338.7021</v>
      </c>
      <c r="AH15">
        <v>28725.132216999998</v>
      </c>
      <c r="AI15">
        <v>20007.466159</v>
      </c>
      <c r="AJ15">
        <v>235.91173999999901</v>
      </c>
      <c r="AK15">
        <v>705.6499</v>
      </c>
      <c r="AL15">
        <v>78.166830000000004</v>
      </c>
      <c r="AM15">
        <v>0</v>
      </c>
      <c r="AN15">
        <v>0</v>
      </c>
      <c r="AO15">
        <v>0</v>
      </c>
      <c r="AP15">
        <v>0</v>
      </c>
      <c r="AQ15">
        <v>3122.3485000000001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9769.2218999999895</v>
      </c>
      <c r="BD15">
        <v>0</v>
      </c>
      <c r="BE15">
        <v>0</v>
      </c>
      <c r="BF15">
        <v>17580.266727999999</v>
      </c>
      <c r="BG15">
        <v>18868.589703000001</v>
      </c>
      <c r="BH15">
        <v>15351.274504999999</v>
      </c>
      <c r="BI15">
        <v>5620.6693999999998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1221.1050299999999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18458.434506000001</v>
      </c>
      <c r="CD15">
        <v>0</v>
      </c>
      <c r="CE15">
        <v>0</v>
      </c>
      <c r="CF15">
        <v>40882.207554999899</v>
      </c>
      <c r="CG15">
        <v>0</v>
      </c>
      <c r="CH15">
        <v>63.547840000000001</v>
      </c>
      <c r="CI15">
        <v>0</v>
      </c>
      <c r="CJ15">
        <v>0</v>
      </c>
      <c r="CK15">
        <v>0</v>
      </c>
      <c r="CL15">
        <v>61711.516472999901</v>
      </c>
      <c r="CM15">
        <v>14129.962258</v>
      </c>
      <c r="CN15">
        <v>81.472565000000003</v>
      </c>
      <c r="CO15">
        <v>15112.697756</v>
      </c>
      <c r="CP15">
        <v>0</v>
      </c>
      <c r="CQ15">
        <v>0</v>
      </c>
      <c r="CR15">
        <v>0</v>
      </c>
      <c r="CS15">
        <v>0</v>
      </c>
    </row>
    <row r="16" spans="1:97" s="18" customFormat="1" x14ac:dyDescent="0.35">
      <c r="A16"/>
      <c r="B16"/>
      <c r="F16" s="102"/>
    </row>
    <row r="17" spans="1:6" s="18" customFormat="1" x14ac:dyDescent="0.35">
      <c r="A17"/>
      <c r="B17"/>
      <c r="F17" s="102"/>
    </row>
    <row r="18" spans="1:6" s="18" customFormat="1" x14ac:dyDescent="0.35">
      <c r="A18"/>
      <c r="B18"/>
      <c r="F18" s="102"/>
    </row>
    <row r="19" spans="1:6" s="18" customFormat="1" x14ac:dyDescent="0.35">
      <c r="A19"/>
      <c r="B19"/>
      <c r="F19" s="102"/>
    </row>
    <row r="20" spans="1:6" s="18" customFormat="1" x14ac:dyDescent="0.35">
      <c r="A20"/>
      <c r="B20"/>
      <c r="F20" s="102"/>
    </row>
    <row r="21" spans="1:6" s="18" customFormat="1" x14ac:dyDescent="0.35">
      <c r="A21"/>
      <c r="B21"/>
      <c r="F21" s="102"/>
    </row>
    <row r="22" spans="1:6" s="18" customFormat="1" x14ac:dyDescent="0.35">
      <c r="A22"/>
      <c r="B22"/>
      <c r="F22" s="102"/>
    </row>
    <row r="23" spans="1:6" s="18" customFormat="1" x14ac:dyDescent="0.35">
      <c r="A23"/>
      <c r="B23"/>
      <c r="F23" s="102"/>
    </row>
    <row r="24" spans="1:6" s="18" customFormat="1" x14ac:dyDescent="0.35">
      <c r="A24"/>
      <c r="B24"/>
      <c r="F24" s="102"/>
    </row>
    <row r="25" spans="1:6" s="18" customFormat="1" x14ac:dyDescent="0.35">
      <c r="A25"/>
      <c r="B25"/>
      <c r="F25" s="102"/>
    </row>
    <row r="26" spans="1:6" s="18" customFormat="1" x14ac:dyDescent="0.35">
      <c r="A26"/>
      <c r="B26"/>
      <c r="F26" s="102"/>
    </row>
    <row r="27" spans="1:6" s="18" customFormat="1" x14ac:dyDescent="0.35">
      <c r="A27"/>
      <c r="B27"/>
      <c r="F27" s="102"/>
    </row>
    <row r="28" spans="1:6" s="18" customFormat="1" x14ac:dyDescent="0.35">
      <c r="A28"/>
      <c r="B28"/>
      <c r="F28" s="102"/>
    </row>
    <row r="29" spans="1:6" s="18" customFormat="1" x14ac:dyDescent="0.35">
      <c r="A29"/>
      <c r="B29"/>
      <c r="F29" s="102"/>
    </row>
    <row r="30" spans="1:6" s="18" customFormat="1" x14ac:dyDescent="0.35">
      <c r="A30"/>
      <c r="B30"/>
      <c r="F30" s="102"/>
    </row>
    <row r="31" spans="1:6" s="18" customFormat="1" x14ac:dyDescent="0.35">
      <c r="A31"/>
      <c r="B31"/>
      <c r="F31" s="102"/>
    </row>
    <row r="32" spans="1:6" s="18" customFormat="1" x14ac:dyDescent="0.35">
      <c r="A32"/>
      <c r="B32"/>
      <c r="F32" s="102"/>
    </row>
    <row r="33" spans="1:6" s="18" customFormat="1" x14ac:dyDescent="0.35">
      <c r="A33"/>
      <c r="B33"/>
      <c r="F33" s="102"/>
    </row>
    <row r="34" spans="1:6" s="18" customFormat="1" x14ac:dyDescent="0.35">
      <c r="A34"/>
      <c r="B34"/>
      <c r="F34" s="102"/>
    </row>
    <row r="35" spans="1:6" s="18" customFormat="1" x14ac:dyDescent="0.35">
      <c r="A35"/>
      <c r="B35"/>
      <c r="F35" s="102"/>
    </row>
    <row r="36" spans="1:6" s="18" customFormat="1" x14ac:dyDescent="0.35">
      <c r="A36"/>
      <c r="B36"/>
      <c r="F36" s="102"/>
    </row>
    <row r="37" spans="1:6" s="18" customFormat="1" x14ac:dyDescent="0.35">
      <c r="A37"/>
      <c r="B37"/>
      <c r="F37" s="102"/>
    </row>
    <row r="38" spans="1:6" s="18" customFormat="1" x14ac:dyDescent="0.35">
      <c r="A38"/>
      <c r="B38"/>
      <c r="F38" s="102"/>
    </row>
    <row r="39" spans="1:6" s="18" customFormat="1" x14ac:dyDescent="0.35">
      <c r="A39"/>
      <c r="B39"/>
      <c r="F39" s="102"/>
    </row>
    <row r="40" spans="1:6" s="18" customFormat="1" x14ac:dyDescent="0.35">
      <c r="A40"/>
      <c r="B40"/>
      <c r="F40" s="102"/>
    </row>
    <row r="41" spans="1:6" s="18" customFormat="1" x14ac:dyDescent="0.35">
      <c r="A41"/>
      <c r="B41"/>
      <c r="F41" s="102"/>
    </row>
    <row r="42" spans="1:6" s="18" customFormat="1" x14ac:dyDescent="0.35">
      <c r="A42"/>
      <c r="B42"/>
      <c r="F42" s="102"/>
    </row>
    <row r="43" spans="1:6" s="18" customFormat="1" x14ac:dyDescent="0.35">
      <c r="A43"/>
      <c r="B43"/>
      <c r="F43" s="102"/>
    </row>
    <row r="44" spans="1:6" s="18" customFormat="1" x14ac:dyDescent="0.35">
      <c r="A44"/>
      <c r="B44"/>
      <c r="F44" s="102"/>
    </row>
    <row r="45" spans="1:6" s="18" customFormat="1" x14ac:dyDescent="0.35">
      <c r="A45"/>
      <c r="B45"/>
      <c r="F45" s="102"/>
    </row>
    <row r="46" spans="1:6" s="18" customFormat="1" x14ac:dyDescent="0.35">
      <c r="A46"/>
      <c r="B46"/>
      <c r="F46" s="102"/>
    </row>
    <row r="47" spans="1:6" s="18" customFormat="1" x14ac:dyDescent="0.35">
      <c r="A47"/>
      <c r="B47"/>
      <c r="F47" s="102"/>
    </row>
    <row r="48" spans="1:6" s="18" customFormat="1" x14ac:dyDescent="0.35">
      <c r="A48"/>
      <c r="B48"/>
      <c r="F48" s="102"/>
    </row>
    <row r="49" spans="1:6" s="18" customFormat="1" x14ac:dyDescent="0.35">
      <c r="A49"/>
      <c r="B49"/>
      <c r="F49" s="102"/>
    </row>
    <row r="50" spans="1:6" s="18" customFormat="1" x14ac:dyDescent="0.35">
      <c r="A50"/>
      <c r="B50"/>
      <c r="F50" s="102"/>
    </row>
    <row r="51" spans="1:6" s="18" customFormat="1" x14ac:dyDescent="0.35">
      <c r="A51"/>
      <c r="B51"/>
      <c r="F51" s="102"/>
    </row>
    <row r="52" spans="1:6" s="18" customFormat="1" x14ac:dyDescent="0.35">
      <c r="A52"/>
      <c r="B52"/>
      <c r="F52" s="102"/>
    </row>
    <row r="53" spans="1:6" s="18" customFormat="1" x14ac:dyDescent="0.35">
      <c r="A53"/>
      <c r="B53"/>
      <c r="F53" s="102"/>
    </row>
    <row r="54" spans="1:6" s="18" customFormat="1" x14ac:dyDescent="0.35">
      <c r="A54"/>
      <c r="B54"/>
      <c r="F54" s="102"/>
    </row>
    <row r="55" spans="1:6" s="18" customFormat="1" x14ac:dyDescent="0.35">
      <c r="A55"/>
      <c r="B55"/>
      <c r="F55" s="102"/>
    </row>
    <row r="56" spans="1:6" s="18" customFormat="1" x14ac:dyDescent="0.35">
      <c r="A56"/>
      <c r="B56"/>
      <c r="F56" s="102"/>
    </row>
    <row r="57" spans="1:6" s="18" customFormat="1" x14ac:dyDescent="0.35">
      <c r="A57"/>
      <c r="B57"/>
      <c r="F57" s="102"/>
    </row>
    <row r="58" spans="1:6" s="18" customFormat="1" x14ac:dyDescent="0.35">
      <c r="A58"/>
      <c r="B58"/>
      <c r="F58" s="102"/>
    </row>
    <row r="59" spans="1:6" s="18" customFormat="1" x14ac:dyDescent="0.35">
      <c r="A59"/>
      <c r="B59"/>
      <c r="F59" s="102"/>
    </row>
    <row r="60" spans="1:6" s="18" customFormat="1" x14ac:dyDescent="0.35">
      <c r="A60"/>
      <c r="B60"/>
      <c r="F60" s="102"/>
    </row>
    <row r="61" spans="1:6" s="18" customFormat="1" x14ac:dyDescent="0.35">
      <c r="A61"/>
      <c r="B61"/>
      <c r="F61" s="102"/>
    </row>
    <row r="62" spans="1:6" s="18" customFormat="1" x14ac:dyDescent="0.35">
      <c r="A62"/>
      <c r="B62"/>
      <c r="F62" s="102"/>
    </row>
    <row r="63" spans="1:6" s="18" customFormat="1" x14ac:dyDescent="0.35">
      <c r="A63"/>
      <c r="B63"/>
      <c r="F63" s="102"/>
    </row>
    <row r="64" spans="1:6" s="18" customFormat="1" x14ac:dyDescent="0.35">
      <c r="A64"/>
      <c r="B64"/>
      <c r="F64" s="102"/>
    </row>
    <row r="65" spans="1:6" s="18" customFormat="1" x14ac:dyDescent="0.35">
      <c r="A65"/>
      <c r="B65"/>
      <c r="F65" s="102"/>
    </row>
    <row r="66" spans="1:6" s="18" customFormat="1" x14ac:dyDescent="0.35">
      <c r="A66"/>
      <c r="B66"/>
      <c r="F66" s="102"/>
    </row>
    <row r="67" spans="1:6" s="18" customFormat="1" x14ac:dyDescent="0.35">
      <c r="A67"/>
      <c r="B67"/>
      <c r="F67" s="102"/>
    </row>
    <row r="68" spans="1:6" s="18" customFormat="1" x14ac:dyDescent="0.35">
      <c r="A68"/>
      <c r="B68"/>
      <c r="F68" s="102"/>
    </row>
    <row r="69" spans="1:6" s="18" customFormat="1" x14ac:dyDescent="0.35">
      <c r="A69"/>
      <c r="B69"/>
      <c r="F69" s="102"/>
    </row>
    <row r="70" spans="1:6" s="18" customFormat="1" x14ac:dyDescent="0.35">
      <c r="A70"/>
      <c r="B70"/>
      <c r="F70" s="102"/>
    </row>
    <row r="71" spans="1:6" s="18" customFormat="1" x14ac:dyDescent="0.35">
      <c r="A71"/>
      <c r="B71"/>
      <c r="F71" s="102"/>
    </row>
    <row r="72" spans="1:6" s="18" customFormat="1" x14ac:dyDescent="0.35">
      <c r="A72"/>
      <c r="B72"/>
      <c r="F72" s="102"/>
    </row>
    <row r="73" spans="1:6" s="18" customFormat="1" x14ac:dyDescent="0.35">
      <c r="A73"/>
      <c r="B73"/>
      <c r="F73" s="102"/>
    </row>
    <row r="74" spans="1:6" s="18" customFormat="1" x14ac:dyDescent="0.35">
      <c r="A74"/>
      <c r="B74"/>
      <c r="F74" s="102"/>
    </row>
    <row r="75" spans="1:6" s="18" customFormat="1" x14ac:dyDescent="0.35">
      <c r="A75"/>
      <c r="B75"/>
      <c r="F75" s="102"/>
    </row>
    <row r="76" spans="1:6" s="18" customFormat="1" x14ac:dyDescent="0.35">
      <c r="A76"/>
      <c r="B76"/>
      <c r="F76" s="102"/>
    </row>
    <row r="77" spans="1:6" s="18" customFormat="1" x14ac:dyDescent="0.35">
      <c r="A77"/>
      <c r="B77"/>
      <c r="F77" s="102"/>
    </row>
    <row r="78" spans="1:6" s="18" customFormat="1" x14ac:dyDescent="0.35">
      <c r="A78"/>
      <c r="B78"/>
      <c r="F78" s="102"/>
    </row>
    <row r="79" spans="1:6" s="18" customFormat="1" x14ac:dyDescent="0.35">
      <c r="A79"/>
      <c r="B79"/>
      <c r="F79" s="102"/>
    </row>
    <row r="80" spans="1:6" s="18" customFormat="1" x14ac:dyDescent="0.35">
      <c r="A80"/>
      <c r="B80"/>
      <c r="F80" s="102"/>
    </row>
    <row r="81" spans="1:6" s="18" customFormat="1" x14ac:dyDescent="0.35">
      <c r="A81"/>
      <c r="B81"/>
      <c r="F81" s="102"/>
    </row>
    <row r="82" spans="1:6" s="18" customFormat="1" x14ac:dyDescent="0.35">
      <c r="A82"/>
      <c r="B82"/>
      <c r="F82" s="102"/>
    </row>
    <row r="83" spans="1:6" s="18" customFormat="1" x14ac:dyDescent="0.35">
      <c r="A83"/>
      <c r="B83"/>
      <c r="F83" s="102"/>
    </row>
    <row r="84" spans="1:6" s="18" customFormat="1" x14ac:dyDescent="0.35">
      <c r="A84"/>
      <c r="B84"/>
      <c r="F84" s="102"/>
    </row>
    <row r="85" spans="1:6" s="18" customFormat="1" x14ac:dyDescent="0.35">
      <c r="A85"/>
      <c r="B85"/>
      <c r="F85" s="102"/>
    </row>
    <row r="86" spans="1:6" s="18" customFormat="1" x14ac:dyDescent="0.35">
      <c r="A86"/>
      <c r="B86"/>
      <c r="F86" s="102"/>
    </row>
    <row r="87" spans="1:6" s="18" customFormat="1" x14ac:dyDescent="0.35">
      <c r="A87"/>
      <c r="B87"/>
      <c r="F87" s="102"/>
    </row>
    <row r="88" spans="1:6" s="18" customFormat="1" x14ac:dyDescent="0.35">
      <c r="A88"/>
      <c r="B88"/>
      <c r="F88" s="102"/>
    </row>
    <row r="89" spans="1:6" s="18" customFormat="1" x14ac:dyDescent="0.35">
      <c r="A89"/>
      <c r="B89"/>
      <c r="F89" s="102"/>
    </row>
    <row r="90" spans="1:6" s="18" customFormat="1" x14ac:dyDescent="0.35">
      <c r="A90"/>
      <c r="B90"/>
      <c r="F90" s="102"/>
    </row>
    <row r="91" spans="1:6" s="18" customFormat="1" x14ac:dyDescent="0.35">
      <c r="A91"/>
      <c r="B91"/>
      <c r="F91" s="102"/>
    </row>
    <row r="92" spans="1:6" s="18" customFormat="1" x14ac:dyDescent="0.35">
      <c r="A92"/>
      <c r="B92"/>
      <c r="F92" s="102"/>
    </row>
    <row r="93" spans="1:6" s="18" customFormat="1" x14ac:dyDescent="0.35">
      <c r="A93"/>
      <c r="B93"/>
      <c r="F93" s="102"/>
    </row>
    <row r="94" spans="1:6" s="18" customFormat="1" x14ac:dyDescent="0.35">
      <c r="A94"/>
      <c r="B94"/>
      <c r="F94" s="102"/>
    </row>
    <row r="95" spans="1:6" s="18" customFormat="1" x14ac:dyDescent="0.35">
      <c r="A95"/>
      <c r="B95"/>
      <c r="F95" s="102"/>
    </row>
    <row r="96" spans="1:6" s="18" customFormat="1" x14ac:dyDescent="0.35">
      <c r="A96"/>
      <c r="B96"/>
      <c r="F96" s="102"/>
    </row>
    <row r="97" spans="1:6" s="18" customFormat="1" x14ac:dyDescent="0.35">
      <c r="A97"/>
      <c r="B97"/>
      <c r="F97" s="102"/>
    </row>
    <row r="98" spans="1:6" s="18" customFormat="1" x14ac:dyDescent="0.35">
      <c r="A98"/>
      <c r="B98"/>
      <c r="F98" s="102"/>
    </row>
    <row r="99" spans="1:6" s="18" customFormat="1" x14ac:dyDescent="0.35">
      <c r="A99"/>
      <c r="B99"/>
      <c r="F99" s="102"/>
    </row>
    <row r="100" spans="1:6" s="18" customFormat="1" x14ac:dyDescent="0.35">
      <c r="A100"/>
      <c r="B100"/>
      <c r="F100" s="102"/>
    </row>
    <row r="101" spans="1:6" s="18" customFormat="1" x14ac:dyDescent="0.35">
      <c r="A101"/>
      <c r="B101"/>
      <c r="F101" s="102"/>
    </row>
    <row r="102" spans="1:6" s="18" customFormat="1" x14ac:dyDescent="0.35">
      <c r="A102"/>
      <c r="B102"/>
      <c r="F102" s="102"/>
    </row>
    <row r="103" spans="1:6" s="18" customFormat="1" x14ac:dyDescent="0.35">
      <c r="A103"/>
      <c r="B103"/>
      <c r="F103" s="102"/>
    </row>
    <row r="104" spans="1:6" s="18" customFormat="1" x14ac:dyDescent="0.35">
      <c r="A104"/>
      <c r="B104"/>
      <c r="F104" s="102"/>
    </row>
    <row r="105" spans="1:6" s="18" customFormat="1" x14ac:dyDescent="0.35">
      <c r="A105"/>
      <c r="B105"/>
      <c r="F105" s="102"/>
    </row>
    <row r="106" spans="1:6" s="18" customFormat="1" x14ac:dyDescent="0.35">
      <c r="A106"/>
      <c r="B106"/>
      <c r="F106" s="102"/>
    </row>
    <row r="107" spans="1:6" s="18" customFormat="1" x14ac:dyDescent="0.35">
      <c r="A107"/>
      <c r="B107"/>
      <c r="F107" s="102"/>
    </row>
    <row r="108" spans="1:6" s="18" customFormat="1" x14ac:dyDescent="0.35">
      <c r="A108"/>
      <c r="B108"/>
      <c r="F108" s="102"/>
    </row>
    <row r="109" spans="1:6" s="18" customFormat="1" x14ac:dyDescent="0.35">
      <c r="A109"/>
      <c r="B109"/>
      <c r="F109" s="102"/>
    </row>
    <row r="110" spans="1:6" s="18" customFormat="1" x14ac:dyDescent="0.35">
      <c r="A110"/>
      <c r="B110"/>
      <c r="F110" s="102"/>
    </row>
    <row r="111" spans="1:6" s="18" customFormat="1" x14ac:dyDescent="0.35">
      <c r="A111"/>
      <c r="B111"/>
      <c r="F111" s="102"/>
    </row>
    <row r="112" spans="1:6" s="18" customFormat="1" x14ac:dyDescent="0.35">
      <c r="A112"/>
      <c r="B112"/>
      <c r="F112" s="102"/>
    </row>
    <row r="113" spans="1:6" s="18" customFormat="1" x14ac:dyDescent="0.35">
      <c r="A113"/>
      <c r="B113"/>
      <c r="F113" s="102"/>
    </row>
    <row r="114" spans="1:6" s="18" customFormat="1" x14ac:dyDescent="0.35">
      <c r="A114"/>
      <c r="B114"/>
      <c r="F114" s="102"/>
    </row>
    <row r="115" spans="1:6" s="18" customFormat="1" x14ac:dyDescent="0.35">
      <c r="A115"/>
      <c r="B115"/>
      <c r="F115" s="102"/>
    </row>
    <row r="116" spans="1:6" s="18" customFormat="1" x14ac:dyDescent="0.35">
      <c r="A116"/>
      <c r="B116"/>
      <c r="F116" s="102"/>
    </row>
    <row r="117" spans="1:6" s="18" customFormat="1" x14ac:dyDescent="0.35">
      <c r="A117"/>
      <c r="B117"/>
      <c r="F117" s="102"/>
    </row>
    <row r="118" spans="1:6" s="18" customFormat="1" x14ac:dyDescent="0.35">
      <c r="A118"/>
      <c r="B118"/>
      <c r="F118" s="102"/>
    </row>
    <row r="119" spans="1:6" s="18" customFormat="1" x14ac:dyDescent="0.35">
      <c r="A119"/>
      <c r="B119"/>
      <c r="F119" s="102"/>
    </row>
    <row r="120" spans="1:6" s="18" customFormat="1" x14ac:dyDescent="0.35">
      <c r="A120"/>
      <c r="B120"/>
      <c r="F120" s="102"/>
    </row>
    <row r="121" spans="1:6" s="18" customFormat="1" x14ac:dyDescent="0.35">
      <c r="A121"/>
      <c r="B121"/>
      <c r="F121" s="102"/>
    </row>
    <row r="122" spans="1:6" s="18" customFormat="1" x14ac:dyDescent="0.35">
      <c r="A122"/>
      <c r="B122"/>
      <c r="F122" s="102"/>
    </row>
    <row r="123" spans="1:6" s="18" customFormat="1" x14ac:dyDescent="0.35">
      <c r="A123"/>
      <c r="B123"/>
      <c r="F123" s="102"/>
    </row>
    <row r="124" spans="1:6" s="18" customFormat="1" x14ac:dyDescent="0.35">
      <c r="A124"/>
      <c r="B124"/>
      <c r="F124" s="102"/>
    </row>
    <row r="125" spans="1:6" s="18" customFormat="1" x14ac:dyDescent="0.35">
      <c r="A125"/>
      <c r="B125"/>
      <c r="F125" s="102"/>
    </row>
    <row r="126" spans="1:6" s="18" customFormat="1" x14ac:dyDescent="0.35">
      <c r="A126"/>
      <c r="B126"/>
      <c r="F126" s="102"/>
    </row>
    <row r="127" spans="1:6" s="18" customFormat="1" x14ac:dyDescent="0.35">
      <c r="A127"/>
      <c r="B127"/>
      <c r="F127" s="102"/>
    </row>
    <row r="128" spans="1:6" s="18" customFormat="1" x14ac:dyDescent="0.35">
      <c r="A128"/>
      <c r="B128"/>
      <c r="F128" s="102"/>
    </row>
    <row r="129" spans="1:6" s="18" customFormat="1" x14ac:dyDescent="0.35">
      <c r="A129"/>
      <c r="B129"/>
      <c r="F129" s="102"/>
    </row>
    <row r="130" spans="1:6" s="18" customFormat="1" x14ac:dyDescent="0.35">
      <c r="A130"/>
      <c r="B130"/>
      <c r="F130" s="102"/>
    </row>
    <row r="131" spans="1:6" s="18" customFormat="1" x14ac:dyDescent="0.35">
      <c r="A131"/>
      <c r="B131"/>
      <c r="F131" s="102"/>
    </row>
    <row r="132" spans="1:6" s="18" customFormat="1" x14ac:dyDescent="0.35">
      <c r="A132"/>
      <c r="B132"/>
      <c r="F132" s="102"/>
    </row>
    <row r="133" spans="1:6" s="18" customFormat="1" x14ac:dyDescent="0.35">
      <c r="A133"/>
      <c r="B133"/>
      <c r="F133" s="102"/>
    </row>
    <row r="134" spans="1:6" s="18" customFormat="1" x14ac:dyDescent="0.35">
      <c r="A134"/>
      <c r="B134"/>
      <c r="F134" s="102"/>
    </row>
    <row r="135" spans="1:6" s="18" customFormat="1" x14ac:dyDescent="0.35">
      <c r="A135"/>
      <c r="B135"/>
      <c r="F135" s="102"/>
    </row>
    <row r="136" spans="1:6" s="18" customFormat="1" x14ac:dyDescent="0.35">
      <c r="A136"/>
      <c r="B136"/>
      <c r="F136" s="102"/>
    </row>
    <row r="137" spans="1:6" s="18" customFormat="1" x14ac:dyDescent="0.35">
      <c r="A137"/>
      <c r="B137"/>
      <c r="F137" s="102"/>
    </row>
    <row r="138" spans="1:6" s="18" customFormat="1" x14ac:dyDescent="0.35">
      <c r="A138"/>
      <c r="B138"/>
      <c r="F138" s="102"/>
    </row>
    <row r="139" spans="1:6" s="18" customFormat="1" x14ac:dyDescent="0.35">
      <c r="A139"/>
      <c r="B139"/>
      <c r="F139" s="102"/>
    </row>
    <row r="140" spans="1:6" s="18" customFormat="1" x14ac:dyDescent="0.35">
      <c r="A140"/>
      <c r="B140"/>
      <c r="F140" s="102"/>
    </row>
    <row r="141" spans="1:6" s="18" customFormat="1" x14ac:dyDescent="0.35">
      <c r="A141"/>
      <c r="B141"/>
      <c r="F141" s="102"/>
    </row>
    <row r="142" spans="1:6" s="18" customFormat="1" x14ac:dyDescent="0.35">
      <c r="A142"/>
      <c r="B142"/>
      <c r="F142" s="102"/>
    </row>
    <row r="143" spans="1:6" s="18" customFormat="1" x14ac:dyDescent="0.35">
      <c r="A143"/>
      <c r="B143"/>
      <c r="F143" s="102"/>
    </row>
    <row r="144" spans="1:6" s="18" customFormat="1" x14ac:dyDescent="0.35">
      <c r="A144"/>
      <c r="B144"/>
      <c r="F144" s="102"/>
    </row>
    <row r="145" spans="1:6" s="18" customFormat="1" x14ac:dyDescent="0.35">
      <c r="A145"/>
      <c r="B145"/>
      <c r="F145" s="102"/>
    </row>
    <row r="146" spans="1:6" s="18" customFormat="1" x14ac:dyDescent="0.35">
      <c r="A146"/>
      <c r="B146"/>
      <c r="F146" s="102"/>
    </row>
    <row r="147" spans="1:6" s="18" customFormat="1" x14ac:dyDescent="0.35">
      <c r="A147"/>
      <c r="B147"/>
      <c r="F147" s="102"/>
    </row>
    <row r="148" spans="1:6" s="18" customFormat="1" x14ac:dyDescent="0.35">
      <c r="A148"/>
      <c r="B148"/>
      <c r="F148" s="102"/>
    </row>
    <row r="149" spans="1:6" s="18" customFormat="1" x14ac:dyDescent="0.35">
      <c r="A149"/>
      <c r="B149"/>
      <c r="F149" s="102"/>
    </row>
    <row r="150" spans="1:6" s="18" customFormat="1" x14ac:dyDescent="0.35">
      <c r="A150"/>
      <c r="B150"/>
      <c r="F150" s="102"/>
    </row>
    <row r="151" spans="1:6" s="18" customFormat="1" x14ac:dyDescent="0.35">
      <c r="A151"/>
      <c r="B151"/>
      <c r="F151" s="102"/>
    </row>
    <row r="152" spans="1:6" s="18" customFormat="1" x14ac:dyDescent="0.35">
      <c r="A152"/>
      <c r="B152"/>
      <c r="F152" s="102"/>
    </row>
    <row r="153" spans="1:6" s="18" customFormat="1" x14ac:dyDescent="0.35">
      <c r="A153"/>
      <c r="B153"/>
      <c r="F153" s="102"/>
    </row>
    <row r="154" spans="1:6" s="18" customFormat="1" x14ac:dyDescent="0.35">
      <c r="A154"/>
      <c r="B154"/>
      <c r="F154" s="102"/>
    </row>
    <row r="155" spans="1:6" s="18" customFormat="1" x14ac:dyDescent="0.35">
      <c r="A155"/>
      <c r="B155"/>
      <c r="F155" s="102"/>
    </row>
    <row r="156" spans="1:6" s="18" customFormat="1" x14ac:dyDescent="0.35">
      <c r="A156"/>
      <c r="B156"/>
      <c r="F156" s="102"/>
    </row>
    <row r="157" spans="1:6" s="18" customFormat="1" x14ac:dyDescent="0.35">
      <c r="A157"/>
      <c r="B157"/>
      <c r="F157" s="102"/>
    </row>
    <row r="158" spans="1:6" s="18" customFormat="1" x14ac:dyDescent="0.35">
      <c r="A158"/>
      <c r="B158"/>
      <c r="F158" s="102"/>
    </row>
    <row r="159" spans="1:6" s="18" customFormat="1" x14ac:dyDescent="0.35">
      <c r="A159"/>
      <c r="B159"/>
      <c r="F159" s="102"/>
    </row>
    <row r="160" spans="1:6" s="18" customFormat="1" x14ac:dyDescent="0.35">
      <c r="A160"/>
      <c r="B160"/>
      <c r="F160" s="102"/>
    </row>
    <row r="161" spans="1:6" s="18" customFormat="1" x14ac:dyDescent="0.35">
      <c r="A161"/>
      <c r="B161"/>
      <c r="F161" s="102"/>
    </row>
    <row r="162" spans="1:6" s="18" customFormat="1" x14ac:dyDescent="0.35">
      <c r="A162"/>
      <c r="B162"/>
      <c r="F162" s="102"/>
    </row>
    <row r="163" spans="1:6" s="18" customFormat="1" x14ac:dyDescent="0.35">
      <c r="A163"/>
      <c r="B163"/>
      <c r="F163" s="102"/>
    </row>
    <row r="164" spans="1:6" s="18" customFormat="1" x14ac:dyDescent="0.35">
      <c r="A164"/>
      <c r="B164"/>
      <c r="F164" s="102"/>
    </row>
    <row r="165" spans="1:6" s="18" customFormat="1" x14ac:dyDescent="0.35">
      <c r="A165"/>
      <c r="B165"/>
      <c r="F165" s="102"/>
    </row>
    <row r="166" spans="1:6" s="18" customFormat="1" x14ac:dyDescent="0.35">
      <c r="A166"/>
      <c r="B166"/>
      <c r="F166" s="102"/>
    </row>
    <row r="167" spans="1:6" s="18" customFormat="1" x14ac:dyDescent="0.35">
      <c r="A167"/>
      <c r="B167"/>
      <c r="F167" s="102"/>
    </row>
    <row r="168" spans="1:6" s="18" customFormat="1" x14ac:dyDescent="0.35">
      <c r="A168"/>
      <c r="B168"/>
      <c r="F168" s="102"/>
    </row>
    <row r="169" spans="1:6" s="18" customFormat="1" x14ac:dyDescent="0.35">
      <c r="A169"/>
      <c r="B169"/>
      <c r="F169" s="102"/>
    </row>
    <row r="170" spans="1:6" s="18" customFormat="1" x14ac:dyDescent="0.35">
      <c r="A170"/>
      <c r="B170"/>
      <c r="F170" s="102"/>
    </row>
    <row r="171" spans="1:6" s="18" customFormat="1" x14ac:dyDescent="0.35">
      <c r="A171"/>
      <c r="B171"/>
      <c r="F171" s="102"/>
    </row>
    <row r="172" spans="1:6" s="18" customFormat="1" x14ac:dyDescent="0.35">
      <c r="A172"/>
      <c r="B172"/>
      <c r="F172" s="102"/>
    </row>
    <row r="173" spans="1:6" s="18" customFormat="1" x14ac:dyDescent="0.35">
      <c r="A173"/>
      <c r="B173"/>
      <c r="F173" s="102"/>
    </row>
    <row r="174" spans="1:6" s="18" customFormat="1" x14ac:dyDescent="0.35">
      <c r="A174"/>
      <c r="B174"/>
      <c r="F174" s="102"/>
    </row>
    <row r="175" spans="1:6" s="18" customFormat="1" x14ac:dyDescent="0.35">
      <c r="A175"/>
      <c r="B175"/>
      <c r="F175" s="102"/>
    </row>
    <row r="176" spans="1:6" s="18" customFormat="1" x14ac:dyDescent="0.35">
      <c r="A176"/>
      <c r="B176"/>
      <c r="F176" s="102"/>
    </row>
    <row r="177" spans="1:6" s="18" customFormat="1" x14ac:dyDescent="0.35">
      <c r="A177"/>
      <c r="B177"/>
      <c r="F177" s="102"/>
    </row>
    <row r="178" spans="1:6" s="18" customFormat="1" x14ac:dyDescent="0.35">
      <c r="A178"/>
      <c r="B178"/>
      <c r="F178" s="102"/>
    </row>
    <row r="179" spans="1:6" s="18" customFormat="1" x14ac:dyDescent="0.35">
      <c r="A179"/>
      <c r="B179"/>
      <c r="F179" s="102"/>
    </row>
    <row r="180" spans="1:6" s="18" customFormat="1" x14ac:dyDescent="0.35">
      <c r="A180"/>
      <c r="B180"/>
      <c r="F180" s="102"/>
    </row>
    <row r="181" spans="1:6" s="18" customFormat="1" x14ac:dyDescent="0.35">
      <c r="A181"/>
      <c r="B181"/>
      <c r="F181" s="102"/>
    </row>
    <row r="182" spans="1:6" s="18" customFormat="1" x14ac:dyDescent="0.35">
      <c r="A182"/>
      <c r="B182"/>
      <c r="F182" s="102"/>
    </row>
    <row r="183" spans="1:6" s="18" customFormat="1" x14ac:dyDescent="0.35">
      <c r="A183"/>
      <c r="B183"/>
      <c r="F183" s="102"/>
    </row>
    <row r="184" spans="1:6" s="18" customFormat="1" x14ac:dyDescent="0.35">
      <c r="A184"/>
      <c r="B184"/>
      <c r="F184" s="102"/>
    </row>
    <row r="185" spans="1:6" s="18" customFormat="1" x14ac:dyDescent="0.35">
      <c r="A185"/>
      <c r="B185"/>
      <c r="F185" s="102"/>
    </row>
    <row r="186" spans="1:6" s="18" customFormat="1" x14ac:dyDescent="0.35">
      <c r="A186"/>
      <c r="B186"/>
      <c r="F186" s="102"/>
    </row>
    <row r="187" spans="1:6" s="18" customFormat="1" x14ac:dyDescent="0.35">
      <c r="A187"/>
      <c r="B187"/>
      <c r="F187" s="102"/>
    </row>
    <row r="188" spans="1:6" s="18" customFormat="1" x14ac:dyDescent="0.35">
      <c r="A188"/>
      <c r="B188"/>
      <c r="F188" s="102"/>
    </row>
    <row r="189" spans="1:6" s="18" customFormat="1" x14ac:dyDescent="0.35">
      <c r="A189"/>
      <c r="B189"/>
      <c r="F189" s="102"/>
    </row>
    <row r="190" spans="1:6" s="18" customFormat="1" x14ac:dyDescent="0.35">
      <c r="A190"/>
      <c r="B190"/>
      <c r="F190" s="102"/>
    </row>
    <row r="191" spans="1:6" s="18" customFormat="1" x14ac:dyDescent="0.35">
      <c r="A191"/>
      <c r="B191"/>
      <c r="F191" s="102"/>
    </row>
    <row r="192" spans="1:6" s="18" customFormat="1" x14ac:dyDescent="0.35">
      <c r="A192"/>
      <c r="B192"/>
      <c r="F192" s="102"/>
    </row>
    <row r="193" spans="1:6" s="18" customFormat="1" x14ac:dyDescent="0.35">
      <c r="A193"/>
      <c r="B193"/>
      <c r="F193" s="102"/>
    </row>
    <row r="194" spans="1:6" s="18" customFormat="1" x14ac:dyDescent="0.35">
      <c r="A194"/>
      <c r="B194"/>
      <c r="F194" s="102"/>
    </row>
    <row r="195" spans="1:6" s="18" customFormat="1" x14ac:dyDescent="0.35">
      <c r="A195"/>
      <c r="B195"/>
      <c r="F195" s="102"/>
    </row>
    <row r="196" spans="1:6" s="18" customFormat="1" x14ac:dyDescent="0.35">
      <c r="A196"/>
      <c r="B196"/>
      <c r="F196" s="102"/>
    </row>
    <row r="197" spans="1:6" s="18" customFormat="1" x14ac:dyDescent="0.35">
      <c r="A197"/>
      <c r="B197"/>
      <c r="F197" s="102"/>
    </row>
    <row r="198" spans="1:6" s="18" customFormat="1" x14ac:dyDescent="0.35">
      <c r="A198"/>
      <c r="B198"/>
      <c r="F198" s="102"/>
    </row>
    <row r="199" spans="1:6" s="18" customFormat="1" x14ac:dyDescent="0.35">
      <c r="A199"/>
      <c r="B199"/>
      <c r="F199" s="102"/>
    </row>
    <row r="200" spans="1:6" s="18" customFormat="1" x14ac:dyDescent="0.35">
      <c r="A200"/>
      <c r="B200"/>
      <c r="F200" s="102"/>
    </row>
    <row r="201" spans="1:6" s="18" customFormat="1" x14ac:dyDescent="0.35">
      <c r="A201"/>
      <c r="B201"/>
      <c r="F201" s="102"/>
    </row>
    <row r="202" spans="1:6" s="18" customFormat="1" x14ac:dyDescent="0.35">
      <c r="A202"/>
      <c r="B202"/>
      <c r="F202" s="102"/>
    </row>
    <row r="203" spans="1:6" s="18" customFormat="1" x14ac:dyDescent="0.35">
      <c r="A203"/>
      <c r="B203"/>
      <c r="F203" s="102"/>
    </row>
    <row r="204" spans="1:6" s="18" customFormat="1" x14ac:dyDescent="0.35">
      <c r="A204"/>
      <c r="B204"/>
      <c r="F204" s="102"/>
    </row>
    <row r="205" spans="1:6" s="18" customFormat="1" x14ac:dyDescent="0.35">
      <c r="A205"/>
      <c r="B205"/>
      <c r="F205" s="102"/>
    </row>
    <row r="206" spans="1:6" s="18" customFormat="1" x14ac:dyDescent="0.35">
      <c r="A206"/>
      <c r="B206"/>
      <c r="F206" s="102"/>
    </row>
    <row r="207" spans="1:6" s="18" customFormat="1" x14ac:dyDescent="0.35">
      <c r="A207"/>
      <c r="B207"/>
      <c r="F207" s="102"/>
    </row>
    <row r="208" spans="1:6" s="18" customFormat="1" x14ac:dyDescent="0.35">
      <c r="A208"/>
      <c r="B208"/>
      <c r="F208" s="102"/>
    </row>
    <row r="209" spans="1:6" s="18" customFormat="1" x14ac:dyDescent="0.35">
      <c r="A209"/>
      <c r="B209"/>
      <c r="F209" s="102"/>
    </row>
    <row r="210" spans="1:6" s="18" customFormat="1" x14ac:dyDescent="0.35">
      <c r="A210"/>
      <c r="B210"/>
      <c r="F210" s="102"/>
    </row>
    <row r="211" spans="1:6" s="18" customFormat="1" x14ac:dyDescent="0.35">
      <c r="A211"/>
      <c r="B211"/>
      <c r="F211" s="102"/>
    </row>
    <row r="212" spans="1:6" s="18" customFormat="1" x14ac:dyDescent="0.35">
      <c r="A212"/>
      <c r="B212"/>
      <c r="F212" s="102"/>
    </row>
    <row r="213" spans="1:6" s="18" customFormat="1" x14ac:dyDescent="0.35">
      <c r="A213"/>
      <c r="B213"/>
      <c r="F213" s="102"/>
    </row>
    <row r="214" spans="1:6" s="18" customFormat="1" x14ac:dyDescent="0.35">
      <c r="A214"/>
      <c r="B214"/>
      <c r="F214" s="102"/>
    </row>
    <row r="215" spans="1:6" s="18" customFormat="1" x14ac:dyDescent="0.35">
      <c r="A215"/>
      <c r="B215"/>
      <c r="F215" s="102"/>
    </row>
    <row r="216" spans="1:6" s="18" customFormat="1" x14ac:dyDescent="0.35">
      <c r="A216"/>
      <c r="B216"/>
      <c r="F216" s="102"/>
    </row>
    <row r="217" spans="1:6" s="18" customFormat="1" x14ac:dyDescent="0.35">
      <c r="A217"/>
      <c r="B217"/>
      <c r="F217" s="102"/>
    </row>
    <row r="218" spans="1:6" s="18" customFormat="1" x14ac:dyDescent="0.35">
      <c r="A218"/>
      <c r="B218"/>
      <c r="F218" s="102"/>
    </row>
    <row r="219" spans="1:6" s="18" customFormat="1" x14ac:dyDescent="0.35">
      <c r="A219"/>
      <c r="B219"/>
      <c r="F219" s="102"/>
    </row>
    <row r="220" spans="1:6" s="18" customFormat="1" x14ac:dyDescent="0.35">
      <c r="A220"/>
      <c r="B220"/>
      <c r="F220" s="102"/>
    </row>
    <row r="221" spans="1:6" s="18" customFormat="1" x14ac:dyDescent="0.35">
      <c r="A221"/>
      <c r="B221"/>
      <c r="F221" s="102"/>
    </row>
    <row r="222" spans="1:6" s="18" customFormat="1" x14ac:dyDescent="0.35">
      <c r="A222"/>
      <c r="B222"/>
      <c r="F222" s="102"/>
    </row>
    <row r="223" spans="1:6" s="18" customFormat="1" x14ac:dyDescent="0.35">
      <c r="A223"/>
      <c r="B223"/>
      <c r="F223" s="102"/>
    </row>
    <row r="224" spans="1:6" s="18" customFormat="1" x14ac:dyDescent="0.35">
      <c r="A224"/>
      <c r="B224"/>
      <c r="F224" s="102"/>
    </row>
    <row r="225" spans="1:6" s="18" customFormat="1" x14ac:dyDescent="0.35">
      <c r="A225"/>
      <c r="B225"/>
      <c r="F225" s="102"/>
    </row>
    <row r="226" spans="1:6" s="18" customFormat="1" x14ac:dyDescent="0.35">
      <c r="A226"/>
      <c r="B226"/>
      <c r="F226" s="102"/>
    </row>
    <row r="227" spans="1:6" s="18" customFormat="1" x14ac:dyDescent="0.35">
      <c r="A227"/>
      <c r="B227"/>
      <c r="F227" s="102"/>
    </row>
    <row r="228" spans="1:6" s="18" customFormat="1" x14ac:dyDescent="0.35">
      <c r="A228"/>
      <c r="B228"/>
      <c r="F228" s="102"/>
    </row>
    <row r="229" spans="1:6" s="18" customFormat="1" x14ac:dyDescent="0.35">
      <c r="A229"/>
      <c r="B229"/>
      <c r="F229" s="102"/>
    </row>
    <row r="230" spans="1:6" s="18" customFormat="1" x14ac:dyDescent="0.35">
      <c r="A230"/>
      <c r="B230"/>
      <c r="F230" s="102"/>
    </row>
    <row r="231" spans="1:6" s="18" customFormat="1" x14ac:dyDescent="0.35">
      <c r="A231"/>
      <c r="B231"/>
      <c r="F231" s="102"/>
    </row>
    <row r="232" spans="1:6" s="18" customFormat="1" x14ac:dyDescent="0.35">
      <c r="A232"/>
      <c r="B232"/>
      <c r="F232" s="102"/>
    </row>
    <row r="233" spans="1:6" s="18" customFormat="1" x14ac:dyDescent="0.35">
      <c r="A233"/>
      <c r="B233"/>
      <c r="F233" s="102"/>
    </row>
    <row r="234" spans="1:6" s="18" customFormat="1" x14ac:dyDescent="0.35">
      <c r="A234"/>
      <c r="B234"/>
      <c r="F234" s="102"/>
    </row>
    <row r="235" spans="1:6" s="18" customFormat="1" x14ac:dyDescent="0.35">
      <c r="A235"/>
      <c r="B235"/>
      <c r="F235" s="102"/>
    </row>
    <row r="236" spans="1:6" s="18" customFormat="1" x14ac:dyDescent="0.35">
      <c r="A236"/>
      <c r="B236"/>
      <c r="F236" s="102"/>
    </row>
    <row r="237" spans="1:6" s="18" customFormat="1" x14ac:dyDescent="0.35">
      <c r="A237"/>
      <c r="B237"/>
      <c r="F237" s="102"/>
    </row>
    <row r="238" spans="1:6" s="18" customFormat="1" x14ac:dyDescent="0.35">
      <c r="A238"/>
      <c r="B238"/>
      <c r="F238" s="102"/>
    </row>
    <row r="239" spans="1:6" s="18" customFormat="1" x14ac:dyDescent="0.35">
      <c r="A239"/>
      <c r="B239"/>
      <c r="F239" s="102"/>
    </row>
    <row r="240" spans="1:6" s="18" customFormat="1" x14ac:dyDescent="0.35">
      <c r="A240"/>
      <c r="B240"/>
      <c r="F240" s="102"/>
    </row>
    <row r="241" spans="1:6" s="18" customFormat="1" x14ac:dyDescent="0.35">
      <c r="A241"/>
      <c r="B241"/>
      <c r="F241" s="102"/>
    </row>
    <row r="242" spans="1:6" s="18" customFormat="1" x14ac:dyDescent="0.35">
      <c r="A242"/>
      <c r="B242"/>
      <c r="F242" s="102"/>
    </row>
    <row r="243" spans="1:6" s="18" customFormat="1" x14ac:dyDescent="0.35">
      <c r="A243"/>
      <c r="B243"/>
      <c r="F243" s="102"/>
    </row>
    <row r="244" spans="1:6" s="18" customFormat="1" x14ac:dyDescent="0.35">
      <c r="A244"/>
      <c r="B244"/>
      <c r="F244" s="102"/>
    </row>
    <row r="245" spans="1:6" s="18" customFormat="1" x14ac:dyDescent="0.35">
      <c r="A245"/>
      <c r="B245"/>
      <c r="F245" s="102"/>
    </row>
    <row r="246" spans="1:6" s="18" customFormat="1" x14ac:dyDescent="0.35">
      <c r="A246"/>
      <c r="B246"/>
      <c r="F246" s="102"/>
    </row>
    <row r="247" spans="1:6" s="18" customFormat="1" x14ac:dyDescent="0.35">
      <c r="A247"/>
      <c r="B247"/>
      <c r="F247" s="102"/>
    </row>
    <row r="248" spans="1:6" s="18" customFormat="1" x14ac:dyDescent="0.35">
      <c r="A248"/>
      <c r="B248"/>
      <c r="F248" s="102"/>
    </row>
    <row r="249" spans="1:6" s="18" customFormat="1" x14ac:dyDescent="0.35">
      <c r="A249"/>
      <c r="B249"/>
      <c r="F249" s="102"/>
    </row>
    <row r="250" spans="1:6" s="18" customFormat="1" x14ac:dyDescent="0.35">
      <c r="A250"/>
      <c r="B250"/>
      <c r="F250" s="102"/>
    </row>
    <row r="251" spans="1:6" s="18" customFormat="1" x14ac:dyDescent="0.35">
      <c r="A251"/>
      <c r="B251"/>
      <c r="F251" s="102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251"/>
  <sheetViews>
    <sheetView showGridLines="0" zoomScale="90" zoomScaleNormal="9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2.36328125" customWidth="1"/>
    <col min="3" max="5" width="20.26953125" customWidth="1"/>
    <col min="6" max="6" width="11.81640625" bestFit="1" customWidth="1"/>
    <col min="7" max="9" width="12.26953125" bestFit="1" customWidth="1"/>
    <col min="10" max="10" width="12.1796875" bestFit="1" customWidth="1"/>
    <col min="11" max="11" width="12.26953125" bestFit="1" customWidth="1"/>
    <col min="12" max="12" width="12.1796875" bestFit="1" customWidth="1"/>
    <col min="13" max="14" width="12.269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7265625" bestFit="1" customWidth="1"/>
    <col min="31" max="31" width="13.81640625" bestFit="1" customWidth="1"/>
    <col min="32" max="32" width="13.7265625" bestFit="1" customWidth="1"/>
    <col min="33" max="35" width="13.81640625" bestFit="1" customWidth="1"/>
    <col min="36" max="36" width="11.269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269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726562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7265625" bestFit="1" customWidth="1"/>
    <col min="87" max="87" width="14.1796875" bestFit="1" customWidth="1"/>
    <col min="88" max="90" width="14.7265625" bestFit="1" customWidth="1"/>
    <col min="91" max="91" width="14.453125" bestFit="1" customWidth="1"/>
    <col min="92" max="92" width="14.7265625" bestFit="1" customWidth="1"/>
    <col min="93" max="93" width="14.453125" bestFit="1" customWidth="1"/>
    <col min="94" max="96" width="14.7265625" bestFit="1" customWidth="1"/>
    <col min="97" max="97" width="14.1796875" bestFit="1" customWidth="1"/>
  </cols>
  <sheetData>
    <row r="1" spans="1:97" x14ac:dyDescent="0.35">
      <c r="C1" s="4" t="s">
        <v>106</v>
      </c>
      <c r="F1" s="100" t="s">
        <v>103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29" x14ac:dyDescent="0.35">
      <c r="A2" s="9" t="s">
        <v>9</v>
      </c>
      <c r="B2" s="4" t="s">
        <v>12</v>
      </c>
      <c r="C2" s="4" t="s">
        <v>105</v>
      </c>
      <c r="D2" s="4" t="s">
        <v>121</v>
      </c>
      <c r="E2" s="4" t="s">
        <v>122</v>
      </c>
      <c r="F2" s="101">
        <v>43647</v>
      </c>
      <c r="G2" s="5">
        <f>F2+1</f>
        <v>43648</v>
      </c>
      <c r="H2" s="5">
        <f t="shared" ref="H2:AI2" si="0">G2+1</f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>AI2+1</f>
        <v>43677</v>
      </c>
      <c r="AK2" s="5">
        <f t="shared" ref="AK2:BL2" si="1">AJ2+1</f>
        <v>43678</v>
      </c>
      <c r="AL2" s="5">
        <f t="shared" si="1"/>
        <v>43679</v>
      </c>
      <c r="AM2" s="5">
        <f t="shared" si="1"/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>BL2+1</f>
        <v>43706</v>
      </c>
      <c r="BN2" s="5">
        <f t="shared" ref="BN2:CS2" si="2">BM2+1</f>
        <v>43707</v>
      </c>
      <c r="BO2" s="5">
        <f t="shared" si="2"/>
        <v>43708</v>
      </c>
      <c r="BP2" s="5">
        <f t="shared" si="2"/>
        <v>43709</v>
      </c>
      <c r="BQ2" s="5">
        <f t="shared" si="2"/>
        <v>43710</v>
      </c>
      <c r="BR2" s="5">
        <f t="shared" si="2"/>
        <v>43711</v>
      </c>
      <c r="BS2" s="5">
        <f t="shared" si="2"/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A3" t="s">
        <v>29</v>
      </c>
      <c r="B3" t="s">
        <v>30</v>
      </c>
      <c r="C3" s="18">
        <f>AVERAGEIFS(F3:CS3,$F$2:$CS$2, "&gt;=" &amp; $F$2, $F$2:$CS$2, "&lt;="&amp; EOMONTH($F$2,0))</f>
        <v>188784.58627150164</v>
      </c>
      <c r="D3" s="18">
        <f>AVERAGEIFS(F3:CS3,$F$2:$CS$2, "&gt;=" &amp; $AK$2, $F$2:$CS$2, "&lt;="&amp; EOMONTH($AK$2,0))</f>
        <v>220649.4515749159</v>
      </c>
      <c r="E3" s="18">
        <f>AVERAGEIFS(F3:CS3,$F$2:$CS$2, "&gt;=" &amp; $BP$2, $F$2:$CS$2, "&lt;="&amp; EOMONTH($BP$2,0))</f>
        <v>457158.9847897396</v>
      </c>
      <c r="F3">
        <v>565153.430550299</v>
      </c>
      <c r="G3">
        <v>566931.54850029899</v>
      </c>
      <c r="H3">
        <v>569277.49624289898</v>
      </c>
      <c r="I3">
        <v>527568.79051789897</v>
      </c>
      <c r="J3">
        <v>487632.69664446003</v>
      </c>
      <c r="K3">
        <v>445251.49673115899</v>
      </c>
      <c r="L3">
        <v>444988.147288159</v>
      </c>
      <c r="M3">
        <v>369902.40801855997</v>
      </c>
      <c r="N3">
        <v>278484.28403509897</v>
      </c>
      <c r="O3">
        <v>250541.56139875899</v>
      </c>
      <c r="P3">
        <v>198512.681690659</v>
      </c>
      <c r="Q3">
        <v>126469.89567235899</v>
      </c>
      <c r="R3">
        <v>93406.932169359905</v>
      </c>
      <c r="S3">
        <v>93406.932169360007</v>
      </c>
      <c r="T3">
        <v>38069.478136259997</v>
      </c>
      <c r="U3">
        <v>38568.73544756</v>
      </c>
      <c r="V3">
        <v>30138.077536559998</v>
      </c>
      <c r="W3">
        <v>42638.757102260002</v>
      </c>
      <c r="X3">
        <v>50041.641771459901</v>
      </c>
      <c r="Y3">
        <v>50281.898721459896</v>
      </c>
      <c r="Z3">
        <v>50281.898721459998</v>
      </c>
      <c r="AA3">
        <v>51226.835446759898</v>
      </c>
      <c r="AB3">
        <v>51226.83544676</v>
      </c>
      <c r="AC3">
        <v>51226.83544676</v>
      </c>
      <c r="AD3">
        <v>51226.83544676</v>
      </c>
      <c r="AE3">
        <v>51226.83544676</v>
      </c>
      <c r="AF3">
        <v>51226.83544676</v>
      </c>
      <c r="AG3">
        <v>51226.83544676</v>
      </c>
      <c r="AH3">
        <v>23519.545292760002</v>
      </c>
      <c r="AI3">
        <v>21202.1948477599</v>
      </c>
      <c r="AJ3">
        <v>131463.79708235999</v>
      </c>
      <c r="AK3">
        <v>120002.21178547</v>
      </c>
      <c r="AL3">
        <v>112561.53482376999</v>
      </c>
      <c r="AM3">
        <v>112319.17927677</v>
      </c>
      <c r="AN3">
        <v>112297.62519609999</v>
      </c>
      <c r="AO3">
        <v>112297.62519609999</v>
      </c>
      <c r="AP3">
        <v>149672.72729030001</v>
      </c>
      <c r="AQ3">
        <v>160394.65363929901</v>
      </c>
      <c r="AR3">
        <v>160595.81981330001</v>
      </c>
      <c r="AS3">
        <v>160672.69670429901</v>
      </c>
      <c r="AT3">
        <v>160672.6967043</v>
      </c>
      <c r="AU3">
        <v>160672.6967043</v>
      </c>
      <c r="AV3">
        <v>160672.6967043</v>
      </c>
      <c r="AW3">
        <v>160672.69670429901</v>
      </c>
      <c r="AX3">
        <v>174118.72658579901</v>
      </c>
      <c r="AY3">
        <v>242581.562681799</v>
      </c>
      <c r="AZ3">
        <v>242899.29990679899</v>
      </c>
      <c r="BA3">
        <v>242899.29990679899</v>
      </c>
      <c r="BB3">
        <v>244753.37345679899</v>
      </c>
      <c r="BC3">
        <v>256747.31386479901</v>
      </c>
      <c r="BD3">
        <v>265753.34822479897</v>
      </c>
      <c r="BE3">
        <v>274281.83002939902</v>
      </c>
      <c r="BF3">
        <v>284837.02599240001</v>
      </c>
      <c r="BG3">
        <v>296948.04671039898</v>
      </c>
      <c r="BH3">
        <v>307575.98914339999</v>
      </c>
      <c r="BI3">
        <v>307575.98914339999</v>
      </c>
      <c r="BJ3">
        <v>307629.18441339902</v>
      </c>
      <c r="BK3">
        <v>308012.50579839898</v>
      </c>
      <c r="BL3">
        <v>309277.84072839899</v>
      </c>
      <c r="BM3">
        <v>322204.59815420001</v>
      </c>
      <c r="BN3">
        <v>275154.765172899</v>
      </c>
      <c r="BO3">
        <v>333377.43836590002</v>
      </c>
      <c r="BP3">
        <v>328686.6548201</v>
      </c>
      <c r="BQ3">
        <v>332006.68632009899</v>
      </c>
      <c r="BR3">
        <v>357892.0629201</v>
      </c>
      <c r="BS3">
        <v>367762.28627610003</v>
      </c>
      <c r="BT3">
        <v>359691.71583889902</v>
      </c>
      <c r="BU3">
        <v>410432.791369999</v>
      </c>
      <c r="BV3">
        <v>413561.9057604</v>
      </c>
      <c r="BW3">
        <v>413486.10445439903</v>
      </c>
      <c r="BX3">
        <v>413486.10445439903</v>
      </c>
      <c r="BY3">
        <v>413486.10445440002</v>
      </c>
      <c r="BZ3">
        <v>413486.10445440002</v>
      </c>
      <c r="CA3">
        <v>413486.10445440002</v>
      </c>
      <c r="CB3">
        <v>400228.19847709901</v>
      </c>
      <c r="CC3">
        <v>332723.21890109999</v>
      </c>
      <c r="CD3">
        <v>332409.92712109903</v>
      </c>
      <c r="CE3">
        <v>332700.519545099</v>
      </c>
      <c r="CF3">
        <v>352447.44465640001</v>
      </c>
      <c r="CG3">
        <v>391607.169152699</v>
      </c>
      <c r="CH3">
        <v>384372.88895569998</v>
      </c>
      <c r="CI3">
        <v>450909.00957519998</v>
      </c>
      <c r="CJ3">
        <v>577945.52911610005</v>
      </c>
      <c r="CK3">
        <v>575130.74435109901</v>
      </c>
      <c r="CL3">
        <v>564667.52212610003</v>
      </c>
      <c r="CM3">
        <v>572045.962457999</v>
      </c>
      <c r="CN3">
        <v>612437.711953399</v>
      </c>
      <c r="CO3">
        <v>647586.24098089896</v>
      </c>
      <c r="CP3">
        <v>665247.70469289995</v>
      </c>
      <c r="CQ3">
        <v>684411.37837319903</v>
      </c>
      <c r="CR3">
        <v>626498.71181420004</v>
      </c>
      <c r="CS3">
        <v>573935.03586419998</v>
      </c>
    </row>
    <row r="4" spans="1:97" x14ac:dyDescent="0.35">
      <c r="A4" t="s">
        <v>29</v>
      </c>
      <c r="B4" t="s">
        <v>34</v>
      </c>
      <c r="C4" s="18">
        <f t="shared" ref="C4:C15" si="3">AVERAGEIFS(F4:CS4,$F$2:$CS$2, "&gt;=" &amp; $F$2, $F$2:$CS$2, "&lt;="&amp; EOMONTH($F$2,0))</f>
        <v>31900.191013677279</v>
      </c>
      <c r="D4" s="18">
        <f t="shared" ref="D4:D15" si="4">AVERAGEIFS(F4:CS4,$F$2:$CS$2, "&gt;=" &amp; $AK$2, $F$2:$CS$2, "&lt;="&amp; EOMONTH($AK$2,0))</f>
        <v>88540.670601173988</v>
      </c>
      <c r="E4" s="18">
        <f t="shared" ref="E4:E15" si="5">AVERAGEIFS(F4:CS4,$F$2:$CS$2, "&gt;=" &amp; $BP$2, $F$2:$CS$2, "&lt;="&amp; EOMONTH($BP$2,0))</f>
        <v>80881.130302566511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39850.011148999904</v>
      </c>
      <c r="AC4">
        <v>90133.571366499906</v>
      </c>
      <c r="AD4">
        <v>90133.571366499906</v>
      </c>
      <c r="AE4">
        <v>98190.087035499906</v>
      </c>
      <c r="AF4">
        <v>133827.96299349901</v>
      </c>
      <c r="AG4">
        <v>133827.96299349901</v>
      </c>
      <c r="AH4">
        <v>133827.96299349901</v>
      </c>
      <c r="AI4">
        <v>134524.892810499</v>
      </c>
      <c r="AJ4">
        <v>134589.89871549999</v>
      </c>
      <c r="AK4">
        <v>135765.485671</v>
      </c>
      <c r="AL4">
        <v>176252.46014799899</v>
      </c>
      <c r="AM4">
        <v>176252.46014800001</v>
      </c>
      <c r="AN4">
        <v>176252.46014799899</v>
      </c>
      <c r="AO4">
        <v>177078.143688999</v>
      </c>
      <c r="AP4">
        <v>136880.05961499899</v>
      </c>
      <c r="AQ4">
        <v>91432.590201600004</v>
      </c>
      <c r="AR4">
        <v>137662.24517060001</v>
      </c>
      <c r="AS4">
        <v>143009.78036159999</v>
      </c>
      <c r="AT4">
        <v>107060.6207882</v>
      </c>
      <c r="AU4">
        <v>107060.620788199</v>
      </c>
      <c r="AV4">
        <v>107060.620788199</v>
      </c>
      <c r="AW4">
        <v>106357.6035972</v>
      </c>
      <c r="AX4">
        <v>106292.0298872</v>
      </c>
      <c r="AY4">
        <v>107839.9999332</v>
      </c>
      <c r="AZ4">
        <v>86972.452858899996</v>
      </c>
      <c r="BA4">
        <v>86972.452858899895</v>
      </c>
      <c r="BB4">
        <v>87081.328234899906</v>
      </c>
      <c r="BC4">
        <v>87311.346930899905</v>
      </c>
      <c r="BD4">
        <v>87311.346930900007</v>
      </c>
      <c r="BE4">
        <v>82036.049950899906</v>
      </c>
      <c r="BF4">
        <v>35806.395580500001</v>
      </c>
      <c r="BG4">
        <v>22331.974668499999</v>
      </c>
      <c r="BH4">
        <v>22331.974668499901</v>
      </c>
      <c r="BI4">
        <v>22331.974668499999</v>
      </c>
      <c r="BJ4">
        <v>22331.974668499999</v>
      </c>
      <c r="BK4">
        <v>22331.974668499901</v>
      </c>
      <c r="BL4">
        <v>22331.974668499999</v>
      </c>
      <c r="BM4">
        <v>33123.349372500001</v>
      </c>
      <c r="BN4">
        <v>15916.550986</v>
      </c>
      <c r="BO4">
        <v>15980.485986</v>
      </c>
      <c r="BP4">
        <v>15649.550897999899</v>
      </c>
      <c r="BQ4">
        <v>14608.6189979999</v>
      </c>
      <c r="BR4">
        <v>14608.618998</v>
      </c>
      <c r="BS4">
        <v>45606.494091</v>
      </c>
      <c r="BT4">
        <v>54941.569385999901</v>
      </c>
      <c r="BU4">
        <v>55227.515705999998</v>
      </c>
      <c r="BV4">
        <v>77555.822935499993</v>
      </c>
      <c r="BW4">
        <v>77555.822935499906</v>
      </c>
      <c r="BX4">
        <v>77555.822935499993</v>
      </c>
      <c r="BY4">
        <v>77555.822935499993</v>
      </c>
      <c r="BZ4">
        <v>77555.822935499993</v>
      </c>
      <c r="CA4">
        <v>65389.118455499898</v>
      </c>
      <c r="CB4">
        <v>64304.4515015</v>
      </c>
      <c r="CC4">
        <v>64241.4110115</v>
      </c>
      <c r="CD4">
        <v>64241.411011499898</v>
      </c>
      <c r="CE4">
        <v>64288.568333499999</v>
      </c>
      <c r="CF4">
        <v>64288.568333499999</v>
      </c>
      <c r="CG4">
        <v>33290.692856499903</v>
      </c>
      <c r="CH4">
        <v>23955.617583999901</v>
      </c>
      <c r="CI4">
        <v>55203.936568499899</v>
      </c>
      <c r="CJ4">
        <v>60036.673671499899</v>
      </c>
      <c r="CK4">
        <v>61671.566045499902</v>
      </c>
      <c r="CL4">
        <v>62431.072585499896</v>
      </c>
      <c r="CM4">
        <v>62431.072585499896</v>
      </c>
      <c r="CN4">
        <v>147237.25297649999</v>
      </c>
      <c r="CO4">
        <v>177472.63909800001</v>
      </c>
      <c r="CP4">
        <v>176733.184107999</v>
      </c>
      <c r="CQ4">
        <v>176996.29317799999</v>
      </c>
      <c r="CR4">
        <v>206910.221309999</v>
      </c>
      <c r="CS4">
        <v>206888.67510799901</v>
      </c>
    </row>
    <row r="5" spans="1:97" x14ac:dyDescent="0.35">
      <c r="A5" t="s">
        <v>13</v>
      </c>
      <c r="B5" t="s">
        <v>19</v>
      </c>
      <c r="C5" s="18">
        <f t="shared" si="3"/>
        <v>284985.73980477382</v>
      </c>
      <c r="D5" s="18">
        <f t="shared" si="4"/>
        <v>300444.44215451588</v>
      </c>
      <c r="E5" s="18">
        <f t="shared" si="5"/>
        <v>462333.03084466624</v>
      </c>
      <c r="F5">
        <v>408505.74699999997</v>
      </c>
      <c r="G5">
        <v>408505.74699999997</v>
      </c>
      <c r="H5">
        <v>412309.08799999999</v>
      </c>
      <c r="I5">
        <v>412309.087999999</v>
      </c>
      <c r="J5">
        <v>457300.28999999899</v>
      </c>
      <c r="K5">
        <v>505754.97599999898</v>
      </c>
      <c r="L5">
        <v>505754.97599999898</v>
      </c>
      <c r="M5">
        <v>324343.74479999999</v>
      </c>
      <c r="N5">
        <v>313780.2194</v>
      </c>
      <c r="O5">
        <v>147968.05569999901</v>
      </c>
      <c r="P5">
        <v>147968.0557</v>
      </c>
      <c r="Q5">
        <v>164879.68309999901</v>
      </c>
      <c r="R5">
        <v>167347.68209999899</v>
      </c>
      <c r="S5">
        <v>167347.68210000001</v>
      </c>
      <c r="T5">
        <v>167347.68209999899</v>
      </c>
      <c r="U5">
        <v>167347.68210000001</v>
      </c>
      <c r="V5">
        <v>163581.92389999999</v>
      </c>
      <c r="W5">
        <v>190256.70189999999</v>
      </c>
      <c r="X5">
        <v>145265.49789999999</v>
      </c>
      <c r="Y5">
        <v>213778.954</v>
      </c>
      <c r="Z5">
        <v>213778.954</v>
      </c>
      <c r="AA5">
        <v>187104.17499999999</v>
      </c>
      <c r="AB5">
        <v>169142.649</v>
      </c>
      <c r="AC5">
        <v>174160.87713999901</v>
      </c>
      <c r="AD5">
        <v>301669.16013999999</v>
      </c>
      <c r="AE5">
        <v>345453.84210000001</v>
      </c>
      <c r="AF5">
        <v>364269.77304200002</v>
      </c>
      <c r="AG5">
        <v>364269.77304199903</v>
      </c>
      <c r="AH5">
        <v>364269.77304200002</v>
      </c>
      <c r="AI5">
        <v>365081.066641999</v>
      </c>
      <c r="AJ5">
        <v>393704.41399999999</v>
      </c>
      <c r="AK5">
        <v>397143.25819999998</v>
      </c>
      <c r="AL5">
        <v>448334.12920000002</v>
      </c>
      <c r="AM5">
        <v>335377.20360000001</v>
      </c>
      <c r="AN5">
        <v>335377.20360000001</v>
      </c>
      <c r="AO5">
        <v>335377.20360000001</v>
      </c>
      <c r="AP5">
        <v>381355.04089999897</v>
      </c>
      <c r="AQ5">
        <v>396769.32119999902</v>
      </c>
      <c r="AR5">
        <v>263969.86560000002</v>
      </c>
      <c r="AS5">
        <v>200200.64360000001</v>
      </c>
      <c r="AT5">
        <v>178730.80739999999</v>
      </c>
      <c r="AU5">
        <v>178730.80739999999</v>
      </c>
      <c r="AV5">
        <v>188608.00779999999</v>
      </c>
      <c r="AW5">
        <v>253202.59659999999</v>
      </c>
      <c r="AX5">
        <v>272278.79869999998</v>
      </c>
      <c r="AY5">
        <v>272304.07329999999</v>
      </c>
      <c r="AZ5">
        <v>274012.07990000001</v>
      </c>
      <c r="BA5">
        <v>288567.0331</v>
      </c>
      <c r="BB5">
        <v>288567.0331</v>
      </c>
      <c r="BC5">
        <v>310925.37109999999</v>
      </c>
      <c r="BD5">
        <v>311216.007099999</v>
      </c>
      <c r="BE5">
        <v>279894.89309999999</v>
      </c>
      <c r="BF5">
        <v>289736.8125</v>
      </c>
      <c r="BG5">
        <v>289736.8125</v>
      </c>
      <c r="BH5">
        <v>342392.313499999</v>
      </c>
      <c r="BI5">
        <v>342392.31349999999</v>
      </c>
      <c r="BJ5">
        <v>332515.11463000003</v>
      </c>
      <c r="BK5">
        <v>368694.856429999</v>
      </c>
      <c r="BL5">
        <v>320707.38023000001</v>
      </c>
      <c r="BM5">
        <v>320682.10559999902</v>
      </c>
      <c r="BN5">
        <v>267783.23239999998</v>
      </c>
      <c r="BO5">
        <v>248195.38739999899</v>
      </c>
      <c r="BP5">
        <v>244722.88759999999</v>
      </c>
      <c r="BQ5">
        <v>222677.3676</v>
      </c>
      <c r="BR5">
        <v>200250.69500000001</v>
      </c>
      <c r="BS5">
        <v>420765.35929999902</v>
      </c>
      <c r="BT5">
        <v>517486.33469999902</v>
      </c>
      <c r="BU5">
        <v>653242.00970000005</v>
      </c>
      <c r="BV5">
        <v>697367.56770000001</v>
      </c>
      <c r="BW5">
        <v>697367.56770000001</v>
      </c>
      <c r="BX5">
        <v>697367.56770000001</v>
      </c>
      <c r="BY5">
        <v>597196.236399999</v>
      </c>
      <c r="BZ5">
        <v>597196.236399999</v>
      </c>
      <c r="CA5">
        <v>597196.236399999</v>
      </c>
      <c r="CB5">
        <v>597196.236399999</v>
      </c>
      <c r="CC5">
        <v>597196.23640000005</v>
      </c>
      <c r="CD5">
        <v>597196.23640000005</v>
      </c>
      <c r="CE5">
        <v>597196.236399999</v>
      </c>
      <c r="CF5">
        <v>578120.77949999995</v>
      </c>
      <c r="CG5">
        <v>373673.80874000001</v>
      </c>
      <c r="CH5">
        <v>366332.054999999</v>
      </c>
      <c r="CI5">
        <v>253235.34529999999</v>
      </c>
      <c r="CJ5">
        <v>267260.75789999898</v>
      </c>
      <c r="CK5">
        <v>267260.75789999898</v>
      </c>
      <c r="CL5">
        <v>267260.75789999898</v>
      </c>
      <c r="CM5">
        <v>361858.40589999902</v>
      </c>
      <c r="CN5">
        <v>361858.40589999902</v>
      </c>
      <c r="CO5">
        <v>361858.40589999902</v>
      </c>
      <c r="CP5">
        <v>361858.40589999902</v>
      </c>
      <c r="CQ5">
        <v>505930.67589999997</v>
      </c>
      <c r="CR5">
        <v>505930.67589999898</v>
      </c>
      <c r="CS5">
        <v>505930.67589999997</v>
      </c>
    </row>
    <row r="6" spans="1:97" x14ac:dyDescent="0.35">
      <c r="A6" t="s">
        <v>13</v>
      </c>
      <c r="B6" t="s">
        <v>21</v>
      </c>
      <c r="C6" s="18">
        <f t="shared" si="3"/>
        <v>64005.769478709582</v>
      </c>
      <c r="D6" s="18">
        <f t="shared" si="4"/>
        <v>17.626395161290322</v>
      </c>
      <c r="E6" s="18">
        <f t="shared" si="5"/>
        <v>1117.710343</v>
      </c>
      <c r="F6">
        <v>579335.955699999</v>
      </c>
      <c r="G6">
        <v>579335.95570000005</v>
      </c>
      <c r="H6">
        <v>579335.955699999</v>
      </c>
      <c r="I6">
        <v>172120.236199999</v>
      </c>
      <c r="J6">
        <v>50795.852899999998</v>
      </c>
      <c r="K6">
        <v>3550.8941999999902</v>
      </c>
      <c r="L6">
        <v>3550.8941999999902</v>
      </c>
      <c r="M6">
        <v>4305.7158999999901</v>
      </c>
      <c r="N6">
        <v>4305.7159000000001</v>
      </c>
      <c r="O6">
        <v>4305.7158999999901</v>
      </c>
      <c r="P6">
        <v>754.82169999999996</v>
      </c>
      <c r="Q6">
        <v>754.82169999999996</v>
      </c>
      <c r="R6">
        <v>754.82169999999996</v>
      </c>
      <c r="S6">
        <v>754.82169999999996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108.337369999999</v>
      </c>
      <c r="AJ6">
        <v>108.337369999999</v>
      </c>
      <c r="AK6">
        <v>109.28364999999999</v>
      </c>
      <c r="AL6">
        <v>109.28364999999999</v>
      </c>
      <c r="AM6">
        <v>109.28364999999999</v>
      </c>
      <c r="AN6">
        <v>109.28364999999999</v>
      </c>
      <c r="AO6">
        <v>109.28364999999999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2433.5345699999998</v>
      </c>
      <c r="CI6">
        <v>2433.5345699999998</v>
      </c>
      <c r="CJ6">
        <v>2453.0293200000001</v>
      </c>
      <c r="CK6">
        <v>2453.0293200000001</v>
      </c>
      <c r="CL6">
        <v>2745.7564499999999</v>
      </c>
      <c r="CM6">
        <v>3158.2807499999999</v>
      </c>
      <c r="CN6">
        <v>3269.4391000000001</v>
      </c>
      <c r="CO6">
        <v>2768.6988000000001</v>
      </c>
      <c r="CP6">
        <v>2639.35176</v>
      </c>
      <c r="CQ6">
        <v>2981.5420300000001</v>
      </c>
      <c r="CR6">
        <v>3243.92038</v>
      </c>
      <c r="CS6">
        <v>2951.1932400000001</v>
      </c>
    </row>
    <row r="7" spans="1:97" x14ac:dyDescent="0.35">
      <c r="A7" t="s">
        <v>13</v>
      </c>
      <c r="B7" t="s">
        <v>23</v>
      </c>
      <c r="C7" s="18">
        <f t="shared" si="3"/>
        <v>0</v>
      </c>
      <c r="D7" s="18">
        <f t="shared" si="4"/>
        <v>0</v>
      </c>
      <c r="E7" s="18">
        <f t="shared" si="5"/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35">
      <c r="A8" t="s">
        <v>29</v>
      </c>
      <c r="B8" t="s">
        <v>38</v>
      </c>
      <c r="C8" s="18">
        <f t="shared" si="3"/>
        <v>559749.63921163499</v>
      </c>
      <c r="D8" s="18">
        <f t="shared" si="4"/>
        <v>736392.44503967697</v>
      </c>
      <c r="E8" s="18">
        <f t="shared" si="5"/>
        <v>1216108.9094604284</v>
      </c>
      <c r="F8">
        <v>304066.99832200003</v>
      </c>
      <c r="G8">
        <v>304130.89058199897</v>
      </c>
      <c r="H8">
        <v>304130.89058200002</v>
      </c>
      <c r="I8">
        <v>304130.89058199897</v>
      </c>
      <c r="J8">
        <v>315573.896356999</v>
      </c>
      <c r="K8">
        <v>315573.89635699999</v>
      </c>
      <c r="L8">
        <v>315573.896356999</v>
      </c>
      <c r="M8">
        <v>378047.28448899998</v>
      </c>
      <c r="N8">
        <v>378184.24328900001</v>
      </c>
      <c r="O8">
        <v>378184.24328900001</v>
      </c>
      <c r="P8">
        <v>521964.75829299999</v>
      </c>
      <c r="Q8">
        <v>567902.18862999894</v>
      </c>
      <c r="R8">
        <v>521498.60144499998</v>
      </c>
      <c r="S8">
        <v>521020.68694499898</v>
      </c>
      <c r="T8">
        <v>521053.12455499999</v>
      </c>
      <c r="U8">
        <v>521053.12455499999</v>
      </c>
      <c r="V8">
        <v>506807.14678799902</v>
      </c>
      <c r="W8">
        <v>672042.1569842</v>
      </c>
      <c r="X8">
        <v>685688.51532650006</v>
      </c>
      <c r="Y8">
        <v>685688.51532650006</v>
      </c>
      <c r="Z8">
        <v>685550.90123650001</v>
      </c>
      <c r="AA8">
        <v>761848.93861349905</v>
      </c>
      <c r="AB8">
        <v>762237.04315349902</v>
      </c>
      <c r="AC8">
        <v>762237.04315349902</v>
      </c>
      <c r="AD8">
        <v>762237.04315349902</v>
      </c>
      <c r="AE8">
        <v>762237.04315349995</v>
      </c>
      <c r="AF8">
        <v>761918.56943349901</v>
      </c>
      <c r="AG8">
        <v>761918.56943349901</v>
      </c>
      <c r="AH8">
        <v>761918.56943349901</v>
      </c>
      <c r="AI8">
        <v>814459.15555049898</v>
      </c>
      <c r="AJ8">
        <v>733359.99019150005</v>
      </c>
      <c r="AK8">
        <v>740638.01984349999</v>
      </c>
      <c r="AL8">
        <v>768804.85662349896</v>
      </c>
      <c r="AM8">
        <v>768804.85662349896</v>
      </c>
      <c r="AN8">
        <v>757261.90061549901</v>
      </c>
      <c r="AO8">
        <v>758246.83961549995</v>
      </c>
      <c r="AP8">
        <v>758246.83961549995</v>
      </c>
      <c r="AQ8">
        <v>695227.76886049996</v>
      </c>
      <c r="AR8">
        <v>695089.61356049997</v>
      </c>
      <c r="AS8">
        <v>695089.61356049997</v>
      </c>
      <c r="AT8">
        <v>548514.89126850001</v>
      </c>
      <c r="AU8">
        <v>475375.55419849901</v>
      </c>
      <c r="AV8">
        <v>586643.528840499</v>
      </c>
      <c r="AW8">
        <v>677616.73889249901</v>
      </c>
      <c r="AX8">
        <v>680516.56649749901</v>
      </c>
      <c r="AY8">
        <v>680516.56649749901</v>
      </c>
      <c r="AZ8">
        <v>614460.75830450002</v>
      </c>
      <c r="BA8">
        <v>439973.46769199899</v>
      </c>
      <c r="BB8">
        <v>431463.06928400003</v>
      </c>
      <c r="BC8">
        <v>552652.417044</v>
      </c>
      <c r="BD8">
        <v>861592.60196199897</v>
      </c>
      <c r="BE8">
        <v>779599.19131099898</v>
      </c>
      <c r="BF8">
        <v>802116.70294199896</v>
      </c>
      <c r="BG8">
        <v>842796.70440999896</v>
      </c>
      <c r="BH8">
        <v>857695.661469999</v>
      </c>
      <c r="BI8">
        <v>866437.27058599901</v>
      </c>
      <c r="BJ8">
        <v>866765.33908599894</v>
      </c>
      <c r="BK8">
        <v>866765.33908599894</v>
      </c>
      <c r="BL8">
        <v>950391.67329299997</v>
      </c>
      <c r="BM8">
        <v>904915.67850899999</v>
      </c>
      <c r="BN8">
        <v>918948.70732699905</v>
      </c>
      <c r="BO8">
        <v>984997.05880999903</v>
      </c>
      <c r="BP8">
        <v>956686.11704599904</v>
      </c>
      <c r="BQ8">
        <v>966553.00160599896</v>
      </c>
      <c r="BR8">
        <v>968672.13166800002</v>
      </c>
      <c r="BS8">
        <v>968319.35066799901</v>
      </c>
      <c r="BT8">
        <v>1012605.31878599</v>
      </c>
      <c r="BU8">
        <v>1109059.5524859999</v>
      </c>
      <c r="BV8">
        <v>1290665.9142990001</v>
      </c>
      <c r="BW8">
        <v>1290665.91429899</v>
      </c>
      <c r="BX8">
        <v>1290665.91429899</v>
      </c>
      <c r="BY8">
        <v>1290665.91429899</v>
      </c>
      <c r="BZ8">
        <v>1180622.54836999</v>
      </c>
      <c r="CA8">
        <v>1090922.14723599</v>
      </c>
      <c r="CB8">
        <v>1209421.5240749901</v>
      </c>
      <c r="CC8">
        <v>1426321.369683</v>
      </c>
      <c r="CD8">
        <v>1382000.3009619899</v>
      </c>
      <c r="CE8">
        <v>1460671.9112740001</v>
      </c>
      <c r="CF8">
        <v>1455413.11014399</v>
      </c>
      <c r="CG8">
        <v>1423662.996236</v>
      </c>
      <c r="CH8">
        <v>1139693.3890420001</v>
      </c>
      <c r="CI8">
        <v>1139664.8736419899</v>
      </c>
      <c r="CJ8">
        <v>1134578.478173</v>
      </c>
      <c r="CK8">
        <v>1094467.6308829901</v>
      </c>
      <c r="CL8">
        <v>1186065.48749299</v>
      </c>
      <c r="CM8">
        <v>1208179.41248799</v>
      </c>
      <c r="CN8">
        <v>1207855.9337879999</v>
      </c>
      <c r="CO8">
        <v>1371734.7827399999</v>
      </c>
      <c r="CP8">
        <v>1295904.0572229901</v>
      </c>
      <c r="CQ8">
        <v>1343074.27448799</v>
      </c>
      <c r="CR8">
        <v>1327250.987518</v>
      </c>
      <c r="CS8">
        <v>1261202.9388989999</v>
      </c>
    </row>
    <row r="9" spans="1:97" x14ac:dyDescent="0.35">
      <c r="A9" t="s">
        <v>29</v>
      </c>
      <c r="B9" t="s">
        <v>42</v>
      </c>
      <c r="C9" s="18">
        <f t="shared" si="3"/>
        <v>222951.96026674155</v>
      </c>
      <c r="D9" s="18">
        <f t="shared" si="4"/>
        <v>629185.11426925741</v>
      </c>
      <c r="E9" s="18">
        <f t="shared" si="5"/>
        <v>342046.50652601296</v>
      </c>
      <c r="F9">
        <v>133041.31837299999</v>
      </c>
      <c r="G9">
        <v>133041.31837299999</v>
      </c>
      <c r="H9">
        <v>133041.31837299999</v>
      </c>
      <c r="I9">
        <v>133041.31837299999</v>
      </c>
      <c r="J9">
        <v>176737.10622399999</v>
      </c>
      <c r="K9">
        <v>176737.106223999</v>
      </c>
      <c r="L9">
        <v>176737.10622399999</v>
      </c>
      <c r="M9">
        <v>176737.10622399999</v>
      </c>
      <c r="N9">
        <v>218491.66634499899</v>
      </c>
      <c r="O9">
        <v>218491.66634500001</v>
      </c>
      <c r="P9">
        <v>218491.66634500001</v>
      </c>
      <c r="Q9">
        <v>218491.66634499899</v>
      </c>
      <c r="R9">
        <v>218491.66634500001</v>
      </c>
      <c r="S9">
        <v>218491.66634499899</v>
      </c>
      <c r="T9">
        <v>218491.66634500001</v>
      </c>
      <c r="U9">
        <v>218491.66634499899</v>
      </c>
      <c r="V9">
        <v>186556.71055999899</v>
      </c>
      <c r="W9">
        <v>186556.71056000001</v>
      </c>
      <c r="X9">
        <v>110505.900476</v>
      </c>
      <c r="Y9">
        <v>145685.86174599899</v>
      </c>
      <c r="Z9">
        <v>145685.86174599899</v>
      </c>
      <c r="AA9">
        <v>145685.86174600001</v>
      </c>
      <c r="AB9">
        <v>189378.16603099901</v>
      </c>
      <c r="AC9">
        <v>189610.21324300001</v>
      </c>
      <c r="AD9">
        <v>189422.01710299999</v>
      </c>
      <c r="AE9">
        <v>274209.24034899898</v>
      </c>
      <c r="AF9">
        <v>383444.46245300001</v>
      </c>
      <c r="AG9">
        <v>394194.48304600001</v>
      </c>
      <c r="AH9">
        <v>396562.92012600001</v>
      </c>
      <c r="AI9">
        <v>478470.224435999</v>
      </c>
      <c r="AJ9">
        <v>508495.10549999902</v>
      </c>
      <c r="AK9">
        <v>536953.86768200004</v>
      </c>
      <c r="AL9">
        <v>556939.67942199903</v>
      </c>
      <c r="AM9">
        <v>669522.49463799899</v>
      </c>
      <c r="AN9">
        <v>625445.04086699896</v>
      </c>
      <c r="AO9">
        <v>642534.54880700004</v>
      </c>
      <c r="AP9">
        <v>642608.783987</v>
      </c>
      <c r="AQ9">
        <v>642608.783987</v>
      </c>
      <c r="AR9">
        <v>600489.51523400005</v>
      </c>
      <c r="AS9">
        <v>600535.59315399895</v>
      </c>
      <c r="AT9">
        <v>600535.593154</v>
      </c>
      <c r="AU9">
        <v>600535.59315399895</v>
      </c>
      <c r="AV9">
        <v>611132.43989399995</v>
      </c>
      <c r="AW9">
        <v>611132.43989399902</v>
      </c>
      <c r="AX9">
        <v>648616.00769399898</v>
      </c>
      <c r="AY9">
        <v>648616.00769400003</v>
      </c>
      <c r="AZ9">
        <v>648616.00769399898</v>
      </c>
      <c r="BA9">
        <v>648616.00769399898</v>
      </c>
      <c r="BB9">
        <v>648616.00769399898</v>
      </c>
      <c r="BC9">
        <v>653172.156739</v>
      </c>
      <c r="BD9">
        <v>720253.32302299899</v>
      </c>
      <c r="BE9">
        <v>721076.82490300003</v>
      </c>
      <c r="BF9">
        <v>737593.18626499805</v>
      </c>
      <c r="BG9">
        <v>737359.11226499896</v>
      </c>
      <c r="BH9">
        <v>737359.11226499896</v>
      </c>
      <c r="BI9">
        <v>626765.43586499896</v>
      </c>
      <c r="BJ9">
        <v>555678.509668999</v>
      </c>
      <c r="BK9">
        <v>569594.28281799995</v>
      </c>
      <c r="BL9">
        <v>567205.15841799998</v>
      </c>
      <c r="BM9">
        <v>580278.08321800001</v>
      </c>
      <c r="BN9">
        <v>560217.24804800004</v>
      </c>
      <c r="BO9">
        <v>554131.69650699897</v>
      </c>
      <c r="BP9">
        <v>526672.64717799996</v>
      </c>
      <c r="BQ9">
        <v>415664.97981999902</v>
      </c>
      <c r="BR9">
        <v>415664.97982000001</v>
      </c>
      <c r="BS9">
        <v>398814.57023000001</v>
      </c>
      <c r="BT9">
        <v>398741.37367399898</v>
      </c>
      <c r="BU9">
        <v>418822.88024899899</v>
      </c>
      <c r="BV9">
        <v>418877.77836900001</v>
      </c>
      <c r="BW9">
        <v>418832.34512200003</v>
      </c>
      <c r="BX9">
        <v>418832.34512199898</v>
      </c>
      <c r="BY9">
        <v>418832.34512199898</v>
      </c>
      <c r="BZ9">
        <v>408383.76062199898</v>
      </c>
      <c r="CA9">
        <v>408383.76062199997</v>
      </c>
      <c r="CB9">
        <v>371424.624271999</v>
      </c>
      <c r="CC9">
        <v>371424.624271999</v>
      </c>
      <c r="CD9">
        <v>371424.62427199999</v>
      </c>
      <c r="CE9">
        <v>371424.624271999</v>
      </c>
      <c r="CF9">
        <v>371424.624271999</v>
      </c>
      <c r="CG9">
        <v>362569.283895</v>
      </c>
      <c r="CH9">
        <v>337469.348749</v>
      </c>
      <c r="CI9">
        <v>336853.53789699997</v>
      </c>
      <c r="CJ9">
        <v>277110.95760139998</v>
      </c>
      <c r="CK9">
        <v>277110.95760139998</v>
      </c>
      <c r="CL9">
        <v>277110.95760139998</v>
      </c>
      <c r="CM9">
        <v>277110.95760139998</v>
      </c>
      <c r="CN9">
        <v>238537.19525009999</v>
      </c>
      <c r="CO9">
        <v>244575.45757709999</v>
      </c>
      <c r="CP9">
        <v>244575.45757709999</v>
      </c>
      <c r="CQ9">
        <v>163763.10695309899</v>
      </c>
      <c r="CR9">
        <v>159320.9618582</v>
      </c>
      <c r="CS9">
        <v>141640.128308199</v>
      </c>
    </row>
    <row r="10" spans="1:97" x14ac:dyDescent="0.35">
      <c r="A10" t="s">
        <v>13</v>
      </c>
      <c r="B10" t="s">
        <v>24</v>
      </c>
      <c r="C10" s="18">
        <f t="shared" si="3"/>
        <v>42425.25855777417</v>
      </c>
      <c r="D10" s="18">
        <f t="shared" si="4"/>
        <v>108242.14060248366</v>
      </c>
      <c r="E10" s="18">
        <f t="shared" si="5"/>
        <v>95021.955118733138</v>
      </c>
      <c r="F10">
        <v>53247.823582999903</v>
      </c>
      <c r="G10">
        <v>50474.147179</v>
      </c>
      <c r="H10">
        <v>50474.147178999898</v>
      </c>
      <c r="I10">
        <v>50474.147178999898</v>
      </c>
      <c r="J10">
        <v>43830.180418999902</v>
      </c>
      <c r="K10">
        <v>20357.614068999999</v>
      </c>
      <c r="L10">
        <v>20357.614068999999</v>
      </c>
      <c r="M10">
        <v>5982.8883130000004</v>
      </c>
      <c r="N10">
        <v>5982.8883130000004</v>
      </c>
      <c r="O10">
        <v>965.87985300000003</v>
      </c>
      <c r="P10">
        <v>965.87985300000003</v>
      </c>
      <c r="Q10">
        <v>0</v>
      </c>
      <c r="R10">
        <v>0</v>
      </c>
      <c r="S10">
        <v>0</v>
      </c>
      <c r="T10">
        <v>54269.007686999998</v>
      </c>
      <c r="U10">
        <v>59814.052886999998</v>
      </c>
      <c r="V10">
        <v>59814.052886999998</v>
      </c>
      <c r="W10">
        <v>59814.052886999903</v>
      </c>
      <c r="X10">
        <v>59814.052886999998</v>
      </c>
      <c r="Y10">
        <v>59814.052886999998</v>
      </c>
      <c r="Z10">
        <v>59814.052886999903</v>
      </c>
      <c r="AA10">
        <v>59814.052886999998</v>
      </c>
      <c r="AB10">
        <v>59814.052886999998</v>
      </c>
      <c r="AC10">
        <v>59814.052886999998</v>
      </c>
      <c r="AD10">
        <v>59814.052886999998</v>
      </c>
      <c r="AE10">
        <v>59814.052886999998</v>
      </c>
      <c r="AF10">
        <v>59814.052886999998</v>
      </c>
      <c r="AG10">
        <v>59814.052886999998</v>
      </c>
      <c r="AH10">
        <v>15309.50426</v>
      </c>
      <c r="AI10">
        <v>82454.302901999894</v>
      </c>
      <c r="AJ10">
        <v>82454.302901999996</v>
      </c>
      <c r="AK10">
        <v>83174.506401999897</v>
      </c>
      <c r="AL10">
        <v>83174.506401999999</v>
      </c>
      <c r="AM10">
        <v>83174.506401999999</v>
      </c>
      <c r="AN10">
        <v>83174.506401999999</v>
      </c>
      <c r="AO10">
        <v>83174.506401999999</v>
      </c>
      <c r="AP10">
        <v>102624.664811999</v>
      </c>
      <c r="AQ10">
        <v>102624.664811999</v>
      </c>
      <c r="AR10">
        <v>102624.664812</v>
      </c>
      <c r="AS10">
        <v>102624.664812</v>
      </c>
      <c r="AT10">
        <v>102624.664811999</v>
      </c>
      <c r="AU10">
        <v>102624.664812</v>
      </c>
      <c r="AV10">
        <v>92774.917911999903</v>
      </c>
      <c r="AW10">
        <v>19450.158352999901</v>
      </c>
      <c r="AX10">
        <v>59137.840493000003</v>
      </c>
      <c r="AY10">
        <v>107133.060946999</v>
      </c>
      <c r="AZ10">
        <v>108900.910987</v>
      </c>
      <c r="BA10">
        <v>108900.91098699901</v>
      </c>
      <c r="BB10">
        <v>108900.910987</v>
      </c>
      <c r="BC10">
        <v>108900.91098699901</v>
      </c>
      <c r="BD10">
        <v>89450.752633999902</v>
      </c>
      <c r="BE10">
        <v>89450.752633999902</v>
      </c>
      <c r="BF10">
        <v>89450.752633999902</v>
      </c>
      <c r="BG10">
        <v>113580.131373999</v>
      </c>
      <c r="BH10">
        <v>131800.61584400001</v>
      </c>
      <c r="BI10">
        <v>134274.89636399999</v>
      </c>
      <c r="BJ10">
        <v>134274.89636399999</v>
      </c>
      <c r="BK10">
        <v>211559.80725400001</v>
      </c>
      <c r="BL10">
        <v>188892.12620100001</v>
      </c>
      <c r="BM10">
        <v>142369.66027699999</v>
      </c>
      <c r="BN10">
        <v>140601.81026699999</v>
      </c>
      <c r="BO10">
        <v>144080.014295</v>
      </c>
      <c r="BP10">
        <v>142064.19122499999</v>
      </c>
      <c r="BQ10">
        <v>142199.27340500001</v>
      </c>
      <c r="BR10">
        <v>142199.27340500001</v>
      </c>
      <c r="BS10">
        <v>142199.273404999</v>
      </c>
      <c r="BT10">
        <v>142199.27340500001</v>
      </c>
      <c r="BU10">
        <v>118407.488881</v>
      </c>
      <c r="BV10">
        <v>100441.92752500001</v>
      </c>
      <c r="BW10">
        <v>98002.264624999996</v>
      </c>
      <c r="BX10">
        <v>98002.264624999996</v>
      </c>
      <c r="BY10">
        <v>21798.645451999899</v>
      </c>
      <c r="BZ10">
        <v>5016.7727219999997</v>
      </c>
      <c r="CA10">
        <v>3564.6227220000001</v>
      </c>
      <c r="CB10">
        <v>3564.6227220000001</v>
      </c>
      <c r="CC10">
        <v>18603.6119799999</v>
      </c>
      <c r="CD10">
        <v>18603.611980000001</v>
      </c>
      <c r="CE10">
        <v>18468.5298</v>
      </c>
      <c r="CF10">
        <v>18468.529799999898</v>
      </c>
      <c r="CG10">
        <v>18468.5298</v>
      </c>
      <c r="CH10">
        <v>18468.5298</v>
      </c>
      <c r="CI10">
        <v>18468.5298</v>
      </c>
      <c r="CJ10">
        <v>18468.5298</v>
      </c>
      <c r="CK10">
        <v>18468.5298</v>
      </c>
      <c r="CL10">
        <v>67704.514660000001</v>
      </c>
      <c r="CM10">
        <v>118270.601239999</v>
      </c>
      <c r="CN10">
        <v>181221.876049999</v>
      </c>
      <c r="CO10">
        <v>202557.27512999999</v>
      </c>
      <c r="CP10">
        <v>245291.15622999999</v>
      </c>
      <c r="CQ10">
        <v>236317.71713099899</v>
      </c>
      <c r="CR10">
        <v>236574.34322099999</v>
      </c>
      <c r="CS10">
        <v>236574.343220999</v>
      </c>
    </row>
    <row r="11" spans="1:97" x14ac:dyDescent="0.35">
      <c r="A11" t="s">
        <v>13</v>
      </c>
      <c r="B11" t="s">
        <v>27</v>
      </c>
      <c r="C11" s="18">
        <f t="shared" si="3"/>
        <v>72616.248853225799</v>
      </c>
      <c r="D11" s="18">
        <f t="shared" si="4"/>
        <v>436938.3546980641</v>
      </c>
      <c r="E11" s="18">
        <f t="shared" si="5"/>
        <v>209178.84469586005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7796.2046</v>
      </c>
      <c r="AD11">
        <v>291019.18180000002</v>
      </c>
      <c r="AE11">
        <v>314802.274225</v>
      </c>
      <c r="AF11">
        <v>314802.274225</v>
      </c>
      <c r="AG11">
        <v>314802.274225</v>
      </c>
      <c r="AH11">
        <v>314802.274225</v>
      </c>
      <c r="AI11">
        <v>320439.83557499998</v>
      </c>
      <c r="AJ11">
        <v>372639.39557499997</v>
      </c>
      <c r="AK11">
        <v>423802.64389999898</v>
      </c>
      <c r="AL11">
        <v>430233.743599999</v>
      </c>
      <c r="AM11">
        <v>430233.743599999</v>
      </c>
      <c r="AN11">
        <v>430233.74359999999</v>
      </c>
      <c r="AO11">
        <v>430512.411599999</v>
      </c>
      <c r="AP11">
        <v>471583.70159999997</v>
      </c>
      <c r="AQ11">
        <v>472636.81159999903</v>
      </c>
      <c r="AR11">
        <v>472636.81159999903</v>
      </c>
      <c r="AS11">
        <v>472636.81159999903</v>
      </c>
      <c r="AT11">
        <v>472636.81160000002</v>
      </c>
      <c r="AU11">
        <v>472636.81159999903</v>
      </c>
      <c r="AV11">
        <v>484185.05279999902</v>
      </c>
      <c r="AW11">
        <v>535220.39279999898</v>
      </c>
      <c r="AX11">
        <v>535220.39280000003</v>
      </c>
      <c r="AY11">
        <v>536765.06179999898</v>
      </c>
      <c r="AZ11">
        <v>543763.22420000006</v>
      </c>
      <c r="BA11">
        <v>572343.02419999999</v>
      </c>
      <c r="BB11">
        <v>572343.02419999905</v>
      </c>
      <c r="BC11">
        <v>572343.02419999999</v>
      </c>
      <c r="BD11">
        <v>572343.02419999999</v>
      </c>
      <c r="BE11">
        <v>572926.28419999895</v>
      </c>
      <c r="BF11">
        <v>572951.55909999995</v>
      </c>
      <c r="BG11">
        <v>565087.25760000001</v>
      </c>
      <c r="BH11">
        <v>279390.45219999901</v>
      </c>
      <c r="BI11">
        <v>255399.61910000001</v>
      </c>
      <c r="BJ11">
        <v>255399.61910000001</v>
      </c>
      <c r="BK11">
        <v>255399.61910000001</v>
      </c>
      <c r="BL11">
        <v>255399.61910000001</v>
      </c>
      <c r="BM11">
        <v>256339.31049999999</v>
      </c>
      <c r="BN11">
        <v>210196.89549999899</v>
      </c>
      <c r="BO11">
        <v>162288.49303999901</v>
      </c>
      <c r="BP11">
        <v>153676.79441999999</v>
      </c>
      <c r="BQ11">
        <v>175410.31362</v>
      </c>
      <c r="BR11">
        <v>187768.59099999999</v>
      </c>
      <c r="BS11">
        <v>187493.82079999999</v>
      </c>
      <c r="BT11">
        <v>190132.90280000001</v>
      </c>
      <c r="BU11">
        <v>189094.52679999999</v>
      </c>
      <c r="BV11">
        <v>251951.36603</v>
      </c>
      <c r="BW11">
        <v>251951.36603</v>
      </c>
      <c r="BX11">
        <v>251951.36603</v>
      </c>
      <c r="BY11">
        <v>251951.36603</v>
      </c>
      <c r="BZ11">
        <v>240564.69536029</v>
      </c>
      <c r="CA11">
        <v>190243.39536028999</v>
      </c>
      <c r="CB11">
        <v>190243.39536028999</v>
      </c>
      <c r="CC11">
        <v>188720.33745029001</v>
      </c>
      <c r="CD11">
        <v>181820.08586029001</v>
      </c>
      <c r="CE11">
        <v>163078.99066029</v>
      </c>
      <c r="CF11">
        <v>163078.99066029</v>
      </c>
      <c r="CG11">
        <v>218441.70260029001</v>
      </c>
      <c r="CH11">
        <v>223258.16960029001</v>
      </c>
      <c r="CI11">
        <v>222683.06960029001</v>
      </c>
      <c r="CJ11">
        <v>222658.14854029001</v>
      </c>
      <c r="CK11">
        <v>222658.14854029001</v>
      </c>
      <c r="CL11">
        <v>222658.14854029001</v>
      </c>
      <c r="CM11">
        <v>222658.14854029001</v>
      </c>
      <c r="CN11">
        <v>222658.14854029001</v>
      </c>
      <c r="CO11">
        <v>222658.14854029001</v>
      </c>
      <c r="CP11">
        <v>222658.14854029001</v>
      </c>
      <c r="CQ11">
        <v>218695.65834029001</v>
      </c>
      <c r="CR11">
        <v>212273.69834028999</v>
      </c>
      <c r="CS11">
        <v>212273.69834028999</v>
      </c>
    </row>
    <row r="12" spans="1:97" x14ac:dyDescent="0.35">
      <c r="A12" t="s">
        <v>13</v>
      </c>
      <c r="B12" t="s">
        <v>119</v>
      </c>
      <c r="C12" s="18">
        <f t="shared" si="3"/>
        <v>7788.9444930190457</v>
      </c>
      <c r="D12" s="18">
        <f t="shared" si="4"/>
        <v>0</v>
      </c>
      <c r="E12" s="18">
        <f t="shared" si="5"/>
        <v>2513.4475465857563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26828.586587065602</v>
      </c>
      <c r="O12">
        <v>26828.586587065602</v>
      </c>
      <c r="P12">
        <v>26828.586587065602</v>
      </c>
      <c r="Q12">
        <v>26828.586587065602</v>
      </c>
      <c r="R12">
        <v>26828.586587065602</v>
      </c>
      <c r="S12">
        <v>26828.586587065602</v>
      </c>
      <c r="T12">
        <v>26828.586587065602</v>
      </c>
      <c r="U12">
        <v>26828.586587065602</v>
      </c>
      <c r="V12">
        <v>26828.586587065602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10771.918056796099</v>
      </c>
      <c r="BS12">
        <v>10771.918056796099</v>
      </c>
      <c r="BT12">
        <v>10771.918056796099</v>
      </c>
      <c r="BU12">
        <v>10771.918056796099</v>
      </c>
      <c r="BV12">
        <v>10771.918056796099</v>
      </c>
      <c r="BW12">
        <v>10771.918056796099</v>
      </c>
      <c r="BX12">
        <v>10771.918056796099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 x14ac:dyDescent="0.35">
      <c r="A13" t="s">
        <v>13</v>
      </c>
      <c r="B13" t="s">
        <v>28</v>
      </c>
      <c r="C13" s="18">
        <f t="shared" si="3"/>
        <v>61526.852920206431</v>
      </c>
      <c r="D13" s="18">
        <f t="shared" si="4"/>
        <v>50163.449552885431</v>
      </c>
      <c r="E13" s="18">
        <f t="shared" si="5"/>
        <v>91432.798234064059</v>
      </c>
      <c r="F13">
        <v>32358.840859999898</v>
      </c>
      <c r="G13">
        <v>32375.094990000001</v>
      </c>
      <c r="H13">
        <v>58176.541590000001</v>
      </c>
      <c r="I13">
        <v>58176.541590000001</v>
      </c>
      <c r="J13">
        <v>70135.90079</v>
      </c>
      <c r="K13">
        <v>70135.90079</v>
      </c>
      <c r="L13">
        <v>70135.90079</v>
      </c>
      <c r="M13">
        <v>70135.90079</v>
      </c>
      <c r="N13">
        <v>70135.90079</v>
      </c>
      <c r="O13">
        <v>70135.90079</v>
      </c>
      <c r="P13">
        <v>70135.90079</v>
      </c>
      <c r="Q13">
        <v>73328.913489999904</v>
      </c>
      <c r="R13">
        <v>73328.913489999904</v>
      </c>
      <c r="S13">
        <v>73328.913489999904</v>
      </c>
      <c r="T13">
        <v>73328.913489999904</v>
      </c>
      <c r="U13">
        <v>74245.052089999997</v>
      </c>
      <c r="V13">
        <v>61209.937789999902</v>
      </c>
      <c r="W13">
        <v>63977.260389999901</v>
      </c>
      <c r="X13">
        <v>60832.372689999997</v>
      </c>
      <c r="Y13">
        <v>60832.372689999997</v>
      </c>
      <c r="Z13">
        <v>59175.799571999902</v>
      </c>
      <c r="AA13">
        <v>59175.799572000004</v>
      </c>
      <c r="AB13">
        <v>59175.799572000004</v>
      </c>
      <c r="AC13">
        <v>58734.110980799996</v>
      </c>
      <c r="AD13">
        <v>58734.110980799996</v>
      </c>
      <c r="AE13">
        <v>50292.9431847999</v>
      </c>
      <c r="AF13">
        <v>50292.9431847999</v>
      </c>
      <c r="AG13">
        <v>49307.094244799999</v>
      </c>
      <c r="AH13">
        <v>58664.288354799901</v>
      </c>
      <c r="AI13">
        <v>58664.288354800003</v>
      </c>
      <c r="AJ13">
        <v>58664.288354799901</v>
      </c>
      <c r="AK13">
        <v>59160.299823499998</v>
      </c>
      <c r="AL13">
        <v>33133.488763499998</v>
      </c>
      <c r="AM13">
        <v>33133.488763499903</v>
      </c>
      <c r="AN13">
        <v>21069.669763499998</v>
      </c>
      <c r="AO13">
        <v>49551.535723499997</v>
      </c>
      <c r="AP13">
        <v>53346.375323499997</v>
      </c>
      <c r="AQ13">
        <v>53692.159923500003</v>
      </c>
      <c r="AR13">
        <v>47652.167923499997</v>
      </c>
      <c r="AS13">
        <v>47652.167923499997</v>
      </c>
      <c r="AT13">
        <v>47652.167923499997</v>
      </c>
      <c r="AU13">
        <v>44431.265923500003</v>
      </c>
      <c r="AV13">
        <v>44431.265923499901</v>
      </c>
      <c r="AW13">
        <v>44431.265923500003</v>
      </c>
      <c r="AX13">
        <v>44431.265923499901</v>
      </c>
      <c r="AY13">
        <v>43507.125223499999</v>
      </c>
      <c r="AZ13">
        <v>43507.125223499999</v>
      </c>
      <c r="BA13">
        <v>48303.503523500003</v>
      </c>
      <c r="BB13">
        <v>48303.503523500003</v>
      </c>
      <c r="BC13">
        <v>48303.503523499901</v>
      </c>
      <c r="BD13">
        <v>48303.503523499901</v>
      </c>
      <c r="BE13">
        <v>48441.380523500004</v>
      </c>
      <c r="BF13">
        <v>48441.380523500004</v>
      </c>
      <c r="BG13">
        <v>48441.380523500004</v>
      </c>
      <c r="BH13">
        <v>56008.001523500003</v>
      </c>
      <c r="BI13">
        <v>56005.862899999898</v>
      </c>
      <c r="BJ13">
        <v>59010.403142574803</v>
      </c>
      <c r="BK13">
        <v>59010.403142574898</v>
      </c>
      <c r="BL13">
        <v>68927.818442574906</v>
      </c>
      <c r="BM13">
        <v>68927.818442574804</v>
      </c>
      <c r="BN13">
        <v>68927.818442574804</v>
      </c>
      <c r="BO13">
        <v>68927.818442574804</v>
      </c>
      <c r="BP13">
        <v>67963.449090580107</v>
      </c>
      <c r="BQ13">
        <v>67963.449090580107</v>
      </c>
      <c r="BR13">
        <v>88301.892790580096</v>
      </c>
      <c r="BS13">
        <v>60218.516480580103</v>
      </c>
      <c r="BT13">
        <v>56476.770680580099</v>
      </c>
      <c r="BU13">
        <v>74707.164530580107</v>
      </c>
      <c r="BV13">
        <v>76749.5069705801</v>
      </c>
      <c r="BW13">
        <v>79061.666970580103</v>
      </c>
      <c r="BX13">
        <v>79061.666970580103</v>
      </c>
      <c r="BY13">
        <v>79061.666970580103</v>
      </c>
      <c r="BZ13">
        <v>79061.666970580103</v>
      </c>
      <c r="CA13">
        <v>84461.251520580103</v>
      </c>
      <c r="CB13">
        <v>91527.963530580106</v>
      </c>
      <c r="CC13">
        <v>91527.963530580106</v>
      </c>
      <c r="CD13">
        <v>91527.963530580106</v>
      </c>
      <c r="CE13">
        <v>86475.802980580105</v>
      </c>
      <c r="CF13">
        <v>84073.799580580104</v>
      </c>
      <c r="CG13">
        <v>85995.402480580102</v>
      </c>
      <c r="CH13">
        <v>111046.29068058</v>
      </c>
      <c r="CI13">
        <v>110910.34268058</v>
      </c>
      <c r="CJ13">
        <v>110910.34268058</v>
      </c>
      <c r="CK13">
        <v>110910.34268058</v>
      </c>
      <c r="CL13">
        <v>111898.22707058</v>
      </c>
      <c r="CM13">
        <v>115802.01077058</v>
      </c>
      <c r="CN13">
        <v>112839.50714</v>
      </c>
      <c r="CO13">
        <v>122138.24614</v>
      </c>
      <c r="CP13">
        <v>103077.768127</v>
      </c>
      <c r="CQ13">
        <v>103077.768127</v>
      </c>
      <c r="CR13">
        <v>103077.768127</v>
      </c>
      <c r="CS13">
        <v>103077.768127</v>
      </c>
    </row>
    <row r="14" spans="1:97" x14ac:dyDescent="0.35">
      <c r="A14" t="s">
        <v>29</v>
      </c>
      <c r="B14" t="s">
        <v>45</v>
      </c>
      <c r="C14" s="18">
        <f t="shared" si="3"/>
        <v>341529.83959416457</v>
      </c>
      <c r="D14" s="18">
        <f t="shared" si="4"/>
        <v>425972.08093898953</v>
      </c>
      <c r="E14" s="18">
        <f t="shared" si="5"/>
        <v>1019190.5393102878</v>
      </c>
      <c r="F14">
        <v>214182.646855069</v>
      </c>
      <c r="G14">
        <v>214185.42695506901</v>
      </c>
      <c r="H14">
        <v>224824.54020666899</v>
      </c>
      <c r="I14">
        <v>224824.54020667</v>
      </c>
      <c r="J14">
        <v>224838.721371669</v>
      </c>
      <c r="K14">
        <v>237894.998856669</v>
      </c>
      <c r="L14">
        <v>238549.12694667</v>
      </c>
      <c r="M14">
        <v>257121.39114667001</v>
      </c>
      <c r="N14">
        <v>257402.54296666899</v>
      </c>
      <c r="O14">
        <v>267842.39218076901</v>
      </c>
      <c r="P14">
        <v>268024.63335376902</v>
      </c>
      <c r="Q14">
        <v>273472.96374956903</v>
      </c>
      <c r="R14">
        <v>279083.09676446998</v>
      </c>
      <c r="S14">
        <v>277801.01996447</v>
      </c>
      <c r="T14">
        <v>333254.230028469</v>
      </c>
      <c r="U14">
        <v>365236.06681947003</v>
      </c>
      <c r="V14">
        <v>365277.08907546999</v>
      </c>
      <c r="W14">
        <v>408930.263707768</v>
      </c>
      <c r="X14">
        <v>430493.59357177</v>
      </c>
      <c r="Y14">
        <v>371155.32512956898</v>
      </c>
      <c r="Z14">
        <v>362422.67394856899</v>
      </c>
      <c r="AA14">
        <v>390064.48223446897</v>
      </c>
      <c r="AB14">
        <v>410715.11416146898</v>
      </c>
      <c r="AC14">
        <v>434822.39463446999</v>
      </c>
      <c r="AD14">
        <v>483587.56284046901</v>
      </c>
      <c r="AE14">
        <v>498135.81623946998</v>
      </c>
      <c r="AF14">
        <v>498030.64299799898</v>
      </c>
      <c r="AG14">
        <v>473533.36401099898</v>
      </c>
      <c r="AH14">
        <v>432530.53487899998</v>
      </c>
      <c r="AI14">
        <v>433234.15508400003</v>
      </c>
      <c r="AJ14">
        <v>435953.67653079901</v>
      </c>
      <c r="AK14">
        <v>444352.670193</v>
      </c>
      <c r="AL14">
        <v>433968.57171099901</v>
      </c>
      <c r="AM14">
        <v>435005.76814099902</v>
      </c>
      <c r="AN14">
        <v>434991.46360100002</v>
      </c>
      <c r="AO14">
        <v>421822.76398300001</v>
      </c>
      <c r="AP14">
        <v>422295.68911699898</v>
      </c>
      <c r="AQ14">
        <v>403801.24834490003</v>
      </c>
      <c r="AR14">
        <v>403517.64078989998</v>
      </c>
      <c r="AS14">
        <v>392986.60381089902</v>
      </c>
      <c r="AT14">
        <v>393714.55402889999</v>
      </c>
      <c r="AU14">
        <v>359257.08234959998</v>
      </c>
      <c r="AV14">
        <v>343096.87178559898</v>
      </c>
      <c r="AW14">
        <v>352257.366245599</v>
      </c>
      <c r="AX14">
        <v>330498.85142469901</v>
      </c>
      <c r="AY14">
        <v>339368.00473969901</v>
      </c>
      <c r="AZ14">
        <v>397848.48831169901</v>
      </c>
      <c r="BA14">
        <v>381844.60045670002</v>
      </c>
      <c r="BB14">
        <v>430705.00179899897</v>
      </c>
      <c r="BC14">
        <v>479835.60680799902</v>
      </c>
      <c r="BD14">
        <v>486499.02111099998</v>
      </c>
      <c r="BE14">
        <v>459116.68908649898</v>
      </c>
      <c r="BF14">
        <v>452732.28154189902</v>
      </c>
      <c r="BG14">
        <v>450688.61754289898</v>
      </c>
      <c r="BH14">
        <v>404776.09649589902</v>
      </c>
      <c r="BI14">
        <v>401587.70232289901</v>
      </c>
      <c r="BJ14">
        <v>402998.61368289997</v>
      </c>
      <c r="BK14">
        <v>434259.92551389901</v>
      </c>
      <c r="BL14">
        <v>468292.577870899</v>
      </c>
      <c r="BM14">
        <v>493771.794495899</v>
      </c>
      <c r="BN14">
        <v>532295.520559898</v>
      </c>
      <c r="BO14">
        <v>616946.82124289905</v>
      </c>
      <c r="BP14">
        <v>675365.15207669802</v>
      </c>
      <c r="BQ14">
        <v>839766.57508399803</v>
      </c>
      <c r="BR14">
        <v>860261.99509399803</v>
      </c>
      <c r="BS14">
        <v>867006.97642699804</v>
      </c>
      <c r="BT14">
        <v>883095.13142700004</v>
      </c>
      <c r="BU14">
        <v>893157.62686199998</v>
      </c>
      <c r="BV14">
        <v>948074.81559799903</v>
      </c>
      <c r="BW14">
        <v>948074.81559799903</v>
      </c>
      <c r="BX14">
        <v>947175.78918799898</v>
      </c>
      <c r="BY14">
        <v>947175.78918799898</v>
      </c>
      <c r="BZ14">
        <v>947175.78918799805</v>
      </c>
      <c r="CA14">
        <v>938143.45925999898</v>
      </c>
      <c r="CB14">
        <v>941035.68655999994</v>
      </c>
      <c r="CC14">
        <v>900480.80496900098</v>
      </c>
      <c r="CD14">
        <v>842040.56239999901</v>
      </c>
      <c r="CE14">
        <v>838132.94596599997</v>
      </c>
      <c r="CF14">
        <v>790111.91018799902</v>
      </c>
      <c r="CG14">
        <v>920981.11435499904</v>
      </c>
      <c r="CH14">
        <v>939579.07485999796</v>
      </c>
      <c r="CI14">
        <v>1020599.76843699</v>
      </c>
      <c r="CJ14">
        <v>1085161.3280539999</v>
      </c>
      <c r="CK14">
        <v>1083116.2751529999</v>
      </c>
      <c r="CL14">
        <v>1160237.153621</v>
      </c>
      <c r="CM14">
        <v>1270991.6876659901</v>
      </c>
      <c r="CN14">
        <v>1368677.4227459901</v>
      </c>
      <c r="CO14">
        <v>1361044.071158</v>
      </c>
      <c r="CP14">
        <v>1333204.05828199</v>
      </c>
      <c r="CQ14">
        <v>1323918.6293929999</v>
      </c>
      <c r="CR14">
        <v>1392546.6689619999</v>
      </c>
      <c r="CS14">
        <v>1309383.10154799</v>
      </c>
    </row>
    <row r="15" spans="1:97" x14ac:dyDescent="0.35">
      <c r="A15" t="s">
        <v>29</v>
      </c>
      <c r="B15" t="s">
        <v>49</v>
      </c>
      <c r="C15" s="18">
        <f t="shared" si="3"/>
        <v>19304.872101548364</v>
      </c>
      <c r="D15" s="18">
        <f t="shared" si="4"/>
        <v>114013.53002922518</v>
      </c>
      <c r="E15" s="18">
        <f t="shared" si="5"/>
        <v>98891.690800966418</v>
      </c>
      <c r="F15">
        <v>0</v>
      </c>
      <c r="G15">
        <v>0</v>
      </c>
      <c r="H15">
        <v>0</v>
      </c>
      <c r="I15">
        <v>0</v>
      </c>
      <c r="J15">
        <v>1490.63921599999</v>
      </c>
      <c r="K15">
        <v>1490.63921599999</v>
      </c>
      <c r="L15">
        <v>1490.639216</v>
      </c>
      <c r="M15">
        <v>1490.63921599999</v>
      </c>
      <c r="N15">
        <v>1490.63921599999</v>
      </c>
      <c r="O15">
        <v>1490.63921599999</v>
      </c>
      <c r="P15">
        <v>1490.639216</v>
      </c>
      <c r="Q15">
        <v>1490.639216</v>
      </c>
      <c r="R15">
        <v>1490.63921599999</v>
      </c>
      <c r="S15">
        <v>1490.639216</v>
      </c>
      <c r="T15">
        <v>1763.77037699999</v>
      </c>
      <c r="U15">
        <v>1763.77037699999</v>
      </c>
      <c r="V15">
        <v>11294.8618299999</v>
      </c>
      <c r="W15">
        <v>11307.640127999999</v>
      </c>
      <c r="X15">
        <v>11307.640127999999</v>
      </c>
      <c r="Y15">
        <v>11307.640127999999</v>
      </c>
      <c r="Z15">
        <v>11307.640127999999</v>
      </c>
      <c r="AA15">
        <v>11307.640127999999</v>
      </c>
      <c r="AB15">
        <v>11307.640127999901</v>
      </c>
      <c r="AC15">
        <v>11307.640127999901</v>
      </c>
      <c r="AD15">
        <v>11307.640127999901</v>
      </c>
      <c r="AE15">
        <v>36967.100598999998</v>
      </c>
      <c r="AF15">
        <v>61102.593143999999</v>
      </c>
      <c r="AG15">
        <v>63441.295223999899</v>
      </c>
      <c r="AH15">
        <v>92166.427436999904</v>
      </c>
      <c r="AI15">
        <v>112173.89561599999</v>
      </c>
      <c r="AJ15">
        <v>112409.80736000001</v>
      </c>
      <c r="AK15">
        <v>114097.307015999</v>
      </c>
      <c r="AL15">
        <v>114175.473845999</v>
      </c>
      <c r="AM15">
        <v>114175.473845999</v>
      </c>
      <c r="AN15">
        <v>112671.81442199901</v>
      </c>
      <c r="AO15">
        <v>112671.81442199901</v>
      </c>
      <c r="AP15">
        <v>112671.81442199901</v>
      </c>
      <c r="AQ15">
        <v>115794.162921999</v>
      </c>
      <c r="AR15">
        <v>115794.162921999</v>
      </c>
      <c r="AS15">
        <v>115794.162921999</v>
      </c>
      <c r="AT15">
        <v>115794.162922</v>
      </c>
      <c r="AU15">
        <v>115794.162921999</v>
      </c>
      <c r="AV15">
        <v>115794.162921999</v>
      </c>
      <c r="AW15">
        <v>115794.162921999</v>
      </c>
      <c r="AX15">
        <v>115518.646087999</v>
      </c>
      <c r="AY15">
        <v>115518.646087999</v>
      </c>
      <c r="AZ15">
        <v>105904.30498250001</v>
      </c>
      <c r="BA15">
        <v>105891.4150715</v>
      </c>
      <c r="BB15">
        <v>105891.4150715</v>
      </c>
      <c r="BC15">
        <v>115660.636971499</v>
      </c>
      <c r="BD15">
        <v>115660.636971499</v>
      </c>
      <c r="BE15">
        <v>115660.636971499</v>
      </c>
      <c r="BF15">
        <v>133240.90415650001</v>
      </c>
      <c r="BG15">
        <v>152109.49315950001</v>
      </c>
      <c r="BH15">
        <v>167460.77015949899</v>
      </c>
      <c r="BI15">
        <v>147197.8551895</v>
      </c>
      <c r="BJ15">
        <v>122851.5467495</v>
      </c>
      <c r="BK15">
        <v>120492.417049499</v>
      </c>
      <c r="BL15">
        <v>91516.383019999994</v>
      </c>
      <c r="BM15">
        <v>71334.159776</v>
      </c>
      <c r="BN15">
        <v>71096.187455999898</v>
      </c>
      <c r="BO15">
        <v>70390.537546000007</v>
      </c>
      <c r="BP15">
        <v>69328.630881999896</v>
      </c>
      <c r="BQ15">
        <v>69328.630881999998</v>
      </c>
      <c r="BR15">
        <v>70549.735902</v>
      </c>
      <c r="BS15">
        <v>70549.735902</v>
      </c>
      <c r="BT15">
        <v>70549.735902</v>
      </c>
      <c r="BU15">
        <v>67471.072201999996</v>
      </c>
      <c r="BV15">
        <v>67471.072201999894</v>
      </c>
      <c r="BW15">
        <v>67471.072201999996</v>
      </c>
      <c r="BX15">
        <v>67471.072201999996</v>
      </c>
      <c r="BY15">
        <v>67471.072201999894</v>
      </c>
      <c r="BZ15">
        <v>67471.072201999894</v>
      </c>
      <c r="CA15">
        <v>67471.072201999894</v>
      </c>
      <c r="CB15">
        <v>67471.072201999996</v>
      </c>
      <c r="CC15">
        <v>85929.507273999901</v>
      </c>
      <c r="CD15">
        <v>85929.507273999901</v>
      </c>
      <c r="CE15">
        <v>85929.507273999901</v>
      </c>
      <c r="CF15">
        <v>126811.714251999</v>
      </c>
      <c r="CG15">
        <v>117179.17365199899</v>
      </c>
      <c r="CH15">
        <v>117242.72149599899</v>
      </c>
      <c r="CI15">
        <v>117242.72149599899</v>
      </c>
      <c r="CJ15">
        <v>99908.420148999896</v>
      </c>
      <c r="CK15">
        <v>81303.821068999998</v>
      </c>
      <c r="CL15">
        <v>127878.842494</v>
      </c>
      <c r="CM15">
        <v>136466.77447399899</v>
      </c>
      <c r="CN15">
        <v>136548.24704399999</v>
      </c>
      <c r="CO15">
        <v>151660.943799</v>
      </c>
      <c r="CP15">
        <v>151660.94379899901</v>
      </c>
      <c r="CQ15">
        <v>151660.94379899901</v>
      </c>
      <c r="CR15">
        <v>151660.943799</v>
      </c>
      <c r="CS15">
        <v>151660.943799</v>
      </c>
    </row>
    <row r="16" spans="1:97" x14ac:dyDescent="0.35">
      <c r="C16" s="18"/>
      <c r="D16" s="18"/>
      <c r="E16" s="18"/>
      <c r="F16" s="102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3:97" x14ac:dyDescent="0.35">
      <c r="C17" s="18"/>
      <c r="D17" s="18"/>
      <c r="E17" s="18"/>
      <c r="F17" s="102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</row>
    <row r="18" spans="3:97" x14ac:dyDescent="0.35">
      <c r="C18" s="18"/>
      <c r="D18" s="18"/>
      <c r="E18" s="18"/>
      <c r="F18" s="102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</row>
    <row r="19" spans="3:97" x14ac:dyDescent="0.35">
      <c r="C19" s="18"/>
      <c r="D19" s="18"/>
      <c r="E19" s="18"/>
      <c r="F19" s="102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</row>
    <row r="20" spans="3:97" x14ac:dyDescent="0.35">
      <c r="C20" s="18"/>
      <c r="D20" s="18"/>
      <c r="E20" s="18"/>
      <c r="F20" s="10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</row>
    <row r="21" spans="3:97" x14ac:dyDescent="0.35">
      <c r="C21" s="18"/>
      <c r="D21" s="18"/>
      <c r="E21" s="18"/>
      <c r="F21" s="102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</row>
    <row r="22" spans="3:97" x14ac:dyDescent="0.35">
      <c r="C22" s="18"/>
      <c r="D22" s="18"/>
      <c r="E22" s="18"/>
      <c r="F22" s="102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3:97" x14ac:dyDescent="0.35">
      <c r="C23" s="18"/>
      <c r="D23" s="18"/>
      <c r="E23" s="18"/>
      <c r="F23" s="10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3:97" x14ac:dyDescent="0.35">
      <c r="C24" s="18"/>
      <c r="D24" s="18"/>
      <c r="E24" s="18"/>
      <c r="F24" s="102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3:97" x14ac:dyDescent="0.35">
      <c r="C25" s="18"/>
      <c r="D25" s="18"/>
      <c r="E25" s="18"/>
      <c r="F25" s="102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3:97" x14ac:dyDescent="0.35">
      <c r="C26" s="18"/>
      <c r="D26" s="18"/>
      <c r="E26" s="18"/>
      <c r="F26" s="102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3:97" x14ac:dyDescent="0.35">
      <c r="C27" s="18"/>
      <c r="D27" s="18"/>
      <c r="E27" s="18"/>
      <c r="F27" s="10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3:97" x14ac:dyDescent="0.35">
      <c r="C28" s="18"/>
      <c r="D28" s="18"/>
      <c r="E28" s="18"/>
      <c r="F28" s="102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3:97" x14ac:dyDescent="0.35">
      <c r="C29" s="18"/>
      <c r="D29" s="18"/>
      <c r="E29" s="18"/>
      <c r="F29" s="102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3:97" x14ac:dyDescent="0.35">
      <c r="C30" s="18"/>
      <c r="D30" s="18"/>
      <c r="E30" s="18"/>
      <c r="F30" s="102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3:97" x14ac:dyDescent="0.35">
      <c r="C31" s="18"/>
      <c r="D31" s="18"/>
      <c r="E31" s="18"/>
      <c r="F31" s="102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3:97" x14ac:dyDescent="0.35">
      <c r="C32" s="18"/>
      <c r="D32" s="18"/>
      <c r="E32" s="18"/>
      <c r="F32" s="102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3:97" x14ac:dyDescent="0.35">
      <c r="C33" s="18"/>
      <c r="D33" s="18"/>
      <c r="E33" s="18"/>
      <c r="F33" s="102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3:97" x14ac:dyDescent="0.35">
      <c r="C34" s="18"/>
      <c r="D34" s="18"/>
      <c r="E34" s="18"/>
      <c r="F34" s="102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3:97" x14ac:dyDescent="0.35">
      <c r="C35" s="18"/>
      <c r="D35" s="18"/>
      <c r="E35" s="18"/>
      <c r="F35" s="102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3:97" x14ac:dyDescent="0.35">
      <c r="C36" s="18"/>
      <c r="D36" s="18"/>
      <c r="E36" s="18"/>
      <c r="F36" s="102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3:97" x14ac:dyDescent="0.35">
      <c r="C37" s="18"/>
      <c r="D37" s="18"/>
      <c r="E37" s="18"/>
      <c r="F37" s="102"/>
      <c r="G37" s="18"/>
    </row>
    <row r="38" spans="3:97" x14ac:dyDescent="0.35">
      <c r="C38" s="18"/>
      <c r="D38" s="18"/>
      <c r="E38" s="18"/>
      <c r="F38" s="102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3:97" x14ac:dyDescent="0.35">
      <c r="C39" s="18"/>
      <c r="D39" s="18"/>
      <c r="E39" s="18"/>
      <c r="F39" s="102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</row>
    <row r="40" spans="3:97" x14ac:dyDescent="0.35">
      <c r="C40" s="18"/>
      <c r="D40" s="18"/>
      <c r="E40" s="18"/>
      <c r="F40" s="102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</row>
    <row r="41" spans="3:97" x14ac:dyDescent="0.35">
      <c r="C41" s="18"/>
      <c r="D41" s="18"/>
      <c r="E41" s="18"/>
      <c r="F41" s="102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</row>
    <row r="42" spans="3:97" x14ac:dyDescent="0.35">
      <c r="C42" s="18"/>
      <c r="D42" s="18"/>
      <c r="E42" s="18"/>
      <c r="F42" s="102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</row>
    <row r="43" spans="3:97" x14ac:dyDescent="0.35">
      <c r="C43" s="18"/>
      <c r="D43" s="18"/>
      <c r="E43" s="18"/>
      <c r="F43" s="102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</row>
    <row r="44" spans="3:97" x14ac:dyDescent="0.35">
      <c r="C44" s="18"/>
      <c r="D44" s="18"/>
      <c r="E44" s="18"/>
      <c r="F44" s="102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3:97" x14ac:dyDescent="0.35">
      <c r="C45" s="18"/>
      <c r="D45" s="18"/>
      <c r="E45" s="18"/>
      <c r="F45" s="102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</row>
    <row r="46" spans="3:97" x14ac:dyDescent="0.35">
      <c r="C46" s="18"/>
      <c r="D46" s="18"/>
      <c r="E46" s="18"/>
      <c r="F46" s="102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</row>
    <row r="47" spans="3:97" x14ac:dyDescent="0.35">
      <c r="C47" s="18"/>
      <c r="D47" s="18"/>
      <c r="E47" s="18"/>
      <c r="F47" s="102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3:97" x14ac:dyDescent="0.35">
      <c r="C48" s="18"/>
      <c r="D48" s="18"/>
      <c r="E48" s="18"/>
      <c r="F48" s="102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</row>
    <row r="49" spans="3:97" x14ac:dyDescent="0.35">
      <c r="C49" s="18"/>
      <c r="D49" s="18"/>
      <c r="E49" s="18"/>
      <c r="F49" s="102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</row>
    <row r="50" spans="3:97" x14ac:dyDescent="0.35">
      <c r="C50" s="18"/>
      <c r="D50" s="18"/>
      <c r="E50" s="18"/>
      <c r="F50" s="102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</row>
    <row r="51" spans="3:97" x14ac:dyDescent="0.35">
      <c r="C51" s="18"/>
      <c r="D51" s="18"/>
      <c r="E51" s="18"/>
      <c r="F51" s="102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3:97" x14ac:dyDescent="0.35">
      <c r="C52" s="18"/>
      <c r="D52" s="18"/>
      <c r="E52" s="18"/>
      <c r="F52" s="102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</row>
    <row r="53" spans="3:97" x14ac:dyDescent="0.35">
      <c r="C53" s="18"/>
      <c r="D53" s="18"/>
      <c r="E53" s="18"/>
      <c r="F53" s="102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</row>
    <row r="54" spans="3:97" x14ac:dyDescent="0.35">
      <c r="C54" s="18"/>
      <c r="D54" s="18"/>
      <c r="E54" s="18"/>
      <c r="F54" s="102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</row>
    <row r="55" spans="3:97" x14ac:dyDescent="0.35">
      <c r="C55" s="18"/>
      <c r="D55" s="18"/>
      <c r="E55" s="18"/>
      <c r="F55" s="102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3:97" x14ac:dyDescent="0.35">
      <c r="C56" s="18"/>
      <c r="D56" s="18"/>
      <c r="E56" s="18"/>
      <c r="F56" s="102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3:97" x14ac:dyDescent="0.35">
      <c r="C57" s="18"/>
      <c r="D57" s="18"/>
      <c r="E57" s="18"/>
      <c r="F57" s="102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3:97" x14ac:dyDescent="0.35">
      <c r="C58" s="18"/>
      <c r="D58" s="18"/>
      <c r="E58" s="18"/>
      <c r="F58" s="102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3:97" x14ac:dyDescent="0.35">
      <c r="C59" s="18"/>
      <c r="D59" s="18"/>
      <c r="E59" s="18"/>
      <c r="F59" s="102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3:97" x14ac:dyDescent="0.35">
      <c r="C60" s="18"/>
      <c r="D60" s="18"/>
      <c r="E60" s="18"/>
      <c r="F60" s="102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</row>
    <row r="61" spans="3:97" x14ac:dyDescent="0.35">
      <c r="C61" s="18"/>
      <c r="D61" s="18"/>
      <c r="E61" s="18"/>
      <c r="F61" s="10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3:97" x14ac:dyDescent="0.35">
      <c r="C62" s="18"/>
      <c r="D62" s="18"/>
      <c r="E62" s="18"/>
      <c r="F62" s="10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3:97" x14ac:dyDescent="0.35">
      <c r="C63" s="18"/>
      <c r="D63" s="18"/>
      <c r="E63" s="18"/>
      <c r="F63" s="10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3:97" x14ac:dyDescent="0.35">
      <c r="C64" s="18"/>
      <c r="D64" s="18"/>
      <c r="E64" s="18"/>
      <c r="F64" s="102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3:97" x14ac:dyDescent="0.35">
      <c r="C65" s="18"/>
      <c r="D65" s="18"/>
      <c r="E65" s="18"/>
      <c r="F65" s="102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3:97" x14ac:dyDescent="0.35">
      <c r="C66" s="18"/>
      <c r="D66" s="18"/>
      <c r="E66" s="18"/>
      <c r="F66" s="102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</row>
    <row r="67" spans="3:97" x14ac:dyDescent="0.35">
      <c r="C67" s="18"/>
      <c r="D67" s="18"/>
      <c r="E67" s="18"/>
      <c r="F67" s="102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</row>
    <row r="68" spans="3:97" x14ac:dyDescent="0.35">
      <c r="C68" s="18"/>
      <c r="D68" s="18"/>
      <c r="E68" s="18"/>
      <c r="F68" s="102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</row>
    <row r="69" spans="3:97" x14ac:dyDescent="0.35">
      <c r="C69" s="18"/>
      <c r="D69" s="18"/>
      <c r="E69" s="18"/>
      <c r="F69" s="102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3:97" x14ac:dyDescent="0.35">
      <c r="C70" s="18"/>
      <c r="D70" s="18"/>
      <c r="E70" s="18"/>
      <c r="F70" s="102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3:97" x14ac:dyDescent="0.35">
      <c r="C71" s="18"/>
      <c r="D71" s="18"/>
      <c r="E71" s="18"/>
      <c r="F71" s="102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</row>
    <row r="72" spans="3:97" x14ac:dyDescent="0.35">
      <c r="C72" s="18"/>
      <c r="D72" s="18"/>
      <c r="E72" s="18"/>
      <c r="F72" s="102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3:97" x14ac:dyDescent="0.35">
      <c r="C73" s="18"/>
      <c r="D73" s="18"/>
      <c r="E73" s="18"/>
      <c r="F73" s="102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</row>
    <row r="74" spans="3:97" x14ac:dyDescent="0.35">
      <c r="C74" s="18"/>
      <c r="D74" s="18"/>
      <c r="E74" s="18"/>
      <c r="F74" s="102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</row>
    <row r="75" spans="3:97" x14ac:dyDescent="0.35">
      <c r="C75" s="18"/>
      <c r="D75" s="18"/>
      <c r="E75" s="18"/>
      <c r="F75" s="102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</row>
    <row r="76" spans="3:97" x14ac:dyDescent="0.35">
      <c r="C76" s="18"/>
      <c r="D76" s="18"/>
      <c r="E76" s="18"/>
      <c r="F76" s="102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</row>
    <row r="77" spans="3:97" x14ac:dyDescent="0.35">
      <c r="C77" s="18"/>
      <c r="D77" s="18"/>
      <c r="E77" s="18"/>
      <c r="F77" s="102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</row>
    <row r="78" spans="3:97" x14ac:dyDescent="0.35">
      <c r="C78" s="18"/>
      <c r="D78" s="18"/>
      <c r="E78" s="18"/>
      <c r="F78" s="102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</row>
    <row r="79" spans="3:97" x14ac:dyDescent="0.35">
      <c r="C79" s="18"/>
      <c r="D79" s="18"/>
      <c r="E79" s="18"/>
      <c r="F79" s="102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</row>
    <row r="80" spans="3:97" x14ac:dyDescent="0.35">
      <c r="C80" s="18"/>
      <c r="D80" s="18"/>
      <c r="E80" s="18"/>
      <c r="F80" s="102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</row>
    <row r="81" spans="3:97" x14ac:dyDescent="0.35">
      <c r="C81" s="18"/>
      <c r="D81" s="18"/>
      <c r="E81" s="18"/>
      <c r="F81" s="102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</row>
    <row r="82" spans="3:97" x14ac:dyDescent="0.35">
      <c r="C82" s="18"/>
      <c r="D82" s="18"/>
      <c r="E82" s="18"/>
      <c r="F82" s="102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</row>
    <row r="83" spans="3:97" x14ac:dyDescent="0.35">
      <c r="C83" s="18"/>
      <c r="D83" s="18"/>
      <c r="E83" s="18"/>
      <c r="F83" s="102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</row>
    <row r="84" spans="3:97" x14ac:dyDescent="0.35">
      <c r="C84" s="18"/>
      <c r="D84" s="18"/>
      <c r="E84" s="18"/>
      <c r="F84" s="102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</row>
    <row r="85" spans="3:97" x14ac:dyDescent="0.35">
      <c r="C85" s="18"/>
      <c r="D85" s="18"/>
      <c r="E85" s="18"/>
      <c r="F85" s="102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</row>
    <row r="86" spans="3:97" x14ac:dyDescent="0.35">
      <c r="C86" s="18"/>
      <c r="D86" s="18"/>
      <c r="E86" s="18"/>
      <c r="F86" s="102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</row>
    <row r="87" spans="3:97" x14ac:dyDescent="0.35">
      <c r="C87" s="18"/>
      <c r="D87" s="18"/>
      <c r="E87" s="18"/>
      <c r="F87" s="102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</row>
    <row r="88" spans="3:97" x14ac:dyDescent="0.35">
      <c r="C88" s="18"/>
      <c r="D88" s="18"/>
      <c r="E88" s="18"/>
      <c r="F88" s="102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</row>
    <row r="89" spans="3:97" x14ac:dyDescent="0.35">
      <c r="C89" s="18"/>
      <c r="D89" s="18"/>
      <c r="E89" s="18"/>
      <c r="F89" s="102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</row>
    <row r="90" spans="3:97" x14ac:dyDescent="0.35">
      <c r="C90" s="18"/>
      <c r="D90" s="18"/>
      <c r="E90" s="18"/>
      <c r="F90" s="102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</row>
    <row r="91" spans="3:97" x14ac:dyDescent="0.35">
      <c r="C91" s="18"/>
      <c r="D91" s="18"/>
      <c r="E91" s="18"/>
      <c r="F91" s="102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</row>
    <row r="92" spans="3:97" x14ac:dyDescent="0.35">
      <c r="C92" s="18"/>
      <c r="D92" s="18"/>
      <c r="E92" s="18"/>
      <c r="F92" s="102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</row>
    <row r="93" spans="3:97" x14ac:dyDescent="0.35">
      <c r="C93" s="18"/>
      <c r="D93" s="18"/>
      <c r="E93" s="18"/>
      <c r="F93" s="102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</row>
    <row r="94" spans="3:97" x14ac:dyDescent="0.35">
      <c r="C94" s="18"/>
      <c r="D94" s="18"/>
      <c r="E94" s="18"/>
      <c r="F94" s="102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</row>
    <row r="95" spans="3:97" x14ac:dyDescent="0.35">
      <c r="C95" s="18"/>
      <c r="D95" s="18"/>
      <c r="E95" s="18"/>
      <c r="F95" s="102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</row>
    <row r="96" spans="3:97" x14ac:dyDescent="0.35">
      <c r="C96" s="18"/>
      <c r="D96" s="18"/>
      <c r="E96" s="18"/>
      <c r="F96" s="102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</row>
    <row r="97" spans="3:97" x14ac:dyDescent="0.35">
      <c r="C97" s="18"/>
      <c r="D97" s="18"/>
      <c r="E97" s="18"/>
      <c r="F97" s="102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</row>
    <row r="98" spans="3:97" x14ac:dyDescent="0.35">
      <c r="C98" s="18"/>
      <c r="D98" s="18"/>
      <c r="E98" s="18"/>
      <c r="F98" s="102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</row>
    <row r="99" spans="3:97" x14ac:dyDescent="0.35">
      <c r="C99" s="18"/>
      <c r="D99" s="18"/>
      <c r="E99" s="18"/>
      <c r="F99" s="102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</row>
    <row r="100" spans="3:97" x14ac:dyDescent="0.35">
      <c r="C100" s="18"/>
      <c r="D100" s="18"/>
      <c r="E100" s="18"/>
      <c r="F100" s="102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</row>
    <row r="101" spans="3:97" x14ac:dyDescent="0.35">
      <c r="C101" s="18"/>
      <c r="D101" s="18"/>
      <c r="E101" s="18"/>
      <c r="F101" s="102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</row>
    <row r="102" spans="3:97" x14ac:dyDescent="0.35">
      <c r="C102" s="18"/>
      <c r="D102" s="18"/>
      <c r="E102" s="18"/>
      <c r="F102" s="102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</row>
    <row r="103" spans="3:97" x14ac:dyDescent="0.35">
      <c r="C103" s="18"/>
      <c r="D103" s="18"/>
      <c r="E103" s="18"/>
      <c r="F103" s="102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</row>
    <row r="104" spans="3:97" x14ac:dyDescent="0.35">
      <c r="C104" s="18"/>
      <c r="D104" s="18"/>
      <c r="E104" s="18"/>
      <c r="F104" s="102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</row>
    <row r="105" spans="3:97" x14ac:dyDescent="0.35">
      <c r="C105" s="18"/>
      <c r="D105" s="18"/>
      <c r="E105" s="18"/>
      <c r="F105" s="102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</row>
    <row r="106" spans="3:97" x14ac:dyDescent="0.35">
      <c r="C106" s="18"/>
      <c r="D106" s="18"/>
      <c r="E106" s="18"/>
      <c r="F106" s="102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</row>
    <row r="107" spans="3:97" x14ac:dyDescent="0.35">
      <c r="C107" s="18"/>
      <c r="D107" s="18"/>
      <c r="E107" s="18"/>
      <c r="F107" s="102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</row>
    <row r="108" spans="3:97" x14ac:dyDescent="0.35">
      <c r="C108" s="18"/>
      <c r="D108" s="18"/>
      <c r="E108" s="18"/>
      <c r="F108" s="102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</row>
    <row r="109" spans="3:97" x14ac:dyDescent="0.35">
      <c r="C109" s="18"/>
      <c r="D109" s="18"/>
      <c r="E109" s="18"/>
      <c r="F109" s="102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</row>
    <row r="110" spans="3:97" x14ac:dyDescent="0.35">
      <c r="C110" s="18"/>
      <c r="D110" s="18"/>
      <c r="E110" s="18"/>
      <c r="F110" s="102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</row>
    <row r="111" spans="3:97" x14ac:dyDescent="0.35">
      <c r="C111" s="18"/>
      <c r="D111" s="18"/>
      <c r="E111" s="18"/>
      <c r="F111" s="102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</row>
    <row r="112" spans="3:97" x14ac:dyDescent="0.35">
      <c r="C112" s="18"/>
      <c r="D112" s="18"/>
      <c r="E112" s="18"/>
      <c r="F112" s="102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</row>
    <row r="113" spans="3:97" x14ac:dyDescent="0.35">
      <c r="C113" s="18"/>
      <c r="D113" s="18"/>
      <c r="E113" s="18"/>
      <c r="F113" s="102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</row>
    <row r="114" spans="3:97" x14ac:dyDescent="0.35">
      <c r="C114" s="18"/>
      <c r="D114" s="18"/>
      <c r="E114" s="18"/>
      <c r="F114" s="102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</row>
    <row r="115" spans="3:97" x14ac:dyDescent="0.35">
      <c r="C115" s="18"/>
      <c r="D115" s="18"/>
      <c r="E115" s="18"/>
      <c r="F115" s="102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</row>
    <row r="116" spans="3:97" x14ac:dyDescent="0.35">
      <c r="C116" s="18"/>
      <c r="D116" s="18"/>
      <c r="E116" s="18"/>
      <c r="F116" s="102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</row>
    <row r="117" spans="3:97" x14ac:dyDescent="0.35">
      <c r="C117" s="18"/>
      <c r="D117" s="18"/>
      <c r="E117" s="18"/>
      <c r="F117" s="102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</row>
    <row r="118" spans="3:97" x14ac:dyDescent="0.35">
      <c r="C118" s="18"/>
      <c r="D118" s="18"/>
      <c r="E118" s="18"/>
      <c r="F118" s="102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</row>
    <row r="119" spans="3:97" x14ac:dyDescent="0.35">
      <c r="C119" s="18"/>
      <c r="D119" s="18"/>
      <c r="E119" s="18"/>
      <c r="F119" s="102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</row>
    <row r="120" spans="3:97" x14ac:dyDescent="0.35">
      <c r="C120" s="18"/>
      <c r="D120" s="18"/>
      <c r="E120" s="18"/>
      <c r="F120" s="102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</row>
    <row r="121" spans="3:97" x14ac:dyDescent="0.35">
      <c r="C121" s="18"/>
      <c r="D121" s="18"/>
      <c r="E121" s="18"/>
      <c r="F121" s="102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</row>
    <row r="122" spans="3:97" x14ac:dyDescent="0.35">
      <c r="C122" s="18"/>
      <c r="D122" s="18"/>
      <c r="E122" s="18"/>
      <c r="F122" s="102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</row>
    <row r="123" spans="3:97" x14ac:dyDescent="0.35">
      <c r="C123" s="18"/>
      <c r="D123" s="18"/>
      <c r="E123" s="18"/>
      <c r="F123" s="102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</row>
    <row r="124" spans="3:97" x14ac:dyDescent="0.35">
      <c r="C124" s="18"/>
      <c r="D124" s="18"/>
      <c r="E124" s="18"/>
      <c r="F124" s="102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</row>
    <row r="125" spans="3:97" x14ac:dyDescent="0.35">
      <c r="C125" s="18"/>
      <c r="D125" s="18"/>
      <c r="E125" s="18"/>
      <c r="F125" s="102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</row>
    <row r="126" spans="3:97" x14ac:dyDescent="0.35">
      <c r="C126" s="18"/>
      <c r="D126" s="18"/>
      <c r="E126" s="18"/>
      <c r="F126" s="102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</row>
    <row r="127" spans="3:97" x14ac:dyDescent="0.35">
      <c r="C127" s="18"/>
      <c r="D127" s="18"/>
      <c r="E127" s="18"/>
      <c r="F127" s="102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</row>
    <row r="128" spans="3:97" x14ac:dyDescent="0.35">
      <c r="C128" s="18"/>
      <c r="D128" s="18"/>
      <c r="E128" s="18"/>
      <c r="F128" s="102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</row>
    <row r="129" spans="3:97" x14ac:dyDescent="0.35">
      <c r="C129" s="18"/>
      <c r="D129" s="18"/>
      <c r="E129" s="18"/>
      <c r="F129" s="102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</row>
    <row r="130" spans="3:97" x14ac:dyDescent="0.35">
      <c r="C130" s="18"/>
      <c r="D130" s="18"/>
      <c r="E130" s="18"/>
      <c r="F130" s="102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</row>
    <row r="131" spans="3:97" x14ac:dyDescent="0.35">
      <c r="C131" s="18"/>
      <c r="D131" s="18"/>
      <c r="E131" s="18"/>
      <c r="F131" s="102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</row>
    <row r="132" spans="3:97" x14ac:dyDescent="0.35">
      <c r="C132" s="18"/>
      <c r="D132" s="18"/>
      <c r="E132" s="18"/>
      <c r="F132" s="102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</row>
    <row r="133" spans="3:97" x14ac:dyDescent="0.35">
      <c r="C133" s="18"/>
      <c r="D133" s="18"/>
      <c r="E133" s="18"/>
      <c r="F133" s="102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</row>
    <row r="134" spans="3:97" x14ac:dyDescent="0.35">
      <c r="C134" s="18"/>
      <c r="D134" s="18"/>
      <c r="E134" s="18"/>
      <c r="F134" s="102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</row>
    <row r="135" spans="3:97" x14ac:dyDescent="0.35">
      <c r="C135" s="18"/>
      <c r="D135" s="18"/>
      <c r="E135" s="18"/>
      <c r="F135" s="102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</row>
    <row r="136" spans="3:97" x14ac:dyDescent="0.35">
      <c r="C136" s="18"/>
      <c r="D136" s="18"/>
      <c r="E136" s="18"/>
      <c r="F136" s="102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</row>
    <row r="137" spans="3:97" x14ac:dyDescent="0.35">
      <c r="C137" s="18"/>
      <c r="D137" s="18"/>
      <c r="E137" s="18"/>
      <c r="F137" s="102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</row>
    <row r="138" spans="3:97" x14ac:dyDescent="0.35">
      <c r="C138" s="18"/>
      <c r="D138" s="18"/>
      <c r="E138" s="18"/>
      <c r="F138" s="102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</row>
    <row r="139" spans="3:97" x14ac:dyDescent="0.35">
      <c r="C139" s="18"/>
      <c r="D139" s="18"/>
      <c r="E139" s="18"/>
      <c r="F139" s="102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</row>
    <row r="140" spans="3:97" x14ac:dyDescent="0.35">
      <c r="C140" s="18"/>
      <c r="D140" s="18"/>
      <c r="E140" s="18"/>
      <c r="F140" s="102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</row>
    <row r="141" spans="3:97" x14ac:dyDescent="0.35">
      <c r="C141" s="18"/>
      <c r="D141" s="18"/>
      <c r="E141" s="18"/>
      <c r="F141" s="102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</row>
    <row r="142" spans="3:97" x14ac:dyDescent="0.35">
      <c r="C142" s="18"/>
      <c r="D142" s="18"/>
      <c r="E142" s="18"/>
      <c r="F142" s="102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</row>
    <row r="143" spans="3:97" x14ac:dyDescent="0.35">
      <c r="C143" s="18"/>
      <c r="D143" s="18"/>
      <c r="E143" s="18"/>
      <c r="F143" s="102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</row>
    <row r="144" spans="3:97" x14ac:dyDescent="0.35">
      <c r="C144" s="18"/>
      <c r="D144" s="18"/>
      <c r="E144" s="18"/>
      <c r="F144" s="102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</row>
    <row r="145" spans="3:97" x14ac:dyDescent="0.35">
      <c r="C145" s="18"/>
      <c r="D145" s="18"/>
      <c r="E145" s="18"/>
      <c r="F145" s="102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</row>
    <row r="146" spans="3:97" x14ac:dyDescent="0.35">
      <c r="C146" s="18"/>
      <c r="D146" s="18"/>
      <c r="E146" s="18"/>
      <c r="F146" s="102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</row>
    <row r="147" spans="3:97" x14ac:dyDescent="0.35">
      <c r="C147" s="18"/>
      <c r="D147" s="18"/>
      <c r="E147" s="18"/>
      <c r="F147" s="102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</row>
    <row r="148" spans="3:97" x14ac:dyDescent="0.35">
      <c r="C148" s="18"/>
      <c r="D148" s="18"/>
      <c r="E148" s="18"/>
      <c r="F148" s="102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</row>
    <row r="149" spans="3:97" x14ac:dyDescent="0.35">
      <c r="C149" s="18"/>
      <c r="D149" s="18"/>
      <c r="E149" s="18"/>
      <c r="F149" s="102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</row>
    <row r="150" spans="3:97" x14ac:dyDescent="0.35">
      <c r="C150" s="18"/>
      <c r="D150" s="18"/>
      <c r="E150" s="18"/>
      <c r="F150" s="102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</row>
    <row r="151" spans="3:97" x14ac:dyDescent="0.35">
      <c r="C151" s="18"/>
      <c r="D151" s="18"/>
      <c r="E151" s="18"/>
      <c r="F151" s="102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</row>
    <row r="152" spans="3:97" x14ac:dyDescent="0.35">
      <c r="C152" s="18"/>
      <c r="D152" s="18"/>
      <c r="E152" s="18"/>
      <c r="F152" s="102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</row>
    <row r="153" spans="3:97" x14ac:dyDescent="0.35">
      <c r="C153" s="18"/>
      <c r="D153" s="18"/>
      <c r="E153" s="18"/>
      <c r="F153" s="102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</row>
    <row r="154" spans="3:97" x14ac:dyDescent="0.35">
      <c r="C154" s="18"/>
      <c r="D154" s="18"/>
      <c r="E154" s="18"/>
      <c r="F154" s="102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</row>
    <row r="155" spans="3:97" x14ac:dyDescent="0.35">
      <c r="C155" s="18"/>
      <c r="D155" s="18"/>
      <c r="E155" s="18"/>
      <c r="F155" s="102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</row>
    <row r="156" spans="3:97" x14ac:dyDescent="0.35">
      <c r="C156" s="18"/>
      <c r="D156" s="18"/>
      <c r="E156" s="18"/>
      <c r="F156" s="102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</row>
    <row r="157" spans="3:97" x14ac:dyDescent="0.35">
      <c r="C157" s="18"/>
      <c r="D157" s="18"/>
      <c r="E157" s="18"/>
      <c r="F157" s="102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</row>
    <row r="158" spans="3:97" x14ac:dyDescent="0.35">
      <c r="C158" s="18"/>
      <c r="D158" s="18"/>
      <c r="E158" s="18"/>
      <c r="F158" s="102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</row>
    <row r="159" spans="3:97" x14ac:dyDescent="0.35">
      <c r="C159" s="18"/>
      <c r="D159" s="18"/>
      <c r="E159" s="18"/>
      <c r="F159" s="102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</row>
    <row r="160" spans="3:97" x14ac:dyDescent="0.35">
      <c r="C160" s="18"/>
      <c r="D160" s="18"/>
      <c r="E160" s="18"/>
      <c r="F160" s="102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</row>
    <row r="161" spans="3:97" x14ac:dyDescent="0.35">
      <c r="C161" s="18"/>
      <c r="D161" s="18"/>
      <c r="E161" s="18"/>
      <c r="F161" s="102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</row>
    <row r="162" spans="3:97" x14ac:dyDescent="0.35">
      <c r="C162" s="18"/>
      <c r="D162" s="18"/>
      <c r="E162" s="18"/>
      <c r="F162" s="102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</row>
    <row r="163" spans="3:97" x14ac:dyDescent="0.35">
      <c r="C163" s="18"/>
      <c r="D163" s="18"/>
      <c r="E163" s="18"/>
      <c r="F163" s="102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</row>
    <row r="164" spans="3:97" x14ac:dyDescent="0.35">
      <c r="C164" s="18"/>
      <c r="D164" s="18"/>
      <c r="E164" s="18"/>
      <c r="F164" s="102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</row>
    <row r="165" spans="3:97" x14ac:dyDescent="0.35">
      <c r="C165" s="18"/>
      <c r="D165" s="18"/>
      <c r="E165" s="18"/>
      <c r="F165" s="102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</row>
    <row r="166" spans="3:97" x14ac:dyDescent="0.35">
      <c r="C166" s="18"/>
      <c r="D166" s="18"/>
      <c r="E166" s="18"/>
      <c r="F166" s="102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</row>
    <row r="167" spans="3:97" x14ac:dyDescent="0.35">
      <c r="C167" s="18"/>
      <c r="D167" s="18"/>
      <c r="E167" s="18"/>
      <c r="F167" s="102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</row>
    <row r="168" spans="3:97" x14ac:dyDescent="0.35">
      <c r="C168" s="18"/>
      <c r="D168" s="18"/>
      <c r="E168" s="18"/>
      <c r="F168" s="102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</row>
    <row r="169" spans="3:97" x14ac:dyDescent="0.35">
      <c r="C169" s="18"/>
      <c r="D169" s="18"/>
      <c r="E169" s="18"/>
      <c r="F169" s="102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</row>
    <row r="170" spans="3:97" x14ac:dyDescent="0.35">
      <c r="C170" s="18"/>
      <c r="D170" s="18"/>
      <c r="E170" s="18"/>
      <c r="F170" s="102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</row>
    <row r="171" spans="3:97" x14ac:dyDescent="0.35">
      <c r="C171" s="18"/>
      <c r="D171" s="18"/>
      <c r="E171" s="18"/>
      <c r="F171" s="102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</row>
    <row r="172" spans="3:97" x14ac:dyDescent="0.35">
      <c r="C172" s="18"/>
      <c r="D172" s="18"/>
      <c r="E172" s="18"/>
      <c r="F172" s="102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</row>
    <row r="173" spans="3:97" x14ac:dyDescent="0.35">
      <c r="C173" s="18"/>
      <c r="D173" s="18"/>
      <c r="E173" s="18"/>
      <c r="F173" s="102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</row>
    <row r="174" spans="3:97" x14ac:dyDescent="0.35">
      <c r="C174" s="18"/>
      <c r="D174" s="18"/>
      <c r="E174" s="18"/>
      <c r="F174" s="102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</row>
    <row r="175" spans="3:97" x14ac:dyDescent="0.35">
      <c r="C175" s="18"/>
      <c r="D175" s="18"/>
      <c r="E175" s="18"/>
      <c r="F175" s="102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</row>
    <row r="176" spans="3:97" x14ac:dyDescent="0.35">
      <c r="C176" s="18"/>
      <c r="D176" s="18"/>
      <c r="E176" s="18"/>
      <c r="F176" s="102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</row>
    <row r="177" spans="3:97" x14ac:dyDescent="0.35">
      <c r="C177" s="18"/>
      <c r="D177" s="18"/>
      <c r="E177" s="18"/>
      <c r="F177" s="102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</row>
    <row r="178" spans="3:97" x14ac:dyDescent="0.35">
      <c r="C178" s="18"/>
      <c r="D178" s="18"/>
      <c r="E178" s="18"/>
      <c r="F178" s="102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</row>
    <row r="179" spans="3:97" x14ac:dyDescent="0.35">
      <c r="C179" s="18"/>
      <c r="D179" s="18"/>
      <c r="E179" s="18"/>
      <c r="F179" s="102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</row>
    <row r="180" spans="3:97" x14ac:dyDescent="0.35">
      <c r="C180" s="18"/>
      <c r="D180" s="18"/>
      <c r="E180" s="18"/>
      <c r="F180" s="102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</row>
    <row r="181" spans="3:97" x14ac:dyDescent="0.35">
      <c r="C181" s="18"/>
      <c r="D181" s="18"/>
      <c r="E181" s="18"/>
      <c r="F181" s="102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</row>
    <row r="182" spans="3:97" x14ac:dyDescent="0.35">
      <c r="C182" s="18"/>
      <c r="D182" s="18"/>
      <c r="E182" s="18"/>
      <c r="F182" s="102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</row>
    <row r="183" spans="3:97" x14ac:dyDescent="0.35">
      <c r="C183" s="18"/>
      <c r="D183" s="18"/>
      <c r="E183" s="18"/>
      <c r="F183" s="102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</row>
    <row r="184" spans="3:97" x14ac:dyDescent="0.35">
      <c r="C184" s="18"/>
      <c r="D184" s="18"/>
      <c r="E184" s="18"/>
      <c r="F184" s="102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</row>
    <row r="185" spans="3:97" x14ac:dyDescent="0.35">
      <c r="C185" s="18"/>
      <c r="D185" s="18"/>
      <c r="E185" s="18"/>
      <c r="F185" s="102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</row>
    <row r="186" spans="3:97" x14ac:dyDescent="0.35">
      <c r="C186" s="18"/>
      <c r="D186" s="18"/>
      <c r="E186" s="18"/>
      <c r="F186" s="102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</row>
    <row r="187" spans="3:97" x14ac:dyDescent="0.35">
      <c r="C187" s="18"/>
      <c r="D187" s="18"/>
      <c r="E187" s="18"/>
      <c r="F187" s="102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</row>
    <row r="188" spans="3:97" x14ac:dyDescent="0.35">
      <c r="C188" s="18"/>
      <c r="D188" s="18"/>
      <c r="E188" s="18"/>
      <c r="F188" s="10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</row>
    <row r="189" spans="3:97" x14ac:dyDescent="0.35">
      <c r="C189" s="18"/>
      <c r="D189" s="18"/>
      <c r="E189" s="18"/>
      <c r="F189" s="102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</row>
    <row r="190" spans="3:97" x14ac:dyDescent="0.35">
      <c r="C190" s="18"/>
      <c r="D190" s="18"/>
      <c r="E190" s="18"/>
      <c r="F190" s="102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</row>
    <row r="191" spans="3:97" x14ac:dyDescent="0.35">
      <c r="C191" s="18"/>
      <c r="D191" s="18"/>
      <c r="E191" s="18"/>
      <c r="F191" s="10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</row>
    <row r="192" spans="3:97" x14ac:dyDescent="0.35">
      <c r="C192" s="18"/>
      <c r="D192" s="18"/>
      <c r="E192" s="18"/>
      <c r="F192" s="102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</row>
    <row r="193" spans="3:97" x14ac:dyDescent="0.35">
      <c r="C193" s="18"/>
      <c r="D193" s="18"/>
      <c r="E193" s="18"/>
      <c r="F193" s="102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</row>
    <row r="194" spans="3:97" x14ac:dyDescent="0.35">
      <c r="C194" s="18"/>
      <c r="D194" s="18"/>
      <c r="E194" s="18"/>
      <c r="F194" s="102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</row>
    <row r="195" spans="3:97" x14ac:dyDescent="0.35">
      <c r="C195" s="18"/>
      <c r="D195" s="18"/>
      <c r="E195" s="18"/>
      <c r="F195" s="102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</row>
    <row r="196" spans="3:97" x14ac:dyDescent="0.35">
      <c r="C196" s="18"/>
      <c r="D196" s="18"/>
      <c r="E196" s="18"/>
      <c r="F196" s="102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</row>
    <row r="197" spans="3:97" x14ac:dyDescent="0.35">
      <c r="C197" s="18"/>
      <c r="D197" s="18"/>
      <c r="E197" s="18"/>
      <c r="F197" s="102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</row>
    <row r="198" spans="3:97" x14ac:dyDescent="0.35">
      <c r="C198" s="18"/>
      <c r="D198" s="18"/>
      <c r="E198" s="18"/>
      <c r="F198" s="102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</row>
    <row r="199" spans="3:97" x14ac:dyDescent="0.35">
      <c r="C199" s="18"/>
      <c r="D199" s="18"/>
      <c r="E199" s="18"/>
      <c r="F199" s="102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</row>
    <row r="200" spans="3:97" x14ac:dyDescent="0.35">
      <c r="C200" s="18"/>
      <c r="D200" s="18"/>
      <c r="E200" s="18"/>
      <c r="F200" s="102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</row>
    <row r="201" spans="3:97" x14ac:dyDescent="0.35">
      <c r="C201" s="18"/>
      <c r="D201" s="18"/>
      <c r="E201" s="18"/>
      <c r="F201" s="102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</row>
    <row r="202" spans="3:97" x14ac:dyDescent="0.35">
      <c r="C202" s="18"/>
      <c r="D202" s="18"/>
      <c r="E202" s="18"/>
      <c r="F202" s="102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</row>
    <row r="203" spans="3:97" x14ac:dyDescent="0.35">
      <c r="C203" s="18"/>
      <c r="D203" s="18"/>
      <c r="E203" s="18"/>
      <c r="F203" s="102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</row>
    <row r="204" spans="3:97" x14ac:dyDescent="0.35">
      <c r="C204" s="18"/>
      <c r="D204" s="18"/>
      <c r="E204" s="18"/>
      <c r="F204" s="102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</row>
    <row r="205" spans="3:97" x14ac:dyDescent="0.35">
      <c r="C205" s="18"/>
      <c r="D205" s="18"/>
      <c r="E205" s="18"/>
      <c r="F205" s="102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</row>
    <row r="206" spans="3:97" x14ac:dyDescent="0.35">
      <c r="C206" s="18"/>
      <c r="D206" s="18"/>
      <c r="E206" s="18"/>
      <c r="F206" s="102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</row>
    <row r="207" spans="3:97" x14ac:dyDescent="0.35">
      <c r="C207" s="18"/>
      <c r="D207" s="18"/>
      <c r="E207" s="18"/>
      <c r="F207" s="102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</row>
    <row r="208" spans="3:97" x14ac:dyDescent="0.35">
      <c r="C208" s="18"/>
      <c r="D208" s="18"/>
      <c r="E208" s="18"/>
      <c r="F208" s="102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</row>
    <row r="209" spans="3:97" x14ac:dyDescent="0.35">
      <c r="C209" s="18"/>
      <c r="D209" s="18"/>
      <c r="E209" s="18"/>
      <c r="F209" s="102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</row>
    <row r="210" spans="3:97" x14ac:dyDescent="0.35">
      <c r="C210" s="18"/>
      <c r="D210" s="18"/>
      <c r="E210" s="18"/>
      <c r="F210" s="102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</row>
    <row r="211" spans="3:97" x14ac:dyDescent="0.35">
      <c r="C211" s="18"/>
      <c r="D211" s="18"/>
      <c r="E211" s="18"/>
      <c r="F211" s="102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</row>
    <row r="212" spans="3:97" x14ac:dyDescent="0.35">
      <c r="C212" s="18"/>
      <c r="D212" s="18"/>
      <c r="E212" s="18"/>
      <c r="F212" s="102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</row>
    <row r="213" spans="3:97" x14ac:dyDescent="0.35">
      <c r="C213" s="18"/>
      <c r="D213" s="18"/>
      <c r="E213" s="18"/>
      <c r="F213" s="102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</row>
    <row r="214" spans="3:97" x14ac:dyDescent="0.35">
      <c r="C214" s="18"/>
      <c r="D214" s="18"/>
      <c r="E214" s="18"/>
      <c r="F214" s="102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</row>
    <row r="215" spans="3:97" x14ac:dyDescent="0.35">
      <c r="C215" s="18"/>
      <c r="D215" s="18"/>
      <c r="E215" s="18"/>
      <c r="F215" s="102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</row>
    <row r="216" spans="3:97" x14ac:dyDescent="0.35">
      <c r="C216" s="18"/>
      <c r="D216" s="18"/>
      <c r="E216" s="18"/>
      <c r="F216" s="102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</row>
    <row r="217" spans="3:97" x14ac:dyDescent="0.35">
      <c r="C217" s="18"/>
      <c r="D217" s="18"/>
      <c r="E217" s="18"/>
      <c r="F217" s="102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</row>
    <row r="218" spans="3:97" x14ac:dyDescent="0.35">
      <c r="C218" s="18"/>
      <c r="D218" s="18"/>
      <c r="E218" s="18"/>
      <c r="F218" s="102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</row>
    <row r="219" spans="3:97" x14ac:dyDescent="0.35">
      <c r="C219" s="18"/>
      <c r="D219" s="18"/>
      <c r="E219" s="18"/>
      <c r="F219" s="102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</row>
    <row r="220" spans="3:97" x14ac:dyDescent="0.35">
      <c r="C220" s="18"/>
      <c r="D220" s="18"/>
      <c r="E220" s="18"/>
      <c r="F220" s="102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</row>
    <row r="221" spans="3:97" x14ac:dyDescent="0.35">
      <c r="C221" s="18"/>
      <c r="D221" s="18"/>
      <c r="E221" s="18"/>
      <c r="F221" s="102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</row>
    <row r="222" spans="3:97" x14ac:dyDescent="0.35">
      <c r="C222" s="18"/>
      <c r="D222" s="18"/>
      <c r="E222" s="18"/>
      <c r="F222" s="102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</row>
    <row r="223" spans="3:97" x14ac:dyDescent="0.35">
      <c r="C223" s="18"/>
      <c r="D223" s="18"/>
      <c r="E223" s="18"/>
      <c r="F223" s="102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</row>
    <row r="224" spans="3:97" x14ac:dyDescent="0.35">
      <c r="C224" s="18"/>
      <c r="D224" s="18"/>
      <c r="E224" s="18"/>
      <c r="F224" s="102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</row>
    <row r="225" spans="3:97" x14ac:dyDescent="0.35">
      <c r="C225" s="18"/>
      <c r="D225" s="18"/>
      <c r="E225" s="18"/>
      <c r="F225" s="102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</row>
    <row r="226" spans="3:97" x14ac:dyDescent="0.35">
      <c r="C226" s="18"/>
      <c r="D226" s="18"/>
      <c r="E226" s="18"/>
      <c r="F226" s="102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</row>
    <row r="227" spans="3:97" x14ac:dyDescent="0.35">
      <c r="C227" s="18"/>
      <c r="D227" s="18"/>
      <c r="E227" s="18"/>
      <c r="F227" s="102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</row>
    <row r="228" spans="3:97" x14ac:dyDescent="0.35">
      <c r="C228" s="18"/>
      <c r="D228" s="18"/>
      <c r="E228" s="18"/>
      <c r="F228" s="102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</row>
    <row r="229" spans="3:97" x14ac:dyDescent="0.35">
      <c r="C229" s="18"/>
      <c r="D229" s="18"/>
      <c r="E229" s="18"/>
      <c r="F229" s="102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</row>
    <row r="230" spans="3:97" x14ac:dyDescent="0.35">
      <c r="C230" s="18"/>
      <c r="D230" s="18"/>
      <c r="E230" s="18"/>
      <c r="F230" s="102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</row>
    <row r="231" spans="3:97" x14ac:dyDescent="0.35">
      <c r="C231" s="18"/>
      <c r="D231" s="18"/>
      <c r="E231" s="18"/>
      <c r="F231" s="102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</row>
    <row r="232" spans="3:97" x14ac:dyDescent="0.35">
      <c r="C232" s="18"/>
      <c r="D232" s="18"/>
      <c r="E232" s="18"/>
      <c r="F232" s="102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</row>
    <row r="233" spans="3:97" x14ac:dyDescent="0.35">
      <c r="C233" s="18"/>
      <c r="D233" s="18"/>
      <c r="E233" s="18"/>
      <c r="F233" s="102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</row>
    <row r="234" spans="3:97" x14ac:dyDescent="0.35">
      <c r="C234" s="18"/>
      <c r="D234" s="18"/>
      <c r="E234" s="18"/>
      <c r="F234" s="102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</row>
    <row r="235" spans="3:97" x14ac:dyDescent="0.35">
      <c r="C235" s="18"/>
      <c r="D235" s="18"/>
      <c r="E235" s="18"/>
      <c r="F235" s="102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</row>
    <row r="236" spans="3:97" x14ac:dyDescent="0.35">
      <c r="C236" s="18"/>
      <c r="D236" s="18"/>
      <c r="E236" s="18"/>
      <c r="F236" s="102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</row>
    <row r="237" spans="3:97" x14ac:dyDescent="0.35">
      <c r="C237" s="18"/>
      <c r="D237" s="18"/>
      <c r="E237" s="18"/>
      <c r="F237" s="102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</row>
    <row r="238" spans="3:97" x14ac:dyDescent="0.35">
      <c r="C238" s="18"/>
      <c r="D238" s="18"/>
      <c r="E238" s="18"/>
      <c r="F238" s="102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</row>
    <row r="239" spans="3:97" x14ac:dyDescent="0.35">
      <c r="C239" s="18"/>
      <c r="D239" s="18"/>
      <c r="E239" s="18"/>
      <c r="F239" s="102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</row>
    <row r="240" spans="3:97" x14ac:dyDescent="0.35">
      <c r="C240" s="18"/>
      <c r="D240" s="18"/>
      <c r="E240" s="18"/>
      <c r="F240" s="102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</row>
    <row r="241" spans="3:97" x14ac:dyDescent="0.35">
      <c r="C241" s="18"/>
      <c r="D241" s="18"/>
      <c r="E241" s="18"/>
      <c r="F241" s="102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</row>
    <row r="242" spans="3:97" x14ac:dyDescent="0.35">
      <c r="C242" s="18"/>
      <c r="D242" s="18"/>
      <c r="E242" s="18"/>
      <c r="F242" s="102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</row>
    <row r="243" spans="3:97" x14ac:dyDescent="0.35">
      <c r="C243" s="18"/>
      <c r="D243" s="18"/>
      <c r="E243" s="18"/>
      <c r="F243" s="102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</row>
    <row r="244" spans="3:97" x14ac:dyDescent="0.35">
      <c r="C244" s="18"/>
      <c r="D244" s="18"/>
      <c r="E244" s="18"/>
      <c r="F244" s="102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</row>
    <row r="245" spans="3:97" x14ac:dyDescent="0.35">
      <c r="C245" s="18"/>
      <c r="D245" s="18"/>
      <c r="E245" s="18"/>
      <c r="F245" s="102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</row>
    <row r="246" spans="3:97" x14ac:dyDescent="0.35">
      <c r="C246" s="18"/>
      <c r="D246" s="18"/>
      <c r="E246" s="18"/>
      <c r="F246" s="102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</row>
    <row r="247" spans="3:97" x14ac:dyDescent="0.35">
      <c r="C247" s="18"/>
      <c r="D247" s="18"/>
      <c r="E247" s="18"/>
      <c r="F247" s="102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</row>
    <row r="248" spans="3:97" x14ac:dyDescent="0.35">
      <c r="C248" s="18"/>
      <c r="D248" s="18"/>
      <c r="E248" s="18"/>
      <c r="F248" s="102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</row>
    <row r="249" spans="3:97" x14ac:dyDescent="0.35">
      <c r="C249" s="18"/>
      <c r="D249" s="18"/>
      <c r="E249" s="18"/>
      <c r="F249" s="102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</row>
    <row r="250" spans="3:97" x14ac:dyDescent="0.35">
      <c r="C250" s="18"/>
      <c r="D250" s="18"/>
      <c r="E250" s="18"/>
      <c r="F250" s="102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</row>
    <row r="251" spans="3:97" x14ac:dyDescent="0.35">
      <c r="C251" s="18"/>
      <c r="D251" s="18"/>
      <c r="E251" s="18"/>
      <c r="F251" s="102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2019-10-21T04:51:46Z</dcterms:modified>
</cp:coreProperties>
</file>