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FBA7FC8B-06D3-482E-9AB0-1B659F8C003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4" i="10"/>
  <c r="AJ4" i="10" l="1"/>
  <c r="AK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P17" i="10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N6" i="10" s="1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15" i="10"/>
  <c r="M16" i="10"/>
  <c r="M4" i="10"/>
  <c r="M17" i="10" s="1"/>
  <c r="L5" i="10"/>
  <c r="L6" i="10"/>
  <c r="L7" i="10"/>
  <c r="L8" i="10"/>
  <c r="L9" i="10"/>
  <c r="L10" i="10"/>
  <c r="L11" i="10"/>
  <c r="L12" i="10"/>
  <c r="L13" i="10"/>
  <c r="L14" i="10"/>
  <c r="L15" i="10"/>
  <c r="L16" i="10"/>
  <c r="L4" i="10"/>
  <c r="L17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4" i="10"/>
  <c r="K17" i="10" s="1"/>
  <c r="J5" i="10"/>
  <c r="J6" i="10"/>
  <c r="J7" i="10"/>
  <c r="J8" i="10"/>
  <c r="J9" i="10"/>
  <c r="J10" i="10"/>
  <c r="J11" i="10"/>
  <c r="J12" i="10"/>
  <c r="J13" i="10"/>
  <c r="J14" i="10"/>
  <c r="J15" i="10"/>
  <c r="J16" i="10"/>
  <c r="J4" i="10"/>
  <c r="J17" i="10" s="1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X15" i="10"/>
  <c r="AN15" i="10"/>
  <c r="E17" i="10"/>
  <c r="D17" i="10"/>
  <c r="C17" i="10"/>
  <c r="BB17" i="10"/>
  <c r="BA17" i="10"/>
  <c r="AY17" i="10"/>
  <c r="AR17" i="10"/>
  <c r="C2" i="10"/>
  <c r="AK5" i="10" l="1"/>
  <c r="AK6" i="10"/>
  <c r="AE6" i="10" s="1"/>
  <c r="AK7" i="10"/>
  <c r="AK8" i="10"/>
  <c r="AK10" i="10"/>
  <c r="AK11" i="10"/>
  <c r="AE11" i="10" s="1"/>
  <c r="AK12" i="10"/>
  <c r="AK13" i="10"/>
  <c r="AK14" i="10"/>
  <c r="AK15" i="10"/>
  <c r="AK16" i="10"/>
  <c r="AL4" i="10"/>
  <c r="AL7" i="10"/>
  <c r="AL8" i="10"/>
  <c r="AM8" i="10" s="1"/>
  <c r="AL9" i="10"/>
  <c r="AL10" i="10"/>
  <c r="AM10" i="10" s="1"/>
  <c r="AL11" i="10"/>
  <c r="AL12" i="10"/>
  <c r="AM12" i="10" s="1"/>
  <c r="AL15" i="10"/>
  <c r="AL16" i="10"/>
  <c r="AQ17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D5" i="10" s="1"/>
  <c r="AT6" i="10"/>
  <c r="AT7" i="10"/>
  <c r="AT8" i="10"/>
  <c r="AT9" i="10"/>
  <c r="AT10" i="10"/>
  <c r="AD10" i="10" s="1"/>
  <c r="AT11" i="10"/>
  <c r="AT12" i="10"/>
  <c r="AT13" i="10"/>
  <c r="AD13" i="10" s="1"/>
  <c r="AT14" i="10"/>
  <c r="AT15" i="10"/>
  <c r="AT16" i="10"/>
  <c r="AK9" i="10"/>
  <c r="AL14" i="10"/>
  <c r="AF14" i="10" s="1"/>
  <c r="AG14" i="10" s="1"/>
  <c r="AU4" i="10"/>
  <c r="AU5" i="10"/>
  <c r="AU6" i="10"/>
  <c r="AU7" i="10"/>
  <c r="AU8" i="10"/>
  <c r="AU9" i="10"/>
  <c r="AU10" i="10"/>
  <c r="AU11" i="10"/>
  <c r="AU12" i="10"/>
  <c r="AU13" i="10"/>
  <c r="AU14" i="10"/>
  <c r="AE14" i="10" s="1"/>
  <c r="AU15" i="10"/>
  <c r="AE15" i="10" s="1"/>
  <c r="AU16" i="10"/>
  <c r="AP17" i="10"/>
  <c r="AL6" i="10"/>
  <c r="AL13" i="10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X5" i="10"/>
  <c r="AX12" i="10"/>
  <c r="AN5" i="10"/>
  <c r="AX16" i="10"/>
  <c r="AX13" i="10"/>
  <c r="AH13" i="10" s="1"/>
  <c r="AH15" i="10"/>
  <c r="AM15" i="10"/>
  <c r="AF15" i="10"/>
  <c r="AG15" i="10" s="1"/>
  <c r="AJ17" i="10"/>
  <c r="AX7" i="10"/>
  <c r="AN8" i="10"/>
  <c r="AX10" i="10"/>
  <c r="AH10" i="10" s="1"/>
  <c r="AN9" i="10"/>
  <c r="AH9" i="10" s="1"/>
  <c r="AW5" i="10"/>
  <c r="AN7" i="10"/>
  <c r="AX6" i="10"/>
  <c r="AH6" i="10" s="1"/>
  <c r="AE8" i="10"/>
  <c r="AN16" i="10"/>
  <c r="AX14" i="10"/>
  <c r="AH14" i="10" s="1"/>
  <c r="AK17" i="10"/>
  <c r="AD7" i="10"/>
  <c r="AX8" i="10"/>
  <c r="AX11" i="10"/>
  <c r="AH11" i="10" s="1"/>
  <c r="AN12" i="10"/>
  <c r="AX17" i="10"/>
  <c r="AF16" i="10"/>
  <c r="AG16" i="10" s="1"/>
  <c r="AV17" i="10"/>
  <c r="AL17" i="10"/>
  <c r="AN17" i="10"/>
  <c r="AT17" i="10"/>
  <c r="AM11" i="10"/>
  <c r="AM16" i="10"/>
  <c r="AM7" i="10"/>
  <c r="AN4" i="10"/>
  <c r="AM9" i="10"/>
  <c r="AM13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4" i="10" l="1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<sst xmlns="http://schemas.openxmlformats.org/spreadsheetml/2006/main" count="162" uniqueCount="97">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</sst>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="72" zoomScaleNormal="72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3" customWidth="1" outlineLevel="1"/>
    <col min="24" max="25" width="13.1796875" style="155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8" customWidth="1" collapsed="1"/>
    <col min="36" max="39" width="13.1796875" style="18" customWidth="1"/>
    <col min="40" max="44" width="13.1796875" style="18" hidden="1" customWidth="1" outlineLevel="1"/>
    <col min="45" max="45" width="13.1796875" style="178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40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70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95</v>
      </c>
      <c r="K2" s="107"/>
      <c r="L2" s="107"/>
      <c r="M2" s="108"/>
      <c r="N2" s="106" t="s">
        <v>96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1" t="s">
        <v>90</v>
      </c>
      <c r="X2" s="139"/>
      <c r="Y2" s="139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94</v>
      </c>
      <c r="N3" s="105">
        <v>43709</v>
      </c>
      <c r="O3" s="105">
        <v>43739</v>
      </c>
      <c r="P3" s="105" t="s">
        <v>94</v>
      </c>
      <c r="Q3" s="105">
        <v>43709</v>
      </c>
      <c r="R3" s="105">
        <v>43739</v>
      </c>
      <c r="S3" s="105" t="s">
        <v>94</v>
      </c>
      <c r="T3" s="105">
        <v>43709</v>
      </c>
      <c r="U3" s="105">
        <v>43739</v>
      </c>
      <c r="V3" s="105" t="s">
        <v>94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94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94</v>
      </c>
      <c r="AO3" s="102">
        <v>43709</v>
      </c>
      <c r="AP3" s="102">
        <v>43739</v>
      </c>
      <c r="AQ3" s="136">
        <v>43770</v>
      </c>
      <c r="AR3" s="167" t="s">
        <v>94</v>
      </c>
      <c r="AS3" s="96" t="s">
        <v>36</v>
      </c>
      <c r="AT3" s="102">
        <v>43709</v>
      </c>
      <c r="AU3" s="102">
        <v>43739</v>
      </c>
      <c r="AV3" s="136">
        <v>43770</v>
      </c>
      <c r="AW3" s="95" t="s">
        <v>70</v>
      </c>
      <c r="AX3" s="168" t="s">
        <v>94</v>
      </c>
      <c r="AY3" s="102">
        <v>43709</v>
      </c>
      <c r="AZ3" s="102">
        <v>43739</v>
      </c>
      <c r="BA3" s="169">
        <v>43770</v>
      </c>
      <c r="BB3" s="171" t="s">
        <v>94</v>
      </c>
      <c r="BC3" s="2"/>
      <c r="BD3" s="2"/>
    </row>
    <row r="4" spans="1:56" s="28" customFormat="1" x14ac:dyDescent="0.35">
      <c r="A4" s="118"/>
      <c r="B4" s="134"/>
      <c r="C4" s="137"/>
      <c r="D4" s="137"/>
      <c r="E4" s="138"/>
      <c r="F4" s="132"/>
      <c r="G4" s="132"/>
      <c r="H4" s="132"/>
      <c r="I4" s="132"/>
      <c r="J4" s="119" t="e">
        <f>VLOOKUP($B4,'Daily COGS'!$B:$F,2,FALSE)</f>
        <v>#N/A</v>
      </c>
      <c r="K4" s="119" t="e">
        <f>VLOOKUP($B4,'Daily COGS'!$B:$F,3,FALSE)</f>
        <v>#N/A</v>
      </c>
      <c r="L4" s="119" t="e">
        <f>VLOOKUP($B4,'Daily COGS'!$B:$F,4,FALSE)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Inbounds'!$B:$E,4,FALSE)</f>
        <v>#N/A</v>
      </c>
      <c r="Q4" s="142"/>
      <c r="R4" s="142"/>
      <c r="S4" s="142"/>
      <c r="T4" s="142"/>
      <c r="U4" s="142"/>
      <c r="V4" s="142"/>
      <c r="W4" s="150"/>
      <c r="X4" s="150"/>
      <c r="Y4" s="150"/>
      <c r="Z4" s="142"/>
      <c r="AA4" s="142"/>
      <c r="AB4" s="142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3" t="str">
        <f t="shared" si="0"/>
        <v>n.a.</v>
      </c>
      <c r="AG4" s="123" t="str">
        <f t="shared" ref="AG4:AG16" si="1">IFERROR(AC4-AF4, "n.a.")</f>
        <v>n.a.</v>
      </c>
      <c r="AH4" s="172" t="str">
        <f>IFERROR(IF(AN4="n.a.", -AX4, IF(AX4="n.a.", AN4, AN4-AX4)),"n.a.")</f>
        <v>n.a.</v>
      </c>
      <c r="AI4" s="177" t="str">
        <f>IFERROR(VLOOKUP($B4,ID!$A:$AJ, 27,FALSE), "")</f>
        <v/>
      </c>
      <c r="AJ4" s="121" t="str">
        <f t="shared" ref="AJ4:AJ17" si="2">IFERROR(AO4/J4*30,"n.a.")</f>
        <v>n.a.</v>
      </c>
      <c r="AK4" s="124" t="str">
        <f t="shared" ref="AK4:AK17" si="3">IFERROR(AP4/K4*30,"n.a.")</f>
        <v>n.a.</v>
      </c>
      <c r="AL4" s="121" t="str">
        <f t="shared" ref="AL4:AL17" si="4">IFERROR(AQ4/L4*30,"n.a.")</f>
        <v>n.a.</v>
      </c>
      <c r="AM4" s="122" t="str">
        <f t="shared" ref="AM4:AM16" si="5">IFERROR(-AL4+AI4,"n.a.")</f>
        <v>n.a.</v>
      </c>
      <c r="AN4" s="143" t="str">
        <f t="shared" ref="AN4:AN17" si="6"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 t="shared" ref="AT4:AT17" si="7">IFERROR(AY4/J4*30,"n.a.")</f>
        <v>n.a.</v>
      </c>
      <c r="AU4" s="121" t="str">
        <f t="shared" ref="AU4:AU17" si="8">IFERROR(AZ4/K4*30,"n.a.")</f>
        <v>n.a.</v>
      </c>
      <c r="AV4" s="121" t="str">
        <f t="shared" ref="AV4:AV17" si="9">IFERROR(BA4/L4*30,"n.a.")</f>
        <v>n.a.</v>
      </c>
      <c r="AW4" s="122" t="str">
        <f t="shared" ref="AW4:AW14" si="10">IFERROR(-AS4+AV4, "n.a.")</f>
        <v>n.a.</v>
      </c>
      <c r="AX4" s="143" t="str">
        <f t="shared" ref="AX4:AX17" si="11"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1" t="e">
        <f>VLOOKUP(B4,'Daily Accounts Payable'!B:F,5,FALSE)</f>
        <v>#N/A</v>
      </c>
    </row>
    <row r="5" spans="1:56" s="28" customFormat="1" x14ac:dyDescent="0.35">
      <c r="A5" s="125"/>
      <c r="B5" s="134"/>
      <c r="C5" s="137"/>
      <c r="D5" s="137"/>
      <c r="E5" s="138"/>
      <c r="F5" s="132"/>
      <c r="G5" s="132"/>
      <c r="H5" s="132"/>
      <c r="I5" s="132"/>
      <c r="J5" s="119" t="e">
        <f>VLOOKUP($B5,'Daily COGS'!$B:$F,2,FALSE)</f>
        <v>#N/A</v>
      </c>
      <c r="K5" s="119" t="e">
        <f>VLOOKUP($B5,'Daily COGS'!$B:$F,3,FALSE)</f>
        <v>#N/A</v>
      </c>
      <c r="L5" s="119" t="e">
        <f>VLOOKUP($B5,'Daily COGS'!$B:$F,4,FALSE)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Inbounds'!$B:$E,4,FALSE)</f>
        <v>#N/A</v>
      </c>
      <c r="Q5" s="142"/>
      <c r="R5" s="142"/>
      <c r="S5" s="142"/>
      <c r="T5" s="142"/>
      <c r="U5" s="142"/>
      <c r="V5" s="142"/>
      <c r="W5" s="151"/>
      <c r="X5" s="151"/>
      <c r="Y5" s="150"/>
      <c r="Z5" s="142"/>
      <c r="AA5" s="142"/>
      <c r="AB5" s="142"/>
      <c r="AC5" s="120" t="str">
        <f t="shared" ref="AC5:AC16" si="12">IFERROR(AI5-AS5,"")</f>
        <v/>
      </c>
      <c r="AD5" s="127" t="str">
        <f t="shared" si="0"/>
        <v>n.a.</v>
      </c>
      <c r="AE5" s="127" t="str">
        <f t="shared" si="0"/>
        <v>n.a.</v>
      </c>
      <c r="AF5" s="144" t="str">
        <f t="shared" si="0"/>
        <v>n.a.</v>
      </c>
      <c r="AG5" s="129" t="str">
        <f t="shared" si="1"/>
        <v>n.a.</v>
      </c>
      <c r="AH5" s="172" t="str">
        <f t="shared" ref="AH5:AH17" si="13">IFERROR(IF(AN5="n.a.", -AX5, IF(AX5="n.a.", AN5, AN5-AX5)),"n.a.")</f>
        <v>n.a.</v>
      </c>
      <c r="AI5" s="177" t="str">
        <f>IFERROR(VLOOKUP($B5,ID!$A:$AJ, 27,FALSE), "")</f>
        <v/>
      </c>
      <c r="AJ5" s="121" t="str">
        <f t="shared" si="2"/>
        <v>n.a.</v>
      </c>
      <c r="AK5" s="124" t="str">
        <f t="shared" si="3"/>
        <v>n.a.</v>
      </c>
      <c r="AL5" s="121" t="str">
        <f t="shared" si="4"/>
        <v>n.a.</v>
      </c>
      <c r="AM5" s="128" t="str">
        <f t="shared" si="5"/>
        <v>n.a.</v>
      </c>
      <c r="AN5" s="143" t="str">
        <f t="shared" si="6"/>
        <v>n.a.</v>
      </c>
      <c r="AO5" s="131" t="e">
        <f>VLOOKUP(B5,'Daily Inventory Value'!B:F,2,FALSE)</f>
        <v>#N/A</v>
      </c>
      <c r="AP5" s="131" t="e">
        <f>VLOOKUP(B5,'Daily Inventory Value'!B:F,3,FALSE)</f>
        <v>#N/A</v>
      </c>
      <c r="AQ5" s="131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 t="shared" si="7"/>
        <v>n.a.</v>
      </c>
      <c r="AU5" s="121" t="str">
        <f t="shared" si="8"/>
        <v>n.a.</v>
      </c>
      <c r="AV5" s="121" t="str">
        <f t="shared" si="9"/>
        <v>n.a.</v>
      </c>
      <c r="AW5" s="128" t="str">
        <f t="shared" si="10"/>
        <v>n.a.</v>
      </c>
      <c r="AX5" s="143" t="str">
        <f t="shared" si="11"/>
        <v>n.a.</v>
      </c>
      <c r="AY5" s="131" t="e">
        <f>VLOOKUP(B5,'Daily Accounts Payable'!B:F,2,FALSE)</f>
        <v>#N/A</v>
      </c>
      <c r="AZ5" s="131" t="e">
        <f>VLOOKUP(B5,'Daily Accounts Payable'!B:F,3,FALSE)</f>
        <v>#N/A</v>
      </c>
      <c r="BA5" s="131" t="e">
        <f>VLOOKUP(B5,'Daily Accounts Payable'!B:F,4,FALSE)</f>
        <v>#N/A</v>
      </c>
      <c r="BB5" s="131" t="e">
        <f>VLOOKUP(B5,'Daily Accounts Payable'!B:F,5,FALSE)</f>
        <v>#N/A</v>
      </c>
    </row>
    <row r="6" spans="1:56" s="28" customFormat="1" x14ac:dyDescent="0.35">
      <c r="A6" s="125"/>
      <c r="B6" s="134"/>
      <c r="C6" s="137"/>
      <c r="D6" s="137"/>
      <c r="E6" s="138"/>
      <c r="F6" s="132"/>
      <c r="G6" s="132"/>
      <c r="H6" s="132"/>
      <c r="I6" s="132"/>
      <c r="J6" s="119" t="e">
        <f>VLOOKUP($B6,'Daily COGS'!$B:$F,2,FALSE)</f>
        <v>#N/A</v>
      </c>
      <c r="K6" s="119" t="e">
        <f>VLOOKUP($B6,'Daily COGS'!$B:$F,3,FALSE)</f>
        <v>#N/A</v>
      </c>
      <c r="L6" s="119" t="e">
        <f>VLOOKUP($B6,'Daily COGS'!$B:$F,4,FALSE)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Inbounds'!$B:$E,4,FALSE)</f>
        <v>#N/A</v>
      </c>
      <c r="Q6" s="142"/>
      <c r="R6" s="142"/>
      <c r="S6" s="142"/>
      <c r="T6" s="142"/>
      <c r="U6" s="142"/>
      <c r="V6" s="142"/>
      <c r="W6" s="150"/>
      <c r="X6" s="150"/>
      <c r="Y6" s="150"/>
      <c r="Z6" s="142"/>
      <c r="AA6" s="142"/>
      <c r="AB6" s="142"/>
      <c r="AC6" s="120" t="str">
        <f t="shared" si="12"/>
        <v/>
      </c>
      <c r="AD6" s="127" t="str">
        <f t="shared" si="0"/>
        <v>n.a.</v>
      </c>
      <c r="AE6" s="127" t="str">
        <f t="shared" si="0"/>
        <v>n.a.</v>
      </c>
      <c r="AF6" s="144" t="str">
        <f t="shared" si="0"/>
        <v>n.a.</v>
      </c>
      <c r="AG6" s="129" t="str">
        <f t="shared" si="1"/>
        <v>n.a.</v>
      </c>
      <c r="AH6" s="172" t="str">
        <f t="shared" si="13"/>
        <v>n.a.</v>
      </c>
      <c r="AI6" s="177" t="str">
        <f>IFERROR(VLOOKUP($B6,ID!$A:$AJ, 27,FALSE), "")</f>
        <v/>
      </c>
      <c r="AJ6" s="121" t="str">
        <f t="shared" si="2"/>
        <v>n.a.</v>
      </c>
      <c r="AK6" s="124" t="str">
        <f t="shared" si="3"/>
        <v>n.a.</v>
      </c>
      <c r="AL6" s="121" t="str">
        <f t="shared" si="4"/>
        <v>n.a.</v>
      </c>
      <c r="AM6" s="128" t="str">
        <f t="shared" si="5"/>
        <v>n.a.</v>
      </c>
      <c r="AN6" s="143" t="str">
        <f t="shared" si="6"/>
        <v>n.a.</v>
      </c>
      <c r="AO6" s="131" t="e">
        <f>VLOOKUP(B6,'Daily Inventory Value'!B:F,2,FALSE)</f>
        <v>#N/A</v>
      </c>
      <c r="AP6" s="131" t="e">
        <f>VLOOKUP(B6,'Daily Inventory Value'!B:F,3,FALSE)</f>
        <v>#N/A</v>
      </c>
      <c r="AQ6" s="131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 t="shared" si="7"/>
        <v>n.a.</v>
      </c>
      <c r="AU6" s="121" t="str">
        <f t="shared" si="8"/>
        <v>n.a.</v>
      </c>
      <c r="AV6" s="121" t="str">
        <f t="shared" si="9"/>
        <v>n.a.</v>
      </c>
      <c r="AW6" s="128" t="str">
        <f t="shared" si="10"/>
        <v>n.a.</v>
      </c>
      <c r="AX6" s="143" t="str">
        <f t="shared" si="11"/>
        <v>n.a.</v>
      </c>
      <c r="AY6" s="131" t="e">
        <f>VLOOKUP(B6,'Daily Accounts Payable'!B:F,2,FALSE)</f>
        <v>#N/A</v>
      </c>
      <c r="AZ6" s="131" t="e">
        <f>VLOOKUP(B6,'Daily Accounts Payable'!B:F,3,FALSE)</f>
        <v>#N/A</v>
      </c>
      <c r="BA6" s="131" t="e">
        <f>VLOOKUP(B6,'Daily Accounts Payable'!B:F,4,FALSE)</f>
        <v>#N/A</v>
      </c>
      <c r="BB6" s="131" t="e">
        <f>VLOOKUP(B6,'Daily Accounts Payable'!B:F,5,FALSE)</f>
        <v>#N/A</v>
      </c>
    </row>
    <row r="7" spans="1:56" s="28" customFormat="1" x14ac:dyDescent="0.35">
      <c r="A7" s="125"/>
      <c r="B7" s="134"/>
      <c r="C7" s="137"/>
      <c r="D7" s="137"/>
      <c r="E7" s="138"/>
      <c r="F7" s="132"/>
      <c r="G7" s="132"/>
      <c r="H7" s="132"/>
      <c r="I7" s="132"/>
      <c r="J7" s="119" t="e">
        <f>VLOOKUP($B7,'Daily COGS'!$B:$F,2,FALSE)</f>
        <v>#N/A</v>
      </c>
      <c r="K7" s="119" t="e">
        <f>VLOOKUP($B7,'Daily COGS'!$B:$F,3,FALSE)</f>
        <v>#N/A</v>
      </c>
      <c r="L7" s="119" t="e">
        <f>VLOOKUP($B7,'Daily COGS'!$B:$F,4,FALSE)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Inbounds'!$B:$E,4,FALSE)</f>
        <v>#N/A</v>
      </c>
      <c r="Q7" s="142"/>
      <c r="R7" s="142"/>
      <c r="S7" s="142"/>
      <c r="T7" s="142"/>
      <c r="U7" s="142"/>
      <c r="V7" s="142"/>
      <c r="W7" s="150"/>
      <c r="X7" s="150"/>
      <c r="Y7" s="150"/>
      <c r="Z7" s="142"/>
      <c r="AA7" s="142"/>
      <c r="AB7" s="142"/>
      <c r="AC7" s="120" t="str">
        <f t="shared" si="12"/>
        <v/>
      </c>
      <c r="AD7" s="127" t="str">
        <f t="shared" si="0"/>
        <v>n.a.</v>
      </c>
      <c r="AE7" s="127" t="str">
        <f t="shared" si="0"/>
        <v>n.a.</v>
      </c>
      <c r="AF7" s="144" t="str">
        <f t="shared" si="0"/>
        <v>n.a.</v>
      </c>
      <c r="AG7" s="129" t="str">
        <f t="shared" si="1"/>
        <v>n.a.</v>
      </c>
      <c r="AH7" s="172" t="str">
        <f t="shared" si="13"/>
        <v>n.a.</v>
      </c>
      <c r="AI7" s="177" t="str">
        <f>IFERROR(VLOOKUP($B7,ID!$A:$AJ, 27,FALSE), "")</f>
        <v/>
      </c>
      <c r="AJ7" s="121" t="str">
        <f t="shared" si="2"/>
        <v>n.a.</v>
      </c>
      <c r="AK7" s="124" t="str">
        <f t="shared" si="3"/>
        <v>n.a.</v>
      </c>
      <c r="AL7" s="121" t="str">
        <f t="shared" si="4"/>
        <v>n.a.</v>
      </c>
      <c r="AM7" s="128" t="str">
        <f t="shared" si="5"/>
        <v>n.a.</v>
      </c>
      <c r="AN7" s="143" t="str">
        <f t="shared" si="6"/>
        <v>n.a.</v>
      </c>
      <c r="AO7" s="131" t="e">
        <f>VLOOKUP(B7,'Daily Inventory Value'!B:F,2,FALSE)</f>
        <v>#N/A</v>
      </c>
      <c r="AP7" s="131" t="e">
        <f>VLOOKUP(B7,'Daily Inventory Value'!B:F,3,FALSE)</f>
        <v>#N/A</v>
      </c>
      <c r="AQ7" s="131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 t="shared" si="7"/>
        <v>n.a.</v>
      </c>
      <c r="AU7" s="121" t="str">
        <f t="shared" si="8"/>
        <v>n.a.</v>
      </c>
      <c r="AV7" s="121" t="str">
        <f t="shared" si="9"/>
        <v>n.a.</v>
      </c>
      <c r="AW7" s="128" t="str">
        <f t="shared" si="10"/>
        <v>n.a.</v>
      </c>
      <c r="AX7" s="143" t="str">
        <f t="shared" si="11"/>
        <v>n.a.</v>
      </c>
      <c r="AY7" s="131" t="e">
        <f>VLOOKUP(B7,'Daily Accounts Payable'!B:F,2,FALSE)</f>
        <v>#N/A</v>
      </c>
      <c r="AZ7" s="131" t="e">
        <f>VLOOKUP(B7,'Daily Accounts Payable'!B:F,3,FALSE)</f>
        <v>#N/A</v>
      </c>
      <c r="BA7" s="131" t="e">
        <f>VLOOKUP(B7,'Daily Accounts Payable'!B:F,4,FALSE)</f>
        <v>#N/A</v>
      </c>
      <c r="BB7" s="131" t="e">
        <f>VLOOKUP(B7,'Daily Accounts Payable'!B:F,5,FALSE)</f>
        <v>#N/A</v>
      </c>
    </row>
    <row r="8" spans="1:56" s="28" customFormat="1" x14ac:dyDescent="0.35">
      <c r="A8" s="125"/>
      <c r="B8" s="134"/>
      <c r="C8" s="137"/>
      <c r="D8" s="137"/>
      <c r="E8" s="138"/>
      <c r="F8" s="132"/>
      <c r="G8" s="132"/>
      <c r="H8" s="132"/>
      <c r="I8" s="132"/>
      <c r="J8" s="119" t="e">
        <f>VLOOKUP($B8,'Daily COGS'!$B:$F,2,FALSE)</f>
        <v>#N/A</v>
      </c>
      <c r="K8" s="119" t="e">
        <f>VLOOKUP($B8,'Daily COGS'!$B:$F,3,FALSE)</f>
        <v>#N/A</v>
      </c>
      <c r="L8" s="119" t="e">
        <f>VLOOKUP($B8,'Daily COGS'!$B:$F,4,FALSE)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Inbounds'!$B:$E,4,FALSE)</f>
        <v>#N/A</v>
      </c>
      <c r="Q8" s="142"/>
      <c r="R8" s="142"/>
      <c r="S8" s="142"/>
      <c r="T8" s="142"/>
      <c r="U8" s="142"/>
      <c r="V8" s="142"/>
      <c r="W8" s="150"/>
      <c r="X8" s="150"/>
      <c r="Y8" s="150"/>
      <c r="Z8" s="142"/>
      <c r="AA8" s="142"/>
      <c r="AB8" s="142"/>
      <c r="AC8" s="120" t="str">
        <f t="shared" si="12"/>
        <v/>
      </c>
      <c r="AD8" s="127" t="str">
        <f t="shared" si="0"/>
        <v>n.a.</v>
      </c>
      <c r="AE8" s="127" t="str">
        <f t="shared" si="0"/>
        <v>n.a.</v>
      </c>
      <c r="AF8" s="144" t="str">
        <f t="shared" si="0"/>
        <v>n.a.</v>
      </c>
      <c r="AG8" s="129" t="str">
        <f t="shared" si="1"/>
        <v>n.a.</v>
      </c>
      <c r="AH8" s="172" t="str">
        <f t="shared" si="13"/>
        <v>n.a.</v>
      </c>
      <c r="AI8" s="177" t="str">
        <f>IFERROR(VLOOKUP($B8,ID!$A:$AJ, 27,FALSE), "")</f>
        <v/>
      </c>
      <c r="AJ8" s="121" t="str">
        <f t="shared" si="2"/>
        <v>n.a.</v>
      </c>
      <c r="AK8" s="124" t="str">
        <f t="shared" si="3"/>
        <v>n.a.</v>
      </c>
      <c r="AL8" s="121" t="str">
        <f t="shared" si="4"/>
        <v>n.a.</v>
      </c>
      <c r="AM8" s="128" t="str">
        <f t="shared" si="5"/>
        <v>n.a.</v>
      </c>
      <c r="AN8" s="143" t="str">
        <f t="shared" si="6"/>
        <v>n.a.</v>
      </c>
      <c r="AO8" s="131" t="e">
        <f>VLOOKUP(B8,'Daily Inventory Value'!B:F,2,FALSE)</f>
        <v>#N/A</v>
      </c>
      <c r="AP8" s="131" t="e">
        <f>VLOOKUP(B8,'Daily Inventory Value'!B:F,3,FALSE)</f>
        <v>#N/A</v>
      </c>
      <c r="AQ8" s="131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 t="shared" si="7"/>
        <v>n.a.</v>
      </c>
      <c r="AU8" s="121" t="str">
        <f t="shared" si="8"/>
        <v>n.a.</v>
      </c>
      <c r="AV8" s="121" t="str">
        <f t="shared" si="9"/>
        <v>n.a.</v>
      </c>
      <c r="AW8" s="128" t="str">
        <f t="shared" si="10"/>
        <v>n.a.</v>
      </c>
      <c r="AX8" s="143" t="str">
        <f t="shared" si="11"/>
        <v>n.a.</v>
      </c>
      <c r="AY8" s="131" t="e">
        <f>VLOOKUP(B8,'Daily Accounts Payable'!B:F,2,FALSE)</f>
        <v>#N/A</v>
      </c>
      <c r="AZ8" s="131" t="e">
        <f>VLOOKUP(B8,'Daily Accounts Payable'!B:F,3,FALSE)</f>
        <v>#N/A</v>
      </c>
      <c r="BA8" s="131" t="e">
        <f>VLOOKUP(B8,'Daily Accounts Payable'!B:F,4,FALSE)</f>
        <v>#N/A</v>
      </c>
      <c r="BB8" s="131" t="e">
        <f>VLOOKUP(B8,'Daily Accounts Payable'!B:F,5,FALSE)</f>
        <v>#N/A</v>
      </c>
    </row>
    <row r="9" spans="1:56" s="28" customFormat="1" x14ac:dyDescent="0.35">
      <c r="A9" s="125"/>
      <c r="B9" s="134"/>
      <c r="C9" s="137"/>
      <c r="D9" s="137"/>
      <c r="E9" s="138"/>
      <c r="F9" s="132"/>
      <c r="G9" s="132"/>
      <c r="H9" s="132"/>
      <c r="I9" s="132"/>
      <c r="J9" s="119" t="e">
        <f>VLOOKUP($B9,'Daily COGS'!$B:$F,2,FALSE)</f>
        <v>#N/A</v>
      </c>
      <c r="K9" s="119" t="e">
        <f>VLOOKUP($B9,'Daily COGS'!$B:$F,3,FALSE)</f>
        <v>#N/A</v>
      </c>
      <c r="L9" s="119" t="e">
        <f>VLOOKUP($B9,'Daily COGS'!$B:$F,4,FALSE)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Inbounds'!$B:$E,4,FALSE)</f>
        <v>#N/A</v>
      </c>
      <c r="Q9" s="142"/>
      <c r="R9" s="142"/>
      <c r="S9" s="142"/>
      <c r="T9" s="142"/>
      <c r="U9" s="142"/>
      <c r="V9" s="142"/>
      <c r="W9" s="150"/>
      <c r="X9" s="150"/>
      <c r="Y9" s="150"/>
      <c r="Z9" s="142"/>
      <c r="AA9" s="142"/>
      <c r="AB9" s="142"/>
      <c r="AC9" s="120" t="str">
        <f t="shared" si="12"/>
        <v/>
      </c>
      <c r="AD9" s="127" t="str">
        <f t="shared" si="0"/>
        <v>n.a.</v>
      </c>
      <c r="AE9" s="127" t="str">
        <f t="shared" si="0"/>
        <v>n.a.</v>
      </c>
      <c r="AF9" s="144" t="str">
        <f t="shared" si="0"/>
        <v>n.a.</v>
      </c>
      <c r="AG9" s="129" t="str">
        <f t="shared" si="1"/>
        <v>n.a.</v>
      </c>
      <c r="AH9" s="172" t="str">
        <f t="shared" si="13"/>
        <v>n.a.</v>
      </c>
      <c r="AI9" s="177" t="str">
        <f>IFERROR(VLOOKUP($B9,ID!$A:$AJ, 27,FALSE), "")</f>
        <v/>
      </c>
      <c r="AJ9" s="121" t="str">
        <f t="shared" si="2"/>
        <v>n.a.</v>
      </c>
      <c r="AK9" s="124" t="str">
        <f t="shared" si="3"/>
        <v>n.a.</v>
      </c>
      <c r="AL9" s="121" t="str">
        <f t="shared" si="4"/>
        <v>n.a.</v>
      </c>
      <c r="AM9" s="128" t="str">
        <f t="shared" si="5"/>
        <v>n.a.</v>
      </c>
      <c r="AN9" s="143" t="str">
        <f t="shared" si="6"/>
        <v>n.a.</v>
      </c>
      <c r="AO9" s="131" t="e">
        <f>VLOOKUP(B9,'Daily Inventory Value'!B:F,2,FALSE)</f>
        <v>#N/A</v>
      </c>
      <c r="AP9" s="131" t="e">
        <f>VLOOKUP(B9,'Daily Inventory Value'!B:F,3,FALSE)</f>
        <v>#N/A</v>
      </c>
      <c r="AQ9" s="131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 t="shared" si="7"/>
        <v>n.a.</v>
      </c>
      <c r="AU9" s="121" t="str">
        <f t="shared" si="8"/>
        <v>n.a.</v>
      </c>
      <c r="AV9" s="121" t="str">
        <f t="shared" si="9"/>
        <v>n.a.</v>
      </c>
      <c r="AW9" s="128" t="str">
        <f t="shared" si="10"/>
        <v>n.a.</v>
      </c>
      <c r="AX9" s="143" t="str">
        <f t="shared" si="11"/>
        <v>n.a.</v>
      </c>
      <c r="AY9" s="131" t="e">
        <f>VLOOKUP(B9,'Daily Accounts Payable'!B:F,2,FALSE)</f>
        <v>#N/A</v>
      </c>
      <c r="AZ9" s="131" t="e">
        <f>VLOOKUP(B9,'Daily Accounts Payable'!B:F,3,FALSE)</f>
        <v>#N/A</v>
      </c>
      <c r="BA9" s="131" t="e">
        <f>VLOOKUP(B9,'Daily Accounts Payable'!B:F,4,FALSE)</f>
        <v>#N/A</v>
      </c>
      <c r="BB9" s="131" t="e">
        <f>VLOOKUP(B9,'Daily Accounts Payable'!B:F,5,FALSE)</f>
        <v>#N/A</v>
      </c>
    </row>
    <row r="10" spans="1:56" s="28" customFormat="1" x14ac:dyDescent="0.35">
      <c r="A10" s="125"/>
      <c r="B10" s="134"/>
      <c r="C10" s="137"/>
      <c r="D10" s="137"/>
      <c r="E10" s="138"/>
      <c r="F10" s="132"/>
      <c r="G10" s="132"/>
      <c r="H10" s="132"/>
      <c r="I10" s="132"/>
      <c r="J10" s="119" t="e">
        <f>VLOOKUP($B10,'Daily COGS'!$B:$F,2,FALSE)</f>
        <v>#N/A</v>
      </c>
      <c r="K10" s="119" t="e">
        <f>VLOOKUP($B10,'Daily COGS'!$B:$F,3,FALSE)</f>
        <v>#N/A</v>
      </c>
      <c r="L10" s="119" t="e">
        <f>VLOOKUP($B10,'Daily COGS'!$B:$F,4,FALSE)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Inbounds'!$B:$E,4,FALSE)</f>
        <v>#N/A</v>
      </c>
      <c r="Q10" s="142"/>
      <c r="R10" s="142"/>
      <c r="S10" s="142"/>
      <c r="T10" s="142"/>
      <c r="U10" s="142"/>
      <c r="V10" s="142"/>
      <c r="W10" s="150"/>
      <c r="X10" s="150"/>
      <c r="Y10" s="150"/>
      <c r="Z10" s="142"/>
      <c r="AA10" s="142"/>
      <c r="AB10" s="142"/>
      <c r="AC10" s="120" t="str">
        <f t="shared" si="12"/>
        <v/>
      </c>
      <c r="AD10" s="127" t="str">
        <f t="shared" si="0"/>
        <v>n.a.</v>
      </c>
      <c r="AE10" s="127" t="str">
        <f t="shared" si="0"/>
        <v>n.a.</v>
      </c>
      <c r="AF10" s="144" t="str">
        <f t="shared" si="0"/>
        <v>n.a.</v>
      </c>
      <c r="AG10" s="129" t="str">
        <f t="shared" si="1"/>
        <v>n.a.</v>
      </c>
      <c r="AH10" s="172" t="str">
        <f t="shared" si="13"/>
        <v>n.a.</v>
      </c>
      <c r="AI10" s="177" t="str">
        <f>IFERROR(VLOOKUP($B10,ID!$A:$AJ, 27,FALSE), "")</f>
        <v/>
      </c>
      <c r="AJ10" s="121" t="str">
        <f t="shared" si="2"/>
        <v>n.a.</v>
      </c>
      <c r="AK10" s="124" t="str">
        <f t="shared" si="3"/>
        <v>n.a.</v>
      </c>
      <c r="AL10" s="121" t="str">
        <f t="shared" si="4"/>
        <v>n.a.</v>
      </c>
      <c r="AM10" s="128" t="str">
        <f t="shared" si="5"/>
        <v>n.a.</v>
      </c>
      <c r="AN10" s="143" t="str">
        <f t="shared" si="6"/>
        <v>n.a.</v>
      </c>
      <c r="AO10" s="131" t="e">
        <f>VLOOKUP(B10,'Daily Inventory Value'!B:F,2,FALSE)</f>
        <v>#N/A</v>
      </c>
      <c r="AP10" s="131" t="e">
        <f>VLOOKUP(B10,'Daily Inventory Value'!B:F,3,FALSE)</f>
        <v>#N/A</v>
      </c>
      <c r="AQ10" s="131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 t="shared" si="7"/>
        <v>n.a.</v>
      </c>
      <c r="AU10" s="121" t="str">
        <f t="shared" si="8"/>
        <v>n.a.</v>
      </c>
      <c r="AV10" s="121" t="str">
        <f t="shared" si="9"/>
        <v>n.a.</v>
      </c>
      <c r="AW10" s="128" t="str">
        <f t="shared" si="10"/>
        <v>n.a.</v>
      </c>
      <c r="AX10" s="143" t="str">
        <f t="shared" si="11"/>
        <v>n.a.</v>
      </c>
      <c r="AY10" s="131" t="e">
        <f>VLOOKUP(B10,'Daily Accounts Payable'!B:F,2,FALSE)</f>
        <v>#N/A</v>
      </c>
      <c r="AZ10" s="131" t="e">
        <f>VLOOKUP(B10,'Daily Accounts Payable'!B:F,3,FALSE)</f>
        <v>#N/A</v>
      </c>
      <c r="BA10" s="131" t="e">
        <f>VLOOKUP(B10,'Daily Accounts Payable'!B:F,4,FALSE)</f>
        <v>#N/A</v>
      </c>
      <c r="BB10" s="131" t="e">
        <f>VLOOKUP(B10,'Daily Accounts Payable'!B:F,5,FALSE)</f>
        <v>#N/A</v>
      </c>
    </row>
    <row r="11" spans="1:56" s="28" customFormat="1" x14ac:dyDescent="0.35">
      <c r="A11" s="125"/>
      <c r="B11" s="134"/>
      <c r="C11" s="137"/>
      <c r="D11" s="137"/>
      <c r="E11" s="138"/>
      <c r="F11" s="132"/>
      <c r="G11" s="132"/>
      <c r="H11" s="132"/>
      <c r="I11" s="132"/>
      <c r="J11" s="119" t="e">
        <f>VLOOKUP($B11,'Daily COGS'!$B:$F,2,FALSE)</f>
        <v>#N/A</v>
      </c>
      <c r="K11" s="119" t="e">
        <f>VLOOKUP($B11,'Daily COGS'!$B:$F,3,FALSE)</f>
        <v>#N/A</v>
      </c>
      <c r="L11" s="119" t="e">
        <f>VLOOKUP($B11,'Daily COGS'!$B:$F,4,FALSE)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Inbounds'!$B:$E,4,FALSE)</f>
        <v>#N/A</v>
      </c>
      <c r="Q11" s="142"/>
      <c r="R11" s="142"/>
      <c r="S11" s="142"/>
      <c r="T11" s="142"/>
      <c r="U11" s="142"/>
      <c r="V11" s="142"/>
      <c r="W11" s="150"/>
      <c r="X11" s="150"/>
      <c r="Y11" s="150"/>
      <c r="Z11" s="142"/>
      <c r="AA11" s="142"/>
      <c r="AB11" s="142"/>
      <c r="AC11" s="120" t="str">
        <f t="shared" si="12"/>
        <v/>
      </c>
      <c r="AD11" s="127" t="str">
        <f t="shared" si="0"/>
        <v>n.a.</v>
      </c>
      <c r="AE11" s="127" t="str">
        <f t="shared" si="0"/>
        <v>n.a.</v>
      </c>
      <c r="AF11" s="144" t="str">
        <f t="shared" si="0"/>
        <v>n.a.</v>
      </c>
      <c r="AG11" s="129" t="str">
        <f t="shared" si="1"/>
        <v>n.a.</v>
      </c>
      <c r="AH11" s="172" t="str">
        <f t="shared" si="13"/>
        <v>n.a.</v>
      </c>
      <c r="AI11" s="177" t="str">
        <f>IFERROR(VLOOKUP($B11,ID!$A:$AJ, 27,FALSE), "")</f>
        <v/>
      </c>
      <c r="AJ11" s="121" t="str">
        <f t="shared" si="2"/>
        <v>n.a.</v>
      </c>
      <c r="AK11" s="124" t="str">
        <f t="shared" si="3"/>
        <v>n.a.</v>
      </c>
      <c r="AL11" s="121" t="str">
        <f t="shared" si="4"/>
        <v>n.a.</v>
      </c>
      <c r="AM11" s="128" t="str">
        <f t="shared" si="5"/>
        <v>n.a.</v>
      </c>
      <c r="AN11" s="143" t="str">
        <f t="shared" si="6"/>
        <v>n.a.</v>
      </c>
      <c r="AO11" s="131" t="e">
        <f>VLOOKUP(B11,'Daily Inventory Value'!B:F,2,FALSE)</f>
        <v>#N/A</v>
      </c>
      <c r="AP11" s="131" t="e">
        <f>VLOOKUP(B11,'Daily Inventory Value'!B:F,3,FALSE)</f>
        <v>#N/A</v>
      </c>
      <c r="AQ11" s="131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 t="shared" si="7"/>
        <v>n.a.</v>
      </c>
      <c r="AU11" s="121" t="str">
        <f t="shared" si="8"/>
        <v>n.a.</v>
      </c>
      <c r="AV11" s="121" t="str">
        <f t="shared" si="9"/>
        <v>n.a.</v>
      </c>
      <c r="AW11" s="128" t="str">
        <f t="shared" si="10"/>
        <v>n.a.</v>
      </c>
      <c r="AX11" s="143" t="str">
        <f t="shared" si="11"/>
        <v>n.a.</v>
      </c>
      <c r="AY11" s="131" t="e">
        <f>VLOOKUP(B11,'Daily Accounts Payable'!B:F,2,FALSE)</f>
        <v>#N/A</v>
      </c>
      <c r="AZ11" s="131" t="e">
        <f>VLOOKUP(B11,'Daily Accounts Payable'!B:F,3,FALSE)</f>
        <v>#N/A</v>
      </c>
      <c r="BA11" s="131" t="e">
        <f>VLOOKUP(B11,'Daily Accounts Payable'!B:F,4,FALSE)</f>
        <v>#N/A</v>
      </c>
      <c r="BB11" s="131" t="e">
        <f>VLOOKUP(B11,'Daily Accounts Payable'!B:F,5,FALSE)</f>
        <v>#N/A</v>
      </c>
    </row>
    <row r="12" spans="1:56" s="28" customFormat="1" x14ac:dyDescent="0.35">
      <c r="A12" s="125"/>
      <c r="B12" s="134"/>
      <c r="C12" s="137"/>
      <c r="D12" s="137"/>
      <c r="E12" s="138"/>
      <c r="F12" s="132"/>
      <c r="G12" s="132"/>
      <c r="H12" s="132"/>
      <c r="I12" s="132"/>
      <c r="J12" s="119" t="e">
        <f>VLOOKUP($B12,'Daily COGS'!$B:$F,2,FALSE)</f>
        <v>#N/A</v>
      </c>
      <c r="K12" s="119" t="e">
        <f>VLOOKUP($B12,'Daily COGS'!$B:$F,3,FALSE)</f>
        <v>#N/A</v>
      </c>
      <c r="L12" s="119" t="e">
        <f>VLOOKUP($B12,'Daily COGS'!$B:$F,4,FALSE)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Inbounds'!$B:$E,4,FALSE)</f>
        <v>#N/A</v>
      </c>
      <c r="Q12" s="142"/>
      <c r="R12" s="142"/>
      <c r="S12" s="142"/>
      <c r="T12" s="142"/>
      <c r="U12" s="142"/>
      <c r="V12" s="142"/>
      <c r="W12" s="150"/>
      <c r="X12" s="150"/>
      <c r="Y12" s="150"/>
      <c r="Z12" s="142"/>
      <c r="AA12" s="142"/>
      <c r="AB12" s="142"/>
      <c r="AC12" s="120" t="str">
        <f t="shared" si="12"/>
        <v/>
      </c>
      <c r="AD12" s="127" t="str">
        <f t="shared" si="0"/>
        <v>n.a.</v>
      </c>
      <c r="AE12" s="127" t="str">
        <f t="shared" si="0"/>
        <v>n.a.</v>
      </c>
      <c r="AF12" s="144" t="str">
        <f t="shared" si="0"/>
        <v>n.a.</v>
      </c>
      <c r="AG12" s="129" t="str">
        <f t="shared" si="1"/>
        <v>n.a.</v>
      </c>
      <c r="AH12" s="172" t="str">
        <f t="shared" si="13"/>
        <v>n.a.</v>
      </c>
      <c r="AI12" s="177" t="str">
        <f>IFERROR(VLOOKUP($B12,ID!$A:$AJ, 27,FALSE), "")</f>
        <v/>
      </c>
      <c r="AJ12" s="121" t="str">
        <f t="shared" si="2"/>
        <v>n.a.</v>
      </c>
      <c r="AK12" s="124" t="str">
        <f t="shared" si="3"/>
        <v>n.a.</v>
      </c>
      <c r="AL12" s="121" t="str">
        <f t="shared" si="4"/>
        <v>n.a.</v>
      </c>
      <c r="AM12" s="128" t="str">
        <f t="shared" si="5"/>
        <v>n.a.</v>
      </c>
      <c r="AN12" s="143" t="str">
        <f t="shared" si="6"/>
        <v>n.a.</v>
      </c>
      <c r="AO12" s="131" t="e">
        <f>VLOOKUP(B12,'Daily Inventory Value'!B:F,2,FALSE)</f>
        <v>#N/A</v>
      </c>
      <c r="AP12" s="131" t="e">
        <f>VLOOKUP(B12,'Daily Inventory Value'!B:F,3,FALSE)</f>
        <v>#N/A</v>
      </c>
      <c r="AQ12" s="131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 t="shared" si="7"/>
        <v>n.a.</v>
      </c>
      <c r="AU12" s="121" t="str">
        <f t="shared" si="8"/>
        <v>n.a.</v>
      </c>
      <c r="AV12" s="121" t="str">
        <f t="shared" si="9"/>
        <v>n.a.</v>
      </c>
      <c r="AW12" s="128" t="str">
        <f t="shared" si="10"/>
        <v>n.a.</v>
      </c>
      <c r="AX12" s="143" t="str">
        <f t="shared" si="11"/>
        <v>n.a.</v>
      </c>
      <c r="AY12" s="131" t="e">
        <f>VLOOKUP(B12,'Daily Accounts Payable'!B:F,2,FALSE)</f>
        <v>#N/A</v>
      </c>
      <c r="AZ12" s="131" t="e">
        <f>VLOOKUP(B12,'Daily Accounts Payable'!B:F,3,FALSE)</f>
        <v>#N/A</v>
      </c>
      <c r="BA12" s="131" t="e">
        <f>VLOOKUP(B12,'Daily Accounts Payable'!B:F,4,FALSE)</f>
        <v>#N/A</v>
      </c>
      <c r="BB12" s="131" t="e">
        <f>VLOOKUP(B12,'Daily Accounts Payable'!B:F,5,FALSE)</f>
        <v>#N/A</v>
      </c>
    </row>
    <row r="13" spans="1:56" s="28" customFormat="1" x14ac:dyDescent="0.35">
      <c r="A13" s="125"/>
      <c r="B13" s="134"/>
      <c r="C13" s="137"/>
      <c r="D13" s="137"/>
      <c r="E13" s="138"/>
      <c r="F13" s="132"/>
      <c r="G13" s="132"/>
      <c r="H13" s="132"/>
      <c r="I13" s="132"/>
      <c r="J13" s="119" t="e">
        <f>VLOOKUP($B13,'Daily COGS'!$B:$F,2,FALSE)</f>
        <v>#N/A</v>
      </c>
      <c r="K13" s="119" t="e">
        <f>VLOOKUP($B13,'Daily COGS'!$B:$F,3,FALSE)</f>
        <v>#N/A</v>
      </c>
      <c r="L13" s="119" t="e">
        <f>VLOOKUP($B13,'Daily COGS'!$B:$F,4,FALSE)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Inbounds'!$B:$E,4,FALSE)</f>
        <v>#N/A</v>
      </c>
      <c r="Q13" s="142"/>
      <c r="R13" s="142"/>
      <c r="S13" s="142"/>
      <c r="T13" s="142"/>
      <c r="U13" s="142"/>
      <c r="V13" s="142"/>
      <c r="W13" s="150"/>
      <c r="X13" s="150"/>
      <c r="Y13" s="150"/>
      <c r="Z13" s="142"/>
      <c r="AA13" s="142"/>
      <c r="AB13" s="142"/>
      <c r="AC13" s="120" t="str">
        <f t="shared" si="12"/>
        <v/>
      </c>
      <c r="AD13" s="127" t="str">
        <f t="shared" si="0"/>
        <v>n.a.</v>
      </c>
      <c r="AE13" s="127" t="str">
        <f t="shared" si="0"/>
        <v>n.a.</v>
      </c>
      <c r="AF13" s="144" t="str">
        <f t="shared" si="0"/>
        <v>n.a.</v>
      </c>
      <c r="AG13" s="129" t="str">
        <f t="shared" si="1"/>
        <v>n.a.</v>
      </c>
      <c r="AH13" s="172" t="str">
        <f t="shared" si="13"/>
        <v>n.a.</v>
      </c>
      <c r="AI13" s="177" t="str">
        <f>IFERROR(VLOOKUP($B13,ID!$A:$AJ, 27,FALSE), "")</f>
        <v/>
      </c>
      <c r="AJ13" s="121" t="str">
        <f t="shared" si="2"/>
        <v>n.a.</v>
      </c>
      <c r="AK13" s="124" t="str">
        <f t="shared" si="3"/>
        <v>n.a.</v>
      </c>
      <c r="AL13" s="121" t="str">
        <f t="shared" si="4"/>
        <v>n.a.</v>
      </c>
      <c r="AM13" s="128" t="str">
        <f t="shared" si="5"/>
        <v>n.a.</v>
      </c>
      <c r="AN13" s="143" t="str">
        <f t="shared" si="6"/>
        <v>n.a.</v>
      </c>
      <c r="AO13" s="131" t="e">
        <f>VLOOKUP(B13,'Daily Inventory Value'!B:F,2,FALSE)</f>
        <v>#N/A</v>
      </c>
      <c r="AP13" s="131" t="e">
        <f>VLOOKUP(B13,'Daily Inventory Value'!B:F,3,FALSE)</f>
        <v>#N/A</v>
      </c>
      <c r="AQ13" s="131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 t="shared" si="7"/>
        <v>n.a.</v>
      </c>
      <c r="AU13" s="121" t="str">
        <f t="shared" si="8"/>
        <v>n.a.</v>
      </c>
      <c r="AV13" s="121" t="str">
        <f t="shared" si="9"/>
        <v>n.a.</v>
      </c>
      <c r="AW13" s="128" t="str">
        <f t="shared" si="10"/>
        <v>n.a.</v>
      </c>
      <c r="AX13" s="143" t="str">
        <f t="shared" si="11"/>
        <v>n.a.</v>
      </c>
      <c r="AY13" s="131" t="e">
        <f>VLOOKUP(B13,'Daily Accounts Payable'!B:F,2,FALSE)</f>
        <v>#N/A</v>
      </c>
      <c r="AZ13" s="131" t="e">
        <f>VLOOKUP(B13,'Daily Accounts Payable'!B:F,3,FALSE)</f>
        <v>#N/A</v>
      </c>
      <c r="BA13" s="131" t="e">
        <f>VLOOKUP(B13,'Daily Accounts Payable'!B:F,4,FALSE)</f>
        <v>#N/A</v>
      </c>
      <c r="BB13" s="131" t="e">
        <f>VLOOKUP(B13,'Daily Accounts Payable'!B:F,5,FALSE)</f>
        <v>#N/A</v>
      </c>
    </row>
    <row r="14" spans="1:56" s="28" customFormat="1" x14ac:dyDescent="0.35">
      <c r="A14" s="125"/>
      <c r="B14" s="134"/>
      <c r="C14" s="137"/>
      <c r="D14" s="137"/>
      <c r="E14" s="138"/>
      <c r="F14" s="132"/>
      <c r="G14" s="132"/>
      <c r="H14" s="132"/>
      <c r="I14" s="132"/>
      <c r="J14" s="119" t="e">
        <f>VLOOKUP($B14,'Daily COGS'!$B:$F,2,FALSE)</f>
        <v>#N/A</v>
      </c>
      <c r="K14" s="119" t="e">
        <f>VLOOKUP($B14,'Daily COGS'!$B:$F,3,FALSE)</f>
        <v>#N/A</v>
      </c>
      <c r="L14" s="119" t="e">
        <f>VLOOKUP($B14,'Daily COGS'!$B:$F,4,FALSE)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Inbounds'!$B:$E,4,FALSE)</f>
        <v>#N/A</v>
      </c>
      <c r="Q14" s="142"/>
      <c r="R14" s="142"/>
      <c r="S14" s="142"/>
      <c r="T14" s="142"/>
      <c r="U14" s="142"/>
      <c r="V14" s="142"/>
      <c r="W14" s="150"/>
      <c r="X14" s="150"/>
      <c r="Y14" s="150"/>
      <c r="Z14" s="142"/>
      <c r="AA14" s="142"/>
      <c r="AB14" s="142"/>
      <c r="AC14" s="120" t="str">
        <f t="shared" si="12"/>
        <v/>
      </c>
      <c r="AD14" s="127" t="str">
        <f t="shared" si="0"/>
        <v>n.a.</v>
      </c>
      <c r="AE14" s="127" t="str">
        <f t="shared" si="0"/>
        <v>n.a.</v>
      </c>
      <c r="AF14" s="144" t="str">
        <f t="shared" si="0"/>
        <v>n.a.</v>
      </c>
      <c r="AG14" s="129" t="str">
        <f t="shared" si="1"/>
        <v>n.a.</v>
      </c>
      <c r="AH14" s="172" t="str">
        <f t="shared" si="13"/>
        <v>n.a.</v>
      </c>
      <c r="AI14" s="177" t="str">
        <f>IFERROR(VLOOKUP($B14,ID!$A:$AJ, 27,FALSE), "")</f>
        <v/>
      </c>
      <c r="AJ14" s="121" t="str">
        <f t="shared" si="2"/>
        <v>n.a.</v>
      </c>
      <c r="AK14" s="124" t="str">
        <f t="shared" si="3"/>
        <v>n.a.</v>
      </c>
      <c r="AL14" s="121" t="str">
        <f t="shared" si="4"/>
        <v>n.a.</v>
      </c>
      <c r="AM14" s="128" t="str">
        <f t="shared" si="5"/>
        <v>n.a.</v>
      </c>
      <c r="AN14" s="143" t="str">
        <f t="shared" si="6"/>
        <v>n.a.</v>
      </c>
      <c r="AO14" s="131" t="e">
        <f>VLOOKUP(B14,'Daily Inventory Value'!B:F,2,FALSE)</f>
        <v>#N/A</v>
      </c>
      <c r="AP14" s="131" t="e">
        <f>VLOOKUP(B14,'Daily Inventory Value'!B:F,3,FALSE)</f>
        <v>#N/A</v>
      </c>
      <c r="AQ14" s="131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 t="shared" si="7"/>
        <v>n.a.</v>
      </c>
      <c r="AU14" s="121" t="str">
        <f t="shared" si="8"/>
        <v>n.a.</v>
      </c>
      <c r="AV14" s="121" t="str">
        <f t="shared" si="9"/>
        <v>n.a.</v>
      </c>
      <c r="AW14" s="128" t="str">
        <f t="shared" si="10"/>
        <v>n.a.</v>
      </c>
      <c r="AX14" s="143" t="str">
        <f t="shared" si="11"/>
        <v>n.a.</v>
      </c>
      <c r="AY14" s="131" t="e">
        <f>VLOOKUP(B14,'Daily Accounts Payable'!B:F,2,FALSE)</f>
        <v>#N/A</v>
      </c>
      <c r="AZ14" s="131" t="e">
        <f>VLOOKUP(B14,'Daily Accounts Payable'!B:F,3,FALSE)</f>
        <v>#N/A</v>
      </c>
      <c r="BA14" s="131" t="e">
        <f>VLOOKUP(B14,'Daily Accounts Payable'!B:F,4,FALSE)</f>
        <v>#N/A</v>
      </c>
      <c r="BB14" s="131" t="e">
        <f>VLOOKUP(B14,'Daily Accounts Payable'!B:F,5,FALSE)</f>
        <v>#N/A</v>
      </c>
    </row>
    <row r="15" spans="1:56" s="28" customFormat="1" x14ac:dyDescent="0.35">
      <c r="A15" s="125"/>
      <c r="B15" s="134"/>
      <c r="C15" s="137"/>
      <c r="D15" s="137"/>
      <c r="E15" s="138"/>
      <c r="F15" s="132"/>
      <c r="G15" s="132"/>
      <c r="H15" s="132"/>
      <c r="I15" s="132"/>
      <c r="J15" s="119" t="e">
        <f>VLOOKUP($B15,'Daily COGS'!$B:$F,2,FALSE)</f>
        <v>#N/A</v>
      </c>
      <c r="K15" s="119" t="e">
        <f>VLOOKUP($B15,'Daily COGS'!$B:$F,3,FALSE)</f>
        <v>#N/A</v>
      </c>
      <c r="L15" s="119" t="e">
        <f>VLOOKUP($B15,'Daily COGS'!$B:$F,4,FALSE)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Inbounds'!$B:$E,4,FALSE)</f>
        <v>#N/A</v>
      </c>
      <c r="Q15" s="142"/>
      <c r="R15" s="142"/>
      <c r="S15" s="142"/>
      <c r="T15" s="142"/>
      <c r="U15" s="142"/>
      <c r="V15" s="142"/>
      <c r="W15" s="150"/>
      <c r="X15" s="150"/>
      <c r="Y15" s="150"/>
      <c r="Z15" s="142"/>
      <c r="AA15" s="142"/>
      <c r="AB15" s="142"/>
      <c r="AC15" s="120" t="str">
        <f t="shared" si="12"/>
        <v/>
      </c>
      <c r="AD15" s="127" t="str">
        <f t="shared" ref="AD15" si="14">IFERROR(IF(AJ15="n.a.", -AT15, IF(AT15="n.a.", AJ15, AJ15-AT15)),"n.a.")</f>
        <v>n.a.</v>
      </c>
      <c r="AE15" s="127" t="str">
        <f t="shared" ref="AE15" si="15">IFERROR(IF(AK15="n.a.", -AU15, IF(AU15="n.a.", AK15, AK15-AU15)),"n.a.")</f>
        <v>n.a.</v>
      </c>
      <c r="AF15" s="144" t="str">
        <f t="shared" ref="AF15" si="16">IFERROR(IF(AL15="n.a.", -AV15, IF(AV15="n.a.", AL15, AL15-AV15)),"n.a.")</f>
        <v>n.a.</v>
      </c>
      <c r="AG15" s="129" t="str">
        <f t="shared" ref="AG15" si="17">IFERROR(AC15-AF15, "n.a.")</f>
        <v>n.a.</v>
      </c>
      <c r="AH15" s="172" t="str">
        <f t="shared" ref="AH15" si="18">IFERROR(IF(AN15="n.a.", -AX15, IF(AX15="n.a.", AN15, AN15-AX15)),"n.a.")</f>
        <v>n.a.</v>
      </c>
      <c r="AI15" s="177" t="str">
        <f>IFERROR(VLOOKUP($B15,ID!$A:$AJ, 27,FALSE), "")</f>
        <v/>
      </c>
      <c r="AJ15" s="121" t="str">
        <f t="shared" si="2"/>
        <v>n.a.</v>
      </c>
      <c r="AK15" s="124" t="str">
        <f t="shared" si="3"/>
        <v>n.a.</v>
      </c>
      <c r="AL15" s="121" t="str">
        <f t="shared" si="4"/>
        <v>n.a.</v>
      </c>
      <c r="AM15" s="128" t="str">
        <f t="shared" ref="AM15" si="19">IFERROR(-AL15+AI15,"n.a.")</f>
        <v>n.a.</v>
      </c>
      <c r="AN15" s="143" t="str">
        <f t="shared" si="6"/>
        <v>n.a.</v>
      </c>
      <c r="AO15" s="131" t="e">
        <f>VLOOKUP(B15,'Daily Inventory Value'!B:F,2,FALSE)</f>
        <v>#N/A</v>
      </c>
      <c r="AP15" s="131" t="e">
        <f>VLOOKUP(B15,'Daily Inventory Value'!B:F,3,FALSE)</f>
        <v>#N/A</v>
      </c>
      <c r="AQ15" s="131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 t="shared" si="7"/>
        <v>n.a.</v>
      </c>
      <c r="AU15" s="121" t="str">
        <f t="shared" si="8"/>
        <v>n.a.</v>
      </c>
      <c r="AV15" s="121" t="str">
        <f t="shared" si="9"/>
        <v>n.a.</v>
      </c>
      <c r="AW15" s="128" t="str">
        <f t="shared" ref="AW15:AW16" si="20">IFERROR(-AS15+AV15, "n.a.")</f>
        <v>n.a.</v>
      </c>
      <c r="AX15" s="143" t="str">
        <f t="shared" si="11"/>
        <v>n.a.</v>
      </c>
      <c r="AY15" s="131" t="e">
        <f>VLOOKUP(B15,'Daily Accounts Payable'!B:F,2,FALSE)</f>
        <v>#N/A</v>
      </c>
      <c r="AZ15" s="131" t="e">
        <f>VLOOKUP(B15,'Daily Accounts Payable'!B:F,3,FALSE)</f>
        <v>#N/A</v>
      </c>
      <c r="BA15" s="131" t="e">
        <f>VLOOKUP(B15,'Daily Accounts Payable'!B:F,4,FALSE)</f>
        <v>#N/A</v>
      </c>
      <c r="BB15" s="131" t="e">
        <f>VLOOKUP(B15,'Daily Accounts Payable'!B:F,5,FALSE)</f>
        <v>#N/A</v>
      </c>
    </row>
    <row r="16" spans="1:56" s="166" customFormat="1" x14ac:dyDescent="0.35">
      <c r="A16" s="125"/>
      <c r="B16" s="134"/>
      <c r="C16" s="137"/>
      <c r="D16" s="137"/>
      <c r="E16" s="138"/>
      <c r="F16" s="132"/>
      <c r="G16" s="132"/>
      <c r="H16" s="132"/>
      <c r="I16" s="132"/>
      <c r="J16" s="131" t="e">
        <f>VLOOKUP($B16,'Daily COGS'!$B:$F,2,FALSE)</f>
        <v>#N/A</v>
      </c>
      <c r="K16" s="131" t="e">
        <f>VLOOKUP($B16,'Daily COGS'!$B:$F,3,FALSE)</f>
        <v>#N/A</v>
      </c>
      <c r="L16" s="131" t="e">
        <f>VLOOKUP($B16,'Daily COGS'!$B:$F,4,FALSE)</f>
        <v>#N/A</v>
      </c>
      <c r="M16" s="131" t="e">
        <f>VLOOKUP($B16,'Daily COGS'!$B:$F,5,FALSE)</f>
        <v>#N/A</v>
      </c>
      <c r="N16" s="131" t="e">
        <f>VLOOKUP($B16,'Daily Inbounds'!$B:$E,2,FALSE)</f>
        <v>#N/A</v>
      </c>
      <c r="O16" s="131" t="e">
        <f>VLOOKUP($B16,'Daily Inbounds'!$B:$E,3,FALSE)</f>
        <v>#N/A</v>
      </c>
      <c r="P16" s="119" t="e">
        <f>VLOOKUP($B16,'Daily Inbounds'!$B:$E,4,FALSE)</f>
        <v>#N/A</v>
      </c>
      <c r="Q16" s="164"/>
      <c r="R16" s="164"/>
      <c r="S16" s="164"/>
      <c r="T16" s="164"/>
      <c r="U16" s="164"/>
      <c r="V16" s="164"/>
      <c r="W16" s="165"/>
      <c r="X16" s="165"/>
      <c r="Y16" s="165"/>
      <c r="Z16" s="164"/>
      <c r="AA16" s="164"/>
      <c r="AB16" s="164"/>
      <c r="AC16" s="126" t="str">
        <f t="shared" si="12"/>
        <v/>
      </c>
      <c r="AD16" s="127" t="str">
        <f t="shared" si="0"/>
        <v>n.a.</v>
      </c>
      <c r="AE16" s="127" t="str">
        <f t="shared" si="0"/>
        <v>n.a.</v>
      </c>
      <c r="AF16" s="144" t="str">
        <f t="shared" si="0"/>
        <v>n.a.</v>
      </c>
      <c r="AG16" s="129" t="str">
        <f t="shared" si="1"/>
        <v>n.a.</v>
      </c>
      <c r="AH16" s="173" t="str">
        <f t="shared" si="13"/>
        <v>n.a.</v>
      </c>
      <c r="AI16" s="177" t="str">
        <f>IFERROR(VLOOKUP($B16,ID!$A:$AJ, 27,FALSE), "")</f>
        <v/>
      </c>
      <c r="AJ16" s="127" t="str">
        <f t="shared" si="2"/>
        <v>n.a.</v>
      </c>
      <c r="AK16" s="130" t="str">
        <f t="shared" si="3"/>
        <v>n.a.</v>
      </c>
      <c r="AL16" s="127" t="str">
        <f t="shared" si="4"/>
        <v>n.a.</v>
      </c>
      <c r="AM16" s="128" t="str">
        <f t="shared" si="5"/>
        <v>n.a.</v>
      </c>
      <c r="AN16" s="144" t="str">
        <f t="shared" si="6"/>
        <v>n.a.</v>
      </c>
      <c r="AO16" s="131" t="e">
        <f>VLOOKUP(B16,'Daily Inventory Value'!B:F,2,FALSE)</f>
        <v>#N/A</v>
      </c>
      <c r="AP16" s="131" t="e">
        <f>VLOOKUP(B16,'Daily Inventory Value'!B:F,3,FALSE)</f>
        <v>#N/A</v>
      </c>
      <c r="AQ16" s="131" t="e">
        <f>VLOOKUP(B16,'Daily Inventory Value'!B:F,4,FALSE)</f>
        <v>#N/A</v>
      </c>
      <c r="AR16" s="131" t="e">
        <f>VLOOKUP(B16,'Daily Inventory Value'!B:F,5,FALSE)</f>
        <v>#N/A</v>
      </c>
      <c r="AS16" s="126" t="str">
        <f>IFERROR(VLOOKUP($B16,ID!$A:$AJ, 32,FALSE), "")</f>
        <v/>
      </c>
      <c r="AT16" s="127" t="str">
        <f t="shared" si="7"/>
        <v>n.a.</v>
      </c>
      <c r="AU16" s="127" t="str">
        <f t="shared" si="8"/>
        <v>n.a.</v>
      </c>
      <c r="AV16" s="127" t="str">
        <f t="shared" si="9"/>
        <v>n.a.</v>
      </c>
      <c r="AW16" s="128" t="str">
        <f t="shared" si="20"/>
        <v>n.a.</v>
      </c>
      <c r="AX16" s="144" t="str">
        <f t="shared" si="11"/>
        <v>n.a.</v>
      </c>
      <c r="AY16" s="131" t="e">
        <f>VLOOKUP(B16,'Daily Accounts Payable'!B:F,2,FALSE)</f>
        <v>#N/A</v>
      </c>
      <c r="AZ16" s="131" t="e">
        <f>VLOOKUP(B16,'Daily Accounts Payable'!B:F,3,FALSE)</f>
        <v>#N/A</v>
      </c>
      <c r="BA16" s="131" t="e">
        <f>VLOOKUP(B16,'Daily Accounts Payable'!B:F,4,FALSE)</f>
        <v>#N/A</v>
      </c>
      <c r="BB16" s="131" t="e">
        <f>VLOOKUP(B16,'Daily Accounts Payable'!B:F,5,FALSE)</f>
        <v>#N/A</v>
      </c>
    </row>
    <row r="17" spans="1:54" s="4" customFormat="1" ht="15" hidden="1" outlineLevel="1" thickBot="1" x14ac:dyDescent="0.4">
      <c r="A17" s="156" t="s">
        <v>27</v>
      </c>
      <c r="B17" s="156"/>
      <c r="C17" s="157">
        <f>SUM(C4:C16)</f>
        <v>0</v>
      </c>
      <c r="D17" s="157">
        <f>SUM(D4:D16)</f>
        <v>0</v>
      </c>
      <c r="E17" s="158">
        <f>SUM(E4:E16)</f>
        <v>0</v>
      </c>
      <c r="F17" s="157"/>
      <c r="G17" s="157"/>
      <c r="H17" s="157"/>
      <c r="I17" s="156"/>
      <c r="J17" s="158" t="e">
        <f t="shared" ref="J17:P17" si="21">SUM(J4:J16)</f>
        <v>#N/A</v>
      </c>
      <c r="K17" s="158" t="e">
        <f t="shared" si="21"/>
        <v>#N/A</v>
      </c>
      <c r="L17" s="158" t="e">
        <f t="shared" si="21"/>
        <v>#N/A</v>
      </c>
      <c r="M17" s="158" t="e">
        <f t="shared" si="21"/>
        <v>#N/A</v>
      </c>
      <c r="N17" s="158" t="e">
        <f t="shared" si="21"/>
        <v>#N/A</v>
      </c>
      <c r="O17" s="158" t="e">
        <f t="shared" si="21"/>
        <v>#N/A</v>
      </c>
      <c r="P17" s="158" t="e">
        <f t="shared" si="21"/>
        <v>#N/A</v>
      </c>
      <c r="Q17" s="158"/>
      <c r="R17" s="158"/>
      <c r="S17" s="158"/>
      <c r="T17" s="158"/>
      <c r="U17" s="158"/>
      <c r="V17" s="158"/>
      <c r="W17" s="159"/>
      <c r="X17" s="160"/>
      <c r="Y17" s="160"/>
      <c r="Z17" s="158"/>
      <c r="AA17" s="158"/>
      <c r="AB17" s="158"/>
      <c r="AC17" s="157"/>
      <c r="AD17" s="157" t="str">
        <f t="shared" si="0"/>
        <v>n.a.</v>
      </c>
      <c r="AE17" s="157" t="str">
        <f t="shared" si="0"/>
        <v>n.a.</v>
      </c>
      <c r="AF17" s="157" t="str">
        <f>IFERROR(IF(AL17="n.a.", -AV17, IF(AV17="n.a.", AL17, AL17-AV17)),"n.a.")</f>
        <v>n.a.</v>
      </c>
      <c r="AG17" s="157"/>
      <c r="AH17" s="176" t="str">
        <f t="shared" si="13"/>
        <v>n.a.</v>
      </c>
      <c r="AI17" s="161"/>
      <c r="AJ17" s="162" t="str">
        <f t="shared" si="2"/>
        <v>n.a.</v>
      </c>
      <c r="AK17" s="162" t="str">
        <f t="shared" si="3"/>
        <v>n.a.</v>
      </c>
      <c r="AL17" s="162" t="str">
        <f t="shared" si="4"/>
        <v>n.a.</v>
      </c>
      <c r="AM17" s="157"/>
      <c r="AN17" s="174" t="str">
        <f t="shared" si="6"/>
        <v>n.a.</v>
      </c>
      <c r="AO17" s="158" t="e">
        <f>SUM(AO4:AO16)</f>
        <v>#N/A</v>
      </c>
      <c r="AP17" s="158" t="e">
        <f>SUM(AP4:AP16)</f>
        <v>#N/A</v>
      </c>
      <c r="AQ17" s="158" t="e">
        <f>SUM(AQ4:AQ16)</f>
        <v>#N/A</v>
      </c>
      <c r="AR17" s="158" t="e">
        <f>SUM(AR4:AR16)</f>
        <v>#N/A</v>
      </c>
      <c r="AS17" s="161"/>
      <c r="AT17" s="163" t="str">
        <f t="shared" si="7"/>
        <v>n.a.</v>
      </c>
      <c r="AU17" s="163" t="str">
        <f t="shared" si="8"/>
        <v>n.a.</v>
      </c>
      <c r="AV17" s="162" t="str">
        <f t="shared" si="9"/>
        <v>n.a.</v>
      </c>
      <c r="AW17" s="157"/>
      <c r="AX17" s="157" t="str">
        <f t="shared" si="11"/>
        <v>n.a.</v>
      </c>
      <c r="AY17" s="158" t="e">
        <f>SUM(AY4:AY16)</f>
        <v>#N/A</v>
      </c>
      <c r="AZ17" s="158" t="e">
        <f>SUM(AZ4:AZ16)</f>
        <v>#N/A</v>
      </c>
      <c r="BA17" s="158" t="e">
        <f>SUM(BA4:BA16)</f>
        <v>#N/A</v>
      </c>
      <c r="BB17" s="175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2"/>
      <c r="X18" s="154"/>
      <c r="Y18" s="154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2"/>
      <c r="X19" s="154"/>
      <c r="Y19" s="154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2"/>
      <c r="X20" s="154"/>
      <c r="Y20" s="154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2"/>
      <c r="X21" s="154"/>
      <c r="Y21" s="154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2"/>
      <c r="X22" s="154"/>
      <c r="Y22" s="154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2"/>
      <c r="X23" s="154"/>
      <c r="Y23" s="154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2"/>
      <c r="X24" s="154"/>
      <c r="Y24" s="154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2"/>
      <c r="X25" s="154"/>
      <c r="Y25" s="154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2"/>
      <c r="X26" s="154"/>
      <c r="Y26" s="154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2"/>
      <c r="X27" s="154"/>
      <c r="Y27" s="154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2"/>
      <c r="X28" s="154"/>
      <c r="Y28" s="154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2"/>
      <c r="X29" s="154"/>
      <c r="Y29" s="154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2"/>
      <c r="X30" s="154"/>
      <c r="Y30" s="154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2"/>
      <c r="X31" s="154"/>
      <c r="Y31" s="154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2"/>
      <c r="X32" s="154"/>
      <c r="Y32" s="154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2"/>
      <c r="X33" s="154"/>
      <c r="Y33" s="154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2"/>
      <c r="X34" s="154"/>
      <c r="Y34" s="154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2"/>
      <c r="X35" s="154"/>
      <c r="Y35" s="154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2"/>
      <c r="X36" s="154"/>
      <c r="Y36" s="154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2"/>
      <c r="X37" s="154"/>
      <c r="Y37" s="154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2"/>
      <c r="X38" s="154"/>
      <c r="Y38" s="154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2"/>
      <c r="X39" s="154"/>
      <c r="Y39" s="154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2"/>
      <c r="X40" s="154"/>
      <c r="Y40" s="154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2"/>
      <c r="X41" s="154"/>
      <c r="Y41" s="154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2"/>
      <c r="X42" s="154"/>
      <c r="Y42" s="154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2"/>
      <c r="X43" s="154"/>
      <c r="Y43" s="154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2"/>
      <c r="X44" s="154"/>
      <c r="Y44" s="154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2"/>
      <c r="X45" s="154"/>
      <c r="Y45" s="154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2"/>
      <c r="X46" s="154"/>
      <c r="Y46" s="154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2"/>
      <c r="X47" s="154"/>
      <c r="Y47" s="154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2"/>
      <c r="X48" s="154"/>
      <c r="Y48" s="154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2"/>
      <c r="X49" s="154"/>
      <c r="Y49" s="154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2"/>
      <c r="X50" s="154"/>
      <c r="Y50" s="154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2"/>
      <c r="X51" s="154"/>
      <c r="Y51" s="154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2"/>
      <c r="X52" s="154"/>
      <c r="Y52" s="154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2"/>
      <c r="X53" s="154"/>
      <c r="Y53" s="154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2"/>
      <c r="X54" s="154"/>
      <c r="Y54" s="154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2"/>
      <c r="X55" s="154"/>
      <c r="Y55" s="154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2"/>
      <c r="X56" s="154"/>
      <c r="Y56" s="154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2"/>
      <c r="X57" s="154"/>
      <c r="Y57" s="154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2"/>
      <c r="X58" s="154"/>
      <c r="Y58" s="154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2"/>
      <c r="X59" s="154"/>
      <c r="Y59" s="154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2"/>
      <c r="X60" s="154"/>
      <c r="Y60" s="154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2"/>
      <c r="X61" s="154"/>
      <c r="Y61" s="154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2"/>
      <c r="X62" s="154"/>
      <c r="Y62" s="154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2"/>
      <c r="X63" s="154"/>
      <c r="Y63" s="154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2"/>
      <c r="X64" s="154"/>
      <c r="Y64" s="154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2"/>
      <c r="X65" s="154"/>
      <c r="Y65" s="154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2"/>
      <c r="X66" s="154"/>
      <c r="Y66" s="154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2"/>
      <c r="X67" s="154"/>
      <c r="Y67" s="154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2"/>
      <c r="X68" s="154"/>
      <c r="Y68" s="154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2"/>
      <c r="X69" s="154"/>
      <c r="Y69" s="154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2"/>
      <c r="X70" s="154"/>
      <c r="Y70" s="154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79" t="s">
        <v>50</v>
      </c>
      <c r="E2" s="180"/>
      <c r="F2" s="180"/>
      <c r="G2" s="181"/>
      <c r="H2" s="179" t="s">
        <v>51</v>
      </c>
      <c r="I2" s="180"/>
      <c r="J2" s="180"/>
      <c r="K2" s="181"/>
      <c r="L2" s="179" t="s">
        <v>52</v>
      </c>
      <c r="M2" s="180"/>
      <c r="N2" s="180"/>
      <c r="O2" s="181"/>
      <c r="P2" s="179" t="s">
        <v>53</v>
      </c>
      <c r="Q2" s="180"/>
      <c r="R2" s="180"/>
      <c r="S2" s="181"/>
      <c r="T2" s="180" t="s">
        <v>28</v>
      </c>
      <c r="U2" s="180"/>
      <c r="V2" s="180"/>
      <c r="W2" s="180"/>
      <c r="X2" s="179" t="s">
        <v>29</v>
      </c>
      <c r="Y2" s="180"/>
      <c r="Z2" s="180"/>
      <c r="AA2" s="180"/>
      <c r="AB2" s="181"/>
      <c r="AC2" s="179" t="s">
        <v>30</v>
      </c>
      <c r="AD2" s="180"/>
      <c r="AE2" s="180"/>
      <c r="AF2" s="180"/>
      <c r="AG2" s="181"/>
      <c r="AH2" s="182" t="s">
        <v>54</v>
      </c>
      <c r="AI2" s="183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4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C3" sqref="C3:E20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5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3"/>
      <c r="B3"/>
      <c r="E3" s="146"/>
      <c r="F3" s="149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3"/>
      <c r="B4"/>
      <c r="E4" s="146"/>
      <c r="F4" s="149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3"/>
      <c r="B5"/>
      <c r="E5" s="146"/>
      <c r="F5" s="149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3"/>
      <c r="B6"/>
      <c r="E6" s="146"/>
      <c r="F6" s="149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3"/>
      <c r="B7"/>
      <c r="E7" s="146"/>
      <c r="F7" s="149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3"/>
      <c r="B8"/>
      <c r="E8" s="146"/>
      <c r="F8" s="149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3"/>
      <c r="B9"/>
      <c r="E9" s="146"/>
      <c r="F9" s="14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3"/>
      <c r="B10"/>
      <c r="E10" s="146"/>
      <c r="F10" s="149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3"/>
      <c r="B11"/>
      <c r="E11" s="146"/>
      <c r="F11" s="149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3"/>
      <c r="B12"/>
      <c r="E12" s="146"/>
      <c r="F12" s="149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3"/>
      <c r="B13"/>
      <c r="E13" s="146"/>
      <c r="F13" s="149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3"/>
      <c r="B14"/>
      <c r="E14" s="146"/>
      <c r="F14" s="14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3"/>
      <c r="B15"/>
      <c r="E15" s="146"/>
      <c r="F15" s="149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6"/>
      <c r="F16" s="149"/>
      <c r="G16" s="146"/>
    </row>
    <row r="17" spans="1:7" s="18" customFormat="1" x14ac:dyDescent="0.35">
      <c r="A17"/>
      <c r="B17"/>
      <c r="E17" s="146"/>
      <c r="F17" s="149"/>
      <c r="G17" s="146"/>
    </row>
    <row r="18" spans="1:7" s="18" customFormat="1" x14ac:dyDescent="0.35">
      <c r="A18"/>
      <c r="B18"/>
      <c r="E18" s="146"/>
      <c r="F18" s="149"/>
      <c r="G18" s="146"/>
    </row>
    <row r="19" spans="1:7" s="18" customFormat="1" x14ac:dyDescent="0.35">
      <c r="A19"/>
      <c r="B19"/>
      <c r="E19" s="146"/>
      <c r="F19" s="149"/>
      <c r="G19" s="146"/>
    </row>
    <row r="20" spans="1:7" s="18" customFormat="1" x14ac:dyDescent="0.35">
      <c r="A20"/>
      <c r="B20"/>
      <c r="E20" s="146"/>
      <c r="F20" s="149"/>
      <c r="G20" s="146"/>
    </row>
    <row r="21" spans="1:7" s="18" customFormat="1" x14ac:dyDescent="0.35">
      <c r="A21"/>
      <c r="B21"/>
      <c r="F21" s="149"/>
      <c r="G21" s="146"/>
    </row>
    <row r="22" spans="1:7" s="18" customFormat="1" x14ac:dyDescent="0.35">
      <c r="A22"/>
      <c r="B22"/>
      <c r="F22" s="149"/>
      <c r="G22" s="146"/>
    </row>
    <row r="23" spans="1:7" s="18" customFormat="1" x14ac:dyDescent="0.35">
      <c r="A23"/>
      <c r="B23"/>
      <c r="F23" s="149"/>
      <c r="G23" s="146"/>
    </row>
    <row r="24" spans="1:7" s="18" customFormat="1" x14ac:dyDescent="0.35">
      <c r="A24"/>
      <c r="B24"/>
      <c r="F24" s="149"/>
      <c r="G24" s="146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9"/>
    </row>
    <row r="4" spans="1:159" x14ac:dyDescent="0.35">
      <c r="C4" s="18"/>
      <c r="D4" s="18"/>
      <c r="E4" s="18"/>
      <c r="F4" s="149"/>
    </row>
    <row r="5" spans="1:159" x14ac:dyDescent="0.35">
      <c r="C5" s="18"/>
      <c r="D5" s="18"/>
      <c r="E5" s="18"/>
      <c r="F5" s="149"/>
    </row>
    <row r="6" spans="1:159" x14ac:dyDescent="0.35">
      <c r="C6" s="18"/>
      <c r="D6" s="18"/>
      <c r="E6" s="18"/>
      <c r="F6" s="149"/>
    </row>
    <row r="7" spans="1:159" x14ac:dyDescent="0.35">
      <c r="C7" s="18"/>
      <c r="D7" s="18"/>
      <c r="E7" s="18"/>
      <c r="F7" s="149"/>
    </row>
    <row r="8" spans="1:159" x14ac:dyDescent="0.35">
      <c r="C8" s="18"/>
      <c r="D8" s="18"/>
      <c r="E8" s="18"/>
      <c r="F8" s="149"/>
    </row>
    <row r="9" spans="1:159" x14ac:dyDescent="0.35">
      <c r="C9" s="18"/>
      <c r="D9" s="18"/>
      <c r="E9" s="18"/>
      <c r="F9" s="149"/>
    </row>
    <row r="10" spans="1:159" x14ac:dyDescent="0.35">
      <c r="C10" s="18"/>
      <c r="D10" s="18"/>
      <c r="E10" s="18"/>
      <c r="F10" s="149"/>
    </row>
    <row r="11" spans="1:159" x14ac:dyDescent="0.35">
      <c r="C11" s="18"/>
      <c r="D11" s="18"/>
      <c r="E11" s="18"/>
      <c r="F11" s="149"/>
    </row>
    <row r="12" spans="1:159" x14ac:dyDescent="0.35">
      <c r="C12" s="18"/>
      <c r="D12" s="18"/>
      <c r="E12" s="18"/>
      <c r="F12" s="149"/>
    </row>
    <row r="13" spans="1:159" x14ac:dyDescent="0.35">
      <c r="C13" s="18"/>
      <c r="D13" s="18"/>
      <c r="E13" s="18"/>
      <c r="F13" s="149"/>
    </row>
    <row r="14" spans="1:159" x14ac:dyDescent="0.35">
      <c r="C14" s="18"/>
      <c r="D14" s="18"/>
      <c r="E14" s="18"/>
      <c r="F14" s="149"/>
    </row>
    <row r="15" spans="1:159" x14ac:dyDescent="0.35">
      <c r="C15" s="18"/>
      <c r="D15" s="18"/>
      <c r="E15" s="18"/>
      <c r="F15" s="149"/>
    </row>
    <row r="16" spans="1:159" x14ac:dyDescent="0.35">
      <c r="C16" s="18"/>
      <c r="D16" s="18"/>
      <c r="E16" s="18"/>
      <c r="F16" s="149"/>
      <c r="G16" s="14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9"/>
      <c r="G17" s="14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9"/>
      <c r="G18" s="14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G18" sqref="G18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7"/>
      <c r="F1" s="145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8" t="s">
        <v>94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9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9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9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9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9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9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5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9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9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9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9"/>
      <c r="F16" s="146"/>
    </row>
    <row r="17" spans="1:6" s="18" customFormat="1" x14ac:dyDescent="0.35">
      <c r="A17"/>
      <c r="B17"/>
      <c r="E17" s="149"/>
      <c r="F17" s="146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8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9"/>
    </row>
    <row r="4" spans="1:159" x14ac:dyDescent="0.35">
      <c r="C4" s="18"/>
      <c r="D4" s="18"/>
      <c r="E4" s="18"/>
      <c r="F4" s="149"/>
    </row>
    <row r="5" spans="1:159" x14ac:dyDescent="0.35">
      <c r="C5" s="18"/>
      <c r="D5" s="18"/>
      <c r="E5" s="18"/>
      <c r="F5" s="149"/>
    </row>
    <row r="6" spans="1:159" x14ac:dyDescent="0.35">
      <c r="C6" s="18"/>
      <c r="D6" s="18"/>
      <c r="E6" s="18"/>
      <c r="F6" s="149"/>
    </row>
    <row r="7" spans="1:159" x14ac:dyDescent="0.35">
      <c r="C7" s="18"/>
      <c r="D7" s="18"/>
      <c r="E7" s="18"/>
      <c r="F7" s="149"/>
    </row>
    <row r="8" spans="1:159" x14ac:dyDescent="0.35">
      <c r="C8" s="18"/>
      <c r="D8" s="18"/>
      <c r="E8" s="18"/>
      <c r="F8" s="149"/>
    </row>
    <row r="9" spans="1:159" x14ac:dyDescent="0.35">
      <c r="C9" s="18"/>
      <c r="D9" s="18"/>
      <c r="E9" s="18"/>
      <c r="F9" s="149"/>
    </row>
    <row r="10" spans="1:159" x14ac:dyDescent="0.35">
      <c r="C10" s="18"/>
      <c r="D10" s="18"/>
      <c r="E10" s="18"/>
      <c r="F10" s="149"/>
    </row>
    <row r="11" spans="1:159" x14ac:dyDescent="0.35">
      <c r="C11" s="18"/>
      <c r="D11" s="18"/>
      <c r="E11" s="18"/>
      <c r="F11" s="149"/>
    </row>
    <row r="12" spans="1:159" x14ac:dyDescent="0.35">
      <c r="C12" s="18"/>
      <c r="D12" s="18"/>
      <c r="E12" s="18"/>
      <c r="F12" s="149"/>
    </row>
    <row r="13" spans="1:159" x14ac:dyDescent="0.35">
      <c r="C13" s="18"/>
      <c r="D13" s="18"/>
      <c r="E13" s="18"/>
      <c r="F13" s="149"/>
    </row>
    <row r="14" spans="1:159" x14ac:dyDescent="0.35">
      <c r="C14" s="18"/>
      <c r="D14" s="18"/>
      <c r="E14" s="18"/>
      <c r="F14" s="149"/>
    </row>
    <row r="15" spans="1:159" x14ac:dyDescent="0.35">
      <c r="C15" s="18"/>
      <c r="D15" s="18"/>
      <c r="E15" s="18"/>
      <c r="F15" s="149"/>
    </row>
    <row r="16" spans="1:159" x14ac:dyDescent="0.35">
      <c r="C16" s="18"/>
      <c r="D16" s="18"/>
      <c r="E16" s="18"/>
      <c r="F16" s="149"/>
      <c r="G16" s="14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9"/>
      <c r="G17" s="14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2019-11-22T03:51:15Z</dcterms:modified>
</cp:coreProperties>
</file>