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utong.zou\Desktop\weekly_wc_th\TH\template\"/>
    </mc:Choice>
  </mc:AlternateContent>
  <xr:revisionPtr revIDLastSave="0" documentId="13_ncr:1_{FE95D0BD-4610-4ED6-8197-84D907917CF0}" xr6:coauthVersionLast="41" xr6:coauthVersionMax="41" xr10:uidLastSave="{00000000-0000-0000-0000-000000000000}"/>
  <bookViews>
    <workbookView xWindow="350" yWindow="290" windowWidth="17990" windowHeight="9670" xr2:uid="{00000000-000D-0000-FFFF-FFFF00000000}"/>
  </bookViews>
  <sheets>
    <sheet name="Tracking" sheetId="10" r:id="rId1"/>
    <sheet name="TH" sheetId="11" r:id="rId2"/>
    <sheet name="Daily COGS" sheetId="4" r:id="rId3"/>
    <sheet name="Daily Inventory Value" sheetId="3" r:id="rId4"/>
    <sheet name="Daily Inbounds" sheetId="5" r:id="rId5"/>
    <sheet name="Daily Accounts Payable" sheetId="6" r:id="rId6"/>
  </sheets>
  <definedNames>
    <definedName name="_xlnm._FilterDatabase" localSheetId="5" hidden="1">'Daily Accounts Payable'!$A$2:$CT$251</definedName>
    <definedName name="_xlnm._FilterDatabase" localSheetId="4" hidden="1">'Daily Inbounds'!$A$2:$CT$251</definedName>
    <definedName name="_xlnm._FilterDatabase" localSheetId="3" hidden="1">'Daily Inventory Value'!$A$2:$CT$251</definedName>
    <definedName name="_xlnm._FilterDatabase" localSheetId="1" hidden="1">TH!$A$3:$AG$19</definedName>
    <definedName name="_xlnm._FilterDatabase" localSheetId="0" hidden="1">Tracking!$A$3:$BD$3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14" i="10" l="1"/>
  <c r="BE15" i="10"/>
  <c r="BA15" i="10" s="1"/>
  <c r="BE16" i="10"/>
  <c r="BE17" i="10"/>
  <c r="BE18" i="10"/>
  <c r="BA18" i="10" s="1"/>
  <c r="BE19" i="10"/>
  <c r="BD14" i="10"/>
  <c r="AY14" i="10" s="1"/>
  <c r="AZ14" i="10" s="1"/>
  <c r="BD15" i="10"/>
  <c r="AY15" i="10" s="1"/>
  <c r="AZ15" i="10" s="1"/>
  <c r="BD16" i="10"/>
  <c r="BD17" i="10"/>
  <c r="AY17" i="10" s="1"/>
  <c r="AZ17" i="10" s="1"/>
  <c r="BD18" i="10"/>
  <c r="BC14" i="10"/>
  <c r="BC15" i="10"/>
  <c r="AX15" i="10" s="1"/>
  <c r="BC16" i="10"/>
  <c r="AX16" i="10" s="1"/>
  <c r="BC17" i="10"/>
  <c r="BC18" i="10"/>
  <c r="BC19" i="10"/>
  <c r="BB14" i="10"/>
  <c r="AW14" i="10" s="1"/>
  <c r="BB15" i="10"/>
  <c r="AW15" i="10" s="1"/>
  <c r="BB16" i="10"/>
  <c r="AW16" i="10" s="1"/>
  <c r="BB17" i="10"/>
  <c r="BB18" i="10"/>
  <c r="BA14" i="10"/>
  <c r="BA16" i="10"/>
  <c r="BA17" i="10"/>
  <c r="AY12" i="10"/>
  <c r="AY13" i="10"/>
  <c r="AY16" i="10"/>
  <c r="AZ16" i="10" s="1"/>
  <c r="AY18" i="10"/>
  <c r="AZ18" i="10" s="1"/>
  <c r="AX13" i="10"/>
  <c r="AX14" i="10"/>
  <c r="AX17" i="10"/>
  <c r="AX18" i="10"/>
  <c r="AW13" i="10"/>
  <c r="AW17" i="10"/>
  <c r="AW18" i="10"/>
  <c r="AV13" i="10"/>
  <c r="AV14" i="10"/>
  <c r="AV15" i="10"/>
  <c r="AV16" i="10"/>
  <c r="AV17" i="10"/>
  <c r="AV18" i="10"/>
  <c r="AU14" i="10"/>
  <c r="AU15" i="10"/>
  <c r="AU16" i="10"/>
  <c r="AQ16" i="10" s="1"/>
  <c r="AK16" i="10" s="1"/>
  <c r="AU17" i="10"/>
  <c r="AU18" i="10"/>
  <c r="AQ18" i="10" s="1"/>
  <c r="AT14" i="10"/>
  <c r="AO14" i="10" s="1"/>
  <c r="AT15" i="10"/>
  <c r="AT16" i="10"/>
  <c r="AO16" i="10" s="1"/>
  <c r="AT17" i="10"/>
  <c r="AO17" i="10" s="1"/>
  <c r="AT18" i="10"/>
  <c r="AO18" i="10" s="1"/>
  <c r="AS14" i="10"/>
  <c r="AS15" i="10"/>
  <c r="AS16" i="10"/>
  <c r="AS17" i="10"/>
  <c r="AS18" i="10"/>
  <c r="AN18" i="10" s="1"/>
  <c r="AH18" i="10" s="1"/>
  <c r="AR13" i="10"/>
  <c r="AR14" i="10"/>
  <c r="AM14" i="10" s="1"/>
  <c r="AR15" i="10"/>
  <c r="AR16" i="10"/>
  <c r="AR17" i="10"/>
  <c r="AR18" i="10"/>
  <c r="AM18" i="10" s="1"/>
  <c r="AQ14" i="10"/>
  <c r="AQ15" i="10"/>
  <c r="AQ17" i="10"/>
  <c r="AQ19" i="10"/>
  <c r="AO15" i="10"/>
  <c r="AN14" i="10"/>
  <c r="AN15" i="10"/>
  <c r="AN16" i="10"/>
  <c r="AN17" i="10"/>
  <c r="AH17" i="10" s="1"/>
  <c r="AM15" i="10"/>
  <c r="AM16" i="10"/>
  <c r="AM17" i="10"/>
  <c r="AG17" i="10" s="1"/>
  <c r="AL14" i="10"/>
  <c r="AL15" i="10"/>
  <c r="AL16" i="10"/>
  <c r="AL17" i="10"/>
  <c r="AL18" i="10"/>
  <c r="AH13" i="10"/>
  <c r="AF14" i="10"/>
  <c r="AF15" i="10"/>
  <c r="AF16" i="10"/>
  <c r="AF17" i="10"/>
  <c r="AF18" i="10"/>
  <c r="AF19" i="10"/>
  <c r="Q14" i="10"/>
  <c r="Q15" i="10"/>
  <c r="Q16" i="10"/>
  <c r="Q17" i="10"/>
  <c r="Q18" i="10"/>
  <c r="P14" i="10"/>
  <c r="P15" i="10"/>
  <c r="P16" i="10"/>
  <c r="P17" i="10"/>
  <c r="P18" i="10"/>
  <c r="O14" i="10"/>
  <c r="O15" i="10"/>
  <c r="O16" i="10"/>
  <c r="O17" i="10"/>
  <c r="O18" i="10"/>
  <c r="N14" i="10"/>
  <c r="N15" i="10"/>
  <c r="N16" i="10"/>
  <c r="N17" i="10"/>
  <c r="N18" i="10"/>
  <c r="M14" i="10"/>
  <c r="M15" i="10"/>
  <c r="M16" i="10"/>
  <c r="M17" i="10"/>
  <c r="M18" i="10"/>
  <c r="L12" i="10"/>
  <c r="L13" i="10"/>
  <c r="L14" i="10"/>
  <c r="L15" i="10"/>
  <c r="L16" i="10"/>
  <c r="L17" i="10"/>
  <c r="L18" i="10"/>
  <c r="K13" i="10"/>
  <c r="K14" i="10"/>
  <c r="K15" i="10"/>
  <c r="K16" i="10"/>
  <c r="K17" i="10"/>
  <c r="K18" i="10"/>
  <c r="K19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AK17" i="10" l="1"/>
  <c r="AK14" i="10"/>
  <c r="AI15" i="10"/>
  <c r="AJ15" i="10" s="1"/>
  <c r="AH16" i="10"/>
  <c r="AH15" i="10"/>
  <c r="AG16" i="10"/>
  <c r="AG15" i="10"/>
  <c r="AG14" i="10"/>
  <c r="AK18" i="10"/>
  <c r="AK15" i="10"/>
  <c r="AH14" i="10"/>
  <c r="AG18" i="10"/>
  <c r="AI14" i="10"/>
  <c r="AJ14" i="10" s="1"/>
  <c r="AP14" i="10"/>
  <c r="AI17" i="10"/>
  <c r="AJ17" i="10" s="1"/>
  <c r="AP17" i="10"/>
  <c r="AI18" i="10"/>
  <c r="AJ18" i="10" s="1"/>
  <c r="AP18" i="10"/>
  <c r="AP16" i="10"/>
  <c r="AI16" i="10"/>
  <c r="AJ16" i="10" s="1"/>
  <c r="AP15" i="10"/>
  <c r="AV19" i="10" l="1"/>
  <c r="AL19" i="10"/>
  <c r="AL13" i="10"/>
  <c r="AF13" i="10"/>
  <c r="AV12" i="10"/>
  <c r="AL12" i="10"/>
  <c r="AF12" i="10"/>
  <c r="AV11" i="10"/>
  <c r="AL11" i="10"/>
  <c r="AF11" i="10"/>
  <c r="AV10" i="10"/>
  <c r="AL10" i="10"/>
  <c r="AF10" i="10"/>
  <c r="AV9" i="10"/>
  <c r="AL9" i="10"/>
  <c r="AF9" i="10"/>
  <c r="AV8" i="10"/>
  <c r="AL8" i="10"/>
  <c r="AF8" i="10"/>
  <c r="AV7" i="10"/>
  <c r="AL7" i="10"/>
  <c r="AF7" i="10"/>
  <c r="AV6" i="10"/>
  <c r="AL6" i="10"/>
  <c r="AF6" i="10"/>
  <c r="AV5" i="10"/>
  <c r="AL5" i="10"/>
  <c r="AF5" i="10"/>
  <c r="AV4" i="10"/>
  <c r="AL4" i="10"/>
  <c r="AF4" i="10"/>
  <c r="AI20" i="11"/>
  <c r="AH20" i="11"/>
  <c r="S20" i="11"/>
  <c r="R20" i="11"/>
  <c r="Q20" i="11"/>
  <c r="P20" i="11"/>
  <c r="O20" i="11"/>
  <c r="AF20" i="11" s="1"/>
  <c r="N20" i="11"/>
  <c r="AE20" i="11" s="1"/>
  <c r="M20" i="11"/>
  <c r="AD20" i="11" s="1"/>
  <c r="L20" i="11"/>
  <c r="AC20" i="11" s="1"/>
  <c r="K20" i="11"/>
  <c r="AA20" i="11" s="1"/>
  <c r="J20" i="11"/>
  <c r="Z20" i="11" s="1"/>
  <c r="I20" i="11"/>
  <c r="Y20" i="11" s="1"/>
  <c r="H20" i="11"/>
  <c r="X20" i="11" s="1"/>
  <c r="G20" i="11"/>
  <c r="W20" i="11" s="1"/>
  <c r="F20" i="11"/>
  <c r="V20" i="11" s="1"/>
  <c r="E20" i="11"/>
  <c r="U20" i="11" s="1"/>
  <c r="D20" i="11"/>
  <c r="T20" i="11" s="1"/>
  <c r="AI19" i="11"/>
  <c r="AH19" i="11"/>
  <c r="AI18" i="11"/>
  <c r="AH18" i="11"/>
  <c r="AI17" i="11"/>
  <c r="AH17" i="11"/>
  <c r="AI7" i="11"/>
  <c r="AH7" i="11"/>
  <c r="AI6" i="11"/>
  <c r="AH6" i="11"/>
  <c r="AI5" i="11"/>
  <c r="AH5" i="11"/>
  <c r="AI4" i="11"/>
  <c r="AH4" i="11"/>
  <c r="BD19" i="10" l="1"/>
  <c r="BB19" i="10"/>
  <c r="AU19" i="10"/>
  <c r="AT19" i="10"/>
  <c r="AO19" i="10" s="1"/>
  <c r="AS19" i="10"/>
  <c r="AR19" i="10"/>
  <c r="BE13" i="10"/>
  <c r="BD13" i="10"/>
  <c r="BC13" i="10"/>
  <c r="BB13" i="10"/>
  <c r="AU13" i="10"/>
  <c r="AT13" i="10"/>
  <c r="AS13" i="10"/>
  <c r="BE12" i="10"/>
  <c r="BD12" i="10"/>
  <c r="BC12" i="10"/>
  <c r="BB12" i="10"/>
  <c r="AU12" i="10"/>
  <c r="AT12" i="10"/>
  <c r="AS12" i="10"/>
  <c r="AR12" i="10"/>
  <c r="BE11" i="10"/>
  <c r="BD11" i="10"/>
  <c r="BC11" i="10"/>
  <c r="BB11" i="10"/>
  <c r="AU11" i="10"/>
  <c r="AT11" i="10"/>
  <c r="AS11" i="10"/>
  <c r="AR11" i="10"/>
  <c r="BE10" i="10"/>
  <c r="BD10" i="10"/>
  <c r="BC10" i="10"/>
  <c r="BB10" i="10"/>
  <c r="AU10" i="10"/>
  <c r="AT10" i="10"/>
  <c r="AS10" i="10"/>
  <c r="AR10" i="10"/>
  <c r="BE9" i="10"/>
  <c r="BD9" i="10"/>
  <c r="BC9" i="10"/>
  <c r="BB9" i="10"/>
  <c r="AU9" i="10"/>
  <c r="AT9" i="10"/>
  <c r="AS9" i="10"/>
  <c r="AR9" i="10"/>
  <c r="BE8" i="10"/>
  <c r="BD8" i="10"/>
  <c r="BC8" i="10"/>
  <c r="BB8" i="10"/>
  <c r="AU8" i="10"/>
  <c r="AT8" i="10"/>
  <c r="AO8" i="10" s="1"/>
  <c r="AS8" i="10"/>
  <c r="AR8" i="10"/>
  <c r="BE7" i="10"/>
  <c r="BD7" i="10"/>
  <c r="BC7" i="10"/>
  <c r="BB7" i="10"/>
  <c r="AU7" i="10"/>
  <c r="AT7" i="10"/>
  <c r="AO7" i="10" s="1"/>
  <c r="AS7" i="10"/>
  <c r="AR7" i="10"/>
  <c r="BE6" i="10"/>
  <c r="BD6" i="10"/>
  <c r="BC6" i="10"/>
  <c r="BB6" i="10"/>
  <c r="AU6" i="10"/>
  <c r="AT6" i="10"/>
  <c r="AS6" i="10"/>
  <c r="AR6" i="10"/>
  <c r="BE5" i="10"/>
  <c r="BD5" i="10"/>
  <c r="BC5" i="10"/>
  <c r="BB5" i="10"/>
  <c r="AU5" i="10"/>
  <c r="AT5" i="10"/>
  <c r="AO5" i="10" s="1"/>
  <c r="AS5" i="10"/>
  <c r="AR5" i="10"/>
  <c r="BE4" i="10"/>
  <c r="BD4" i="10"/>
  <c r="BC4" i="10"/>
  <c r="BB4" i="10"/>
  <c r="AU4" i="10"/>
  <c r="AT4" i="10"/>
  <c r="AT20" i="10" s="1"/>
  <c r="AS4" i="10"/>
  <c r="AS20" i="10" s="1"/>
  <c r="AR4" i="10"/>
  <c r="AR20" i="10" s="1"/>
  <c r="Q5" i="10"/>
  <c r="Q6" i="10"/>
  <c r="Q7" i="10"/>
  <c r="Q8" i="10"/>
  <c r="Q9" i="10"/>
  <c r="Q10" i="10"/>
  <c r="Q11" i="10"/>
  <c r="Q12" i="10"/>
  <c r="Q13" i="10"/>
  <c r="Q19" i="10"/>
  <c r="P5" i="10"/>
  <c r="P6" i="10"/>
  <c r="P7" i="10"/>
  <c r="P8" i="10"/>
  <c r="P9" i="10"/>
  <c r="P10" i="10"/>
  <c r="P11" i="10"/>
  <c r="P12" i="10"/>
  <c r="P13" i="10"/>
  <c r="P19" i="10"/>
  <c r="O5" i="10"/>
  <c r="O6" i="10"/>
  <c r="O7" i="10"/>
  <c r="O8" i="10"/>
  <c r="O9" i="10"/>
  <c r="O10" i="10"/>
  <c r="O11" i="10"/>
  <c r="O12" i="10"/>
  <c r="O13" i="10"/>
  <c r="O19" i="10"/>
  <c r="Q4" i="10"/>
  <c r="Q20" i="10" s="1"/>
  <c r="P4" i="10"/>
  <c r="P20" i="10" s="1"/>
  <c r="O4" i="10"/>
  <c r="O20" i="10" s="1"/>
  <c r="N5" i="10"/>
  <c r="N6" i="10"/>
  <c r="N7" i="10"/>
  <c r="N8" i="10"/>
  <c r="N9" i="10"/>
  <c r="N10" i="10"/>
  <c r="N11" i="10"/>
  <c r="N12" i="10"/>
  <c r="N13" i="10"/>
  <c r="N19" i="10"/>
  <c r="N4" i="10"/>
  <c r="N20" i="10" s="1"/>
  <c r="M5" i="10"/>
  <c r="M6" i="10"/>
  <c r="AQ6" i="10" s="1"/>
  <c r="M7" i="10"/>
  <c r="M8" i="10"/>
  <c r="M9" i="10"/>
  <c r="BA9" i="10" s="1"/>
  <c r="M10" i="10"/>
  <c r="M11" i="10"/>
  <c r="M12" i="10"/>
  <c r="M13" i="10"/>
  <c r="AQ13" i="10" s="1"/>
  <c r="M19" i="10"/>
  <c r="M4" i="10"/>
  <c r="M20" i="10" s="1"/>
  <c r="L5" i="10"/>
  <c r="L6" i="10"/>
  <c r="L7" i="10"/>
  <c r="L8" i="10"/>
  <c r="L9" i="10"/>
  <c r="L10" i="10"/>
  <c r="L11" i="10"/>
  <c r="L19" i="10"/>
  <c r="AY19" i="10" s="1"/>
  <c r="L4" i="10"/>
  <c r="L20" i="10" s="1"/>
  <c r="K5" i="10"/>
  <c r="K6" i="10"/>
  <c r="K7" i="10"/>
  <c r="K8" i="10"/>
  <c r="K9" i="10"/>
  <c r="K10" i="10"/>
  <c r="K11" i="10"/>
  <c r="K12" i="10"/>
  <c r="AX19" i="10"/>
  <c r="K4" i="10"/>
  <c r="K20" i="10" s="1"/>
  <c r="AW5" i="10"/>
  <c r="AW19" i="10"/>
  <c r="J4" i="10"/>
  <c r="J20" i="10" s="1"/>
  <c r="E20" i="10"/>
  <c r="D20" i="10"/>
  <c r="C20" i="10"/>
  <c r="AY11" i="10"/>
  <c r="AQ11" i="10"/>
  <c r="BE20" i="10"/>
  <c r="BD20" i="10"/>
  <c r="BB20" i="10"/>
  <c r="AU20" i="10"/>
  <c r="C2" i="10"/>
  <c r="AM8" i="10" l="1"/>
  <c r="AN7" i="10"/>
  <c r="AO11" i="10"/>
  <c r="AP11" i="10" s="1"/>
  <c r="AQ10" i="10"/>
  <c r="AM6" i="10"/>
  <c r="AX9" i="10"/>
  <c r="AX11" i="10"/>
  <c r="AO13" i="10"/>
  <c r="AP13" i="10" s="1"/>
  <c r="AO9" i="10"/>
  <c r="AN19" i="10"/>
  <c r="AH19" i="10" s="1"/>
  <c r="AM7" i="10"/>
  <c r="AG7" i="10" s="1"/>
  <c r="AN8" i="10"/>
  <c r="AX6" i="10"/>
  <c r="AW7" i="10"/>
  <c r="AY7" i="10"/>
  <c r="AZ7" i="10" s="1"/>
  <c r="AN12" i="10"/>
  <c r="BA5" i="10"/>
  <c r="AN10" i="10"/>
  <c r="BA12" i="10"/>
  <c r="AY6" i="10"/>
  <c r="AZ6" i="10" s="1"/>
  <c r="AQ5" i="10"/>
  <c r="BA19" i="10"/>
  <c r="BA13" i="10"/>
  <c r="AK13" i="10" s="1"/>
  <c r="AZ12" i="10"/>
  <c r="AY10" i="10"/>
  <c r="AZ10" i="10" s="1"/>
  <c r="AO12" i="10"/>
  <c r="AP12" i="10" s="1"/>
  <c r="AN6" i="10"/>
  <c r="AN13" i="10"/>
  <c r="AX4" i="10"/>
  <c r="AM11" i="10"/>
  <c r="AW12" i="10"/>
  <c r="AW11" i="10"/>
  <c r="AM10" i="10"/>
  <c r="AM12" i="10"/>
  <c r="AM4" i="10"/>
  <c r="AZ11" i="10"/>
  <c r="AZ19" i="10"/>
  <c r="AM20" i="10"/>
  <c r="AW9" i="10"/>
  <c r="AX10" i="10"/>
  <c r="AM13" i="10"/>
  <c r="AG13" i="10" s="1"/>
  <c r="AZ13" i="10"/>
  <c r="AX5" i="10"/>
  <c r="AW6" i="10"/>
  <c r="AG6" i="10" s="1"/>
  <c r="BA7" i="10"/>
  <c r="AQ8" i="10"/>
  <c r="BA10" i="10"/>
  <c r="AX12" i="10"/>
  <c r="AM19" i="10"/>
  <c r="AG19" i="10" s="1"/>
  <c r="AQ9" i="10"/>
  <c r="AK9" i="10" s="1"/>
  <c r="AM9" i="10"/>
  <c r="AY9" i="10"/>
  <c r="AI9" i="10" s="1"/>
  <c r="AJ9" i="10" s="1"/>
  <c r="AO10" i="10"/>
  <c r="AP10" i="10" s="1"/>
  <c r="AM5" i="10"/>
  <c r="AG5" i="10" s="1"/>
  <c r="AY5" i="10"/>
  <c r="AZ5" i="10" s="1"/>
  <c r="AQ7" i="10"/>
  <c r="AW8" i="10"/>
  <c r="AN9" i="10"/>
  <c r="AH9" i="10" s="1"/>
  <c r="AN5" i="10"/>
  <c r="AO6" i="10"/>
  <c r="BA6" i="10"/>
  <c r="AK6" i="10" s="1"/>
  <c r="AY8" i="10"/>
  <c r="AZ8" i="10" s="1"/>
  <c r="AX8" i="10"/>
  <c r="AH8" i="10" s="1"/>
  <c r="AN20" i="10"/>
  <c r="AN4" i="10"/>
  <c r="BA8" i="10"/>
  <c r="AW10" i="10"/>
  <c r="AG10" i="10" s="1"/>
  <c r="AN11" i="10"/>
  <c r="BA11" i="10"/>
  <c r="AK11" i="10" s="1"/>
  <c r="AQ12" i="10"/>
  <c r="BA20" i="10"/>
  <c r="AP8" i="10"/>
  <c r="AI19" i="10"/>
  <c r="AJ19" i="10" s="1"/>
  <c r="AY20" i="10"/>
  <c r="AO20" i="10"/>
  <c r="AQ20" i="10"/>
  <c r="AW20" i="10"/>
  <c r="AI11" i="10"/>
  <c r="AJ11" i="10" s="1"/>
  <c r="AP19" i="10"/>
  <c r="AP7" i="10"/>
  <c r="AX7" i="10"/>
  <c r="AH7" i="10" s="1"/>
  <c r="AO4" i="10"/>
  <c r="AW4" i="10"/>
  <c r="AQ4" i="10"/>
  <c r="AP5" i="10"/>
  <c r="AP9" i="10"/>
  <c r="BC20" i="10"/>
  <c r="AX20" i="10" s="1"/>
  <c r="AY4" i="10"/>
  <c r="AZ4" i="10" s="1"/>
  <c r="BA4" i="10"/>
  <c r="H2" i="6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BF2" i="6" s="1"/>
  <c r="BG2" i="6" s="1"/>
  <c r="BH2" i="6" s="1"/>
  <c r="BI2" i="6" s="1"/>
  <c r="BJ2" i="6" s="1"/>
  <c r="BK2" i="6" s="1"/>
  <c r="BL2" i="6" s="1"/>
  <c r="BM2" i="6" s="1"/>
  <c r="BN2" i="6" s="1"/>
  <c r="BO2" i="6" s="1"/>
  <c r="BP2" i="6" s="1"/>
  <c r="BQ2" i="6" s="1"/>
  <c r="BR2" i="6" s="1"/>
  <c r="BS2" i="6" s="1"/>
  <c r="BT2" i="6" s="1"/>
  <c r="BU2" i="6" s="1"/>
  <c r="BV2" i="6" s="1"/>
  <c r="BW2" i="6" s="1"/>
  <c r="BX2" i="6" s="1"/>
  <c r="BY2" i="6" s="1"/>
  <c r="BZ2" i="6" s="1"/>
  <c r="CA2" i="6" s="1"/>
  <c r="CB2" i="6" s="1"/>
  <c r="CC2" i="6" s="1"/>
  <c r="CD2" i="6" s="1"/>
  <c r="CE2" i="6" s="1"/>
  <c r="CF2" i="6" s="1"/>
  <c r="CG2" i="6" s="1"/>
  <c r="CH2" i="6" s="1"/>
  <c r="CI2" i="6" s="1"/>
  <c r="CJ2" i="6" s="1"/>
  <c r="CK2" i="6" s="1"/>
  <c r="CL2" i="6" s="1"/>
  <c r="CM2" i="6" s="1"/>
  <c r="CN2" i="6" s="1"/>
  <c r="CO2" i="6" s="1"/>
  <c r="CP2" i="6" s="1"/>
  <c r="CQ2" i="6" s="1"/>
  <c r="CR2" i="6" s="1"/>
  <c r="CS2" i="6" s="1"/>
  <c r="CT2" i="6" s="1"/>
  <c r="CU2" i="6" s="1"/>
  <c r="CV2" i="6" s="1"/>
  <c r="CW2" i="6" s="1"/>
  <c r="CX2" i="6" s="1"/>
  <c r="CY2" i="6" s="1"/>
  <c r="CZ2" i="6" s="1"/>
  <c r="DA2" i="6" s="1"/>
  <c r="DB2" i="6" s="1"/>
  <c r="DC2" i="6" s="1"/>
  <c r="DD2" i="6" s="1"/>
  <c r="DE2" i="6" s="1"/>
  <c r="DF2" i="6" s="1"/>
  <c r="DG2" i="6" s="1"/>
  <c r="DH2" i="6" s="1"/>
  <c r="DI2" i="6" s="1"/>
  <c r="DJ2" i="6" s="1"/>
  <c r="DK2" i="6" s="1"/>
  <c r="DL2" i="6" s="1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EG2" i="6" s="1"/>
  <c r="EH2" i="6" s="1"/>
  <c r="EI2" i="6" s="1"/>
  <c r="EJ2" i="6" s="1"/>
  <c r="EK2" i="6" s="1"/>
  <c r="EL2" i="6" s="1"/>
  <c r="EM2" i="6" s="1"/>
  <c r="EN2" i="6" s="1"/>
  <c r="EO2" i="6" s="1"/>
  <c r="EP2" i="6" s="1"/>
  <c r="EQ2" i="6" s="1"/>
  <c r="ER2" i="6" s="1"/>
  <c r="ES2" i="6" s="1"/>
  <c r="ET2" i="6" s="1"/>
  <c r="EU2" i="6" s="1"/>
  <c r="EV2" i="6" s="1"/>
  <c r="EW2" i="6" s="1"/>
  <c r="EX2" i="6" s="1"/>
  <c r="EY2" i="6" s="1"/>
  <c r="EZ2" i="6" s="1"/>
  <c r="FA2" i="6" s="1"/>
  <c r="FB2" i="6" s="1"/>
  <c r="FC2" i="6" s="1"/>
  <c r="H2" i="5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BF2" i="5" s="1"/>
  <c r="BG2" i="5" s="1"/>
  <c r="BH2" i="5" s="1"/>
  <c r="BI2" i="5" s="1"/>
  <c r="BJ2" i="5" s="1"/>
  <c r="BK2" i="5" s="1"/>
  <c r="BL2" i="5" s="1"/>
  <c r="BM2" i="5" s="1"/>
  <c r="BN2" i="5" s="1"/>
  <c r="BO2" i="5" s="1"/>
  <c r="BP2" i="5" s="1"/>
  <c r="BQ2" i="5" s="1"/>
  <c r="BR2" i="5" s="1"/>
  <c r="BS2" i="5" s="1"/>
  <c r="BT2" i="5" s="1"/>
  <c r="BU2" i="5" s="1"/>
  <c r="BV2" i="5" s="1"/>
  <c r="BW2" i="5" s="1"/>
  <c r="BX2" i="5" s="1"/>
  <c r="BY2" i="5" s="1"/>
  <c r="BZ2" i="5" s="1"/>
  <c r="CA2" i="5" s="1"/>
  <c r="CB2" i="5" s="1"/>
  <c r="CC2" i="5" s="1"/>
  <c r="CD2" i="5" s="1"/>
  <c r="CE2" i="5" s="1"/>
  <c r="CF2" i="5" s="1"/>
  <c r="CG2" i="5" s="1"/>
  <c r="CH2" i="5" s="1"/>
  <c r="CI2" i="5" s="1"/>
  <c r="CJ2" i="5" s="1"/>
  <c r="CK2" i="5" s="1"/>
  <c r="CL2" i="5" s="1"/>
  <c r="CM2" i="5" s="1"/>
  <c r="CN2" i="5" s="1"/>
  <c r="CO2" i="5" s="1"/>
  <c r="CP2" i="5" s="1"/>
  <c r="CQ2" i="5" s="1"/>
  <c r="CR2" i="5" s="1"/>
  <c r="CS2" i="5" s="1"/>
  <c r="CT2" i="5" s="1"/>
  <c r="CU2" i="5" s="1"/>
  <c r="CV2" i="5" s="1"/>
  <c r="CW2" i="5" s="1"/>
  <c r="CX2" i="5" s="1"/>
  <c r="CY2" i="5" s="1"/>
  <c r="CZ2" i="5" s="1"/>
  <c r="DA2" i="5" s="1"/>
  <c r="DB2" i="5" s="1"/>
  <c r="DC2" i="5" s="1"/>
  <c r="DD2" i="5" s="1"/>
  <c r="DE2" i="5" s="1"/>
  <c r="DF2" i="5" s="1"/>
  <c r="DG2" i="5" s="1"/>
  <c r="DH2" i="5" s="1"/>
  <c r="DI2" i="5" s="1"/>
  <c r="DJ2" i="5" s="1"/>
  <c r="DK2" i="5" s="1"/>
  <c r="DL2" i="5" s="1"/>
  <c r="DM2" i="5" s="1"/>
  <c r="DN2" i="5" s="1"/>
  <c r="DO2" i="5" s="1"/>
  <c r="DP2" i="5" s="1"/>
  <c r="DQ2" i="5" s="1"/>
  <c r="DR2" i="5" s="1"/>
  <c r="DS2" i="5" s="1"/>
  <c r="DT2" i="5" s="1"/>
  <c r="DU2" i="5" s="1"/>
  <c r="DV2" i="5" s="1"/>
  <c r="DW2" i="5" s="1"/>
  <c r="DX2" i="5" s="1"/>
  <c r="DY2" i="5" s="1"/>
  <c r="DZ2" i="5" s="1"/>
  <c r="EA2" i="5" s="1"/>
  <c r="EB2" i="5" s="1"/>
  <c r="EC2" i="5" s="1"/>
  <c r="ED2" i="5" s="1"/>
  <c r="EE2" i="5" s="1"/>
  <c r="EF2" i="5" s="1"/>
  <c r="EG2" i="5" s="1"/>
  <c r="EH2" i="5" s="1"/>
  <c r="EI2" i="5" s="1"/>
  <c r="EJ2" i="5" s="1"/>
  <c r="EK2" i="5" s="1"/>
  <c r="EL2" i="5" s="1"/>
  <c r="EM2" i="5" s="1"/>
  <c r="EN2" i="5" s="1"/>
  <c r="EO2" i="5" s="1"/>
  <c r="EP2" i="5" s="1"/>
  <c r="EQ2" i="5" s="1"/>
  <c r="ER2" i="5" s="1"/>
  <c r="ES2" i="5" s="1"/>
  <c r="ET2" i="5" s="1"/>
  <c r="EU2" i="5" s="1"/>
  <c r="EV2" i="5" s="1"/>
  <c r="EW2" i="5" s="1"/>
  <c r="EX2" i="5" s="1"/>
  <c r="EY2" i="5" s="1"/>
  <c r="EZ2" i="5" s="1"/>
  <c r="FA2" i="5" s="1"/>
  <c r="FB2" i="5" s="1"/>
  <c r="FC2" i="5" s="1"/>
  <c r="H2" i="3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BL2" i="3" s="1"/>
  <c r="BM2" i="3" s="1"/>
  <c r="BN2" i="3" s="1"/>
  <c r="BO2" i="3" s="1"/>
  <c r="BP2" i="3" s="1"/>
  <c r="BQ2" i="3" s="1"/>
  <c r="BR2" i="3" s="1"/>
  <c r="BS2" i="3" s="1"/>
  <c r="BT2" i="3" s="1"/>
  <c r="BU2" i="3" s="1"/>
  <c r="BV2" i="3" s="1"/>
  <c r="BW2" i="3" s="1"/>
  <c r="BX2" i="3" s="1"/>
  <c r="BY2" i="3" s="1"/>
  <c r="BZ2" i="3" s="1"/>
  <c r="CA2" i="3" s="1"/>
  <c r="CB2" i="3" s="1"/>
  <c r="CC2" i="3" s="1"/>
  <c r="CD2" i="3" s="1"/>
  <c r="CE2" i="3" s="1"/>
  <c r="CF2" i="3" s="1"/>
  <c r="CG2" i="3" s="1"/>
  <c r="CH2" i="3" s="1"/>
  <c r="CI2" i="3" s="1"/>
  <c r="CJ2" i="3" s="1"/>
  <c r="CK2" i="3" s="1"/>
  <c r="CL2" i="3" s="1"/>
  <c r="CM2" i="3" s="1"/>
  <c r="CN2" i="3" s="1"/>
  <c r="CO2" i="3" s="1"/>
  <c r="CP2" i="3" s="1"/>
  <c r="CQ2" i="3" s="1"/>
  <c r="CR2" i="3" s="1"/>
  <c r="CS2" i="3" s="1"/>
  <c r="CT2" i="3" s="1"/>
  <c r="CU2" i="3" s="1"/>
  <c r="CV2" i="3" s="1"/>
  <c r="CW2" i="3" s="1"/>
  <c r="CX2" i="3" s="1"/>
  <c r="CY2" i="3" s="1"/>
  <c r="CZ2" i="3" s="1"/>
  <c r="DA2" i="3" s="1"/>
  <c r="DB2" i="3" s="1"/>
  <c r="DC2" i="3" s="1"/>
  <c r="DD2" i="3" s="1"/>
  <c r="DE2" i="3" s="1"/>
  <c r="DF2" i="3" s="1"/>
  <c r="DG2" i="3" s="1"/>
  <c r="DH2" i="3" s="1"/>
  <c r="DI2" i="3" s="1"/>
  <c r="DJ2" i="3" s="1"/>
  <c r="DK2" i="3" s="1"/>
  <c r="DL2" i="3" s="1"/>
  <c r="DM2" i="3" s="1"/>
  <c r="DN2" i="3" s="1"/>
  <c r="DO2" i="3" s="1"/>
  <c r="DP2" i="3" s="1"/>
  <c r="DQ2" i="3" s="1"/>
  <c r="DR2" i="3" s="1"/>
  <c r="DS2" i="3" s="1"/>
  <c r="DT2" i="3" s="1"/>
  <c r="DU2" i="3" s="1"/>
  <c r="DV2" i="3" s="1"/>
  <c r="DW2" i="3" s="1"/>
  <c r="DX2" i="3" s="1"/>
  <c r="DY2" i="3" s="1"/>
  <c r="DZ2" i="3" s="1"/>
  <c r="EA2" i="3" s="1"/>
  <c r="EB2" i="3" s="1"/>
  <c r="EC2" i="3" s="1"/>
  <c r="ED2" i="3" s="1"/>
  <c r="EE2" i="3" s="1"/>
  <c r="EF2" i="3" s="1"/>
  <c r="EG2" i="3" s="1"/>
  <c r="EH2" i="3" s="1"/>
  <c r="EI2" i="3" s="1"/>
  <c r="EJ2" i="3" s="1"/>
  <c r="EK2" i="3" s="1"/>
  <c r="EL2" i="3" s="1"/>
  <c r="EM2" i="3" s="1"/>
  <c r="EN2" i="3" s="1"/>
  <c r="EO2" i="3" s="1"/>
  <c r="EP2" i="3" s="1"/>
  <c r="EQ2" i="3" s="1"/>
  <c r="ER2" i="3" s="1"/>
  <c r="ES2" i="3" s="1"/>
  <c r="ET2" i="3" s="1"/>
  <c r="EU2" i="3" s="1"/>
  <c r="EV2" i="3" s="1"/>
  <c r="EW2" i="3" s="1"/>
  <c r="EX2" i="3" s="1"/>
  <c r="EY2" i="3" s="1"/>
  <c r="EZ2" i="3" s="1"/>
  <c r="FA2" i="3" s="1"/>
  <c r="FB2" i="3" s="1"/>
  <c r="FC2" i="3" s="1"/>
  <c r="CU2" i="4"/>
  <c r="CV2" i="4" s="1"/>
  <c r="CW2" i="4" s="1"/>
  <c r="CX2" i="4" s="1"/>
  <c r="CY2" i="4" s="1"/>
  <c r="CZ2" i="4" s="1"/>
  <c r="DA2" i="4" s="1"/>
  <c r="DB2" i="4" s="1"/>
  <c r="DC2" i="4" s="1"/>
  <c r="DD2" i="4" s="1"/>
  <c r="DE2" i="4" s="1"/>
  <c r="DF2" i="4" s="1"/>
  <c r="DG2" i="4" s="1"/>
  <c r="DH2" i="4" s="1"/>
  <c r="DI2" i="4" s="1"/>
  <c r="DJ2" i="4" s="1"/>
  <c r="DK2" i="4" s="1"/>
  <c r="DL2" i="4" s="1"/>
  <c r="DM2" i="4" s="1"/>
  <c r="DN2" i="4" s="1"/>
  <c r="DO2" i="4" s="1"/>
  <c r="DP2" i="4" s="1"/>
  <c r="DQ2" i="4" s="1"/>
  <c r="DR2" i="4" s="1"/>
  <c r="DS2" i="4" s="1"/>
  <c r="DT2" i="4" s="1"/>
  <c r="DU2" i="4" s="1"/>
  <c r="DV2" i="4" s="1"/>
  <c r="DW2" i="4" s="1"/>
  <c r="DX2" i="4" s="1"/>
  <c r="DY2" i="4" s="1"/>
  <c r="DZ2" i="4" s="1"/>
  <c r="EA2" i="4" s="1"/>
  <c r="EB2" i="4" s="1"/>
  <c r="EC2" i="4" s="1"/>
  <c r="ED2" i="4" s="1"/>
  <c r="EE2" i="4" s="1"/>
  <c r="EF2" i="4" s="1"/>
  <c r="EG2" i="4" s="1"/>
  <c r="EH2" i="4" s="1"/>
  <c r="EI2" i="4" s="1"/>
  <c r="EJ2" i="4" s="1"/>
  <c r="EK2" i="4" s="1"/>
  <c r="EL2" i="4" s="1"/>
  <c r="EM2" i="4" s="1"/>
  <c r="EN2" i="4" s="1"/>
  <c r="EO2" i="4" s="1"/>
  <c r="EP2" i="4" s="1"/>
  <c r="EQ2" i="4" s="1"/>
  <c r="ER2" i="4" s="1"/>
  <c r="ES2" i="4" s="1"/>
  <c r="ET2" i="4" s="1"/>
  <c r="EU2" i="4" s="1"/>
  <c r="EV2" i="4" s="1"/>
  <c r="EW2" i="4" s="1"/>
  <c r="EX2" i="4" s="1"/>
  <c r="EY2" i="4" s="1"/>
  <c r="EZ2" i="4" s="1"/>
  <c r="FA2" i="4" s="1"/>
  <c r="FB2" i="4" s="1"/>
  <c r="FC2" i="4" s="1"/>
  <c r="AH11" i="10" l="1"/>
  <c r="AG8" i="10"/>
  <c r="AK10" i="10"/>
  <c r="AK5" i="10"/>
  <c r="AH6" i="10"/>
  <c r="AI12" i="10"/>
  <c r="AJ12" i="10" s="1"/>
  <c r="AI6" i="10"/>
  <c r="AJ6" i="10" s="1"/>
  <c r="AH10" i="10"/>
  <c r="AK12" i="10"/>
  <c r="AG9" i="10"/>
  <c r="AK19" i="10"/>
  <c r="AH12" i="10"/>
  <c r="AI7" i="10"/>
  <c r="AJ7" i="10" s="1"/>
  <c r="AG11" i="10"/>
  <c r="AP6" i="10"/>
  <c r="AK8" i="10"/>
  <c r="AI13" i="10"/>
  <c r="AJ13" i="10" s="1"/>
  <c r="AH5" i="10"/>
  <c r="AI8" i="10"/>
  <c r="AJ8" i="10" s="1"/>
  <c r="AK7" i="10"/>
  <c r="AI5" i="10"/>
  <c r="AJ5" i="10" s="1"/>
  <c r="AG4" i="10"/>
  <c r="AH4" i="10"/>
  <c r="AG20" i="10"/>
  <c r="AG12" i="10"/>
  <c r="AH20" i="10"/>
  <c r="AZ9" i="10"/>
  <c r="AI10" i="10"/>
  <c r="AJ10" i="10" s="1"/>
  <c r="AK20" i="10"/>
  <c r="AI20" i="10"/>
  <c r="AI4" i="10"/>
  <c r="AJ4" i="10" s="1"/>
  <c r="AP4" i="10"/>
  <c r="AK4" i="10"/>
  <c r="H2" i="4" l="1"/>
  <c r="I2" i="4" l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X2" i="4" s="1"/>
  <c r="Y2" i="4" s="1"/>
  <c r="Z2" i="4" s="1"/>
  <c r="AA2" i="4" s="1"/>
  <c r="AB2" i="4" s="1"/>
  <c r="AC2" i="4" s="1"/>
  <c r="AD2" i="4" s="1"/>
  <c r="AE2" i="4" s="1"/>
  <c r="AF2" i="4" s="1"/>
  <c r="AG2" i="4" s="1"/>
  <c r="AH2" i="4" s="1"/>
  <c r="AI2" i="4" s="1"/>
  <c r="AJ2" i="4" s="1"/>
  <c r="AK2" i="4" s="1"/>
  <c r="AL2" i="4" s="1"/>
  <c r="AM2" i="4" s="1"/>
  <c r="AN2" i="4" s="1"/>
  <c r="AO2" i="4" s="1"/>
  <c r="AP2" i="4" s="1"/>
  <c r="AQ2" i="4" s="1"/>
  <c r="AR2" i="4" s="1"/>
  <c r="AS2" i="4" s="1"/>
  <c r="AT2" i="4" s="1"/>
  <c r="AU2" i="4" s="1"/>
  <c r="AV2" i="4" s="1"/>
  <c r="AW2" i="4" s="1"/>
  <c r="AX2" i="4" s="1"/>
  <c r="AY2" i="4" s="1"/>
  <c r="AZ2" i="4" s="1"/>
  <c r="BA2" i="4" s="1"/>
  <c r="BB2" i="4" s="1"/>
  <c r="BC2" i="4" s="1"/>
  <c r="BD2" i="4" s="1"/>
  <c r="BE2" i="4" s="1"/>
  <c r="BF2" i="4" s="1"/>
  <c r="BG2" i="4" s="1"/>
  <c r="BH2" i="4" s="1"/>
  <c r="BI2" i="4" s="1"/>
  <c r="BJ2" i="4" s="1"/>
  <c r="BK2" i="4" s="1"/>
  <c r="BL2" i="4" s="1"/>
  <c r="BM2" i="4" s="1"/>
  <c r="BN2" i="4" s="1"/>
  <c r="BO2" i="4" s="1"/>
  <c r="BP2" i="4" s="1"/>
  <c r="BQ2" i="4" s="1"/>
  <c r="BR2" i="4" s="1"/>
  <c r="BS2" i="4" s="1"/>
  <c r="BT2" i="4" s="1"/>
  <c r="BU2" i="4" s="1"/>
  <c r="BV2" i="4" s="1"/>
  <c r="BW2" i="4" s="1"/>
  <c r="BX2" i="4" s="1"/>
  <c r="BY2" i="4" s="1"/>
  <c r="BZ2" i="4" s="1"/>
  <c r="CA2" i="4" s="1"/>
  <c r="CB2" i="4" s="1"/>
  <c r="CC2" i="4" s="1"/>
  <c r="CD2" i="4" s="1"/>
  <c r="CE2" i="4" s="1"/>
  <c r="CF2" i="4" s="1"/>
  <c r="CG2" i="4" s="1"/>
  <c r="CH2" i="4" s="1"/>
  <c r="CI2" i="4" s="1"/>
  <c r="CJ2" i="4" s="1"/>
  <c r="CK2" i="4" s="1"/>
  <c r="CL2" i="4" s="1"/>
  <c r="CM2" i="4" s="1"/>
  <c r="CN2" i="4" s="1"/>
  <c r="CO2" i="4" s="1"/>
  <c r="CP2" i="4" s="1"/>
  <c r="CQ2" i="4" s="1"/>
  <c r="CR2" i="4" s="1"/>
  <c r="CS2" i="4" s="1"/>
  <c r="CT2" i="4" s="1"/>
</calcChain>
</file>

<file path=xl/sharedStrings.xml><?xml version="1.0" encoding="utf-8"?>
<sst xmlns="http://schemas.openxmlformats.org/spreadsheetml/2006/main" count="174" uniqueCount="104">
  <si>
    <t>Supplier Name</t>
  </si>
  <si>
    <t># of SKUs in Warehouse (Stock &gt; 0)</t>
  </si>
  <si>
    <t>Inventory count</t>
  </si>
  <si>
    <t>Inventory value ($US)</t>
  </si>
  <si>
    <t>Brand 1</t>
  </si>
  <si>
    <t>Brand 2</t>
  </si>
  <si>
    <t>Brand 3</t>
  </si>
  <si>
    <t>Inventory</t>
  </si>
  <si>
    <t>Top brands by inventory value ($US)</t>
  </si>
  <si>
    <t>Main Cat Cluster</t>
  </si>
  <si>
    <t>Payable days</t>
  </si>
  <si>
    <t>Inventory Days</t>
  </si>
  <si>
    <t>Supplier</t>
  </si>
  <si>
    <t>Samsung</t>
  </si>
  <si>
    <t>Total</t>
  </si>
  <si>
    <t>WC Days</t>
  </si>
  <si>
    <t>Inv Days</t>
  </si>
  <si>
    <t>Payable Days</t>
  </si>
  <si>
    <t>Payment Terms</t>
  </si>
  <si>
    <t>Top Brands</t>
  </si>
  <si>
    <t>May</t>
  </si>
  <si>
    <t>Jun</t>
  </si>
  <si>
    <t>Jul</t>
  </si>
  <si>
    <t>Target</t>
  </si>
  <si>
    <t>Comments</t>
  </si>
  <si>
    <t>TOTAL</t>
  </si>
  <si>
    <t>WC $</t>
  </si>
  <si>
    <t>Inv Value $</t>
  </si>
  <si>
    <t>Payables $</t>
  </si>
  <si>
    <t>COGS $</t>
  </si>
  <si>
    <t>Deposit Days</t>
  </si>
  <si>
    <t>Top Suppliers 
(Top 10 by WC or COGS, excl Xiaomi)</t>
  </si>
  <si>
    <t>L3M Average</t>
  </si>
  <si>
    <t>Long Term</t>
  </si>
  <si>
    <t>Today's Date:</t>
  </si>
  <si>
    <t>Payment terms</t>
  </si>
  <si>
    <t>Current vs Target</t>
  </si>
  <si>
    <t>WC days</t>
  </si>
  <si>
    <t>Working Capital</t>
  </si>
  <si>
    <t xml:space="preserve">(1) Average daily inventory value over the last 30 days / L30D COGS x 30
</t>
  </si>
  <si>
    <t xml:space="preserve">(2) Average daily accounts payable over the last 30 days / L30D COGS x 30
</t>
  </si>
  <si>
    <t>Daily Purchases</t>
  </si>
  <si>
    <t>Daily COGS</t>
  </si>
  <si>
    <t>Daily Accounts Payable</t>
  </si>
  <si>
    <t>Daily Inventory Value</t>
  </si>
  <si>
    <t>Average daily Payables</t>
  </si>
  <si>
    <t>Average daily Inventory Value</t>
  </si>
  <si>
    <t>Average Daily Payables (US$)</t>
  </si>
  <si>
    <t>Average Daily Inventory (US$)</t>
  </si>
  <si>
    <t>COGS (US$)</t>
  </si>
  <si>
    <t>Current 
Payment 
terms</t>
  </si>
  <si>
    <t>Inbounds (US$)</t>
  </si>
  <si>
    <t>Total Purchases</t>
  </si>
  <si>
    <t>COGS</t>
  </si>
  <si>
    <t>Sep</t>
  </si>
  <si>
    <t xml:space="preserve">Inbounds Replenishment % </t>
  </si>
  <si>
    <t>Green Replenishment %</t>
  </si>
  <si>
    <t>EOM Black Stock Value</t>
  </si>
  <si>
    <t>EOM Black Stock %</t>
  </si>
  <si>
    <t>Oct</t>
  </si>
  <si>
    <t>Nov</t>
  </si>
  <si>
    <t>L30D</t>
  </si>
  <si>
    <t>L30S</t>
  </si>
  <si>
    <t>TH_Thai Samsung Electronics Co., Ltd</t>
  </si>
  <si>
    <t>- Shorter replenishment cycle &amp; frequent replenishment (14 days coverage)</t>
  </si>
  <si>
    <t>TH_Mead Johnson Nutrition (Thailand) Co.,Ltd.</t>
  </si>
  <si>
    <t>Enfagrow, Enfalac</t>
  </si>
  <si>
    <t>- Brand already agreed to increase payment terms to 30 days (pending signed Amendment)</t>
  </si>
  <si>
    <t>TH_C. P. Food Store Company Limited</t>
  </si>
  <si>
    <t>Khaotrachat</t>
  </si>
  <si>
    <t>TH_Friesland Campina (Thailand) PCL</t>
  </si>
  <si>
    <t>Foremost</t>
  </si>
  <si>
    <t>- Minimum purchases, planning to move brand out of SBS</t>
  </si>
  <si>
    <t>TH_Copan Global Co.,Ltd.</t>
  </si>
  <si>
    <t xml:space="preserve">JYP (ITZY, GOT7) </t>
  </si>
  <si>
    <t>- Focusing on clearing black stock (currently 35% of inventory value); Reduce purchase qty.</t>
  </si>
  <si>
    <t>- Regional MKT project - difficult to negotiate payment terms</t>
  </si>
  <si>
    <t>TH_Johnson &amp; Johnson Consumer (Thailand) Co., Ltd.</t>
  </si>
  <si>
    <t>Johnson Baby</t>
  </si>
  <si>
    <t>- To re-negoatiate payment terms</t>
  </si>
  <si>
    <t>TH_Fanslink Communication Co.,Ltd.</t>
  </si>
  <si>
    <t>Xiaomi</t>
  </si>
  <si>
    <t>TH_Reckitt Benckiser (Thailand) Ltd.</t>
  </si>
  <si>
    <t>Durex, Dettol</t>
  </si>
  <si>
    <t>TH_Dairy Plus Co.,Ltd.</t>
  </si>
  <si>
    <t>Dutch Mill</t>
  </si>
  <si>
    <t>TH_Synnex (Thailand) Plc.</t>
  </si>
  <si>
    <t>ASUS, Huawei</t>
  </si>
  <si>
    <t>TH_DKSH (Thailand) Co.,Ltd.</t>
  </si>
  <si>
    <t>Kit Kat, Hada Labo, Gatsby</t>
  </si>
  <si>
    <t>IC_Shopee Singapore Pte Ltd (Outright)</t>
  </si>
  <si>
    <t>YG (Black Pink, iKon)</t>
  </si>
  <si>
    <t>- Focusing on clearing black stock (currently 87% of inventory value); Reduce purchase qty.</t>
  </si>
  <si>
    <t>TH_Thainamthip Commercial Co., Ltd</t>
  </si>
  <si>
    <t>Coca Cola</t>
  </si>
  <si>
    <t>TH_Sino-Pacific Trading (Thailand) Co. Ltd.</t>
  </si>
  <si>
    <t>Kellogg's, Pringles</t>
  </si>
  <si>
    <t>- Focusing on clearing black stock (currently 65% of inventory value)</t>
  </si>
  <si>
    <t>TH_SANKO (THAILAND).CO.,LTD</t>
  </si>
  <si>
    <t>GOON.</t>
  </si>
  <si>
    <t>- Focusing on clearing black stock (currently 54% of inventory value)
- Increase replenishment frequency (weekly); Inbound 10 days coverage</t>
  </si>
  <si>
    <t>TH_DUMEX LIMITED</t>
  </si>
  <si>
    <t>Dumex</t>
  </si>
  <si>
    <t>- Shorter replenishment cycle &amp; frequent replenishment (14 days coverage)
- Focus on clearing black stock (currently 35% of inventory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</si>
</sst>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8" formatCode="&quot;$&quot;#,##0.00;[Red]\-&quot;$&quot;#,##0.00"/>
    <numFmt numFmtId="164" formatCode="0.0%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73">
    <xf numFmtId="0" fontId="0" fillId="0" borderId="0" xfId="0"/>
    <xf numFmtId="9" fontId="2" fillId="3" borderId="2" xfId="1" applyNumberFormat="1" applyFont="1" applyFill="1" applyBorder="1" applyAlignment="1">
      <alignment horizontal="left" vertical="center"/>
    </xf>
    <xf numFmtId="15" fontId="0" fillId="0" borderId="0" xfId="0" applyNumberFormat="1"/>
    <xf numFmtId="0" fontId="2" fillId="0" borderId="0" xfId="0" applyFont="1"/>
    <xf numFmtId="0" fontId="3" fillId="0" borderId="0" xfId="0" applyFont="1"/>
    <xf numFmtId="15" fontId="3" fillId="0" borderId="6" xfId="0" applyNumberFormat="1" applyFont="1" applyBorder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4" borderId="8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left" vertical="center"/>
    </xf>
    <xf numFmtId="8" fontId="0" fillId="0" borderId="0" xfId="0" applyNumberFormat="1" applyAlignment="1">
      <alignment horizontal="left"/>
    </xf>
    <xf numFmtId="8" fontId="0" fillId="0" borderId="0" xfId="0" applyNumberFormat="1"/>
    <xf numFmtId="3" fontId="0" fillId="0" borderId="0" xfId="0" applyNumberFormat="1" applyAlignment="1">
      <alignment horizontal="left"/>
    </xf>
    <xf numFmtId="3" fontId="0" fillId="0" borderId="0" xfId="0" applyNumberFormat="1"/>
    <xf numFmtId="8" fontId="2" fillId="3" borderId="2" xfId="1" applyNumberFormat="1" applyFont="1" applyFill="1" applyBorder="1" applyAlignment="1">
      <alignment horizontal="left" vertical="center"/>
    </xf>
    <xf numFmtId="8" fontId="2" fillId="4" borderId="6" xfId="1" applyNumberFormat="1" applyFont="1" applyFill="1" applyBorder="1" applyAlignment="1">
      <alignment horizontal="left" vertical="center"/>
    </xf>
    <xf numFmtId="3" fontId="2" fillId="3" borderId="2" xfId="1" applyNumberFormat="1" applyFont="1" applyFill="1" applyBorder="1" applyAlignment="1">
      <alignment horizontal="left" vertical="center"/>
    </xf>
    <xf numFmtId="3" fontId="2" fillId="4" borderId="6" xfId="1" applyNumberFormat="1" applyFont="1" applyFill="1" applyBorder="1" applyAlignment="1">
      <alignment horizontal="left" vertical="center"/>
    </xf>
    <xf numFmtId="3" fontId="2" fillId="4" borderId="7" xfId="1" applyNumberFormat="1" applyFont="1" applyFill="1" applyBorder="1" applyAlignment="1">
      <alignment horizontal="left" vertical="center"/>
    </xf>
    <xf numFmtId="0" fontId="3" fillId="8" borderId="3" xfId="0" applyFont="1" applyFill="1" applyBorder="1" applyAlignment="1">
      <alignment vertical="top" wrapText="1"/>
    </xf>
    <xf numFmtId="0" fontId="3" fillId="8" borderId="2" xfId="0" applyFont="1" applyFill="1" applyBorder="1" applyAlignment="1">
      <alignment vertical="top" wrapText="1"/>
    </xf>
    <xf numFmtId="0" fontId="3" fillId="8" borderId="4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8" borderId="8" xfId="0" applyFont="1" applyFill="1" applyBorder="1" applyAlignment="1">
      <alignment vertical="top" wrapText="1"/>
    </xf>
    <xf numFmtId="0" fontId="3" fillId="8" borderId="6" xfId="0" applyFont="1" applyFill="1" applyBorder="1" applyAlignment="1">
      <alignment vertical="top" wrapText="1"/>
    </xf>
    <xf numFmtId="0" fontId="3" fillId="8" borderId="5" xfId="0" applyFont="1" applyFill="1" applyBorder="1" applyAlignment="1">
      <alignment vertical="top" wrapText="1"/>
    </xf>
    <xf numFmtId="0" fontId="5" fillId="8" borderId="4" xfId="0" applyFont="1" applyFill="1" applyBorder="1" applyAlignment="1">
      <alignment horizontal="left" vertical="top" wrapText="1"/>
    </xf>
    <xf numFmtId="0" fontId="5" fillId="8" borderId="2" xfId="0" applyFont="1" applyFill="1" applyBorder="1" applyAlignment="1">
      <alignment horizontal="left" vertical="top" wrapText="1"/>
    </xf>
    <xf numFmtId="0" fontId="0" fillId="0" borderId="12" xfId="0" applyBorder="1" applyAlignment="1">
      <alignment vertical="top"/>
    </xf>
    <xf numFmtId="0" fontId="0" fillId="0" borderId="0" xfId="0" applyBorder="1" applyAlignment="1">
      <alignment horizontal="left" vertical="top"/>
    </xf>
    <xf numFmtId="3" fontId="0" fillId="0" borderId="12" xfId="0" applyNumberFormat="1" applyBorder="1" applyAlignment="1">
      <alignment horizontal="left" vertical="top"/>
    </xf>
    <xf numFmtId="3" fontId="0" fillId="0" borderId="0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4" fillId="0" borderId="0" xfId="0" applyNumberFormat="1" applyFont="1" applyFill="1" applyBorder="1" applyAlignment="1">
      <alignment horizontal="left" vertical="top"/>
    </xf>
    <xf numFmtId="3" fontId="0" fillId="0" borderId="12" xfId="0" applyNumberFormat="1" applyBorder="1" applyAlignment="1">
      <alignment horizontal="center" vertical="top"/>
    </xf>
    <xf numFmtId="3" fontId="0" fillId="0" borderId="0" xfId="0" applyNumberFormat="1" applyBorder="1" applyAlignment="1">
      <alignment horizontal="center" vertical="top"/>
    </xf>
    <xf numFmtId="3" fontId="0" fillId="0" borderId="13" xfId="0" applyNumberFormat="1" applyFill="1" applyBorder="1" applyAlignment="1">
      <alignment horizontal="left" vertical="top"/>
    </xf>
    <xf numFmtId="3" fontId="0" fillId="0" borderId="13" xfId="0" quotePrefix="1" applyNumberFormat="1" applyFill="1" applyBorder="1" applyAlignment="1">
      <alignment horizontal="left" vertical="top" wrapText="1"/>
    </xf>
    <xf numFmtId="3" fontId="0" fillId="0" borderId="8" xfId="0" applyNumberFormat="1" applyBorder="1" applyAlignment="1">
      <alignment horizontal="left" vertical="top"/>
    </xf>
    <xf numFmtId="3" fontId="0" fillId="0" borderId="6" xfId="0" applyNumberFormat="1" applyBorder="1" applyAlignment="1">
      <alignment horizontal="left" vertical="top"/>
    </xf>
    <xf numFmtId="3" fontId="0" fillId="0" borderId="5" xfId="0" applyNumberFormat="1" applyBorder="1" applyAlignment="1">
      <alignment horizontal="left" vertical="top"/>
    </xf>
    <xf numFmtId="0" fontId="3" fillId="0" borderId="14" xfId="0" applyFont="1" applyBorder="1" applyAlignment="1">
      <alignment vertical="top"/>
    </xf>
    <xf numFmtId="0" fontId="3" fillId="0" borderId="15" xfId="0" applyFont="1" applyBorder="1" applyAlignment="1">
      <alignment vertical="top"/>
    </xf>
    <xf numFmtId="0" fontId="0" fillId="0" borderId="16" xfId="0" applyBorder="1" applyAlignment="1">
      <alignment vertical="top"/>
    </xf>
    <xf numFmtId="3" fontId="0" fillId="0" borderId="14" xfId="0" applyNumberFormat="1" applyBorder="1" applyAlignment="1">
      <alignment horizontal="left" vertical="top"/>
    </xf>
    <xf numFmtId="3" fontId="0" fillId="0" borderId="15" xfId="0" applyNumberFormat="1" applyBorder="1" applyAlignment="1">
      <alignment horizontal="left" vertical="top"/>
    </xf>
    <xf numFmtId="3" fontId="0" fillId="0" borderId="16" xfId="0" applyNumberFormat="1" applyBorder="1" applyAlignment="1">
      <alignment horizontal="left" vertical="top"/>
    </xf>
    <xf numFmtId="3" fontId="3" fillId="0" borderId="14" xfId="0" applyNumberFormat="1" applyFont="1" applyBorder="1" applyAlignment="1">
      <alignment horizontal="left" vertical="top"/>
    </xf>
    <xf numFmtId="3" fontId="3" fillId="0" borderId="15" xfId="0" applyNumberFormat="1" applyFont="1" applyBorder="1" applyAlignment="1">
      <alignment horizontal="left" vertical="top"/>
    </xf>
    <xf numFmtId="3" fontId="3" fillId="0" borderId="16" xfId="0" applyNumberFormat="1" applyFont="1" applyBorder="1" applyAlignment="1">
      <alignment horizontal="left" vertical="top"/>
    </xf>
    <xf numFmtId="3" fontId="5" fillId="0" borderId="15" xfId="0" applyNumberFormat="1" applyFont="1" applyBorder="1" applyAlignment="1">
      <alignment horizontal="left" vertical="top"/>
    </xf>
    <xf numFmtId="3" fontId="5" fillId="0" borderId="15" xfId="0" applyNumberFormat="1" applyFont="1" applyFill="1" applyBorder="1" applyAlignment="1">
      <alignment horizontal="left" vertical="top"/>
    </xf>
    <xf numFmtId="3" fontId="0" fillId="0" borderId="14" xfId="0" applyNumberFormat="1" applyBorder="1" applyAlignment="1">
      <alignment horizontal="center" vertical="top"/>
    </xf>
    <xf numFmtId="3" fontId="0" fillId="0" borderId="15" xfId="0" applyNumberFormat="1" applyBorder="1" applyAlignment="1">
      <alignment horizontal="center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/>
    </xf>
    <xf numFmtId="4" fontId="0" fillId="0" borderId="0" xfId="0" applyNumberFormat="1"/>
    <xf numFmtId="4" fontId="2" fillId="5" borderId="2" xfId="0" applyNumberFormat="1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left"/>
    </xf>
    <xf numFmtId="3" fontId="2" fillId="3" borderId="3" xfId="1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4" fontId="2" fillId="6" borderId="3" xfId="0" applyNumberFormat="1" applyFont="1" applyFill="1" applyBorder="1" applyAlignment="1">
      <alignment horizontal="left"/>
    </xf>
    <xf numFmtId="4" fontId="2" fillId="6" borderId="4" xfId="0" applyNumberFormat="1" applyFont="1" applyFill="1" applyBorder="1" applyAlignment="1">
      <alignment horizontal="left"/>
    </xf>
    <xf numFmtId="4" fontId="3" fillId="7" borderId="9" xfId="0" applyNumberFormat="1" applyFont="1" applyFill="1" applyBorder="1" applyAlignment="1">
      <alignment horizontal="left" wrapText="1"/>
    </xf>
    <xf numFmtId="4" fontId="3" fillId="7" borderId="11" xfId="0" applyNumberFormat="1" applyFont="1" applyFill="1" applyBorder="1" applyAlignment="1">
      <alignment horizontal="left" wrapText="1"/>
    </xf>
    <xf numFmtId="4" fontId="3" fillId="7" borderId="17" xfId="0" applyNumberFormat="1" applyFont="1" applyFill="1" applyBorder="1" applyAlignment="1">
      <alignment horizontal="left" wrapText="1"/>
    </xf>
    <xf numFmtId="4" fontId="2" fillId="5" borderId="3" xfId="0" applyNumberFormat="1" applyFont="1" applyFill="1" applyBorder="1" applyAlignment="1">
      <alignment horizontal="left"/>
    </xf>
    <xf numFmtId="4" fontId="6" fillId="5" borderId="2" xfId="0" applyNumberFormat="1" applyFont="1" applyFill="1" applyBorder="1" applyAlignment="1">
      <alignment horizontal="left"/>
    </xf>
    <xf numFmtId="15" fontId="3" fillId="0" borderId="0" xfId="0" applyNumberFormat="1" applyFont="1"/>
    <xf numFmtId="0" fontId="3" fillId="0" borderId="12" xfId="0" applyFont="1" applyBorder="1"/>
    <xf numFmtId="3" fontId="0" fillId="0" borderId="12" xfId="0" applyNumberFormat="1" applyBorder="1"/>
    <xf numFmtId="17" fontId="3" fillId="7" borderId="9" xfId="0" applyNumberFormat="1" applyFont="1" applyFill="1" applyBorder="1" applyAlignment="1">
      <alignment horizontal="left" wrapText="1"/>
    </xf>
    <xf numFmtId="0" fontId="3" fillId="2" borderId="9" xfId="0" applyFont="1" applyFill="1" applyBorder="1" applyAlignment="1">
      <alignment horizontal="left" wrapText="1"/>
    </xf>
    <xf numFmtId="9" fontId="2" fillId="3" borderId="10" xfId="1" applyNumberFormat="1" applyFont="1" applyFill="1" applyBorder="1" applyAlignment="1">
      <alignment horizontal="left" vertical="center"/>
    </xf>
    <xf numFmtId="17" fontId="3" fillId="2" borderId="12" xfId="0" applyNumberFormat="1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wrapText="1"/>
    </xf>
    <xf numFmtId="0" fontId="3" fillId="0" borderId="13" xfId="0" applyFont="1" applyBorder="1" applyAlignment="1">
      <alignment horizontal="left" wrapText="1"/>
    </xf>
    <xf numFmtId="3" fontId="3" fillId="2" borderId="9" xfId="0" applyNumberFormat="1" applyFont="1" applyFill="1" applyBorder="1" applyAlignment="1">
      <alignment horizontal="left" wrapText="1"/>
    </xf>
    <xf numFmtId="3" fontId="3" fillId="2" borderId="17" xfId="0" applyNumberFormat="1" applyFont="1" applyFill="1" applyBorder="1" applyAlignment="1">
      <alignment horizontal="left" wrapText="1"/>
    </xf>
    <xf numFmtId="8" fontId="3" fillId="2" borderId="10" xfId="0" applyNumberFormat="1" applyFont="1" applyFill="1" applyBorder="1" applyAlignment="1">
      <alignment horizontal="left" wrapText="1"/>
    </xf>
    <xf numFmtId="0" fontId="3" fillId="2" borderId="17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 vertical="top" wrapText="1"/>
    </xf>
    <xf numFmtId="3" fontId="3" fillId="0" borderId="0" xfId="0" applyNumberFormat="1" applyFont="1" applyAlignment="1">
      <alignment horizontal="left"/>
    </xf>
    <xf numFmtId="3" fontId="3" fillId="0" borderId="0" xfId="0" quotePrefix="1" applyNumberFormat="1" applyFont="1" applyBorder="1" applyAlignment="1">
      <alignment horizontal="left"/>
    </xf>
    <xf numFmtId="3" fontId="0" fillId="0" borderId="17" xfId="0" applyNumberForma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6" fontId="0" fillId="0" borderId="17" xfId="0" applyNumberFormat="1" applyBorder="1" applyAlignment="1">
      <alignment horizontal="left" vertical="top" wrapText="1"/>
    </xf>
    <xf numFmtId="3" fontId="3" fillId="9" borderId="17" xfId="0" applyNumberFormat="1" applyFont="1" applyFill="1" applyBorder="1" applyAlignment="1">
      <alignment horizontal="left" vertical="top" wrapText="1"/>
    </xf>
    <xf numFmtId="3" fontId="0" fillId="10" borderId="17" xfId="0" applyNumberFormat="1" applyFill="1" applyBorder="1" applyAlignment="1">
      <alignment horizontal="left" vertical="top" wrapText="1"/>
    </xf>
    <xf numFmtId="3" fontId="3" fillId="10" borderId="17" xfId="0" applyNumberFormat="1" applyFont="1" applyFill="1" applyBorder="1" applyAlignment="1">
      <alignment horizontal="left" vertical="top" wrapText="1"/>
    </xf>
    <xf numFmtId="3" fontId="3" fillId="0" borderId="17" xfId="0" applyNumberFormat="1" applyFont="1" applyBorder="1" applyAlignment="1">
      <alignment horizontal="left" vertical="top" wrapText="1"/>
    </xf>
    <xf numFmtId="3" fontId="0" fillId="10" borderId="9" xfId="0" applyNumberForma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3" fontId="3" fillId="9" borderId="1" xfId="0" applyNumberFormat="1" applyFont="1" applyFill="1" applyBorder="1" applyAlignment="1">
      <alignment horizontal="left" vertical="top" wrapText="1"/>
    </xf>
    <xf numFmtId="3" fontId="0" fillId="10" borderId="1" xfId="0" applyNumberFormat="1" applyFill="1" applyBorder="1" applyAlignment="1">
      <alignment horizontal="left" vertical="top" wrapText="1"/>
    </xf>
    <xf numFmtId="3" fontId="3" fillId="10" borderId="1" xfId="0" applyNumberFormat="1" applyFont="1" applyFill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left" vertical="top" wrapText="1"/>
    </xf>
    <xf numFmtId="3" fontId="0" fillId="9" borderId="3" xfId="0" applyNumberFormat="1" applyFill="1" applyBorder="1" applyAlignment="1">
      <alignment horizontal="left" vertical="top" wrapText="1"/>
    </xf>
    <xf numFmtId="3" fontId="0" fillId="10" borderId="3" xfId="0" applyNumberFormat="1" applyFill="1" applyBorder="1" applyAlignment="1">
      <alignment horizontal="left" vertical="top" wrapText="1"/>
    </xf>
    <xf numFmtId="6" fontId="0" fillId="0" borderId="1" xfId="0" applyNumberFormat="1" applyBorder="1" applyAlignment="1">
      <alignment horizontal="left" vertical="top" wrapText="1"/>
    </xf>
    <xf numFmtId="3" fontId="0" fillId="9" borderId="1" xfId="0" applyNumberFormat="1" applyFill="1" applyBorder="1" applyAlignment="1">
      <alignment horizontal="left" vertical="top" wrapText="1"/>
    </xf>
    <xf numFmtId="0" fontId="0" fillId="0" borderId="1" xfId="0" applyBorder="1"/>
    <xf numFmtId="0" fontId="0" fillId="0" borderId="0" xfId="0" applyBorder="1" applyAlignment="1">
      <alignment horizontal="left" vertical="top" wrapText="1"/>
    </xf>
    <xf numFmtId="0" fontId="0" fillId="0" borderId="5" xfId="0" applyBorder="1"/>
    <xf numFmtId="11" fontId="0" fillId="0" borderId="0" xfId="0" applyNumberFormat="1"/>
    <xf numFmtId="17" fontId="3" fillId="7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2" fillId="4" borderId="2" xfId="0" applyFont="1" applyFill="1" applyBorder="1" applyAlignment="1">
      <alignment vertical="center"/>
    </xf>
    <xf numFmtId="9" fontId="2" fillId="3" borderId="10" xfId="2" applyFont="1" applyFill="1" applyBorder="1" applyAlignment="1">
      <alignment horizontal="left" vertical="center"/>
    </xf>
    <xf numFmtId="9" fontId="2" fillId="4" borderId="3" xfId="2" applyFont="1" applyFill="1" applyBorder="1" applyAlignment="1">
      <alignment vertical="center"/>
    </xf>
    <xf numFmtId="164" fontId="0" fillId="0" borderId="17" xfId="2" applyNumberFormat="1" applyFont="1" applyBorder="1" applyAlignment="1">
      <alignment horizontal="left" vertical="top" wrapText="1"/>
    </xf>
    <xf numFmtId="3" fontId="0" fillId="10" borderId="17" xfId="0" applyNumberFormat="1" applyFont="1" applyFill="1" applyBorder="1" applyAlignment="1">
      <alignment horizontal="left" vertical="top" wrapText="1"/>
    </xf>
    <xf numFmtId="3" fontId="0" fillId="10" borderId="1" xfId="0" applyNumberFormat="1" applyFont="1" applyFill="1" applyBorder="1" applyAlignment="1">
      <alignment horizontal="left" vertical="top" wrapText="1"/>
    </xf>
    <xf numFmtId="0" fontId="3" fillId="0" borderId="0" xfId="0" applyFont="1" applyBorder="1"/>
    <xf numFmtId="3" fontId="0" fillId="0" borderId="0" xfId="0" applyNumberFormat="1" applyBorder="1"/>
    <xf numFmtId="0" fontId="0" fillId="0" borderId="13" xfId="0" applyBorder="1"/>
    <xf numFmtId="0" fontId="3" fillId="0" borderId="13" xfId="0" applyFont="1" applyBorder="1"/>
    <xf numFmtId="3" fontId="0" fillId="0" borderId="13" xfId="0" applyNumberFormat="1" applyBorder="1"/>
    <xf numFmtId="165" fontId="0" fillId="0" borderId="17" xfId="0" applyNumberFormat="1" applyBorder="1" applyAlignment="1">
      <alignment horizontal="left" vertical="top" wrapText="1"/>
    </xf>
    <xf numFmtId="165" fontId="0" fillId="0" borderId="17" xfId="2" applyNumberFormat="1" applyFont="1" applyBorder="1" applyAlignment="1">
      <alignment horizontal="left" vertical="top" wrapText="1"/>
    </xf>
    <xf numFmtId="165" fontId="0" fillId="0" borderId="0" xfId="2" applyNumberFormat="1" applyFont="1" applyAlignment="1">
      <alignment horizontal="left"/>
    </xf>
    <xf numFmtId="165" fontId="0" fillId="0" borderId="0" xfId="2" applyNumberFormat="1" applyFont="1"/>
    <xf numFmtId="165" fontId="0" fillId="0" borderId="0" xfId="0" applyNumberFormat="1" applyAlignment="1">
      <alignment horizontal="left"/>
    </xf>
    <xf numFmtId="165" fontId="0" fillId="0" borderId="0" xfId="0" applyNumberFormat="1"/>
    <xf numFmtId="0" fontId="3" fillId="0" borderId="18" xfId="0" applyFont="1" applyBorder="1" applyAlignment="1">
      <alignment horizontal="left"/>
    </xf>
    <xf numFmtId="3" fontId="3" fillId="0" borderId="18" xfId="0" applyNumberFormat="1" applyFont="1" applyBorder="1" applyAlignment="1">
      <alignment horizontal="left"/>
    </xf>
    <xf numFmtId="6" fontId="3" fillId="0" borderId="18" xfId="0" applyNumberFormat="1" applyFont="1" applyBorder="1" applyAlignment="1">
      <alignment horizontal="left"/>
    </xf>
    <xf numFmtId="165" fontId="3" fillId="0" borderId="18" xfId="2" applyNumberFormat="1" applyFont="1" applyBorder="1" applyAlignment="1">
      <alignment horizontal="left"/>
    </xf>
    <xf numFmtId="165" fontId="3" fillId="0" borderId="18" xfId="0" applyNumberFormat="1" applyFont="1" applyBorder="1" applyAlignment="1">
      <alignment horizontal="left"/>
    </xf>
    <xf numFmtId="3" fontId="3" fillId="0" borderId="18" xfId="0" applyNumberFormat="1" applyFont="1" applyBorder="1"/>
    <xf numFmtId="3" fontId="3" fillId="0" borderId="18" xfId="0" quotePrefix="1" applyNumberFormat="1" applyFont="1" applyBorder="1" applyAlignment="1">
      <alignment horizontal="left"/>
    </xf>
    <xf numFmtId="3" fontId="3" fillId="10" borderId="18" xfId="0" quotePrefix="1" applyNumberFormat="1" applyFont="1" applyFill="1" applyBorder="1" applyAlignment="1">
      <alignment horizontal="left"/>
    </xf>
    <xf numFmtId="164" fontId="0" fillId="0" borderId="1" xfId="2" applyNumberFormat="1" applyFont="1" applyBorder="1" applyAlignment="1">
      <alignment horizontal="left" vertical="top" wrapText="1"/>
    </xf>
    <xf numFmtId="165" fontId="0" fillId="0" borderId="1" xfId="0" applyNumberFormat="1" applyBorder="1" applyAlignment="1">
      <alignment horizontal="left" vertical="top" wrapText="1"/>
    </xf>
    <xf numFmtId="0" fontId="0" fillId="0" borderId="6" xfId="0" applyBorder="1" applyAlignment="1">
      <alignment vertical="top"/>
    </xf>
    <xf numFmtId="17" fontId="3" fillId="7" borderId="17" xfId="0" applyNumberFormat="1" applyFont="1" applyFill="1" applyBorder="1" applyAlignment="1">
      <alignment horizontal="left" wrapText="1"/>
    </xf>
    <xf numFmtId="4" fontId="3" fillId="7" borderId="10" xfId="0" applyNumberFormat="1" applyFont="1" applyFill="1" applyBorder="1" applyAlignment="1">
      <alignment horizontal="left" wrapText="1"/>
    </xf>
    <xf numFmtId="17" fontId="3" fillId="7" borderId="7" xfId="0" applyNumberFormat="1" applyFont="1" applyFill="1" applyBorder="1" applyAlignment="1">
      <alignment horizontal="left" wrapText="1"/>
    </xf>
    <xf numFmtId="4" fontId="6" fillId="5" borderId="5" xfId="0" applyNumberFormat="1" applyFont="1" applyFill="1" applyBorder="1" applyAlignment="1">
      <alignment horizontal="left"/>
    </xf>
    <xf numFmtId="17" fontId="3" fillId="7" borderId="13" xfId="0" applyNumberFormat="1" applyFont="1" applyFill="1" applyBorder="1" applyAlignment="1">
      <alignment horizontal="left" wrapText="1"/>
    </xf>
    <xf numFmtId="3" fontId="0" fillId="0" borderId="9" xfId="0" applyNumberFormat="1" applyFont="1" applyBorder="1" applyAlignment="1">
      <alignment horizontal="left" vertical="top" wrapText="1"/>
    </xf>
    <xf numFmtId="3" fontId="0" fillId="0" borderId="3" xfId="0" applyNumberFormat="1" applyFont="1" applyBorder="1" applyAlignment="1">
      <alignment horizontal="left" vertical="top" wrapText="1"/>
    </xf>
    <xf numFmtId="3" fontId="3" fillId="10" borderId="18" xfId="0" applyNumberFormat="1" applyFont="1" applyFill="1" applyBorder="1" applyAlignment="1">
      <alignment horizontal="left" vertical="top" wrapText="1"/>
    </xf>
    <xf numFmtId="6" fontId="3" fillId="0" borderId="19" xfId="0" applyNumberFormat="1" applyFont="1" applyBorder="1" applyAlignment="1">
      <alignment horizontal="left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3" fontId="4" fillId="0" borderId="13" xfId="0" applyNumberFormat="1" applyFont="1" applyBorder="1" applyAlignment="1">
      <alignment horizontal="left" vertical="top"/>
    </xf>
    <xf numFmtId="3" fontId="0" fillId="0" borderId="13" xfId="0" quotePrefix="1" applyNumberFormat="1" applyBorder="1" applyAlignment="1">
      <alignment horizontal="left" vertical="top" wrapText="1"/>
    </xf>
    <xf numFmtId="3" fontId="0" fillId="0" borderId="13" xfId="0" applyNumberFormat="1" applyBorder="1" applyAlignment="1">
      <alignment horizontal="left" vertical="top" wrapText="1"/>
    </xf>
    <xf numFmtId="3" fontId="0" fillId="0" borderId="13" xfId="0" applyNumberFormat="1" applyFill="1" applyBorder="1" applyAlignment="1">
      <alignment horizontal="left" vertical="top" wrapText="1"/>
    </xf>
    <xf numFmtId="3" fontId="4" fillId="0" borderId="5" xfId="0" applyNumberFormat="1" applyFont="1" applyBorder="1" applyAlignment="1">
      <alignment horizontal="left" vertical="top"/>
    </xf>
    <xf numFmtId="0" fontId="3" fillId="8" borderId="3" xfId="0" applyFont="1" applyFill="1" applyBorder="1" applyAlignment="1">
      <alignment horizontal="left" vertical="top" wrapText="1"/>
    </xf>
    <xf numFmtId="0" fontId="3" fillId="8" borderId="2" xfId="0" applyFont="1" applyFill="1" applyBorder="1" applyAlignment="1">
      <alignment horizontal="left" vertical="top" wrapText="1"/>
    </xf>
    <xf numFmtId="0" fontId="3" fillId="8" borderId="4" xfId="0" applyFont="1" applyFill="1" applyBorder="1" applyAlignment="1">
      <alignment horizontal="left" vertical="top" wrapText="1"/>
    </xf>
    <xf numFmtId="0" fontId="3" fillId="8" borderId="3" xfId="0" applyFont="1" applyFill="1" applyBorder="1" applyAlignment="1">
      <alignment horizontal="center" vertical="top" wrapText="1"/>
    </xf>
    <xf numFmtId="0" fontId="3" fillId="8" borderId="2" xfId="0" applyFont="1" applyFill="1" applyBorder="1" applyAlignment="1">
      <alignment horizontal="center" vertical="top" wrapText="1"/>
    </xf>
    <xf numFmtId="3" fontId="3" fillId="0" borderId="18" xfId="0" applyNumberFormat="1" applyFont="1" applyBorder="1" applyAlignment="1">
      <alignment horizontal="left" vertical="top" wrapText="1"/>
    </xf>
  </cellXfs>
  <cellStyles count="3">
    <cellStyle name="Normal" xfId="0" builtinId="0"/>
    <cellStyle name="Percent" xfId="2" builtinId="5"/>
    <cellStyle name="Percent 2" xfId="1" xr:uid="{00000000-0005-0000-0000-000002000000}"/>
  </cellStyles>
  <dxfs count="0"/>
  <tableStyles count="0" defaultTableStyle="TableStyleMedium2" defaultPivotStyle="PivotStyleLight16"/>
  <colors>
    <mruColors>
      <color rgb="FFFFCCCC"/>
      <color rgb="FFFFB3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BE31-182E-48B7-878C-4E0F7619AC81}">
  <sheetPr>
    <tabColor theme="9" tint="-0.499984740745262"/>
  </sheetPr>
  <dimension ref="A1:BG73"/>
  <sheetViews>
    <sheetView showGridLines="0"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ColWidth="8.81640625" defaultRowHeight="14.5" outlineLevelRow="1" outlineLevelCol="1" x14ac:dyDescent="0.35"/>
  <cols>
    <col min="1" max="1" width="13.54296875" customWidth="1"/>
    <col min="2" max="2" width="50.54296875" bestFit="1" customWidth="1"/>
    <col min="3" max="4" width="10" style="18" customWidth="1"/>
    <col min="5" max="5" width="14.81640625" style="16" bestFit="1" customWidth="1"/>
    <col min="6" max="8" width="12.1796875" customWidth="1"/>
    <col min="9" max="9" width="14.453125" customWidth="1"/>
    <col min="10" max="25" width="13.1796875" style="18" customWidth="1" outlineLevel="1"/>
    <col min="26" max="26" width="13.1796875" style="133" customWidth="1" outlineLevel="1"/>
    <col min="27" max="28" width="13.1796875" style="135" customWidth="1" outlineLevel="1"/>
    <col min="29" max="31" width="13.1796875" style="18" customWidth="1" outlineLevel="1"/>
    <col min="32" max="43" width="13.1796875" style="18" customWidth="1"/>
    <col min="44" max="47" width="13.1796875" style="18" customWidth="1" outlineLevel="1"/>
    <col min="48" max="50" width="13.1796875" style="18" customWidth="1"/>
    <col min="51" max="51" width="13.1796875" style="62" customWidth="1"/>
    <col min="52" max="53" width="13.1796875" style="18" customWidth="1"/>
    <col min="54" max="57" width="13.1796875" style="18" customWidth="1" outlineLevel="1"/>
  </cols>
  <sheetData>
    <row r="1" spans="1:59" x14ac:dyDescent="0.35">
      <c r="A1" s="66" t="s">
        <v>34</v>
      </c>
      <c r="B1" s="67">
        <v>43738</v>
      </c>
      <c r="C1" s="65" t="s">
        <v>7</v>
      </c>
      <c r="D1" s="21"/>
      <c r="E1" s="19"/>
      <c r="F1" s="1"/>
      <c r="G1" s="1"/>
      <c r="H1" s="1"/>
      <c r="I1" s="1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120"/>
      <c r="AA1" s="80"/>
      <c r="AB1" s="80"/>
      <c r="AC1" s="80"/>
      <c r="AD1" s="80"/>
      <c r="AE1" s="80"/>
      <c r="AF1" s="73" t="s">
        <v>38</v>
      </c>
      <c r="AG1" s="63"/>
      <c r="AH1" s="63"/>
      <c r="AI1" s="63"/>
      <c r="AJ1" s="63"/>
      <c r="AK1" s="63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150"/>
    </row>
    <row r="2" spans="1:59" s="3" customFormat="1" x14ac:dyDescent="0.35">
      <c r="A2" s="11"/>
      <c r="B2" s="11"/>
      <c r="C2" s="23" t="str">
        <f>CONCATENATE("Inventory as of End ", "")</f>
        <v xml:space="preserve">Inventory as of End </v>
      </c>
      <c r="D2" s="22"/>
      <c r="E2" s="20"/>
      <c r="F2" s="12" t="s">
        <v>8</v>
      </c>
      <c r="G2" s="13"/>
      <c r="H2" s="14"/>
      <c r="I2" s="12" t="s">
        <v>35</v>
      </c>
      <c r="J2" s="82" t="s">
        <v>49</v>
      </c>
      <c r="K2" s="83"/>
      <c r="L2" s="83"/>
      <c r="M2" s="84"/>
      <c r="N2" s="82" t="s">
        <v>51</v>
      </c>
      <c r="O2" s="83"/>
      <c r="P2" s="83"/>
      <c r="Q2" s="84"/>
      <c r="R2" s="83" t="s">
        <v>55</v>
      </c>
      <c r="S2" s="83"/>
      <c r="T2" s="83"/>
      <c r="U2" s="83"/>
      <c r="V2" s="82" t="s">
        <v>56</v>
      </c>
      <c r="W2" s="83"/>
      <c r="X2" s="83"/>
      <c r="Y2" s="83"/>
      <c r="Z2" s="121" t="s">
        <v>57</v>
      </c>
      <c r="AA2" s="119"/>
      <c r="AB2" s="119"/>
      <c r="AC2" s="83" t="s">
        <v>58</v>
      </c>
      <c r="AD2" s="83"/>
      <c r="AE2" s="83"/>
      <c r="AF2" s="68" t="s">
        <v>37</v>
      </c>
      <c r="AG2" s="64"/>
      <c r="AH2" s="64"/>
      <c r="AI2" s="64"/>
      <c r="AJ2" s="64"/>
      <c r="AK2" s="69"/>
      <c r="AL2" s="68" t="s">
        <v>11</v>
      </c>
      <c r="AM2" s="64"/>
      <c r="AN2" s="64"/>
      <c r="AO2" s="64"/>
      <c r="AP2" s="64"/>
      <c r="AQ2" s="69"/>
      <c r="AR2" s="64" t="s">
        <v>48</v>
      </c>
      <c r="AS2" s="64"/>
      <c r="AT2" s="64"/>
      <c r="AU2" s="64"/>
      <c r="AV2" s="68" t="s">
        <v>10</v>
      </c>
      <c r="AW2" s="64"/>
      <c r="AX2" s="64"/>
      <c r="AY2" s="64"/>
      <c r="AZ2" s="64"/>
      <c r="BA2" s="69"/>
      <c r="BB2" s="64" t="s">
        <v>47</v>
      </c>
      <c r="BC2" s="64"/>
      <c r="BD2" s="64"/>
      <c r="BE2" s="69"/>
    </row>
    <row r="3" spans="1:59" ht="72.5" x14ac:dyDescent="0.35">
      <c r="A3" s="85" t="s">
        <v>9</v>
      </c>
      <c r="B3" s="86" t="s">
        <v>0</v>
      </c>
      <c r="C3" s="87" t="s">
        <v>1</v>
      </c>
      <c r="D3" s="88" t="s">
        <v>2</v>
      </c>
      <c r="E3" s="89" t="s">
        <v>3</v>
      </c>
      <c r="F3" s="79" t="s">
        <v>4</v>
      </c>
      <c r="G3" s="90" t="s">
        <v>5</v>
      </c>
      <c r="H3" s="91" t="s">
        <v>6</v>
      </c>
      <c r="I3" s="79" t="s">
        <v>50</v>
      </c>
      <c r="J3" s="81">
        <v>43709</v>
      </c>
      <c r="K3" s="81">
        <v>43739</v>
      </c>
      <c r="L3" s="81">
        <v>43770</v>
      </c>
      <c r="M3" s="81" t="s">
        <v>61</v>
      </c>
      <c r="N3" s="81">
        <v>43709</v>
      </c>
      <c r="O3" s="81">
        <v>43739</v>
      </c>
      <c r="P3" s="81">
        <v>43770</v>
      </c>
      <c r="Q3" s="81" t="s">
        <v>61</v>
      </c>
      <c r="R3" s="81">
        <v>43709</v>
      </c>
      <c r="S3" s="81">
        <v>43739</v>
      </c>
      <c r="T3" s="81">
        <v>43770</v>
      </c>
      <c r="U3" s="81" t="s">
        <v>61</v>
      </c>
      <c r="V3" s="81">
        <v>43709</v>
      </c>
      <c r="W3" s="81">
        <v>43739</v>
      </c>
      <c r="X3" s="81">
        <v>43770</v>
      </c>
      <c r="Y3" s="81" t="s">
        <v>61</v>
      </c>
      <c r="Z3" s="81">
        <v>43709</v>
      </c>
      <c r="AA3" s="81">
        <v>43739</v>
      </c>
      <c r="AB3" s="81">
        <v>43770</v>
      </c>
      <c r="AC3" s="81">
        <v>43709</v>
      </c>
      <c r="AD3" s="81">
        <v>43739</v>
      </c>
      <c r="AE3" s="81">
        <v>43770</v>
      </c>
      <c r="AF3" s="72" t="s">
        <v>23</v>
      </c>
      <c r="AG3" s="78">
        <v>43709</v>
      </c>
      <c r="AH3" s="78">
        <v>43739</v>
      </c>
      <c r="AI3" s="78">
        <v>43770</v>
      </c>
      <c r="AJ3" s="72" t="s">
        <v>36</v>
      </c>
      <c r="AK3" s="70" t="s">
        <v>61</v>
      </c>
      <c r="AL3" s="70" t="s">
        <v>23</v>
      </c>
      <c r="AM3" s="78">
        <v>43709</v>
      </c>
      <c r="AN3" s="78">
        <v>43739</v>
      </c>
      <c r="AO3" s="78">
        <v>43770</v>
      </c>
      <c r="AP3" s="72" t="s">
        <v>36</v>
      </c>
      <c r="AQ3" s="70" t="s">
        <v>62</v>
      </c>
      <c r="AR3" s="78">
        <v>43709</v>
      </c>
      <c r="AS3" s="78">
        <v>43739</v>
      </c>
      <c r="AT3" s="116">
        <v>43770</v>
      </c>
      <c r="AU3" s="147" t="s">
        <v>61</v>
      </c>
      <c r="AV3" s="72" t="s">
        <v>23</v>
      </c>
      <c r="AW3" s="78">
        <v>43709</v>
      </c>
      <c r="AX3" s="78">
        <v>43739</v>
      </c>
      <c r="AY3" s="116">
        <v>43770</v>
      </c>
      <c r="AZ3" s="71" t="s">
        <v>36</v>
      </c>
      <c r="BA3" s="148" t="s">
        <v>61</v>
      </c>
      <c r="BB3" s="78">
        <v>43709</v>
      </c>
      <c r="BC3" s="78">
        <v>43739</v>
      </c>
      <c r="BD3" s="149">
        <v>43770</v>
      </c>
      <c r="BE3" s="151" t="s">
        <v>61</v>
      </c>
      <c r="BF3" s="2"/>
      <c r="BG3" s="2"/>
    </row>
    <row r="4" spans="1:59" s="27" customFormat="1" x14ac:dyDescent="0.35">
      <c r="A4" s="96"/>
      <c r="B4" s="114"/>
      <c r="C4" s="117"/>
      <c r="D4" s="117"/>
      <c r="E4" s="118"/>
      <c r="F4" s="112"/>
      <c r="G4" s="112"/>
      <c r="H4" s="112"/>
      <c r="I4" s="112"/>
      <c r="J4" s="97" t="e">
        <f>VLOOKUP($B4,'Daily COGS'!$B:$F,2,FALSE)</f>
        <v>#N/A</v>
      </c>
      <c r="K4" s="97" t="e">
        <f>VLOOKUP($B4,'Daily COGS'!$B:$F,3,FALSE)</f>
        <v>#N/A</v>
      </c>
      <c r="L4" s="97" t="e">
        <f>VLOOKUP($B4,'Daily COGS'!$B:$F,4,FALSE)</f>
        <v>#N/A</v>
      </c>
      <c r="M4" s="97" t="e">
        <f>VLOOKUP($B4,'Daily COGS'!$B:$F,5,FALSE)</f>
        <v>#N/A</v>
      </c>
      <c r="N4" s="97" t="e">
        <f>VLOOKUP($B4,'Daily Inbounds'!$B:$F,2,FALSE)</f>
        <v>#N/A</v>
      </c>
      <c r="O4" s="97" t="e">
        <f>VLOOKUP($B4,'Daily Inbounds'!$B:$F,3,FALSE)</f>
        <v>#N/A</v>
      </c>
      <c r="P4" s="97" t="e">
        <f>VLOOKUP($B4,'Daily Inbounds'!$B:$F,4,FALSE)</f>
        <v>#N/A</v>
      </c>
      <c r="Q4" s="97" t="e">
        <f>VLOOKUP($B4,'Daily Inbounds'!$B:$F,5,FALSE)</f>
        <v>#N/A</v>
      </c>
      <c r="R4" s="122"/>
      <c r="S4" s="122"/>
      <c r="T4" s="122"/>
      <c r="U4" s="122"/>
      <c r="V4" s="122"/>
      <c r="W4" s="122"/>
      <c r="X4" s="122"/>
      <c r="Y4" s="122"/>
      <c r="Z4" s="130"/>
      <c r="AA4" s="130"/>
      <c r="AB4" s="130"/>
      <c r="AC4" s="122"/>
      <c r="AD4" s="122"/>
      <c r="AE4" s="122"/>
      <c r="AF4" s="98" t="str">
        <f>IFERROR(VLOOKUP($B4,TH!$A:$AJ, 23,FALSE), "")</f>
        <v/>
      </c>
      <c r="AG4" s="99" t="str">
        <f t="shared" ref="AG4:AI20" si="0">IFERROR(IF(AM4="n.a.", -AW4, IF(AW4="n.a.", AM4, AM4-AW4)),"n.a.")</f>
        <v>n.a.</v>
      </c>
      <c r="AH4" s="99" t="str">
        <f t="shared" si="0"/>
        <v>n.a.</v>
      </c>
      <c r="AI4" s="123" t="str">
        <f t="shared" si="0"/>
        <v>n.a.</v>
      </c>
      <c r="AJ4" s="101" t="str">
        <f t="shared" ref="AJ4:AJ19" si="1">IFERROR(AF4-AI4, "n.a.")</f>
        <v>n.a.</v>
      </c>
      <c r="AK4" s="152" t="str">
        <f>IFERROR(IF(AQ4="n.a.", -BA4, IF(BA4="n.a.", AQ4, AQ4-BA4)),"n.a.")</f>
        <v>n.a.</v>
      </c>
      <c r="AL4" s="108" t="str">
        <f>IFERROR(VLOOKUP($B4,TH!$A:$AJ, 27,FALSE), "")</f>
        <v/>
      </c>
      <c r="AM4" s="99" t="str">
        <f t="shared" ref="AM4:AO20" si="2">IFERROR(AR4/J4*30,"n.a.")</f>
        <v>n.a.</v>
      </c>
      <c r="AN4" s="102" t="str">
        <f t="shared" si="2"/>
        <v>n.a.</v>
      </c>
      <c r="AO4" s="99" t="str">
        <f>IFERROR(AT4/L4*30,"n.a.")</f>
        <v>n.a.</v>
      </c>
      <c r="AP4" s="100" t="str">
        <f t="shared" ref="AP4:AP19" si="3">IFERROR(-AO4+AL4,"n.a.")</f>
        <v>n.a.</v>
      </c>
      <c r="AQ4" s="123" t="str">
        <f>IFERROR(AU4/M4*30,"n.a.")</f>
        <v>n.a.</v>
      </c>
      <c r="AR4" s="97" t="e">
        <f>VLOOKUP(B4,'Daily Inventory Value'!B:F,2,FALSE)</f>
        <v>#N/A</v>
      </c>
      <c r="AS4" s="97" t="e">
        <f>VLOOKUP(B4,'Daily Inventory Value'!B:F,3,FALSE)</f>
        <v>#N/A</v>
      </c>
      <c r="AT4" s="97" t="e">
        <f>VLOOKUP(B4,'Daily Inventory Value'!B:F,4,FALSE)</f>
        <v>#N/A</v>
      </c>
      <c r="AU4" s="97" t="e">
        <f>VLOOKUP(B4,'Daily Inventory Value'!B:F,5,FALSE)</f>
        <v>#N/A</v>
      </c>
      <c r="AV4" s="111" t="str">
        <f>IFERROR(VLOOKUP($B4,TH!$A:$AJ, 32,FALSE), "")</f>
        <v/>
      </c>
      <c r="AW4" s="99" t="str">
        <f t="shared" ref="AW4:AY20" si="4">IFERROR(BB4/J4*30,"n.a.")</f>
        <v>n.a.</v>
      </c>
      <c r="AX4" s="99" t="str">
        <f t="shared" si="4"/>
        <v>n.a.</v>
      </c>
      <c r="AY4" s="95" t="str">
        <f t="shared" si="4"/>
        <v>n.a.</v>
      </c>
      <c r="AZ4" s="100" t="str">
        <f t="shared" ref="AZ4:AZ18" si="5">IFERROR(-AV4+AY4, "n.a.")</f>
        <v>n.a.</v>
      </c>
      <c r="BA4" s="123" t="str">
        <f>IFERROR(BE4/M4*30,"n.a.")</f>
        <v>n.a.</v>
      </c>
      <c r="BB4" s="97" t="e">
        <f>VLOOKUP(B4,'Daily Accounts Payable'!B:F,2,FALSE)</f>
        <v>#N/A</v>
      </c>
      <c r="BC4" s="97" t="e">
        <f>VLOOKUP(B4,'Daily Accounts Payable'!B:F,3,FALSE)</f>
        <v>#N/A</v>
      </c>
      <c r="BD4" s="97" t="e">
        <f>VLOOKUP(B4,'Daily Accounts Payable'!B:F,4,FALSE)</f>
        <v>#N/A</v>
      </c>
      <c r="BE4" s="110" t="e">
        <f>VLOOKUP(B4,'Daily Accounts Payable'!B:F,5,FALSE)</f>
        <v>#N/A</v>
      </c>
    </row>
    <row r="5" spans="1:59" s="27" customFormat="1" x14ac:dyDescent="0.35">
      <c r="A5" s="103"/>
      <c r="B5" s="114"/>
      <c r="C5" s="117"/>
      <c r="D5" s="117"/>
      <c r="E5" s="118"/>
      <c r="F5" s="112"/>
      <c r="G5" s="112"/>
      <c r="H5" s="112"/>
      <c r="I5" s="112"/>
      <c r="J5" s="97" t="e">
        <f>VLOOKUP($B5,'Daily COGS'!$B:$F,2,FALSE)</f>
        <v>#N/A</v>
      </c>
      <c r="K5" s="97" t="e">
        <f>VLOOKUP($B5,'Daily COGS'!$B:$F,3,FALSE)</f>
        <v>#N/A</v>
      </c>
      <c r="L5" s="97" t="e">
        <f>VLOOKUP($B5,'Daily COGS'!$B:$F,4,FALSE)</f>
        <v>#N/A</v>
      </c>
      <c r="M5" s="97" t="e">
        <f>VLOOKUP($B5,'Daily COGS'!$B:$F,5,FALSE)</f>
        <v>#N/A</v>
      </c>
      <c r="N5" s="97" t="e">
        <f>VLOOKUP($B5,'Daily Inbounds'!$B:$F,2,FALSE)</f>
        <v>#N/A</v>
      </c>
      <c r="O5" s="97" t="e">
        <f>VLOOKUP($B5,'Daily Inbounds'!$B:$F,3,FALSE)</f>
        <v>#N/A</v>
      </c>
      <c r="P5" s="97" t="e">
        <f>VLOOKUP($B5,'Daily Inbounds'!$B:$F,4,FALSE)</f>
        <v>#N/A</v>
      </c>
      <c r="Q5" s="97" t="e">
        <f>VLOOKUP($B5,'Daily Inbounds'!$B:$F,5,FALSE)</f>
        <v>#N/A</v>
      </c>
      <c r="R5" s="122"/>
      <c r="S5" s="122"/>
      <c r="T5" s="122"/>
      <c r="U5" s="122"/>
      <c r="V5" s="122"/>
      <c r="W5" s="122"/>
      <c r="X5" s="122"/>
      <c r="Y5" s="122"/>
      <c r="Z5" s="131"/>
      <c r="AA5" s="131"/>
      <c r="AB5" s="130"/>
      <c r="AC5" s="122"/>
      <c r="AD5" s="122"/>
      <c r="AE5" s="122"/>
      <c r="AF5" s="98" t="str">
        <f>IFERROR(VLOOKUP($B5,TH!$A:$AJ, 23,FALSE), "")</f>
        <v/>
      </c>
      <c r="AG5" s="105" t="str">
        <f t="shared" si="0"/>
        <v>n.a.</v>
      </c>
      <c r="AH5" s="105" t="str">
        <f t="shared" si="0"/>
        <v>n.a.</v>
      </c>
      <c r="AI5" s="124" t="str">
        <f t="shared" si="0"/>
        <v>n.a.</v>
      </c>
      <c r="AJ5" s="107" t="str">
        <f t="shared" si="1"/>
        <v>n.a.</v>
      </c>
      <c r="AK5" s="152" t="str">
        <f t="shared" ref="AK5:AK20" si="6">IFERROR(IF(AQ5="n.a.", -BA5, IF(BA5="n.a.", AQ5, AQ5-BA5)),"n.a.")</f>
        <v>n.a.</v>
      </c>
      <c r="AL5" s="108" t="str">
        <f>IFERROR(VLOOKUP($B5,TH!$A:$AJ, 27,FALSE), "")</f>
        <v/>
      </c>
      <c r="AM5" s="105" t="str">
        <f t="shared" si="2"/>
        <v>n.a.</v>
      </c>
      <c r="AN5" s="102" t="str">
        <f t="shared" si="2"/>
        <v>n.a.</v>
      </c>
      <c r="AO5" s="105" t="str">
        <f t="shared" si="2"/>
        <v>n.a.</v>
      </c>
      <c r="AP5" s="106" t="str">
        <f t="shared" si="3"/>
        <v>n.a.</v>
      </c>
      <c r="AQ5" s="123" t="str">
        <f t="shared" ref="AQ5:AQ20" si="7">IFERROR(AU5/M5*30,"n.a.")</f>
        <v>n.a.</v>
      </c>
      <c r="AR5" s="110" t="e">
        <f>VLOOKUP(B5,'Daily Inventory Value'!B:F,2,FALSE)</f>
        <v>#N/A</v>
      </c>
      <c r="AS5" s="110" t="e">
        <f>VLOOKUP(B5,'Daily Inventory Value'!B:F,3,FALSE)</f>
        <v>#N/A</v>
      </c>
      <c r="AT5" s="110" t="e">
        <f>VLOOKUP(B5,'Daily Inventory Value'!B:F,4,FALSE)</f>
        <v>#N/A</v>
      </c>
      <c r="AU5" s="97" t="e">
        <f>VLOOKUP(B5,'Daily Inventory Value'!B:F,5,FALSE)</f>
        <v>#N/A</v>
      </c>
      <c r="AV5" s="111" t="str">
        <f>IFERROR(VLOOKUP($B5,TH!$A:$AJ, 32,FALSE), "")</f>
        <v/>
      </c>
      <c r="AW5" s="105" t="str">
        <f t="shared" si="4"/>
        <v>n.a.</v>
      </c>
      <c r="AX5" s="105" t="str">
        <f t="shared" si="4"/>
        <v>n.a.</v>
      </c>
      <c r="AY5" s="92" t="str">
        <f t="shared" si="4"/>
        <v>n.a.</v>
      </c>
      <c r="AZ5" s="106" t="str">
        <f t="shared" si="5"/>
        <v>n.a.</v>
      </c>
      <c r="BA5" s="123" t="str">
        <f t="shared" ref="BA5:BA18" si="8">IFERROR(BE5/M5*30,"n.a.")</f>
        <v>n.a.</v>
      </c>
      <c r="BB5" s="110" t="e">
        <f>VLOOKUP(B5,'Daily Accounts Payable'!B:F,2,FALSE)</f>
        <v>#N/A</v>
      </c>
      <c r="BC5" s="110" t="e">
        <f>VLOOKUP(B5,'Daily Accounts Payable'!B:F,3,FALSE)</f>
        <v>#N/A</v>
      </c>
      <c r="BD5" s="110" t="e">
        <f>VLOOKUP(B5,'Daily Accounts Payable'!B:F,4,FALSE)</f>
        <v>#N/A</v>
      </c>
      <c r="BE5" s="110" t="e">
        <f>VLOOKUP(B5,'Daily Accounts Payable'!B:F,5,FALSE)</f>
        <v>#N/A</v>
      </c>
    </row>
    <row r="6" spans="1:59" s="27" customFormat="1" x14ac:dyDescent="0.35">
      <c r="A6" s="103"/>
      <c r="B6" s="114"/>
      <c r="C6" s="117"/>
      <c r="D6" s="117"/>
      <c r="E6" s="118"/>
      <c r="F6" s="112"/>
      <c r="G6" s="112"/>
      <c r="H6" s="112"/>
      <c r="I6" s="112"/>
      <c r="J6" s="97" t="e">
        <f>VLOOKUP($B6,'Daily COGS'!$B:$F,2,FALSE)</f>
        <v>#N/A</v>
      </c>
      <c r="K6" s="97" t="e">
        <f>VLOOKUP($B6,'Daily COGS'!$B:$F,3,FALSE)</f>
        <v>#N/A</v>
      </c>
      <c r="L6" s="97" t="e">
        <f>VLOOKUP($B6,'Daily COGS'!$B:$F,4,FALSE)</f>
        <v>#N/A</v>
      </c>
      <c r="M6" s="97" t="e">
        <f>VLOOKUP($B6,'Daily COGS'!$B:$F,5,FALSE)</f>
        <v>#N/A</v>
      </c>
      <c r="N6" s="97" t="e">
        <f>VLOOKUP($B6,'Daily Inbounds'!$B:$F,2,FALSE)</f>
        <v>#N/A</v>
      </c>
      <c r="O6" s="97" t="e">
        <f>VLOOKUP($B6,'Daily Inbounds'!$B:$F,3,FALSE)</f>
        <v>#N/A</v>
      </c>
      <c r="P6" s="97" t="e">
        <f>VLOOKUP($B6,'Daily Inbounds'!$B:$F,4,FALSE)</f>
        <v>#N/A</v>
      </c>
      <c r="Q6" s="97" t="e">
        <f>VLOOKUP($B6,'Daily Inbounds'!$B:$F,5,FALSE)</f>
        <v>#N/A</v>
      </c>
      <c r="R6" s="122"/>
      <c r="S6" s="122"/>
      <c r="T6" s="122"/>
      <c r="U6" s="122"/>
      <c r="V6" s="122"/>
      <c r="W6" s="122"/>
      <c r="X6" s="122"/>
      <c r="Y6" s="122"/>
      <c r="Z6" s="130"/>
      <c r="AA6" s="130"/>
      <c r="AB6" s="130"/>
      <c r="AC6" s="122"/>
      <c r="AD6" s="122"/>
      <c r="AE6" s="122"/>
      <c r="AF6" s="98" t="str">
        <f>IFERROR(VLOOKUP($B6,TH!$A:$AJ, 23,FALSE), "")</f>
        <v/>
      </c>
      <c r="AG6" s="105" t="str">
        <f t="shared" si="0"/>
        <v>n.a.</v>
      </c>
      <c r="AH6" s="105" t="str">
        <f t="shared" si="0"/>
        <v>n.a.</v>
      </c>
      <c r="AI6" s="124" t="str">
        <f t="shared" si="0"/>
        <v>n.a.</v>
      </c>
      <c r="AJ6" s="107" t="str">
        <f t="shared" si="1"/>
        <v>n.a.</v>
      </c>
      <c r="AK6" s="152" t="str">
        <f t="shared" si="6"/>
        <v>n.a.</v>
      </c>
      <c r="AL6" s="108" t="str">
        <f>IFERROR(VLOOKUP($B6,TH!$A:$AJ, 27,FALSE), "")</f>
        <v/>
      </c>
      <c r="AM6" s="105" t="str">
        <f t="shared" si="2"/>
        <v>n.a.</v>
      </c>
      <c r="AN6" s="109" t="str">
        <f t="shared" si="2"/>
        <v>n.a.</v>
      </c>
      <c r="AO6" s="105" t="str">
        <f t="shared" si="2"/>
        <v>n.a.</v>
      </c>
      <c r="AP6" s="106" t="str">
        <f t="shared" si="3"/>
        <v>n.a.</v>
      </c>
      <c r="AQ6" s="123" t="str">
        <f t="shared" si="7"/>
        <v>n.a.</v>
      </c>
      <c r="AR6" s="110" t="e">
        <f>VLOOKUP(B6,'Daily Inventory Value'!B:F,2,FALSE)</f>
        <v>#N/A</v>
      </c>
      <c r="AS6" s="110" t="e">
        <f>VLOOKUP(B6,'Daily Inventory Value'!B:F,3,FALSE)</f>
        <v>#N/A</v>
      </c>
      <c r="AT6" s="110" t="e">
        <f>VLOOKUP(B6,'Daily Inventory Value'!B:F,4,FALSE)</f>
        <v>#N/A</v>
      </c>
      <c r="AU6" s="97" t="e">
        <f>VLOOKUP(B6,'Daily Inventory Value'!B:F,5,FALSE)</f>
        <v>#N/A</v>
      </c>
      <c r="AV6" s="111" t="str">
        <f>IFERROR(VLOOKUP($B6,TH!$A:$AJ, 32,FALSE), "")</f>
        <v/>
      </c>
      <c r="AW6" s="105" t="str">
        <f t="shared" si="4"/>
        <v>n.a.</v>
      </c>
      <c r="AX6" s="105" t="str">
        <f t="shared" si="4"/>
        <v>n.a.</v>
      </c>
      <c r="AY6" s="92" t="str">
        <f t="shared" si="4"/>
        <v>n.a.</v>
      </c>
      <c r="AZ6" s="106" t="str">
        <f t="shared" si="5"/>
        <v>n.a.</v>
      </c>
      <c r="BA6" s="123" t="str">
        <f t="shared" si="8"/>
        <v>n.a.</v>
      </c>
      <c r="BB6" s="110" t="e">
        <f>VLOOKUP(B6,'Daily Accounts Payable'!B:F,2,FALSE)</f>
        <v>#N/A</v>
      </c>
      <c r="BC6" s="110" t="e">
        <f>VLOOKUP(B6,'Daily Accounts Payable'!B:F,3,FALSE)</f>
        <v>#N/A</v>
      </c>
      <c r="BD6" s="110" t="e">
        <f>VLOOKUP(B6,'Daily Accounts Payable'!B:F,4,FALSE)</f>
        <v>#N/A</v>
      </c>
      <c r="BE6" s="110" t="e">
        <f>VLOOKUP(B6,'Daily Accounts Payable'!B:F,5,FALSE)</f>
        <v>#N/A</v>
      </c>
    </row>
    <row r="7" spans="1:59" s="27" customFormat="1" x14ac:dyDescent="0.35">
      <c r="A7" s="103"/>
      <c r="B7" s="114"/>
      <c r="C7" s="117"/>
      <c r="D7" s="117"/>
      <c r="E7" s="118"/>
      <c r="F7" s="112"/>
      <c r="G7" s="112"/>
      <c r="H7" s="112"/>
      <c r="I7" s="112"/>
      <c r="J7" s="97" t="e">
        <f>VLOOKUP($B7,'Daily COGS'!$B:$F,2,FALSE)</f>
        <v>#N/A</v>
      </c>
      <c r="K7" s="97" t="e">
        <f>VLOOKUP($B7,'Daily COGS'!$B:$F,3,FALSE)</f>
        <v>#N/A</v>
      </c>
      <c r="L7" s="97" t="e">
        <f>VLOOKUP($B7,'Daily COGS'!$B:$F,4,FALSE)</f>
        <v>#N/A</v>
      </c>
      <c r="M7" s="97" t="e">
        <f>VLOOKUP($B7,'Daily COGS'!$B:$F,5,FALSE)</f>
        <v>#N/A</v>
      </c>
      <c r="N7" s="97" t="e">
        <f>VLOOKUP($B7,'Daily Inbounds'!$B:$F,2,FALSE)</f>
        <v>#N/A</v>
      </c>
      <c r="O7" s="97" t="e">
        <f>VLOOKUP($B7,'Daily Inbounds'!$B:$F,3,FALSE)</f>
        <v>#N/A</v>
      </c>
      <c r="P7" s="97" t="e">
        <f>VLOOKUP($B7,'Daily Inbounds'!$B:$F,4,FALSE)</f>
        <v>#N/A</v>
      </c>
      <c r="Q7" s="97" t="e">
        <f>VLOOKUP($B7,'Daily Inbounds'!$B:$F,5,FALSE)</f>
        <v>#N/A</v>
      </c>
      <c r="R7" s="122"/>
      <c r="S7" s="122"/>
      <c r="T7" s="122"/>
      <c r="U7" s="122"/>
      <c r="V7" s="122"/>
      <c r="W7" s="122"/>
      <c r="X7" s="122"/>
      <c r="Y7" s="122"/>
      <c r="Z7" s="130"/>
      <c r="AA7" s="130"/>
      <c r="AB7" s="130"/>
      <c r="AC7" s="122"/>
      <c r="AD7" s="122"/>
      <c r="AE7" s="122"/>
      <c r="AF7" s="98" t="str">
        <f>IFERROR(VLOOKUP($B7,TH!$A:$AJ, 23,FALSE), "")</f>
        <v/>
      </c>
      <c r="AG7" s="105" t="str">
        <f t="shared" si="0"/>
        <v>n.a.</v>
      </c>
      <c r="AH7" s="105" t="str">
        <f t="shared" si="0"/>
        <v>n.a.</v>
      </c>
      <c r="AI7" s="124" t="str">
        <f t="shared" si="0"/>
        <v>n.a.</v>
      </c>
      <c r="AJ7" s="107" t="str">
        <f t="shared" si="1"/>
        <v>n.a.</v>
      </c>
      <c r="AK7" s="152" t="str">
        <f t="shared" si="6"/>
        <v>n.a.</v>
      </c>
      <c r="AL7" s="108" t="str">
        <f>IFERROR(VLOOKUP($B7,TH!$A:$AJ, 27,FALSE), "")</f>
        <v/>
      </c>
      <c r="AM7" s="105" t="str">
        <f t="shared" si="2"/>
        <v>n.a.</v>
      </c>
      <c r="AN7" s="109" t="str">
        <f t="shared" si="2"/>
        <v>n.a.</v>
      </c>
      <c r="AO7" s="105" t="str">
        <f t="shared" si="2"/>
        <v>n.a.</v>
      </c>
      <c r="AP7" s="106" t="str">
        <f t="shared" si="3"/>
        <v>n.a.</v>
      </c>
      <c r="AQ7" s="123" t="str">
        <f t="shared" si="7"/>
        <v>n.a.</v>
      </c>
      <c r="AR7" s="110" t="e">
        <f>VLOOKUP(B7,'Daily Inventory Value'!B:F,2,FALSE)</f>
        <v>#N/A</v>
      </c>
      <c r="AS7" s="110" t="e">
        <f>VLOOKUP(B7,'Daily Inventory Value'!B:F,3,FALSE)</f>
        <v>#N/A</v>
      </c>
      <c r="AT7" s="110" t="e">
        <f>VLOOKUP(B7,'Daily Inventory Value'!B:F,4,FALSE)</f>
        <v>#N/A</v>
      </c>
      <c r="AU7" s="97" t="e">
        <f>VLOOKUP(B7,'Daily Inventory Value'!B:F,5,FALSE)</f>
        <v>#N/A</v>
      </c>
      <c r="AV7" s="111" t="str">
        <f>IFERROR(VLOOKUP($B7,TH!$A:$AJ, 32,FALSE), "")</f>
        <v/>
      </c>
      <c r="AW7" s="105" t="str">
        <f t="shared" si="4"/>
        <v>n.a.</v>
      </c>
      <c r="AX7" s="105" t="str">
        <f t="shared" si="4"/>
        <v>n.a.</v>
      </c>
      <c r="AY7" s="92" t="str">
        <f t="shared" si="4"/>
        <v>n.a.</v>
      </c>
      <c r="AZ7" s="106" t="str">
        <f t="shared" si="5"/>
        <v>n.a.</v>
      </c>
      <c r="BA7" s="123" t="str">
        <f t="shared" si="8"/>
        <v>n.a.</v>
      </c>
      <c r="BB7" s="110" t="e">
        <f>VLOOKUP(B7,'Daily Accounts Payable'!B:F,2,FALSE)</f>
        <v>#N/A</v>
      </c>
      <c r="BC7" s="110" t="e">
        <f>VLOOKUP(B7,'Daily Accounts Payable'!B:F,3,FALSE)</f>
        <v>#N/A</v>
      </c>
      <c r="BD7" s="110" t="e">
        <f>VLOOKUP(B7,'Daily Accounts Payable'!B:F,4,FALSE)</f>
        <v>#N/A</v>
      </c>
      <c r="BE7" s="110" t="e">
        <f>VLOOKUP(B7,'Daily Accounts Payable'!B:F,5,FALSE)</f>
        <v>#N/A</v>
      </c>
    </row>
    <row r="8" spans="1:59" s="27" customFormat="1" x14ac:dyDescent="0.35">
      <c r="A8" s="103"/>
      <c r="B8" s="114"/>
      <c r="C8" s="117"/>
      <c r="D8" s="117"/>
      <c r="E8" s="118"/>
      <c r="F8" s="112"/>
      <c r="G8" s="112"/>
      <c r="H8" s="112"/>
      <c r="I8" s="112"/>
      <c r="J8" s="97" t="e">
        <f>VLOOKUP($B8,'Daily COGS'!$B:$F,2,FALSE)</f>
        <v>#N/A</v>
      </c>
      <c r="K8" s="97" t="e">
        <f>VLOOKUP($B8,'Daily COGS'!$B:$F,3,FALSE)</f>
        <v>#N/A</v>
      </c>
      <c r="L8" s="97" t="e">
        <f>VLOOKUP($B8,'Daily COGS'!$B:$F,4,FALSE)</f>
        <v>#N/A</v>
      </c>
      <c r="M8" s="97" t="e">
        <f>VLOOKUP($B8,'Daily COGS'!$B:$F,5,FALSE)</f>
        <v>#N/A</v>
      </c>
      <c r="N8" s="97" t="e">
        <f>VLOOKUP($B8,'Daily Inbounds'!$B:$F,2,FALSE)</f>
        <v>#N/A</v>
      </c>
      <c r="O8" s="97" t="e">
        <f>VLOOKUP($B8,'Daily Inbounds'!$B:$F,3,FALSE)</f>
        <v>#N/A</v>
      </c>
      <c r="P8" s="97" t="e">
        <f>VLOOKUP($B8,'Daily Inbounds'!$B:$F,4,FALSE)</f>
        <v>#N/A</v>
      </c>
      <c r="Q8" s="97" t="e">
        <f>VLOOKUP($B8,'Daily Inbounds'!$B:$F,5,FALSE)</f>
        <v>#N/A</v>
      </c>
      <c r="R8" s="122"/>
      <c r="S8" s="122"/>
      <c r="T8" s="122"/>
      <c r="U8" s="122"/>
      <c r="V8" s="122"/>
      <c r="W8" s="122"/>
      <c r="X8" s="122"/>
      <c r="Y8" s="122"/>
      <c r="Z8" s="130"/>
      <c r="AA8" s="130"/>
      <c r="AB8" s="130"/>
      <c r="AC8" s="122"/>
      <c r="AD8" s="122"/>
      <c r="AE8" s="122"/>
      <c r="AF8" s="98" t="str">
        <f>IFERROR(VLOOKUP($B8,TH!$A:$AJ, 23,FALSE), "")</f>
        <v/>
      </c>
      <c r="AG8" s="105" t="str">
        <f t="shared" si="0"/>
        <v>n.a.</v>
      </c>
      <c r="AH8" s="105" t="str">
        <f t="shared" si="0"/>
        <v>n.a.</v>
      </c>
      <c r="AI8" s="124" t="str">
        <f t="shared" si="0"/>
        <v>n.a.</v>
      </c>
      <c r="AJ8" s="107" t="str">
        <f t="shared" si="1"/>
        <v>n.a.</v>
      </c>
      <c r="AK8" s="152" t="str">
        <f t="shared" si="6"/>
        <v>n.a.</v>
      </c>
      <c r="AL8" s="108" t="str">
        <f>IFERROR(VLOOKUP($B8,TH!$A:$AJ, 27,FALSE), "")</f>
        <v/>
      </c>
      <c r="AM8" s="105" t="str">
        <f t="shared" si="2"/>
        <v>n.a.</v>
      </c>
      <c r="AN8" s="109" t="str">
        <f t="shared" si="2"/>
        <v>n.a.</v>
      </c>
      <c r="AO8" s="105" t="str">
        <f t="shared" si="2"/>
        <v>n.a.</v>
      </c>
      <c r="AP8" s="106" t="str">
        <f t="shared" si="3"/>
        <v>n.a.</v>
      </c>
      <c r="AQ8" s="123" t="str">
        <f t="shared" si="7"/>
        <v>n.a.</v>
      </c>
      <c r="AR8" s="110" t="e">
        <f>VLOOKUP(B8,'Daily Inventory Value'!B:F,2,FALSE)</f>
        <v>#N/A</v>
      </c>
      <c r="AS8" s="110" t="e">
        <f>VLOOKUP(B8,'Daily Inventory Value'!B:F,3,FALSE)</f>
        <v>#N/A</v>
      </c>
      <c r="AT8" s="110" t="e">
        <f>VLOOKUP(B8,'Daily Inventory Value'!B:F,4,FALSE)</f>
        <v>#N/A</v>
      </c>
      <c r="AU8" s="97" t="e">
        <f>VLOOKUP(B8,'Daily Inventory Value'!B:F,5,FALSE)</f>
        <v>#N/A</v>
      </c>
      <c r="AV8" s="111" t="str">
        <f>IFERROR(VLOOKUP($B8,TH!$A:$AJ, 32,FALSE), "")</f>
        <v/>
      </c>
      <c r="AW8" s="105" t="str">
        <f t="shared" si="4"/>
        <v>n.a.</v>
      </c>
      <c r="AX8" s="105" t="str">
        <f t="shared" si="4"/>
        <v>n.a.</v>
      </c>
      <c r="AY8" s="92" t="str">
        <f t="shared" si="4"/>
        <v>n.a.</v>
      </c>
      <c r="AZ8" s="106" t="str">
        <f t="shared" si="5"/>
        <v>n.a.</v>
      </c>
      <c r="BA8" s="123" t="str">
        <f t="shared" si="8"/>
        <v>n.a.</v>
      </c>
      <c r="BB8" s="110" t="e">
        <f>VLOOKUP(B8,'Daily Accounts Payable'!B:F,2,FALSE)</f>
        <v>#N/A</v>
      </c>
      <c r="BC8" s="110" t="e">
        <f>VLOOKUP(B8,'Daily Accounts Payable'!B:F,3,FALSE)</f>
        <v>#N/A</v>
      </c>
      <c r="BD8" s="110" t="e">
        <f>VLOOKUP(B8,'Daily Accounts Payable'!B:F,4,FALSE)</f>
        <v>#N/A</v>
      </c>
      <c r="BE8" s="110" t="e">
        <f>VLOOKUP(B8,'Daily Accounts Payable'!B:F,5,FALSE)</f>
        <v>#N/A</v>
      </c>
    </row>
    <row r="9" spans="1:59" s="27" customFormat="1" x14ac:dyDescent="0.35">
      <c r="A9" s="103"/>
      <c r="B9" s="114"/>
      <c r="C9" s="117"/>
      <c r="D9" s="117"/>
      <c r="E9" s="118"/>
      <c r="F9" s="112"/>
      <c r="G9" s="112"/>
      <c r="H9" s="112"/>
      <c r="I9" s="112"/>
      <c r="J9" s="97" t="e">
        <f>VLOOKUP($B9,'Daily COGS'!$B:$F,2,FALSE)</f>
        <v>#N/A</v>
      </c>
      <c r="K9" s="97" t="e">
        <f>VLOOKUP($B9,'Daily COGS'!$B:$F,3,FALSE)</f>
        <v>#N/A</v>
      </c>
      <c r="L9" s="97" t="e">
        <f>VLOOKUP($B9,'Daily COGS'!$B:$F,4,FALSE)</f>
        <v>#N/A</v>
      </c>
      <c r="M9" s="97" t="e">
        <f>VLOOKUP($B9,'Daily COGS'!$B:$F,5,FALSE)</f>
        <v>#N/A</v>
      </c>
      <c r="N9" s="97" t="e">
        <f>VLOOKUP($B9,'Daily Inbounds'!$B:$F,2,FALSE)</f>
        <v>#N/A</v>
      </c>
      <c r="O9" s="97" t="e">
        <f>VLOOKUP($B9,'Daily Inbounds'!$B:$F,3,FALSE)</f>
        <v>#N/A</v>
      </c>
      <c r="P9" s="97" t="e">
        <f>VLOOKUP($B9,'Daily Inbounds'!$B:$F,4,FALSE)</f>
        <v>#N/A</v>
      </c>
      <c r="Q9" s="97" t="e">
        <f>VLOOKUP($B9,'Daily Inbounds'!$B:$F,5,FALSE)</f>
        <v>#N/A</v>
      </c>
      <c r="R9" s="122"/>
      <c r="S9" s="122"/>
      <c r="T9" s="122"/>
      <c r="U9" s="122"/>
      <c r="V9" s="122"/>
      <c r="W9" s="122"/>
      <c r="X9" s="122"/>
      <c r="Y9" s="122"/>
      <c r="Z9" s="130"/>
      <c r="AA9" s="130"/>
      <c r="AB9" s="130"/>
      <c r="AC9" s="122"/>
      <c r="AD9" s="122"/>
      <c r="AE9" s="122"/>
      <c r="AF9" s="98" t="str">
        <f>IFERROR(VLOOKUP($B9,TH!$A:$AJ, 23,FALSE), "")</f>
        <v/>
      </c>
      <c r="AG9" s="105" t="str">
        <f t="shared" si="0"/>
        <v>n.a.</v>
      </c>
      <c r="AH9" s="105" t="str">
        <f t="shared" si="0"/>
        <v>n.a.</v>
      </c>
      <c r="AI9" s="124" t="str">
        <f t="shared" si="0"/>
        <v>n.a.</v>
      </c>
      <c r="AJ9" s="107" t="str">
        <f t="shared" si="1"/>
        <v>n.a.</v>
      </c>
      <c r="AK9" s="152" t="str">
        <f t="shared" si="6"/>
        <v>n.a.</v>
      </c>
      <c r="AL9" s="108" t="str">
        <f>IFERROR(VLOOKUP($B9,TH!$A:$AJ, 27,FALSE), "")</f>
        <v/>
      </c>
      <c r="AM9" s="105" t="str">
        <f t="shared" si="2"/>
        <v>n.a.</v>
      </c>
      <c r="AN9" s="109" t="str">
        <f t="shared" si="2"/>
        <v>n.a.</v>
      </c>
      <c r="AO9" s="105" t="str">
        <f t="shared" si="2"/>
        <v>n.a.</v>
      </c>
      <c r="AP9" s="106" t="str">
        <f t="shared" si="3"/>
        <v>n.a.</v>
      </c>
      <c r="AQ9" s="123" t="str">
        <f t="shared" si="7"/>
        <v>n.a.</v>
      </c>
      <c r="AR9" s="110" t="e">
        <f>VLOOKUP(B9,'Daily Inventory Value'!B:F,2,FALSE)</f>
        <v>#N/A</v>
      </c>
      <c r="AS9" s="110" t="e">
        <f>VLOOKUP(B9,'Daily Inventory Value'!B:F,3,FALSE)</f>
        <v>#N/A</v>
      </c>
      <c r="AT9" s="110" t="e">
        <f>VLOOKUP(B9,'Daily Inventory Value'!B:F,4,FALSE)</f>
        <v>#N/A</v>
      </c>
      <c r="AU9" s="97" t="e">
        <f>VLOOKUP(B9,'Daily Inventory Value'!B:F,5,FALSE)</f>
        <v>#N/A</v>
      </c>
      <c r="AV9" s="111" t="str">
        <f>IFERROR(VLOOKUP($B9,TH!$A:$AJ, 32,FALSE), "")</f>
        <v/>
      </c>
      <c r="AW9" s="105" t="str">
        <f t="shared" si="4"/>
        <v>n.a.</v>
      </c>
      <c r="AX9" s="105" t="str">
        <f t="shared" si="4"/>
        <v>n.a.</v>
      </c>
      <c r="AY9" s="92" t="str">
        <f t="shared" si="4"/>
        <v>n.a.</v>
      </c>
      <c r="AZ9" s="106" t="str">
        <f t="shared" si="5"/>
        <v>n.a.</v>
      </c>
      <c r="BA9" s="123" t="str">
        <f t="shared" si="8"/>
        <v>n.a.</v>
      </c>
      <c r="BB9" s="110" t="e">
        <f>VLOOKUP(B9,'Daily Accounts Payable'!B:F,2,FALSE)</f>
        <v>#N/A</v>
      </c>
      <c r="BC9" s="110" t="e">
        <f>VLOOKUP(B9,'Daily Accounts Payable'!B:F,3,FALSE)</f>
        <v>#N/A</v>
      </c>
      <c r="BD9" s="110" t="e">
        <f>VLOOKUP(B9,'Daily Accounts Payable'!B:F,4,FALSE)</f>
        <v>#N/A</v>
      </c>
      <c r="BE9" s="110" t="e">
        <f>VLOOKUP(B9,'Daily Accounts Payable'!B:F,5,FALSE)</f>
        <v>#N/A</v>
      </c>
    </row>
    <row r="10" spans="1:59" s="27" customFormat="1" x14ac:dyDescent="0.35">
      <c r="A10" s="103"/>
      <c r="B10" s="114"/>
      <c r="C10" s="117"/>
      <c r="D10" s="117"/>
      <c r="E10" s="118"/>
      <c r="F10" s="112"/>
      <c r="G10" s="112"/>
      <c r="H10" s="112"/>
      <c r="I10" s="112"/>
      <c r="J10" s="97" t="e">
        <f>VLOOKUP($B10,'Daily COGS'!$B:$F,2,FALSE)</f>
        <v>#N/A</v>
      </c>
      <c r="K10" s="97" t="e">
        <f>VLOOKUP($B10,'Daily COGS'!$B:$F,3,FALSE)</f>
        <v>#N/A</v>
      </c>
      <c r="L10" s="97" t="e">
        <f>VLOOKUP($B10,'Daily COGS'!$B:$F,4,FALSE)</f>
        <v>#N/A</v>
      </c>
      <c r="M10" s="97" t="e">
        <f>VLOOKUP($B10,'Daily COGS'!$B:$F,5,FALSE)</f>
        <v>#N/A</v>
      </c>
      <c r="N10" s="97" t="e">
        <f>VLOOKUP($B10,'Daily Inbounds'!$B:$F,2,FALSE)</f>
        <v>#N/A</v>
      </c>
      <c r="O10" s="97" t="e">
        <f>VLOOKUP($B10,'Daily Inbounds'!$B:$F,3,FALSE)</f>
        <v>#N/A</v>
      </c>
      <c r="P10" s="97" t="e">
        <f>VLOOKUP($B10,'Daily Inbounds'!$B:$F,4,FALSE)</f>
        <v>#N/A</v>
      </c>
      <c r="Q10" s="97" t="e">
        <f>VLOOKUP($B10,'Daily Inbounds'!$B:$F,5,FALSE)</f>
        <v>#N/A</v>
      </c>
      <c r="R10" s="122"/>
      <c r="S10" s="122"/>
      <c r="T10" s="122"/>
      <c r="U10" s="122"/>
      <c r="V10" s="122"/>
      <c r="W10" s="122"/>
      <c r="X10" s="122"/>
      <c r="Y10" s="122"/>
      <c r="Z10" s="130"/>
      <c r="AA10" s="130"/>
      <c r="AB10" s="130"/>
      <c r="AC10" s="122"/>
      <c r="AD10" s="122"/>
      <c r="AE10" s="122"/>
      <c r="AF10" s="98" t="str">
        <f>IFERROR(VLOOKUP($B10,TH!$A:$AJ, 23,FALSE), "")</f>
        <v/>
      </c>
      <c r="AG10" s="105" t="str">
        <f t="shared" si="0"/>
        <v>n.a.</v>
      </c>
      <c r="AH10" s="105" t="str">
        <f t="shared" si="0"/>
        <v>n.a.</v>
      </c>
      <c r="AI10" s="124" t="str">
        <f t="shared" si="0"/>
        <v>n.a.</v>
      </c>
      <c r="AJ10" s="107" t="str">
        <f t="shared" si="1"/>
        <v>n.a.</v>
      </c>
      <c r="AK10" s="152" t="str">
        <f t="shared" si="6"/>
        <v>n.a.</v>
      </c>
      <c r="AL10" s="108" t="str">
        <f>IFERROR(VLOOKUP($B10,TH!$A:$AJ, 27,FALSE), "")</f>
        <v/>
      </c>
      <c r="AM10" s="105" t="str">
        <f t="shared" si="2"/>
        <v>n.a.</v>
      </c>
      <c r="AN10" s="109" t="str">
        <f t="shared" si="2"/>
        <v>n.a.</v>
      </c>
      <c r="AO10" s="105" t="str">
        <f t="shared" si="2"/>
        <v>n.a.</v>
      </c>
      <c r="AP10" s="106" t="str">
        <f t="shared" si="3"/>
        <v>n.a.</v>
      </c>
      <c r="AQ10" s="123" t="str">
        <f t="shared" si="7"/>
        <v>n.a.</v>
      </c>
      <c r="AR10" s="110" t="e">
        <f>VLOOKUP(B10,'Daily Inventory Value'!B:F,2,FALSE)</f>
        <v>#N/A</v>
      </c>
      <c r="AS10" s="110" t="e">
        <f>VLOOKUP(B10,'Daily Inventory Value'!B:F,3,FALSE)</f>
        <v>#N/A</v>
      </c>
      <c r="AT10" s="110" t="e">
        <f>VLOOKUP(B10,'Daily Inventory Value'!B:F,4,FALSE)</f>
        <v>#N/A</v>
      </c>
      <c r="AU10" s="97" t="e">
        <f>VLOOKUP(B10,'Daily Inventory Value'!B:F,5,FALSE)</f>
        <v>#N/A</v>
      </c>
      <c r="AV10" s="111" t="str">
        <f>IFERROR(VLOOKUP($B10,TH!$A:$AJ, 32,FALSE), "")</f>
        <v/>
      </c>
      <c r="AW10" s="105" t="str">
        <f t="shared" si="4"/>
        <v>n.a.</v>
      </c>
      <c r="AX10" s="105" t="str">
        <f t="shared" si="4"/>
        <v>n.a.</v>
      </c>
      <c r="AY10" s="92" t="str">
        <f t="shared" si="4"/>
        <v>n.a.</v>
      </c>
      <c r="AZ10" s="106" t="str">
        <f t="shared" si="5"/>
        <v>n.a.</v>
      </c>
      <c r="BA10" s="123" t="str">
        <f t="shared" si="8"/>
        <v>n.a.</v>
      </c>
      <c r="BB10" s="110" t="e">
        <f>VLOOKUP(B10,'Daily Accounts Payable'!B:F,2,FALSE)</f>
        <v>#N/A</v>
      </c>
      <c r="BC10" s="110" t="e">
        <f>VLOOKUP(B10,'Daily Accounts Payable'!B:F,3,FALSE)</f>
        <v>#N/A</v>
      </c>
      <c r="BD10" s="110" t="e">
        <f>VLOOKUP(B10,'Daily Accounts Payable'!B:F,4,FALSE)</f>
        <v>#N/A</v>
      </c>
      <c r="BE10" s="110" t="e">
        <f>VLOOKUP(B10,'Daily Accounts Payable'!B:F,5,FALSE)</f>
        <v>#N/A</v>
      </c>
    </row>
    <row r="11" spans="1:59" s="27" customFormat="1" x14ac:dyDescent="0.35">
      <c r="A11" s="103"/>
      <c r="B11" s="114"/>
      <c r="C11" s="117"/>
      <c r="D11" s="117"/>
      <c r="E11" s="118"/>
      <c r="F11" s="112"/>
      <c r="G11" s="112"/>
      <c r="H11" s="112"/>
      <c r="I11" s="112"/>
      <c r="J11" s="97" t="e">
        <f>VLOOKUP($B11,'Daily COGS'!$B:$F,2,FALSE)</f>
        <v>#N/A</v>
      </c>
      <c r="K11" s="97" t="e">
        <f>VLOOKUP($B11,'Daily COGS'!$B:$F,3,FALSE)</f>
        <v>#N/A</v>
      </c>
      <c r="L11" s="97" t="e">
        <f>VLOOKUP($B11,'Daily COGS'!$B:$F,4,FALSE)</f>
        <v>#N/A</v>
      </c>
      <c r="M11" s="97" t="e">
        <f>VLOOKUP($B11,'Daily COGS'!$B:$F,5,FALSE)</f>
        <v>#N/A</v>
      </c>
      <c r="N11" s="97" t="e">
        <f>VLOOKUP($B11,'Daily Inbounds'!$B:$F,2,FALSE)</f>
        <v>#N/A</v>
      </c>
      <c r="O11" s="97" t="e">
        <f>VLOOKUP($B11,'Daily Inbounds'!$B:$F,3,FALSE)</f>
        <v>#N/A</v>
      </c>
      <c r="P11" s="97" t="e">
        <f>VLOOKUP($B11,'Daily Inbounds'!$B:$F,4,FALSE)</f>
        <v>#N/A</v>
      </c>
      <c r="Q11" s="97" t="e">
        <f>VLOOKUP($B11,'Daily Inbounds'!$B:$F,5,FALSE)</f>
        <v>#N/A</v>
      </c>
      <c r="R11" s="122"/>
      <c r="S11" s="122"/>
      <c r="T11" s="122"/>
      <c r="U11" s="122"/>
      <c r="V11" s="122"/>
      <c r="W11" s="122"/>
      <c r="X11" s="122"/>
      <c r="Y11" s="122"/>
      <c r="Z11" s="130"/>
      <c r="AA11" s="130"/>
      <c r="AB11" s="130"/>
      <c r="AC11" s="122"/>
      <c r="AD11" s="122"/>
      <c r="AE11" s="122"/>
      <c r="AF11" s="98" t="str">
        <f>IFERROR(VLOOKUP($B11,TH!$A:$AJ, 23,FALSE), "")</f>
        <v/>
      </c>
      <c r="AG11" s="105" t="str">
        <f t="shared" si="0"/>
        <v>n.a.</v>
      </c>
      <c r="AH11" s="105" t="str">
        <f t="shared" si="0"/>
        <v>n.a.</v>
      </c>
      <c r="AI11" s="124" t="str">
        <f t="shared" si="0"/>
        <v>n.a.</v>
      </c>
      <c r="AJ11" s="107" t="str">
        <f t="shared" si="1"/>
        <v>n.a.</v>
      </c>
      <c r="AK11" s="152" t="str">
        <f t="shared" si="6"/>
        <v>n.a.</v>
      </c>
      <c r="AL11" s="108" t="str">
        <f>IFERROR(VLOOKUP($B11,TH!$A:$AJ, 27,FALSE), "")</f>
        <v/>
      </c>
      <c r="AM11" s="105" t="str">
        <f t="shared" si="2"/>
        <v>n.a.</v>
      </c>
      <c r="AN11" s="109" t="str">
        <f t="shared" si="2"/>
        <v>n.a.</v>
      </c>
      <c r="AO11" s="105" t="str">
        <f t="shared" si="2"/>
        <v>n.a.</v>
      </c>
      <c r="AP11" s="106" t="str">
        <f t="shared" si="3"/>
        <v>n.a.</v>
      </c>
      <c r="AQ11" s="123" t="str">
        <f t="shared" si="7"/>
        <v>n.a.</v>
      </c>
      <c r="AR11" s="110" t="e">
        <f>VLOOKUP(B11,'Daily Inventory Value'!B:F,2,FALSE)</f>
        <v>#N/A</v>
      </c>
      <c r="AS11" s="110" t="e">
        <f>VLOOKUP(B11,'Daily Inventory Value'!B:F,3,FALSE)</f>
        <v>#N/A</v>
      </c>
      <c r="AT11" s="110" t="e">
        <f>VLOOKUP(B11,'Daily Inventory Value'!B:F,4,FALSE)</f>
        <v>#N/A</v>
      </c>
      <c r="AU11" s="97" t="e">
        <f>VLOOKUP(B11,'Daily Inventory Value'!B:F,5,FALSE)</f>
        <v>#N/A</v>
      </c>
      <c r="AV11" s="111" t="str">
        <f>IFERROR(VLOOKUP($B11,TH!$A:$AJ, 32,FALSE), "")</f>
        <v/>
      </c>
      <c r="AW11" s="105" t="str">
        <f t="shared" si="4"/>
        <v>n.a.</v>
      </c>
      <c r="AX11" s="105" t="str">
        <f t="shared" si="4"/>
        <v>n.a.</v>
      </c>
      <c r="AY11" s="92" t="str">
        <f t="shared" si="4"/>
        <v>n.a.</v>
      </c>
      <c r="AZ11" s="106" t="str">
        <f t="shared" si="5"/>
        <v>n.a.</v>
      </c>
      <c r="BA11" s="123" t="str">
        <f t="shared" si="8"/>
        <v>n.a.</v>
      </c>
      <c r="BB11" s="110" t="e">
        <f>VLOOKUP(B11,'Daily Accounts Payable'!B:F,2,FALSE)</f>
        <v>#N/A</v>
      </c>
      <c r="BC11" s="110" t="e">
        <f>VLOOKUP(B11,'Daily Accounts Payable'!B:F,3,FALSE)</f>
        <v>#N/A</v>
      </c>
      <c r="BD11" s="110" t="e">
        <f>VLOOKUP(B11,'Daily Accounts Payable'!B:F,4,FALSE)</f>
        <v>#N/A</v>
      </c>
      <c r="BE11" s="110" t="e">
        <f>VLOOKUP(B11,'Daily Accounts Payable'!B:F,5,FALSE)</f>
        <v>#N/A</v>
      </c>
    </row>
    <row r="12" spans="1:59" s="27" customFormat="1" x14ac:dyDescent="0.35">
      <c r="A12" s="103"/>
      <c r="B12" s="114"/>
      <c r="C12" s="117"/>
      <c r="D12" s="117"/>
      <c r="E12" s="118"/>
      <c r="F12" s="112"/>
      <c r="G12" s="112"/>
      <c r="H12" s="112"/>
      <c r="I12" s="112"/>
      <c r="J12" s="97" t="e">
        <f>VLOOKUP($B12,'Daily COGS'!$B:$F,2,FALSE)</f>
        <v>#N/A</v>
      </c>
      <c r="K12" s="97" t="e">
        <f>VLOOKUP($B12,'Daily COGS'!$B:$F,3,FALSE)</f>
        <v>#N/A</v>
      </c>
      <c r="L12" s="97" t="e">
        <f>VLOOKUP($B12,'Daily COGS'!$B:$F,4,FALSE)</f>
        <v>#N/A</v>
      </c>
      <c r="M12" s="97" t="e">
        <f>VLOOKUP($B12,'Daily COGS'!$B:$F,5,FALSE)</f>
        <v>#N/A</v>
      </c>
      <c r="N12" s="97" t="e">
        <f>VLOOKUP($B12,'Daily Inbounds'!$B:$F,2,FALSE)</f>
        <v>#N/A</v>
      </c>
      <c r="O12" s="97" t="e">
        <f>VLOOKUP($B12,'Daily Inbounds'!$B:$F,3,FALSE)</f>
        <v>#N/A</v>
      </c>
      <c r="P12" s="97" t="e">
        <f>VLOOKUP($B12,'Daily Inbounds'!$B:$F,4,FALSE)</f>
        <v>#N/A</v>
      </c>
      <c r="Q12" s="97" t="e">
        <f>VLOOKUP($B12,'Daily Inbounds'!$B:$F,5,FALSE)</f>
        <v>#N/A</v>
      </c>
      <c r="R12" s="122"/>
      <c r="S12" s="122"/>
      <c r="T12" s="122"/>
      <c r="U12" s="122"/>
      <c r="V12" s="122"/>
      <c r="W12" s="122"/>
      <c r="X12" s="122"/>
      <c r="Y12" s="122"/>
      <c r="Z12" s="130"/>
      <c r="AA12" s="130"/>
      <c r="AB12" s="130"/>
      <c r="AC12" s="122"/>
      <c r="AD12" s="122"/>
      <c r="AE12" s="122"/>
      <c r="AF12" s="98" t="str">
        <f>IFERROR(VLOOKUP($B12,TH!$A:$AJ, 23,FALSE), "")</f>
        <v/>
      </c>
      <c r="AG12" s="105" t="str">
        <f t="shared" si="0"/>
        <v>n.a.</v>
      </c>
      <c r="AH12" s="105" t="str">
        <f t="shared" si="0"/>
        <v>n.a.</v>
      </c>
      <c r="AI12" s="124" t="str">
        <f t="shared" si="0"/>
        <v>n.a.</v>
      </c>
      <c r="AJ12" s="107" t="str">
        <f t="shared" si="1"/>
        <v>n.a.</v>
      </c>
      <c r="AK12" s="152" t="str">
        <f t="shared" si="6"/>
        <v>n.a.</v>
      </c>
      <c r="AL12" s="108" t="str">
        <f>IFERROR(VLOOKUP($B12,TH!$A:$AJ, 27,FALSE), "")</f>
        <v/>
      </c>
      <c r="AM12" s="105" t="str">
        <f t="shared" si="2"/>
        <v>n.a.</v>
      </c>
      <c r="AN12" s="109" t="str">
        <f t="shared" si="2"/>
        <v>n.a.</v>
      </c>
      <c r="AO12" s="105" t="str">
        <f t="shared" si="2"/>
        <v>n.a.</v>
      </c>
      <c r="AP12" s="106" t="str">
        <f t="shared" si="3"/>
        <v>n.a.</v>
      </c>
      <c r="AQ12" s="123" t="str">
        <f t="shared" si="7"/>
        <v>n.a.</v>
      </c>
      <c r="AR12" s="110" t="e">
        <f>VLOOKUP(B12,'Daily Inventory Value'!B:F,2,FALSE)</f>
        <v>#N/A</v>
      </c>
      <c r="AS12" s="110" t="e">
        <f>VLOOKUP(B12,'Daily Inventory Value'!B:F,3,FALSE)</f>
        <v>#N/A</v>
      </c>
      <c r="AT12" s="110" t="e">
        <f>VLOOKUP(B12,'Daily Inventory Value'!B:F,4,FALSE)</f>
        <v>#N/A</v>
      </c>
      <c r="AU12" s="97" t="e">
        <f>VLOOKUP(B12,'Daily Inventory Value'!B:F,5,FALSE)</f>
        <v>#N/A</v>
      </c>
      <c r="AV12" s="111" t="str">
        <f>IFERROR(VLOOKUP($B12,TH!$A:$AJ, 32,FALSE), "")</f>
        <v/>
      </c>
      <c r="AW12" s="105" t="str">
        <f t="shared" si="4"/>
        <v>n.a.</v>
      </c>
      <c r="AX12" s="105" t="str">
        <f t="shared" si="4"/>
        <v>n.a.</v>
      </c>
      <c r="AY12" s="92" t="str">
        <f t="shared" si="4"/>
        <v>n.a.</v>
      </c>
      <c r="AZ12" s="106" t="str">
        <f t="shared" si="5"/>
        <v>n.a.</v>
      </c>
      <c r="BA12" s="123" t="str">
        <f t="shared" si="8"/>
        <v>n.a.</v>
      </c>
      <c r="BB12" s="110" t="e">
        <f>VLOOKUP(B12,'Daily Accounts Payable'!B:F,2,FALSE)</f>
        <v>#N/A</v>
      </c>
      <c r="BC12" s="110" t="e">
        <f>VLOOKUP(B12,'Daily Accounts Payable'!B:F,3,FALSE)</f>
        <v>#N/A</v>
      </c>
      <c r="BD12" s="110" t="e">
        <f>VLOOKUP(B12,'Daily Accounts Payable'!B:F,4,FALSE)</f>
        <v>#N/A</v>
      </c>
      <c r="BE12" s="110" t="e">
        <f>VLOOKUP(B12,'Daily Accounts Payable'!B:F,5,FALSE)</f>
        <v>#N/A</v>
      </c>
    </row>
    <row r="13" spans="1:59" s="27" customFormat="1" x14ac:dyDescent="0.35">
      <c r="A13" s="103"/>
      <c r="B13" s="114"/>
      <c r="C13" s="117"/>
      <c r="D13" s="117"/>
      <c r="E13" s="118"/>
      <c r="F13" s="112"/>
      <c r="G13" s="112"/>
      <c r="H13" s="112"/>
      <c r="I13" s="112"/>
      <c r="J13" s="97" t="e">
        <f>VLOOKUP($B13,'Daily COGS'!$B:$F,2,FALSE)</f>
        <v>#N/A</v>
      </c>
      <c r="K13" s="97" t="e">
        <f>VLOOKUP($B13,'Daily COGS'!$B:$F,3,FALSE)</f>
        <v>#N/A</v>
      </c>
      <c r="L13" s="97" t="e">
        <f>VLOOKUP($B13,'Daily COGS'!$B:$F,4,FALSE)</f>
        <v>#N/A</v>
      </c>
      <c r="M13" s="97" t="e">
        <f>VLOOKUP($B13,'Daily COGS'!$B:$F,5,FALSE)</f>
        <v>#N/A</v>
      </c>
      <c r="N13" s="97" t="e">
        <f>VLOOKUP($B13,'Daily Inbounds'!$B:$F,2,FALSE)</f>
        <v>#N/A</v>
      </c>
      <c r="O13" s="97" t="e">
        <f>VLOOKUP($B13,'Daily Inbounds'!$B:$F,3,FALSE)</f>
        <v>#N/A</v>
      </c>
      <c r="P13" s="97" t="e">
        <f>VLOOKUP($B13,'Daily Inbounds'!$B:$F,4,FALSE)</f>
        <v>#N/A</v>
      </c>
      <c r="Q13" s="97" t="e">
        <f>VLOOKUP($B13,'Daily Inbounds'!$B:$F,5,FALSE)</f>
        <v>#N/A</v>
      </c>
      <c r="R13" s="122"/>
      <c r="S13" s="122"/>
      <c r="T13" s="122"/>
      <c r="U13" s="122"/>
      <c r="V13" s="122"/>
      <c r="W13" s="122"/>
      <c r="X13" s="122"/>
      <c r="Y13" s="122"/>
      <c r="Z13" s="130"/>
      <c r="AA13" s="130"/>
      <c r="AB13" s="130"/>
      <c r="AC13" s="122"/>
      <c r="AD13" s="122"/>
      <c r="AE13" s="122"/>
      <c r="AF13" s="98" t="str">
        <f>IFERROR(VLOOKUP($B13,TH!$A:$AJ, 23,FALSE), "")</f>
        <v/>
      </c>
      <c r="AG13" s="105" t="str">
        <f t="shared" si="0"/>
        <v>n.a.</v>
      </c>
      <c r="AH13" s="105" t="str">
        <f t="shared" si="0"/>
        <v>n.a.</v>
      </c>
      <c r="AI13" s="124" t="str">
        <f t="shared" si="0"/>
        <v>n.a.</v>
      </c>
      <c r="AJ13" s="107" t="str">
        <f t="shared" si="1"/>
        <v>n.a.</v>
      </c>
      <c r="AK13" s="152" t="str">
        <f t="shared" si="6"/>
        <v>n.a.</v>
      </c>
      <c r="AL13" s="108" t="str">
        <f>IFERROR(VLOOKUP($B13,TH!$A:$AJ, 27,FALSE), "")</f>
        <v/>
      </c>
      <c r="AM13" s="105" t="str">
        <f t="shared" si="2"/>
        <v>n.a.</v>
      </c>
      <c r="AN13" s="109" t="str">
        <f t="shared" si="2"/>
        <v>n.a.</v>
      </c>
      <c r="AO13" s="105" t="str">
        <f t="shared" si="2"/>
        <v>n.a.</v>
      </c>
      <c r="AP13" s="106" t="str">
        <f t="shared" si="3"/>
        <v>n.a.</v>
      </c>
      <c r="AQ13" s="123" t="str">
        <f t="shared" si="7"/>
        <v>n.a.</v>
      </c>
      <c r="AR13" s="110" t="e">
        <f>VLOOKUP(B13,'Daily Inventory Value'!B:F,2,FALSE)</f>
        <v>#N/A</v>
      </c>
      <c r="AS13" s="110" t="e">
        <f>VLOOKUP(B13,'Daily Inventory Value'!B:F,3,FALSE)</f>
        <v>#N/A</v>
      </c>
      <c r="AT13" s="110" t="e">
        <f>VLOOKUP(B13,'Daily Inventory Value'!B:F,4,FALSE)</f>
        <v>#N/A</v>
      </c>
      <c r="AU13" s="97" t="e">
        <f>VLOOKUP(B13,'Daily Inventory Value'!B:F,5,FALSE)</f>
        <v>#N/A</v>
      </c>
      <c r="AV13" s="111" t="str">
        <f>IFERROR(VLOOKUP($B13,TH!$A:$AJ, 32,FALSE), "")</f>
        <v/>
      </c>
      <c r="AW13" s="105" t="str">
        <f t="shared" si="4"/>
        <v>n.a.</v>
      </c>
      <c r="AX13" s="105" t="str">
        <f t="shared" si="4"/>
        <v>n.a.</v>
      </c>
      <c r="AY13" s="92" t="str">
        <f t="shared" si="4"/>
        <v>n.a.</v>
      </c>
      <c r="AZ13" s="106" t="str">
        <f t="shared" si="5"/>
        <v>n.a.</v>
      </c>
      <c r="BA13" s="123" t="str">
        <f t="shared" si="8"/>
        <v>n.a.</v>
      </c>
      <c r="BB13" s="110" t="e">
        <f>VLOOKUP(B13,'Daily Accounts Payable'!B:F,2,FALSE)</f>
        <v>#N/A</v>
      </c>
      <c r="BC13" s="110" t="e">
        <f>VLOOKUP(B13,'Daily Accounts Payable'!B:F,3,FALSE)</f>
        <v>#N/A</v>
      </c>
      <c r="BD13" s="110" t="e">
        <f>VLOOKUP(B13,'Daily Accounts Payable'!B:F,4,FALSE)</f>
        <v>#N/A</v>
      </c>
      <c r="BE13" s="110" t="e">
        <f>VLOOKUP(B13,'Daily Accounts Payable'!B:F,5,FALSE)</f>
        <v>#N/A</v>
      </c>
    </row>
    <row r="14" spans="1:59" s="27" customFormat="1" x14ac:dyDescent="0.35">
      <c r="A14" s="103"/>
      <c r="B14" s="114"/>
      <c r="C14" s="117"/>
      <c r="D14" s="117"/>
      <c r="E14" s="118"/>
      <c r="F14" s="112"/>
      <c r="G14" s="112"/>
      <c r="H14" s="112"/>
      <c r="I14" s="112"/>
      <c r="J14" s="97" t="e">
        <f>VLOOKUP($B14,'Daily COGS'!$B:$F,2,FALSE)</f>
        <v>#N/A</v>
      </c>
      <c r="K14" s="97" t="e">
        <f>VLOOKUP($B14,'Daily COGS'!$B:$F,3,FALSE)</f>
        <v>#N/A</v>
      </c>
      <c r="L14" s="97" t="e">
        <f>VLOOKUP($B14,'Daily COGS'!$B:$F,4,FALSE)</f>
        <v>#N/A</v>
      </c>
      <c r="M14" s="97" t="e">
        <f>VLOOKUP($B14,'Daily COGS'!$B:$F,5,FALSE)</f>
        <v>#N/A</v>
      </c>
      <c r="N14" s="97" t="e">
        <f>VLOOKUP($B14,'Daily Inbounds'!$B:$F,2,FALSE)</f>
        <v>#N/A</v>
      </c>
      <c r="O14" s="97" t="e">
        <f>VLOOKUP($B14,'Daily Inbounds'!$B:$F,3,FALSE)</f>
        <v>#N/A</v>
      </c>
      <c r="P14" s="97" t="e">
        <f>VLOOKUP($B14,'Daily Inbounds'!$B:$F,4,FALSE)</f>
        <v>#N/A</v>
      </c>
      <c r="Q14" s="97" t="e">
        <f>VLOOKUP($B14,'Daily Inbounds'!$B:$F,5,FALSE)</f>
        <v>#N/A</v>
      </c>
      <c r="R14" s="122"/>
      <c r="S14" s="122"/>
      <c r="T14" s="122"/>
      <c r="U14" s="122"/>
      <c r="V14" s="122"/>
      <c r="W14" s="122"/>
      <c r="X14" s="122"/>
      <c r="Y14" s="122"/>
      <c r="Z14" s="130"/>
      <c r="AA14" s="130"/>
      <c r="AB14" s="130"/>
      <c r="AC14" s="122"/>
      <c r="AD14" s="122"/>
      <c r="AE14" s="122"/>
      <c r="AF14" s="98" t="str">
        <f>IFERROR(VLOOKUP($B14,TH!$A:$AJ, 23,FALSE), "")</f>
        <v/>
      </c>
      <c r="AG14" s="105" t="str">
        <f t="shared" si="0"/>
        <v>n.a.</v>
      </c>
      <c r="AH14" s="105" t="str">
        <f t="shared" si="0"/>
        <v>n.a.</v>
      </c>
      <c r="AI14" s="124" t="str">
        <f t="shared" si="0"/>
        <v>n.a.</v>
      </c>
      <c r="AJ14" s="107" t="str">
        <f t="shared" si="1"/>
        <v>n.a.</v>
      </c>
      <c r="AK14" s="152" t="str">
        <f t="shared" si="6"/>
        <v>n.a.</v>
      </c>
      <c r="AL14" s="108" t="str">
        <f>IFERROR(VLOOKUP($B14,TH!$A:$AJ, 27,FALSE), "")</f>
        <v/>
      </c>
      <c r="AM14" s="105" t="str">
        <f t="shared" si="2"/>
        <v>n.a.</v>
      </c>
      <c r="AN14" s="109" t="str">
        <f t="shared" si="2"/>
        <v>n.a.</v>
      </c>
      <c r="AO14" s="105" t="str">
        <f t="shared" si="2"/>
        <v>n.a.</v>
      </c>
      <c r="AP14" s="106" t="str">
        <f t="shared" si="3"/>
        <v>n.a.</v>
      </c>
      <c r="AQ14" s="123" t="str">
        <f t="shared" si="7"/>
        <v>n.a.</v>
      </c>
      <c r="AR14" s="110" t="e">
        <f>VLOOKUP(B14,'Daily Inventory Value'!B:F,2,FALSE)</f>
        <v>#N/A</v>
      </c>
      <c r="AS14" s="110" t="e">
        <f>VLOOKUP(B14,'Daily Inventory Value'!B:F,3,FALSE)</f>
        <v>#N/A</v>
      </c>
      <c r="AT14" s="110" t="e">
        <f>VLOOKUP(B14,'Daily Inventory Value'!B:F,4,FALSE)</f>
        <v>#N/A</v>
      </c>
      <c r="AU14" s="97" t="e">
        <f>VLOOKUP(B14,'Daily Inventory Value'!B:F,5,FALSE)</f>
        <v>#N/A</v>
      </c>
      <c r="AV14" s="111" t="str">
        <f>IFERROR(VLOOKUP($B14,TH!$A:$AJ, 32,FALSE), "")</f>
        <v/>
      </c>
      <c r="AW14" s="105" t="str">
        <f t="shared" si="4"/>
        <v>n.a.</v>
      </c>
      <c r="AX14" s="105" t="str">
        <f t="shared" si="4"/>
        <v>n.a.</v>
      </c>
      <c r="AY14" s="92" t="str">
        <f t="shared" si="4"/>
        <v>n.a.</v>
      </c>
      <c r="AZ14" s="106" t="str">
        <f t="shared" si="5"/>
        <v>n.a.</v>
      </c>
      <c r="BA14" s="123" t="str">
        <f t="shared" si="8"/>
        <v>n.a.</v>
      </c>
      <c r="BB14" s="110" t="e">
        <f>VLOOKUP(B14,'Daily Accounts Payable'!B:F,2,FALSE)</f>
        <v>#N/A</v>
      </c>
      <c r="BC14" s="110" t="e">
        <f>VLOOKUP(B14,'Daily Accounts Payable'!B:F,3,FALSE)</f>
        <v>#N/A</v>
      </c>
      <c r="BD14" s="110" t="e">
        <f>VLOOKUP(B14,'Daily Accounts Payable'!B:F,4,FALSE)</f>
        <v>#N/A</v>
      </c>
      <c r="BE14" s="110" t="e">
        <f>VLOOKUP(B14,'Daily Accounts Payable'!B:F,5,FALSE)</f>
        <v>#N/A</v>
      </c>
    </row>
    <row r="15" spans="1:59" s="27" customFormat="1" x14ac:dyDescent="0.35">
      <c r="A15" s="103"/>
      <c r="B15" s="114"/>
      <c r="C15" s="117"/>
      <c r="D15" s="117"/>
      <c r="E15" s="118"/>
      <c r="F15" s="112"/>
      <c r="G15" s="112"/>
      <c r="H15" s="112"/>
      <c r="I15" s="112"/>
      <c r="J15" s="97" t="e">
        <f>VLOOKUP($B15,'Daily COGS'!$B:$F,2,FALSE)</f>
        <v>#N/A</v>
      </c>
      <c r="K15" s="97" t="e">
        <f>VLOOKUP($B15,'Daily COGS'!$B:$F,3,FALSE)</f>
        <v>#N/A</v>
      </c>
      <c r="L15" s="97" t="e">
        <f>VLOOKUP($B15,'Daily COGS'!$B:$F,4,FALSE)</f>
        <v>#N/A</v>
      </c>
      <c r="M15" s="97" t="e">
        <f>VLOOKUP($B15,'Daily COGS'!$B:$F,5,FALSE)</f>
        <v>#N/A</v>
      </c>
      <c r="N15" s="97" t="e">
        <f>VLOOKUP($B15,'Daily Inbounds'!$B:$F,2,FALSE)</f>
        <v>#N/A</v>
      </c>
      <c r="O15" s="97" t="e">
        <f>VLOOKUP($B15,'Daily Inbounds'!$B:$F,3,FALSE)</f>
        <v>#N/A</v>
      </c>
      <c r="P15" s="97" t="e">
        <f>VLOOKUP($B15,'Daily Inbounds'!$B:$F,4,FALSE)</f>
        <v>#N/A</v>
      </c>
      <c r="Q15" s="97" t="e">
        <f>VLOOKUP($B15,'Daily Inbounds'!$B:$F,5,FALSE)</f>
        <v>#N/A</v>
      </c>
      <c r="R15" s="122"/>
      <c r="S15" s="122"/>
      <c r="T15" s="122"/>
      <c r="U15" s="122"/>
      <c r="V15" s="122"/>
      <c r="W15" s="122"/>
      <c r="X15" s="122"/>
      <c r="Y15" s="122"/>
      <c r="Z15" s="130"/>
      <c r="AA15" s="130"/>
      <c r="AB15" s="130"/>
      <c r="AC15" s="122"/>
      <c r="AD15" s="122"/>
      <c r="AE15" s="122"/>
      <c r="AF15" s="98" t="str">
        <f>IFERROR(VLOOKUP($B15,TH!$A:$AJ, 23,FALSE), "")</f>
        <v/>
      </c>
      <c r="AG15" s="105" t="str">
        <f t="shared" si="0"/>
        <v>n.a.</v>
      </c>
      <c r="AH15" s="105" t="str">
        <f t="shared" si="0"/>
        <v>n.a.</v>
      </c>
      <c r="AI15" s="124" t="str">
        <f t="shared" si="0"/>
        <v>n.a.</v>
      </c>
      <c r="AJ15" s="107" t="str">
        <f t="shared" si="1"/>
        <v>n.a.</v>
      </c>
      <c r="AK15" s="152" t="str">
        <f t="shared" si="6"/>
        <v>n.a.</v>
      </c>
      <c r="AL15" s="108" t="str">
        <f>IFERROR(VLOOKUP($B15,TH!$A:$AJ, 27,FALSE), "")</f>
        <v/>
      </c>
      <c r="AM15" s="105" t="str">
        <f t="shared" si="2"/>
        <v>n.a.</v>
      </c>
      <c r="AN15" s="109" t="str">
        <f t="shared" si="2"/>
        <v>n.a.</v>
      </c>
      <c r="AO15" s="105" t="str">
        <f t="shared" si="2"/>
        <v>n.a.</v>
      </c>
      <c r="AP15" s="106" t="str">
        <f t="shared" si="3"/>
        <v>n.a.</v>
      </c>
      <c r="AQ15" s="123" t="str">
        <f t="shared" si="7"/>
        <v>n.a.</v>
      </c>
      <c r="AR15" s="110" t="e">
        <f>VLOOKUP(B15,'Daily Inventory Value'!B:F,2,FALSE)</f>
        <v>#N/A</v>
      </c>
      <c r="AS15" s="110" t="e">
        <f>VLOOKUP(B15,'Daily Inventory Value'!B:F,3,FALSE)</f>
        <v>#N/A</v>
      </c>
      <c r="AT15" s="110" t="e">
        <f>VLOOKUP(B15,'Daily Inventory Value'!B:F,4,FALSE)</f>
        <v>#N/A</v>
      </c>
      <c r="AU15" s="97" t="e">
        <f>VLOOKUP(B15,'Daily Inventory Value'!B:F,5,FALSE)</f>
        <v>#N/A</v>
      </c>
      <c r="AV15" s="111" t="str">
        <f>IFERROR(VLOOKUP($B15,TH!$A:$AJ, 32,FALSE), "")</f>
        <v/>
      </c>
      <c r="AW15" s="105" t="str">
        <f t="shared" si="4"/>
        <v>n.a.</v>
      </c>
      <c r="AX15" s="105" t="str">
        <f t="shared" si="4"/>
        <v>n.a.</v>
      </c>
      <c r="AY15" s="92" t="str">
        <f t="shared" si="4"/>
        <v>n.a.</v>
      </c>
      <c r="AZ15" s="106" t="str">
        <f t="shared" si="5"/>
        <v>n.a.</v>
      </c>
      <c r="BA15" s="123" t="str">
        <f t="shared" si="8"/>
        <v>n.a.</v>
      </c>
      <c r="BB15" s="110" t="e">
        <f>VLOOKUP(B15,'Daily Accounts Payable'!B:F,2,FALSE)</f>
        <v>#N/A</v>
      </c>
      <c r="BC15" s="110" t="e">
        <f>VLOOKUP(B15,'Daily Accounts Payable'!B:F,3,FALSE)</f>
        <v>#N/A</v>
      </c>
      <c r="BD15" s="110" t="e">
        <f>VLOOKUP(B15,'Daily Accounts Payable'!B:F,4,FALSE)</f>
        <v>#N/A</v>
      </c>
      <c r="BE15" s="110" t="e">
        <f>VLOOKUP(B15,'Daily Accounts Payable'!B:F,5,FALSE)</f>
        <v>#N/A</v>
      </c>
    </row>
    <row r="16" spans="1:59" s="27" customFormat="1" x14ac:dyDescent="0.35">
      <c r="A16" s="103"/>
      <c r="B16" s="114"/>
      <c r="C16" s="117"/>
      <c r="D16" s="117"/>
      <c r="E16" s="118"/>
      <c r="F16" s="112"/>
      <c r="G16" s="112"/>
      <c r="H16" s="112"/>
      <c r="I16" s="112"/>
      <c r="J16" s="97" t="e">
        <f>VLOOKUP($B16,'Daily COGS'!$B:$F,2,FALSE)</f>
        <v>#N/A</v>
      </c>
      <c r="K16" s="97" t="e">
        <f>VLOOKUP($B16,'Daily COGS'!$B:$F,3,FALSE)</f>
        <v>#N/A</v>
      </c>
      <c r="L16" s="97" t="e">
        <f>VLOOKUP($B16,'Daily COGS'!$B:$F,4,FALSE)</f>
        <v>#N/A</v>
      </c>
      <c r="M16" s="97" t="e">
        <f>VLOOKUP($B16,'Daily COGS'!$B:$F,5,FALSE)</f>
        <v>#N/A</v>
      </c>
      <c r="N16" s="97" t="e">
        <f>VLOOKUP($B16,'Daily Inbounds'!$B:$F,2,FALSE)</f>
        <v>#N/A</v>
      </c>
      <c r="O16" s="97" t="e">
        <f>VLOOKUP($B16,'Daily Inbounds'!$B:$F,3,FALSE)</f>
        <v>#N/A</v>
      </c>
      <c r="P16" s="97" t="e">
        <f>VLOOKUP($B16,'Daily Inbounds'!$B:$F,4,FALSE)</f>
        <v>#N/A</v>
      </c>
      <c r="Q16" s="97" t="e">
        <f>VLOOKUP($B16,'Daily Inbounds'!$B:$F,5,FALSE)</f>
        <v>#N/A</v>
      </c>
      <c r="R16" s="122"/>
      <c r="S16" s="122"/>
      <c r="T16" s="122"/>
      <c r="U16" s="122"/>
      <c r="V16" s="122"/>
      <c r="W16" s="122"/>
      <c r="X16" s="122"/>
      <c r="Y16" s="122"/>
      <c r="Z16" s="130"/>
      <c r="AA16" s="130"/>
      <c r="AB16" s="130"/>
      <c r="AC16" s="122"/>
      <c r="AD16" s="122"/>
      <c r="AE16" s="122"/>
      <c r="AF16" s="98" t="str">
        <f>IFERROR(VLOOKUP($B16,TH!$A:$AJ, 23,FALSE), "")</f>
        <v/>
      </c>
      <c r="AG16" s="105" t="str">
        <f t="shared" si="0"/>
        <v>n.a.</v>
      </c>
      <c r="AH16" s="105" t="str">
        <f t="shared" si="0"/>
        <v>n.a.</v>
      </c>
      <c r="AI16" s="124" t="str">
        <f t="shared" si="0"/>
        <v>n.a.</v>
      </c>
      <c r="AJ16" s="107" t="str">
        <f t="shared" si="1"/>
        <v>n.a.</v>
      </c>
      <c r="AK16" s="152" t="str">
        <f t="shared" si="6"/>
        <v>n.a.</v>
      </c>
      <c r="AL16" s="108" t="str">
        <f>IFERROR(VLOOKUP($B16,TH!$A:$AJ, 27,FALSE), "")</f>
        <v/>
      </c>
      <c r="AM16" s="105" t="str">
        <f t="shared" si="2"/>
        <v>n.a.</v>
      </c>
      <c r="AN16" s="109" t="str">
        <f t="shared" si="2"/>
        <v>n.a.</v>
      </c>
      <c r="AO16" s="105" t="str">
        <f t="shared" si="2"/>
        <v>n.a.</v>
      </c>
      <c r="AP16" s="106" t="str">
        <f t="shared" si="3"/>
        <v>n.a.</v>
      </c>
      <c r="AQ16" s="123" t="str">
        <f t="shared" si="7"/>
        <v>n.a.</v>
      </c>
      <c r="AR16" s="110" t="e">
        <f>VLOOKUP(B16,'Daily Inventory Value'!B:F,2,FALSE)</f>
        <v>#N/A</v>
      </c>
      <c r="AS16" s="110" t="e">
        <f>VLOOKUP(B16,'Daily Inventory Value'!B:F,3,FALSE)</f>
        <v>#N/A</v>
      </c>
      <c r="AT16" s="110" t="e">
        <f>VLOOKUP(B16,'Daily Inventory Value'!B:F,4,FALSE)</f>
        <v>#N/A</v>
      </c>
      <c r="AU16" s="97" t="e">
        <f>VLOOKUP(B16,'Daily Inventory Value'!B:F,5,FALSE)</f>
        <v>#N/A</v>
      </c>
      <c r="AV16" s="111" t="str">
        <f>IFERROR(VLOOKUP($B16,TH!$A:$AJ, 32,FALSE), "")</f>
        <v/>
      </c>
      <c r="AW16" s="105" t="str">
        <f t="shared" si="4"/>
        <v>n.a.</v>
      </c>
      <c r="AX16" s="105" t="str">
        <f t="shared" si="4"/>
        <v>n.a.</v>
      </c>
      <c r="AY16" s="92" t="str">
        <f t="shared" si="4"/>
        <v>n.a.</v>
      </c>
      <c r="AZ16" s="106" t="str">
        <f t="shared" si="5"/>
        <v>n.a.</v>
      </c>
      <c r="BA16" s="123" t="str">
        <f t="shared" si="8"/>
        <v>n.a.</v>
      </c>
      <c r="BB16" s="110" t="e">
        <f>VLOOKUP(B16,'Daily Accounts Payable'!B:F,2,FALSE)</f>
        <v>#N/A</v>
      </c>
      <c r="BC16" s="110" t="e">
        <f>VLOOKUP(B16,'Daily Accounts Payable'!B:F,3,FALSE)</f>
        <v>#N/A</v>
      </c>
      <c r="BD16" s="110" t="e">
        <f>VLOOKUP(B16,'Daily Accounts Payable'!B:F,4,FALSE)</f>
        <v>#N/A</v>
      </c>
      <c r="BE16" s="110" t="e">
        <f>VLOOKUP(B16,'Daily Accounts Payable'!B:F,5,FALSE)</f>
        <v>#N/A</v>
      </c>
    </row>
    <row r="17" spans="1:57" s="27" customFormat="1" x14ac:dyDescent="0.35">
      <c r="A17" s="103"/>
      <c r="B17" s="114"/>
      <c r="C17" s="117"/>
      <c r="D17" s="117"/>
      <c r="E17" s="118"/>
      <c r="F17" s="112"/>
      <c r="G17" s="112"/>
      <c r="H17" s="112"/>
      <c r="I17" s="112"/>
      <c r="J17" s="97" t="e">
        <f>VLOOKUP($B17,'Daily COGS'!$B:$F,2,FALSE)</f>
        <v>#N/A</v>
      </c>
      <c r="K17" s="97" t="e">
        <f>VLOOKUP($B17,'Daily COGS'!$B:$F,3,FALSE)</f>
        <v>#N/A</v>
      </c>
      <c r="L17" s="97" t="e">
        <f>VLOOKUP($B17,'Daily COGS'!$B:$F,4,FALSE)</f>
        <v>#N/A</v>
      </c>
      <c r="M17" s="97" t="e">
        <f>VLOOKUP($B17,'Daily COGS'!$B:$F,5,FALSE)</f>
        <v>#N/A</v>
      </c>
      <c r="N17" s="97" t="e">
        <f>VLOOKUP($B17,'Daily Inbounds'!$B:$F,2,FALSE)</f>
        <v>#N/A</v>
      </c>
      <c r="O17" s="97" t="e">
        <f>VLOOKUP($B17,'Daily Inbounds'!$B:$F,3,FALSE)</f>
        <v>#N/A</v>
      </c>
      <c r="P17" s="97" t="e">
        <f>VLOOKUP($B17,'Daily Inbounds'!$B:$F,4,FALSE)</f>
        <v>#N/A</v>
      </c>
      <c r="Q17" s="97" t="e">
        <f>VLOOKUP($B17,'Daily Inbounds'!$B:$F,5,FALSE)</f>
        <v>#N/A</v>
      </c>
      <c r="R17" s="122"/>
      <c r="S17" s="122"/>
      <c r="T17" s="122"/>
      <c r="U17" s="122"/>
      <c r="V17" s="122"/>
      <c r="W17" s="122"/>
      <c r="X17" s="122"/>
      <c r="Y17" s="122"/>
      <c r="Z17" s="130"/>
      <c r="AA17" s="130"/>
      <c r="AB17" s="130"/>
      <c r="AC17" s="122"/>
      <c r="AD17" s="122"/>
      <c r="AE17" s="122"/>
      <c r="AF17" s="98" t="str">
        <f>IFERROR(VLOOKUP($B17,TH!$A:$AJ, 23,FALSE), "")</f>
        <v/>
      </c>
      <c r="AG17" s="105" t="str">
        <f t="shared" si="0"/>
        <v>n.a.</v>
      </c>
      <c r="AH17" s="105" t="str">
        <f t="shared" si="0"/>
        <v>n.a.</v>
      </c>
      <c r="AI17" s="124" t="str">
        <f t="shared" si="0"/>
        <v>n.a.</v>
      </c>
      <c r="AJ17" s="107" t="str">
        <f t="shared" si="1"/>
        <v>n.a.</v>
      </c>
      <c r="AK17" s="152" t="str">
        <f t="shared" si="6"/>
        <v>n.a.</v>
      </c>
      <c r="AL17" s="108" t="str">
        <f>IFERROR(VLOOKUP($B17,TH!$A:$AJ, 27,FALSE), "")</f>
        <v/>
      </c>
      <c r="AM17" s="105" t="str">
        <f t="shared" si="2"/>
        <v>n.a.</v>
      </c>
      <c r="AN17" s="109" t="str">
        <f t="shared" si="2"/>
        <v>n.a.</v>
      </c>
      <c r="AO17" s="105" t="str">
        <f t="shared" si="2"/>
        <v>n.a.</v>
      </c>
      <c r="AP17" s="106" t="str">
        <f t="shared" si="3"/>
        <v>n.a.</v>
      </c>
      <c r="AQ17" s="123" t="str">
        <f t="shared" si="7"/>
        <v>n.a.</v>
      </c>
      <c r="AR17" s="110" t="e">
        <f>VLOOKUP(B17,'Daily Inventory Value'!B:F,2,FALSE)</f>
        <v>#N/A</v>
      </c>
      <c r="AS17" s="110" t="e">
        <f>VLOOKUP(B17,'Daily Inventory Value'!B:F,3,FALSE)</f>
        <v>#N/A</v>
      </c>
      <c r="AT17" s="110" t="e">
        <f>VLOOKUP(B17,'Daily Inventory Value'!B:F,4,FALSE)</f>
        <v>#N/A</v>
      </c>
      <c r="AU17" s="97" t="e">
        <f>VLOOKUP(B17,'Daily Inventory Value'!B:F,5,FALSE)</f>
        <v>#N/A</v>
      </c>
      <c r="AV17" s="111" t="str">
        <f>IFERROR(VLOOKUP($B17,TH!$A:$AJ, 32,FALSE), "")</f>
        <v/>
      </c>
      <c r="AW17" s="105" t="str">
        <f t="shared" si="4"/>
        <v>n.a.</v>
      </c>
      <c r="AX17" s="105" t="str">
        <f t="shared" si="4"/>
        <v>n.a.</v>
      </c>
      <c r="AY17" s="92" t="str">
        <f t="shared" si="4"/>
        <v>n.a.</v>
      </c>
      <c r="AZ17" s="106" t="str">
        <f t="shared" si="5"/>
        <v>n.a.</v>
      </c>
      <c r="BA17" s="123" t="str">
        <f t="shared" si="8"/>
        <v>n.a.</v>
      </c>
      <c r="BB17" s="110" t="e">
        <f>VLOOKUP(B17,'Daily Accounts Payable'!B:F,2,FALSE)</f>
        <v>#N/A</v>
      </c>
      <c r="BC17" s="110" t="e">
        <f>VLOOKUP(B17,'Daily Accounts Payable'!B:F,3,FALSE)</f>
        <v>#N/A</v>
      </c>
      <c r="BD17" s="110" t="e">
        <f>VLOOKUP(B17,'Daily Accounts Payable'!B:F,4,FALSE)</f>
        <v>#N/A</v>
      </c>
      <c r="BE17" s="110" t="e">
        <f>VLOOKUP(B17,'Daily Accounts Payable'!B:F,5,FALSE)</f>
        <v>#N/A</v>
      </c>
    </row>
    <row r="18" spans="1:57" s="27" customFormat="1" x14ac:dyDescent="0.35">
      <c r="A18" s="103"/>
      <c r="B18" s="114"/>
      <c r="C18" s="117"/>
      <c r="D18" s="117"/>
      <c r="E18" s="118"/>
      <c r="F18" s="112"/>
      <c r="G18" s="112"/>
      <c r="H18" s="112"/>
      <c r="I18" s="112"/>
      <c r="J18" s="97" t="e">
        <f>VLOOKUP($B18,'Daily COGS'!$B:$F,2,FALSE)</f>
        <v>#N/A</v>
      </c>
      <c r="K18" s="97" t="e">
        <f>VLOOKUP($B18,'Daily COGS'!$B:$F,3,FALSE)</f>
        <v>#N/A</v>
      </c>
      <c r="L18" s="97" t="e">
        <f>VLOOKUP($B18,'Daily COGS'!$B:$F,4,FALSE)</f>
        <v>#N/A</v>
      </c>
      <c r="M18" s="97" t="e">
        <f>VLOOKUP($B18,'Daily COGS'!$B:$F,5,FALSE)</f>
        <v>#N/A</v>
      </c>
      <c r="N18" s="97" t="e">
        <f>VLOOKUP($B18,'Daily Inbounds'!$B:$F,2,FALSE)</f>
        <v>#N/A</v>
      </c>
      <c r="O18" s="97" t="e">
        <f>VLOOKUP($B18,'Daily Inbounds'!$B:$F,3,FALSE)</f>
        <v>#N/A</v>
      </c>
      <c r="P18" s="97" t="e">
        <f>VLOOKUP($B18,'Daily Inbounds'!$B:$F,4,FALSE)</f>
        <v>#N/A</v>
      </c>
      <c r="Q18" s="97" t="e">
        <f>VLOOKUP($B18,'Daily Inbounds'!$B:$F,5,FALSE)</f>
        <v>#N/A</v>
      </c>
      <c r="R18" s="122"/>
      <c r="S18" s="122"/>
      <c r="T18" s="122"/>
      <c r="U18" s="122"/>
      <c r="V18" s="122"/>
      <c r="W18" s="122"/>
      <c r="X18" s="122"/>
      <c r="Y18" s="122"/>
      <c r="Z18" s="130"/>
      <c r="AA18" s="130"/>
      <c r="AB18" s="130"/>
      <c r="AC18" s="122"/>
      <c r="AD18" s="122"/>
      <c r="AE18" s="122"/>
      <c r="AF18" s="98" t="str">
        <f>IFERROR(VLOOKUP($B18,TH!$A:$AJ, 23,FALSE), "")</f>
        <v/>
      </c>
      <c r="AG18" s="105" t="str">
        <f t="shared" si="0"/>
        <v>n.a.</v>
      </c>
      <c r="AH18" s="105" t="str">
        <f t="shared" si="0"/>
        <v>n.a.</v>
      </c>
      <c r="AI18" s="124" t="str">
        <f t="shared" si="0"/>
        <v>n.a.</v>
      </c>
      <c r="AJ18" s="107" t="str">
        <f t="shared" si="1"/>
        <v>n.a.</v>
      </c>
      <c r="AK18" s="152" t="str">
        <f t="shared" si="6"/>
        <v>n.a.</v>
      </c>
      <c r="AL18" s="108" t="str">
        <f>IFERROR(VLOOKUP($B18,TH!$A:$AJ, 27,FALSE), "")</f>
        <v/>
      </c>
      <c r="AM18" s="105" t="str">
        <f t="shared" si="2"/>
        <v>n.a.</v>
      </c>
      <c r="AN18" s="109" t="str">
        <f t="shared" si="2"/>
        <v>n.a.</v>
      </c>
      <c r="AO18" s="105" t="str">
        <f t="shared" si="2"/>
        <v>n.a.</v>
      </c>
      <c r="AP18" s="106" t="str">
        <f t="shared" si="3"/>
        <v>n.a.</v>
      </c>
      <c r="AQ18" s="123" t="str">
        <f t="shared" si="7"/>
        <v>n.a.</v>
      </c>
      <c r="AR18" s="110" t="e">
        <f>VLOOKUP(B18,'Daily Inventory Value'!B:F,2,FALSE)</f>
        <v>#N/A</v>
      </c>
      <c r="AS18" s="110" t="e">
        <f>VLOOKUP(B18,'Daily Inventory Value'!B:F,3,FALSE)</f>
        <v>#N/A</v>
      </c>
      <c r="AT18" s="110" t="e">
        <f>VLOOKUP(B18,'Daily Inventory Value'!B:F,4,FALSE)</f>
        <v>#N/A</v>
      </c>
      <c r="AU18" s="97" t="e">
        <f>VLOOKUP(B18,'Daily Inventory Value'!B:F,5,FALSE)</f>
        <v>#N/A</v>
      </c>
      <c r="AV18" s="111" t="str">
        <f>IFERROR(VLOOKUP($B18,TH!$A:$AJ, 32,FALSE), "")</f>
        <v/>
      </c>
      <c r="AW18" s="105" t="str">
        <f t="shared" si="4"/>
        <v>n.a.</v>
      </c>
      <c r="AX18" s="105" t="str">
        <f t="shared" si="4"/>
        <v>n.a.</v>
      </c>
      <c r="AY18" s="92" t="str">
        <f t="shared" si="4"/>
        <v>n.a.</v>
      </c>
      <c r="AZ18" s="106" t="str">
        <f t="shared" si="5"/>
        <v>n.a.</v>
      </c>
      <c r="BA18" s="123" t="str">
        <f t="shared" si="8"/>
        <v>n.a.</v>
      </c>
      <c r="BB18" s="110" t="e">
        <f>VLOOKUP(B18,'Daily Accounts Payable'!B:F,2,FALSE)</f>
        <v>#N/A</v>
      </c>
      <c r="BC18" s="110" t="e">
        <f>VLOOKUP(B18,'Daily Accounts Payable'!B:F,3,FALSE)</f>
        <v>#N/A</v>
      </c>
      <c r="BD18" s="110" t="e">
        <f>VLOOKUP(B18,'Daily Accounts Payable'!B:F,4,FALSE)</f>
        <v>#N/A</v>
      </c>
      <c r="BE18" s="110" t="e">
        <f>VLOOKUP(B18,'Daily Accounts Payable'!B:F,5,FALSE)</f>
        <v>#N/A</v>
      </c>
    </row>
    <row r="19" spans="1:57" s="146" customFormat="1" x14ac:dyDescent="0.35">
      <c r="A19" s="103"/>
      <c r="B19" s="114"/>
      <c r="C19" s="117"/>
      <c r="D19" s="117"/>
      <c r="E19" s="118"/>
      <c r="F19" s="112"/>
      <c r="G19" s="112"/>
      <c r="H19" s="112"/>
      <c r="I19" s="112"/>
      <c r="J19" s="110" t="e">
        <f>VLOOKUP($B19,'Daily COGS'!$B:$F,2,FALSE)</f>
        <v>#N/A</v>
      </c>
      <c r="K19" s="110" t="e">
        <f>VLOOKUP($B19,'Daily COGS'!$B:$F,3,FALSE)</f>
        <v>#N/A</v>
      </c>
      <c r="L19" s="110" t="e">
        <f>VLOOKUP($B19,'Daily COGS'!$B:$F,4,FALSE)</f>
        <v>#N/A</v>
      </c>
      <c r="M19" s="110" t="e">
        <f>VLOOKUP($B19,'Daily COGS'!$B:$F,5,FALSE)</f>
        <v>#N/A</v>
      </c>
      <c r="N19" s="110" t="e">
        <f>VLOOKUP($B19,'Daily Inbounds'!$B:$F,2,FALSE)</f>
        <v>#N/A</v>
      </c>
      <c r="O19" s="110" t="e">
        <f>VLOOKUP($B19,'Daily Inbounds'!$B:$F,3,FALSE)</f>
        <v>#N/A</v>
      </c>
      <c r="P19" s="110" t="e">
        <f>VLOOKUP($B19,'Daily Inbounds'!$B:$F,4,FALSE)</f>
        <v>#N/A</v>
      </c>
      <c r="Q19" s="110" t="e">
        <f>VLOOKUP($B19,'Daily Inbounds'!$B:$F,5,FALSE)</f>
        <v>#N/A</v>
      </c>
      <c r="R19" s="144"/>
      <c r="S19" s="144"/>
      <c r="T19" s="144"/>
      <c r="U19" s="144"/>
      <c r="V19" s="144"/>
      <c r="W19" s="144"/>
      <c r="X19" s="144"/>
      <c r="Y19" s="144"/>
      <c r="Z19" s="145"/>
      <c r="AA19" s="145"/>
      <c r="AB19" s="145"/>
      <c r="AC19" s="144"/>
      <c r="AD19" s="144"/>
      <c r="AE19" s="144"/>
      <c r="AF19" s="104" t="str">
        <f>IFERROR(VLOOKUP($B19,TH!$A:$AJ, 23,FALSE), "")</f>
        <v/>
      </c>
      <c r="AG19" s="105" t="str">
        <f t="shared" si="0"/>
        <v>n.a.</v>
      </c>
      <c r="AH19" s="105" t="str">
        <f t="shared" si="0"/>
        <v>n.a.</v>
      </c>
      <c r="AI19" s="124" t="str">
        <f t="shared" si="0"/>
        <v>n.a.</v>
      </c>
      <c r="AJ19" s="107" t="str">
        <f t="shared" si="1"/>
        <v>n.a.</v>
      </c>
      <c r="AK19" s="153" t="str">
        <f t="shared" si="6"/>
        <v>n.a.</v>
      </c>
      <c r="AL19" s="108" t="str">
        <f>IFERROR(VLOOKUP($B19,TH!$A:$AJ, 27,FALSE), "")</f>
        <v/>
      </c>
      <c r="AM19" s="105" t="str">
        <f t="shared" si="2"/>
        <v>n.a.</v>
      </c>
      <c r="AN19" s="109" t="str">
        <f t="shared" si="2"/>
        <v>n.a.</v>
      </c>
      <c r="AO19" s="105" t="str">
        <f t="shared" si="2"/>
        <v>n.a.</v>
      </c>
      <c r="AP19" s="106" t="str">
        <f t="shared" si="3"/>
        <v>n.a.</v>
      </c>
      <c r="AQ19" s="124" t="str">
        <f t="shared" si="7"/>
        <v>n.a.</v>
      </c>
      <c r="AR19" s="110" t="e">
        <f>VLOOKUP(B19,'Daily Inventory Value'!B:F,2,FALSE)</f>
        <v>#N/A</v>
      </c>
      <c r="AS19" s="110" t="e">
        <f>VLOOKUP(B19,'Daily Inventory Value'!B:F,3,FALSE)</f>
        <v>#N/A</v>
      </c>
      <c r="AT19" s="110" t="e">
        <f>VLOOKUP(B19,'Daily Inventory Value'!B:F,4,FALSE)</f>
        <v>#N/A</v>
      </c>
      <c r="AU19" s="110" t="e">
        <f>VLOOKUP(B19,'Daily Inventory Value'!B:F,5,FALSE)</f>
        <v>#N/A</v>
      </c>
      <c r="AV19" s="111" t="str">
        <f>IFERROR(VLOOKUP($B19,TH!$A:$AJ, 32,FALSE), "")</f>
        <v/>
      </c>
      <c r="AW19" s="105" t="str">
        <f t="shared" ref="AW19" si="9">IFERROR(BB19/J19*30,"n.a.")</f>
        <v>n.a.</v>
      </c>
      <c r="AX19" s="105" t="str">
        <f t="shared" ref="AX19" si="10">IFERROR(BC19/K19*30,"n.a.")</f>
        <v>n.a.</v>
      </c>
      <c r="AY19" s="92" t="str">
        <f t="shared" ref="AY19" si="11">IFERROR(BD19/L19*30,"n.a.")</f>
        <v>n.a.</v>
      </c>
      <c r="AZ19" s="106" t="str">
        <f t="shared" ref="AZ19" si="12">IFERROR(-AV19+AY19, "n.a.")</f>
        <v>n.a.</v>
      </c>
      <c r="BA19" s="124" t="str">
        <f t="shared" ref="BA19" si="13">IFERROR(BE19/M19*30,"n.a.")</f>
        <v>n.a.</v>
      </c>
      <c r="BB19" s="110" t="e">
        <f>VLOOKUP(B19,'Daily Accounts Payable'!B:F,2,FALSE)</f>
        <v>#N/A</v>
      </c>
      <c r="BC19" s="110" t="e">
        <f>VLOOKUP(B19,'Daily Accounts Payable'!B:F,3,FALSE)</f>
        <v>#N/A</v>
      </c>
      <c r="BD19" s="110" t="e">
        <f>VLOOKUP(B19,'Daily Accounts Payable'!B:F,4,FALSE)</f>
        <v>#N/A</v>
      </c>
      <c r="BE19" s="110" t="e">
        <f>VLOOKUP(B19,'Daily Accounts Payable'!B:F,5,FALSE)</f>
        <v>#N/A</v>
      </c>
    </row>
    <row r="20" spans="1:57" s="4" customFormat="1" ht="15" outlineLevel="1" thickBot="1" x14ac:dyDescent="0.4">
      <c r="A20" s="136" t="s">
        <v>14</v>
      </c>
      <c r="B20" s="136"/>
      <c r="C20" s="137">
        <f>SUM(C4:C19)</f>
        <v>0</v>
      </c>
      <c r="D20" s="137">
        <f>SUM(D4:D19)</f>
        <v>0</v>
      </c>
      <c r="E20" s="138">
        <f>SUM(E4:E19)</f>
        <v>0</v>
      </c>
      <c r="F20" s="137"/>
      <c r="G20" s="137"/>
      <c r="H20" s="137"/>
      <c r="I20" s="136"/>
      <c r="J20" s="138" t="e">
        <f t="shared" ref="J20:Q20" si="14">SUM(J4:J19)</f>
        <v>#N/A</v>
      </c>
      <c r="K20" s="138" t="e">
        <f t="shared" si="14"/>
        <v>#N/A</v>
      </c>
      <c r="L20" s="138" t="e">
        <f t="shared" si="14"/>
        <v>#N/A</v>
      </c>
      <c r="M20" s="138" t="e">
        <f t="shared" si="14"/>
        <v>#N/A</v>
      </c>
      <c r="N20" s="138" t="e">
        <f t="shared" si="14"/>
        <v>#N/A</v>
      </c>
      <c r="O20" s="138" t="e">
        <f t="shared" si="14"/>
        <v>#N/A</v>
      </c>
      <c r="P20" s="138" t="e">
        <f t="shared" si="14"/>
        <v>#N/A</v>
      </c>
      <c r="Q20" s="138" t="e">
        <f t="shared" si="14"/>
        <v>#N/A</v>
      </c>
      <c r="R20" s="138"/>
      <c r="S20" s="138"/>
      <c r="T20" s="138"/>
      <c r="U20" s="138"/>
      <c r="V20" s="138"/>
      <c r="W20" s="138"/>
      <c r="X20" s="138"/>
      <c r="Y20" s="138"/>
      <c r="Z20" s="139"/>
      <c r="AA20" s="140"/>
      <c r="AB20" s="140"/>
      <c r="AC20" s="138"/>
      <c r="AD20" s="138"/>
      <c r="AE20" s="138"/>
      <c r="AF20" s="137"/>
      <c r="AG20" s="137" t="str">
        <f t="shared" si="0"/>
        <v>n.a.</v>
      </c>
      <c r="AH20" s="137" t="str">
        <f t="shared" si="0"/>
        <v>n.a.</v>
      </c>
      <c r="AI20" s="137" t="str">
        <f>IFERROR(IF(AO20="n.a.", -AY20, IF(AY20="n.a.", AO20, AO20-AY20)),"n.a.")</f>
        <v>n.a.</v>
      </c>
      <c r="AJ20" s="137"/>
      <c r="AK20" s="172" t="str">
        <f t="shared" si="6"/>
        <v>n.a.</v>
      </c>
      <c r="AL20" s="141"/>
      <c r="AM20" s="142" t="str">
        <f t="shared" si="2"/>
        <v>n.a.</v>
      </c>
      <c r="AN20" s="142" t="str">
        <f t="shared" si="2"/>
        <v>n.a.</v>
      </c>
      <c r="AO20" s="142" t="str">
        <f t="shared" si="2"/>
        <v>n.a.</v>
      </c>
      <c r="AP20" s="137"/>
      <c r="AQ20" s="154" t="str">
        <f t="shared" si="7"/>
        <v>n.a.</v>
      </c>
      <c r="AR20" s="138" t="e">
        <f>SUM(AR4:AR19)</f>
        <v>#N/A</v>
      </c>
      <c r="AS20" s="138" t="e">
        <f>SUM(AS4:AS19)</f>
        <v>#N/A</v>
      </c>
      <c r="AT20" s="138" t="e">
        <f>SUM(AT4:AT19)</f>
        <v>#N/A</v>
      </c>
      <c r="AU20" s="138" t="e">
        <f>SUM(AU4:AU19)</f>
        <v>#N/A</v>
      </c>
      <c r="AV20" s="141"/>
      <c r="AW20" s="143" t="str">
        <f t="shared" si="4"/>
        <v>n.a.</v>
      </c>
      <c r="AX20" s="143" t="str">
        <f t="shared" si="4"/>
        <v>n.a.</v>
      </c>
      <c r="AY20" s="142" t="str">
        <f>IFERROR(BD20/L20*30,"n.a.")</f>
        <v>n.a.</v>
      </c>
      <c r="AZ20" s="137"/>
      <c r="BA20" s="137" t="str">
        <f>IFERROR(BE20/M20*30,"n.a.")</f>
        <v>n.a.</v>
      </c>
      <c r="BB20" s="138" t="e">
        <f>SUM(BB4:BB19)</f>
        <v>#N/A</v>
      </c>
      <c r="BC20" s="138" t="e">
        <f>SUM(BC4:BC19)</f>
        <v>#N/A</v>
      </c>
      <c r="BD20" s="138" t="e">
        <f>SUM(BD4:BD19)</f>
        <v>#N/A</v>
      </c>
      <c r="BE20" s="155" t="e">
        <f>SUM(BE4:BE19)</f>
        <v>#N/A</v>
      </c>
    </row>
    <row r="21" spans="1:57" ht="15" thickTop="1" x14ac:dyDescent="0.35">
      <c r="A21" s="10"/>
      <c r="B21" s="10"/>
      <c r="C21" s="17"/>
      <c r="D21" s="17"/>
      <c r="E21" s="15"/>
      <c r="F21" s="10"/>
      <c r="G21" s="10"/>
      <c r="H21" s="10"/>
      <c r="I21" s="10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32"/>
      <c r="AA21" s="134"/>
      <c r="AB21" s="134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93" t="s">
        <v>39</v>
      </c>
      <c r="AP21" s="17"/>
      <c r="AQ21" s="17"/>
      <c r="AR21" s="17"/>
      <c r="AS21" s="17"/>
      <c r="AT21" s="17"/>
      <c r="AU21" s="17"/>
      <c r="AV21" s="17"/>
      <c r="AW21" s="17"/>
      <c r="AX21" s="17"/>
      <c r="AY21" s="94" t="s">
        <v>40</v>
      </c>
      <c r="AZ21" s="17"/>
      <c r="BA21" s="17"/>
      <c r="BB21" s="17"/>
      <c r="BC21" s="17"/>
      <c r="BD21" s="17"/>
      <c r="BE21" s="17"/>
    </row>
    <row r="22" spans="1:57" x14ac:dyDescent="0.35">
      <c r="A22" s="10"/>
      <c r="B22" s="10"/>
      <c r="C22" s="17"/>
      <c r="D22" s="17"/>
      <c r="E22" s="15"/>
      <c r="F22" s="10"/>
      <c r="G22" s="10"/>
      <c r="H22" s="10"/>
      <c r="I22" s="10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32"/>
      <c r="AA22" s="134"/>
      <c r="AB22" s="134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61"/>
      <c r="AZ22" s="17"/>
      <c r="BA22" s="17"/>
      <c r="BB22" s="17"/>
      <c r="BC22" s="17"/>
      <c r="BD22" s="17"/>
      <c r="BE22" s="17"/>
    </row>
    <row r="23" spans="1:57" x14ac:dyDescent="0.35">
      <c r="A23" s="10"/>
      <c r="B23" s="10"/>
      <c r="C23" s="17"/>
      <c r="D23" s="17"/>
      <c r="E23" s="15"/>
      <c r="F23" s="10"/>
      <c r="G23" s="10"/>
      <c r="H23" s="10"/>
      <c r="I23" s="10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32"/>
      <c r="AA23" s="134"/>
      <c r="AB23" s="134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61"/>
      <c r="AZ23" s="17"/>
      <c r="BA23" s="17"/>
      <c r="BB23" s="17"/>
      <c r="BC23" s="17"/>
      <c r="BD23" s="17"/>
      <c r="BE23" s="17"/>
    </row>
    <row r="24" spans="1:57" x14ac:dyDescent="0.35">
      <c r="A24" s="10"/>
      <c r="B24" s="10"/>
      <c r="C24" s="17"/>
      <c r="D24" s="17"/>
      <c r="E24" s="15"/>
      <c r="F24" s="10"/>
      <c r="G24" s="10"/>
      <c r="H24" s="10"/>
      <c r="I24" s="10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32"/>
      <c r="AA24" s="134"/>
      <c r="AB24" s="134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61"/>
      <c r="AZ24" s="17"/>
      <c r="BA24" s="17"/>
      <c r="BB24" s="17"/>
      <c r="BC24" s="17"/>
      <c r="BD24" s="17"/>
      <c r="BE24" s="17"/>
    </row>
    <row r="25" spans="1:57" x14ac:dyDescent="0.35">
      <c r="A25" s="10"/>
      <c r="B25" s="10"/>
      <c r="C25" s="17"/>
      <c r="D25" s="17"/>
      <c r="E25" s="15"/>
      <c r="F25" s="10"/>
      <c r="G25" s="10"/>
      <c r="H25" s="10"/>
      <c r="I25" s="10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32"/>
      <c r="AA25" s="134"/>
      <c r="AB25" s="134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61"/>
      <c r="AZ25" s="17"/>
      <c r="BA25" s="17"/>
      <c r="BB25" s="17"/>
      <c r="BC25" s="17"/>
      <c r="BD25" s="17"/>
      <c r="BE25" s="17"/>
    </row>
    <row r="26" spans="1:57" x14ac:dyDescent="0.35">
      <c r="A26" s="10"/>
      <c r="B26" s="10"/>
      <c r="C26" s="17"/>
      <c r="D26" s="17"/>
      <c r="E26" s="15"/>
      <c r="F26" s="10"/>
      <c r="G26" s="10"/>
      <c r="H26" s="10"/>
      <c r="I26" s="10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32"/>
      <c r="AA26" s="134"/>
      <c r="AB26" s="134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61"/>
      <c r="AZ26" s="17"/>
      <c r="BA26" s="17"/>
      <c r="BB26" s="17"/>
      <c r="BC26" s="17"/>
      <c r="BD26" s="17"/>
      <c r="BE26" s="17"/>
    </row>
    <row r="27" spans="1:57" x14ac:dyDescent="0.35">
      <c r="A27" s="10"/>
      <c r="B27" s="10"/>
      <c r="C27" s="17"/>
      <c r="D27" s="17"/>
      <c r="E27" s="15"/>
      <c r="F27" s="10"/>
      <c r="G27" s="10"/>
      <c r="H27" s="10"/>
      <c r="I27" s="10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32"/>
      <c r="AA27" s="134"/>
      <c r="AB27" s="134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61"/>
      <c r="AZ27" s="17"/>
      <c r="BA27" s="17"/>
      <c r="BB27" s="17"/>
      <c r="BC27" s="17"/>
      <c r="BD27" s="17"/>
      <c r="BE27" s="17"/>
    </row>
    <row r="28" spans="1:57" x14ac:dyDescent="0.35">
      <c r="A28" s="10"/>
      <c r="B28" s="10"/>
      <c r="C28" s="17"/>
      <c r="D28" s="17"/>
      <c r="E28" s="15"/>
      <c r="F28" s="10"/>
      <c r="G28" s="10"/>
      <c r="H28" s="10"/>
      <c r="I28" s="10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32"/>
      <c r="AA28" s="134"/>
      <c r="AB28" s="134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61"/>
      <c r="AZ28" s="17"/>
      <c r="BA28" s="17"/>
      <c r="BB28" s="17"/>
      <c r="BC28" s="17"/>
      <c r="BD28" s="17"/>
      <c r="BE28" s="17"/>
    </row>
    <row r="29" spans="1:57" x14ac:dyDescent="0.35">
      <c r="A29" s="10"/>
      <c r="B29" s="10"/>
      <c r="C29" s="17"/>
      <c r="D29" s="17"/>
      <c r="E29" s="15"/>
      <c r="F29" s="10"/>
      <c r="G29" s="10"/>
      <c r="H29" s="10"/>
      <c r="I29" s="10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32"/>
      <c r="AA29" s="134"/>
      <c r="AB29" s="134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61"/>
      <c r="AZ29" s="17"/>
      <c r="BA29" s="17"/>
      <c r="BB29" s="17"/>
      <c r="BC29" s="17"/>
      <c r="BD29" s="17"/>
      <c r="BE29" s="17"/>
    </row>
    <row r="30" spans="1:57" x14ac:dyDescent="0.35">
      <c r="A30" s="10"/>
      <c r="B30" s="10"/>
      <c r="C30" s="17"/>
      <c r="D30" s="17"/>
      <c r="E30" s="15"/>
      <c r="F30" s="10"/>
      <c r="G30" s="10"/>
      <c r="H30" s="10"/>
      <c r="I30" s="10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32"/>
      <c r="AA30" s="134"/>
      <c r="AB30" s="134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61"/>
      <c r="AZ30" s="17"/>
      <c r="BA30" s="17"/>
      <c r="BB30" s="17"/>
      <c r="BC30" s="17"/>
      <c r="BD30" s="17"/>
      <c r="BE30" s="17"/>
    </row>
    <row r="31" spans="1:57" x14ac:dyDescent="0.35">
      <c r="A31" s="10"/>
      <c r="B31" s="10"/>
      <c r="C31" s="17"/>
      <c r="D31" s="17"/>
      <c r="E31" s="15"/>
      <c r="F31" s="10"/>
      <c r="G31" s="10"/>
      <c r="H31" s="10"/>
      <c r="I31" s="10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32"/>
      <c r="AA31" s="134"/>
      <c r="AB31" s="134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61"/>
      <c r="AZ31" s="17"/>
      <c r="BA31" s="17"/>
      <c r="BB31" s="17"/>
      <c r="BC31" s="17"/>
      <c r="BD31" s="17"/>
      <c r="BE31" s="17"/>
    </row>
    <row r="32" spans="1:57" x14ac:dyDescent="0.35">
      <c r="A32" s="10"/>
      <c r="B32" s="10"/>
      <c r="C32" s="17"/>
      <c r="D32" s="17"/>
      <c r="E32" s="15"/>
      <c r="F32" s="10"/>
      <c r="G32" s="10"/>
      <c r="H32" s="10"/>
      <c r="I32" s="10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32"/>
      <c r="AA32" s="134"/>
      <c r="AB32" s="134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61"/>
      <c r="AZ32" s="17"/>
      <c r="BA32" s="17"/>
      <c r="BB32" s="17"/>
      <c r="BC32" s="17"/>
      <c r="BD32" s="17"/>
      <c r="BE32" s="17"/>
    </row>
    <row r="33" spans="1:57" x14ac:dyDescent="0.35">
      <c r="A33" s="10"/>
      <c r="B33" s="10"/>
      <c r="C33" s="17"/>
      <c r="D33" s="17"/>
      <c r="E33" s="15"/>
      <c r="F33" s="10"/>
      <c r="G33" s="10"/>
      <c r="H33" s="10"/>
      <c r="I33" s="10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32"/>
      <c r="AA33" s="134"/>
      <c r="AB33" s="134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61"/>
      <c r="AZ33" s="17"/>
      <c r="BA33" s="17"/>
      <c r="BB33" s="17"/>
      <c r="BC33" s="17"/>
      <c r="BD33" s="17"/>
      <c r="BE33" s="17"/>
    </row>
    <row r="34" spans="1:57" x14ac:dyDescent="0.35">
      <c r="A34" s="10"/>
      <c r="B34" s="10"/>
      <c r="C34" s="17"/>
      <c r="D34" s="17"/>
      <c r="E34" s="15"/>
      <c r="F34" s="10"/>
      <c r="G34" s="10"/>
      <c r="H34" s="10"/>
      <c r="I34" s="10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32"/>
      <c r="AA34" s="134"/>
      <c r="AB34" s="134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61"/>
      <c r="AZ34" s="17"/>
      <c r="BA34" s="17"/>
      <c r="BB34" s="17"/>
      <c r="BC34" s="17"/>
      <c r="BD34" s="17"/>
      <c r="BE34" s="17"/>
    </row>
    <row r="35" spans="1:57" x14ac:dyDescent="0.35">
      <c r="A35" s="10"/>
      <c r="B35" s="10"/>
      <c r="C35" s="17"/>
      <c r="D35" s="17"/>
      <c r="E35" s="15"/>
      <c r="F35" s="10"/>
      <c r="G35" s="10"/>
      <c r="H35" s="10"/>
      <c r="I35" s="10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32"/>
      <c r="AA35" s="134"/>
      <c r="AB35" s="134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61"/>
      <c r="AZ35" s="17"/>
      <c r="BA35" s="17"/>
      <c r="BB35" s="17"/>
      <c r="BC35" s="17"/>
      <c r="BD35" s="17"/>
      <c r="BE35" s="17"/>
    </row>
    <row r="36" spans="1:57" x14ac:dyDescent="0.35">
      <c r="A36" s="10"/>
      <c r="B36" s="10"/>
      <c r="C36" s="17"/>
      <c r="D36" s="17"/>
      <c r="E36" s="15"/>
      <c r="F36" s="10"/>
      <c r="G36" s="10"/>
      <c r="H36" s="10"/>
      <c r="I36" s="10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32"/>
      <c r="AA36" s="134"/>
      <c r="AB36" s="134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61"/>
      <c r="AZ36" s="17"/>
      <c r="BA36" s="17"/>
      <c r="BB36" s="17"/>
      <c r="BC36" s="17"/>
      <c r="BD36" s="17"/>
      <c r="BE36" s="17"/>
    </row>
    <row r="37" spans="1:57" x14ac:dyDescent="0.35">
      <c r="A37" s="10"/>
      <c r="B37" s="10"/>
      <c r="C37" s="17"/>
      <c r="D37" s="17"/>
      <c r="E37" s="15"/>
      <c r="F37" s="10"/>
      <c r="G37" s="10"/>
      <c r="H37" s="10"/>
      <c r="I37" s="10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32"/>
      <c r="AA37" s="134"/>
      <c r="AB37" s="134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61"/>
      <c r="AZ37" s="17"/>
      <c r="BA37" s="17"/>
      <c r="BB37" s="17"/>
      <c r="BC37" s="17"/>
      <c r="BD37" s="17"/>
      <c r="BE37" s="17"/>
    </row>
    <row r="38" spans="1:57" x14ac:dyDescent="0.35">
      <c r="A38" s="10"/>
      <c r="B38" s="10"/>
      <c r="C38" s="17"/>
      <c r="D38" s="17"/>
      <c r="E38" s="15"/>
      <c r="F38" s="10"/>
      <c r="G38" s="10"/>
      <c r="H38" s="10"/>
      <c r="I38" s="10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32"/>
      <c r="AA38" s="134"/>
      <c r="AB38" s="134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61"/>
      <c r="AZ38" s="17"/>
      <c r="BA38" s="17"/>
      <c r="BB38" s="17"/>
      <c r="BC38" s="17"/>
      <c r="BD38" s="17"/>
      <c r="BE38" s="17"/>
    </row>
    <row r="39" spans="1:57" x14ac:dyDescent="0.35">
      <c r="A39" s="10"/>
      <c r="B39" s="10"/>
      <c r="C39" s="17"/>
      <c r="D39" s="17"/>
      <c r="E39" s="15"/>
      <c r="F39" s="10"/>
      <c r="G39" s="10"/>
      <c r="H39" s="10"/>
      <c r="I39" s="10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32"/>
      <c r="AA39" s="134"/>
      <c r="AB39" s="134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61"/>
      <c r="AZ39" s="17"/>
      <c r="BA39" s="17"/>
      <c r="BB39" s="17"/>
      <c r="BC39" s="17"/>
      <c r="BD39" s="17"/>
      <c r="BE39" s="17"/>
    </row>
    <row r="40" spans="1:57" x14ac:dyDescent="0.35">
      <c r="A40" s="10"/>
      <c r="B40" s="10"/>
      <c r="C40" s="17"/>
      <c r="D40" s="17"/>
      <c r="E40" s="15"/>
      <c r="F40" s="10"/>
      <c r="G40" s="10"/>
      <c r="H40" s="10"/>
      <c r="I40" s="10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32"/>
      <c r="AA40" s="134"/>
      <c r="AB40" s="134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61"/>
      <c r="AZ40" s="17"/>
      <c r="BA40" s="17"/>
      <c r="BB40" s="17"/>
      <c r="BC40" s="17"/>
      <c r="BD40" s="17"/>
      <c r="BE40" s="17"/>
    </row>
    <row r="41" spans="1:57" x14ac:dyDescent="0.35">
      <c r="A41" s="10"/>
      <c r="B41" s="10"/>
      <c r="C41" s="17"/>
      <c r="D41" s="17"/>
      <c r="E41" s="15"/>
      <c r="F41" s="10"/>
      <c r="G41" s="10"/>
      <c r="H41" s="10"/>
      <c r="I41" s="10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32"/>
      <c r="AA41" s="134"/>
      <c r="AB41" s="134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61"/>
      <c r="AZ41" s="17"/>
      <c r="BA41" s="17"/>
      <c r="BB41" s="17"/>
      <c r="BC41" s="17"/>
      <c r="BD41" s="17"/>
      <c r="BE41" s="17"/>
    </row>
    <row r="42" spans="1:57" x14ac:dyDescent="0.35">
      <c r="A42" s="10"/>
      <c r="B42" s="10"/>
      <c r="C42" s="17"/>
      <c r="D42" s="17"/>
      <c r="E42" s="15"/>
      <c r="F42" s="10"/>
      <c r="G42" s="10"/>
      <c r="H42" s="10"/>
      <c r="I42" s="10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32"/>
      <c r="AA42" s="134"/>
      <c r="AB42" s="134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61"/>
      <c r="AZ42" s="17"/>
      <c r="BA42" s="17"/>
      <c r="BB42" s="17"/>
      <c r="BC42" s="17"/>
      <c r="BD42" s="17"/>
      <c r="BE42" s="17"/>
    </row>
    <row r="43" spans="1:57" x14ac:dyDescent="0.35">
      <c r="A43" s="10"/>
      <c r="B43" s="10"/>
      <c r="C43" s="17"/>
      <c r="D43" s="17"/>
      <c r="E43" s="15"/>
      <c r="F43" s="10"/>
      <c r="G43" s="10"/>
      <c r="H43" s="10"/>
      <c r="I43" s="10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32"/>
      <c r="AA43" s="134"/>
      <c r="AB43" s="134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61"/>
      <c r="AZ43" s="17"/>
      <c r="BA43" s="17"/>
      <c r="BB43" s="17"/>
      <c r="BC43" s="17"/>
      <c r="BD43" s="17"/>
      <c r="BE43" s="17"/>
    </row>
    <row r="44" spans="1:57" x14ac:dyDescent="0.35">
      <c r="A44" s="10"/>
      <c r="B44" s="10"/>
      <c r="C44" s="17"/>
      <c r="D44" s="17"/>
      <c r="E44" s="15"/>
      <c r="F44" s="10"/>
      <c r="G44" s="10"/>
      <c r="H44" s="10"/>
      <c r="I44" s="10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32"/>
      <c r="AA44" s="134"/>
      <c r="AB44" s="134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61"/>
      <c r="AZ44" s="17"/>
      <c r="BA44" s="17"/>
      <c r="BB44" s="17"/>
      <c r="BC44" s="17"/>
      <c r="BD44" s="17"/>
      <c r="BE44" s="17"/>
    </row>
    <row r="45" spans="1:57" x14ac:dyDescent="0.35">
      <c r="A45" s="10"/>
      <c r="B45" s="10"/>
      <c r="C45" s="17"/>
      <c r="D45" s="17"/>
      <c r="E45" s="15"/>
      <c r="F45" s="10"/>
      <c r="G45" s="10"/>
      <c r="H45" s="10"/>
      <c r="I45" s="10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32"/>
      <c r="AA45" s="134"/>
      <c r="AB45" s="134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61"/>
      <c r="AZ45" s="17"/>
      <c r="BA45" s="17"/>
      <c r="BB45" s="17"/>
      <c r="BC45" s="17"/>
      <c r="BD45" s="17"/>
      <c r="BE45" s="17"/>
    </row>
    <row r="46" spans="1:57" x14ac:dyDescent="0.35">
      <c r="A46" s="10"/>
      <c r="B46" s="10"/>
      <c r="C46" s="17"/>
      <c r="D46" s="17"/>
      <c r="E46" s="15"/>
      <c r="F46" s="10"/>
      <c r="G46" s="10"/>
      <c r="H46" s="10"/>
      <c r="I46" s="10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32"/>
      <c r="AA46" s="134"/>
      <c r="AB46" s="134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61"/>
      <c r="AZ46" s="17"/>
      <c r="BA46" s="17"/>
      <c r="BB46" s="17"/>
      <c r="BC46" s="17"/>
      <c r="BD46" s="17"/>
      <c r="BE46" s="17"/>
    </row>
    <row r="47" spans="1:57" x14ac:dyDescent="0.35">
      <c r="A47" s="10"/>
      <c r="B47" s="10"/>
      <c r="C47" s="17"/>
      <c r="D47" s="17"/>
      <c r="E47" s="15"/>
      <c r="F47" s="10"/>
      <c r="G47" s="10"/>
      <c r="H47" s="10"/>
      <c r="I47" s="10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32"/>
      <c r="AA47" s="134"/>
      <c r="AB47" s="134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61"/>
      <c r="AZ47" s="17"/>
      <c r="BA47" s="17"/>
      <c r="BB47" s="17"/>
      <c r="BC47" s="17"/>
      <c r="BD47" s="17"/>
      <c r="BE47" s="17"/>
    </row>
    <row r="48" spans="1:57" x14ac:dyDescent="0.35">
      <c r="A48" s="10"/>
      <c r="B48" s="10"/>
      <c r="C48" s="17"/>
      <c r="D48" s="17"/>
      <c r="E48" s="15"/>
      <c r="F48" s="10"/>
      <c r="G48" s="10"/>
      <c r="H48" s="10"/>
      <c r="I48" s="10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32"/>
      <c r="AA48" s="134"/>
      <c r="AB48" s="134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61"/>
      <c r="AZ48" s="17"/>
      <c r="BA48" s="17"/>
      <c r="BB48" s="17"/>
      <c r="BC48" s="17"/>
      <c r="BD48" s="17"/>
      <c r="BE48" s="17"/>
    </row>
    <row r="49" spans="1:57" x14ac:dyDescent="0.35">
      <c r="A49" s="10"/>
      <c r="B49" s="10"/>
      <c r="C49" s="17"/>
      <c r="D49" s="17"/>
      <c r="E49" s="15"/>
      <c r="F49" s="10"/>
      <c r="G49" s="10"/>
      <c r="H49" s="10"/>
      <c r="I49" s="10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32"/>
      <c r="AA49" s="134"/>
      <c r="AB49" s="134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61"/>
      <c r="AZ49" s="17"/>
      <c r="BA49" s="17"/>
      <c r="BB49" s="17"/>
      <c r="BC49" s="17"/>
      <c r="BD49" s="17"/>
      <c r="BE49" s="17"/>
    </row>
    <row r="50" spans="1:57" x14ac:dyDescent="0.35">
      <c r="A50" s="10"/>
      <c r="B50" s="10"/>
      <c r="C50" s="17"/>
      <c r="D50" s="17"/>
      <c r="E50" s="15"/>
      <c r="F50" s="10"/>
      <c r="G50" s="10"/>
      <c r="H50" s="10"/>
      <c r="I50" s="10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32"/>
      <c r="AA50" s="134"/>
      <c r="AB50" s="134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61"/>
      <c r="AZ50" s="17"/>
      <c r="BA50" s="17"/>
      <c r="BB50" s="17"/>
      <c r="BC50" s="17"/>
      <c r="BD50" s="17"/>
      <c r="BE50" s="17"/>
    </row>
    <row r="51" spans="1:57" x14ac:dyDescent="0.35">
      <c r="A51" s="10"/>
      <c r="B51" s="10"/>
      <c r="C51" s="17"/>
      <c r="D51" s="17"/>
      <c r="E51" s="15"/>
      <c r="F51" s="10"/>
      <c r="G51" s="10"/>
      <c r="H51" s="10"/>
      <c r="I51" s="10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32"/>
      <c r="AA51" s="134"/>
      <c r="AB51" s="134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61"/>
      <c r="AZ51" s="17"/>
      <c r="BA51" s="17"/>
      <c r="BB51" s="17"/>
      <c r="BC51" s="17"/>
      <c r="BD51" s="17"/>
      <c r="BE51" s="17"/>
    </row>
    <row r="52" spans="1:57" x14ac:dyDescent="0.35">
      <c r="A52" s="10"/>
      <c r="B52" s="10"/>
      <c r="C52" s="17"/>
      <c r="D52" s="17"/>
      <c r="E52" s="15"/>
      <c r="F52" s="10"/>
      <c r="G52" s="10"/>
      <c r="H52" s="10"/>
      <c r="I52" s="10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32"/>
      <c r="AA52" s="134"/>
      <c r="AB52" s="134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61"/>
      <c r="AZ52" s="17"/>
      <c r="BA52" s="17"/>
      <c r="BB52" s="17"/>
      <c r="BC52" s="17"/>
      <c r="BD52" s="17"/>
      <c r="BE52" s="17"/>
    </row>
    <row r="53" spans="1:57" x14ac:dyDescent="0.35">
      <c r="A53" s="10"/>
      <c r="B53" s="10"/>
      <c r="C53" s="17"/>
      <c r="D53" s="17"/>
      <c r="E53" s="15"/>
      <c r="F53" s="10"/>
      <c r="G53" s="10"/>
      <c r="H53" s="10"/>
      <c r="I53" s="10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32"/>
      <c r="AA53" s="134"/>
      <c r="AB53" s="134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61"/>
      <c r="AZ53" s="17"/>
      <c r="BA53" s="17"/>
      <c r="BB53" s="17"/>
      <c r="BC53" s="17"/>
      <c r="BD53" s="17"/>
      <c r="BE53" s="17"/>
    </row>
    <row r="54" spans="1:57" x14ac:dyDescent="0.35">
      <c r="A54" s="10"/>
      <c r="B54" s="10"/>
      <c r="C54" s="17"/>
      <c r="D54" s="17"/>
      <c r="E54" s="15"/>
      <c r="F54" s="10"/>
      <c r="G54" s="10"/>
      <c r="H54" s="10"/>
      <c r="I54" s="10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32"/>
      <c r="AA54" s="134"/>
      <c r="AB54" s="134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61"/>
      <c r="AZ54" s="17"/>
      <c r="BA54" s="17"/>
      <c r="BB54" s="17"/>
      <c r="BC54" s="17"/>
      <c r="BD54" s="17"/>
      <c r="BE54" s="17"/>
    </row>
    <row r="55" spans="1:57" x14ac:dyDescent="0.35">
      <c r="A55" s="10"/>
      <c r="B55" s="10"/>
      <c r="C55" s="17"/>
      <c r="D55" s="17"/>
      <c r="E55" s="15"/>
      <c r="F55" s="10"/>
      <c r="G55" s="10"/>
      <c r="H55" s="10"/>
      <c r="I55" s="10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32"/>
      <c r="AA55" s="134"/>
      <c r="AB55" s="134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61"/>
      <c r="AZ55" s="17"/>
      <c r="BA55" s="17"/>
      <c r="BB55" s="17"/>
      <c r="BC55" s="17"/>
      <c r="BD55" s="17"/>
      <c r="BE55" s="17"/>
    </row>
    <row r="56" spans="1:57" x14ac:dyDescent="0.35">
      <c r="A56" s="10"/>
      <c r="B56" s="10"/>
      <c r="C56" s="17"/>
      <c r="D56" s="17"/>
      <c r="E56" s="15"/>
      <c r="F56" s="10"/>
      <c r="G56" s="10"/>
      <c r="H56" s="10"/>
      <c r="I56" s="10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32"/>
      <c r="AA56" s="134"/>
      <c r="AB56" s="134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61"/>
      <c r="AZ56" s="17"/>
      <c r="BA56" s="17"/>
      <c r="BB56" s="17"/>
      <c r="BC56" s="17"/>
      <c r="BD56" s="17"/>
      <c r="BE56" s="17"/>
    </row>
    <row r="57" spans="1:57" x14ac:dyDescent="0.35">
      <c r="A57" s="10"/>
      <c r="B57" s="10"/>
      <c r="C57" s="17"/>
      <c r="D57" s="17"/>
      <c r="E57" s="15"/>
      <c r="F57" s="10"/>
      <c r="G57" s="10"/>
      <c r="H57" s="10"/>
      <c r="I57" s="10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32"/>
      <c r="AA57" s="134"/>
      <c r="AB57" s="134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61"/>
      <c r="AZ57" s="17"/>
      <c r="BA57" s="17"/>
      <c r="BB57" s="17"/>
      <c r="BC57" s="17"/>
      <c r="BD57" s="17"/>
      <c r="BE57" s="17"/>
    </row>
    <row r="58" spans="1:57" x14ac:dyDescent="0.35">
      <c r="A58" s="10"/>
      <c r="B58" s="10"/>
      <c r="C58" s="17"/>
      <c r="D58" s="17"/>
      <c r="E58" s="15"/>
      <c r="F58" s="10"/>
      <c r="G58" s="10"/>
      <c r="H58" s="10"/>
      <c r="I58" s="10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32"/>
      <c r="AA58" s="134"/>
      <c r="AB58" s="134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61"/>
      <c r="AZ58" s="17"/>
      <c r="BA58" s="17"/>
      <c r="BB58" s="17"/>
      <c r="BC58" s="17"/>
      <c r="BD58" s="17"/>
      <c r="BE58" s="17"/>
    </row>
    <row r="59" spans="1:57" x14ac:dyDescent="0.35">
      <c r="A59" s="10"/>
      <c r="B59" s="10"/>
      <c r="C59" s="17"/>
      <c r="D59" s="17"/>
      <c r="E59" s="15"/>
      <c r="F59" s="10"/>
      <c r="G59" s="10"/>
      <c r="H59" s="10"/>
      <c r="I59" s="10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32"/>
      <c r="AA59" s="134"/>
      <c r="AB59" s="134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61"/>
      <c r="AZ59" s="17"/>
      <c r="BA59" s="17"/>
      <c r="BB59" s="17"/>
      <c r="BC59" s="17"/>
      <c r="BD59" s="17"/>
      <c r="BE59" s="17"/>
    </row>
    <row r="60" spans="1:57" x14ac:dyDescent="0.35">
      <c r="A60" s="10"/>
      <c r="B60" s="10"/>
      <c r="C60" s="17"/>
      <c r="D60" s="17"/>
      <c r="E60" s="15"/>
      <c r="F60" s="10"/>
      <c r="G60" s="10"/>
      <c r="H60" s="10"/>
      <c r="I60" s="10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32"/>
      <c r="AA60" s="134"/>
      <c r="AB60" s="134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61"/>
      <c r="AZ60" s="17"/>
      <c r="BA60" s="17"/>
      <c r="BB60" s="17"/>
      <c r="BC60" s="17"/>
      <c r="BD60" s="17"/>
      <c r="BE60" s="17"/>
    </row>
    <row r="61" spans="1:57" x14ac:dyDescent="0.35">
      <c r="A61" s="10"/>
      <c r="B61" s="10"/>
      <c r="C61" s="17"/>
      <c r="D61" s="17"/>
      <c r="E61" s="15"/>
      <c r="F61" s="10"/>
      <c r="G61" s="10"/>
      <c r="H61" s="10"/>
      <c r="I61" s="10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32"/>
      <c r="AA61" s="134"/>
      <c r="AB61" s="134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61"/>
      <c r="AZ61" s="17"/>
      <c r="BA61" s="17"/>
      <c r="BB61" s="17"/>
      <c r="BC61" s="17"/>
      <c r="BD61" s="17"/>
      <c r="BE61" s="17"/>
    </row>
    <row r="62" spans="1:57" x14ac:dyDescent="0.35">
      <c r="A62" s="10"/>
      <c r="B62" s="10"/>
      <c r="C62" s="17"/>
      <c r="D62" s="17"/>
      <c r="E62" s="15"/>
      <c r="F62" s="10"/>
      <c r="G62" s="10"/>
      <c r="H62" s="10"/>
      <c r="I62" s="10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32"/>
      <c r="AA62" s="134"/>
      <c r="AB62" s="134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61"/>
      <c r="AZ62" s="17"/>
      <c r="BA62" s="17"/>
      <c r="BB62" s="17"/>
      <c r="BC62" s="17"/>
      <c r="BD62" s="17"/>
      <c r="BE62" s="17"/>
    </row>
    <row r="63" spans="1:57" x14ac:dyDescent="0.35">
      <c r="A63" s="10"/>
      <c r="B63" s="10"/>
      <c r="C63" s="17"/>
      <c r="D63" s="17"/>
      <c r="E63" s="15"/>
      <c r="F63" s="10"/>
      <c r="G63" s="10"/>
      <c r="H63" s="10"/>
      <c r="I63" s="10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32"/>
      <c r="AA63" s="134"/>
      <c r="AB63" s="134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61"/>
      <c r="AZ63" s="17"/>
      <c r="BA63" s="17"/>
      <c r="BB63" s="17"/>
      <c r="BC63" s="17"/>
      <c r="BD63" s="17"/>
      <c r="BE63" s="17"/>
    </row>
    <row r="64" spans="1:57" x14ac:dyDescent="0.35">
      <c r="A64" s="10"/>
      <c r="B64" s="10"/>
      <c r="C64" s="17"/>
      <c r="D64" s="17"/>
      <c r="E64" s="15"/>
      <c r="F64" s="10"/>
      <c r="G64" s="10"/>
      <c r="H64" s="10"/>
      <c r="I64" s="10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32"/>
      <c r="AA64" s="134"/>
      <c r="AB64" s="134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61"/>
      <c r="AZ64" s="17"/>
      <c r="BA64" s="17"/>
      <c r="BB64" s="17"/>
      <c r="BC64" s="17"/>
      <c r="BD64" s="17"/>
      <c r="BE64" s="17"/>
    </row>
    <row r="65" spans="1:57" x14ac:dyDescent="0.35">
      <c r="A65" s="10"/>
      <c r="B65" s="10"/>
      <c r="C65" s="17"/>
      <c r="D65" s="17"/>
      <c r="E65" s="15"/>
      <c r="F65" s="10"/>
      <c r="G65" s="10"/>
      <c r="H65" s="10"/>
      <c r="I65" s="10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32"/>
      <c r="AA65" s="134"/>
      <c r="AB65" s="134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61"/>
      <c r="AZ65" s="17"/>
      <c r="BA65" s="17"/>
      <c r="BB65" s="17"/>
      <c r="BC65" s="17"/>
      <c r="BD65" s="17"/>
      <c r="BE65" s="17"/>
    </row>
    <row r="66" spans="1:57" x14ac:dyDescent="0.35">
      <c r="A66" s="10"/>
      <c r="B66" s="10"/>
      <c r="C66" s="17"/>
      <c r="D66" s="17"/>
      <c r="E66" s="15"/>
      <c r="F66" s="10"/>
      <c r="G66" s="10"/>
      <c r="H66" s="10"/>
      <c r="I66" s="10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32"/>
      <c r="AA66" s="134"/>
      <c r="AB66" s="134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61"/>
      <c r="AZ66" s="17"/>
      <c r="BA66" s="17"/>
      <c r="BB66" s="17"/>
      <c r="BC66" s="17"/>
      <c r="BD66" s="17"/>
      <c r="BE66" s="17"/>
    </row>
    <row r="67" spans="1:57" x14ac:dyDescent="0.35">
      <c r="A67" s="10"/>
      <c r="B67" s="10"/>
      <c r="C67" s="17"/>
      <c r="D67" s="17"/>
      <c r="E67" s="15"/>
      <c r="F67" s="10"/>
      <c r="G67" s="10"/>
      <c r="H67" s="10"/>
      <c r="I67" s="10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32"/>
      <c r="AA67" s="134"/>
      <c r="AB67" s="134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61"/>
      <c r="AZ67" s="17"/>
      <c r="BA67" s="17"/>
      <c r="BB67" s="17"/>
      <c r="BC67" s="17"/>
      <c r="BD67" s="17"/>
      <c r="BE67" s="17"/>
    </row>
    <row r="68" spans="1:57" x14ac:dyDescent="0.35">
      <c r="A68" s="10"/>
      <c r="B68" s="10"/>
      <c r="C68" s="17"/>
      <c r="D68" s="17"/>
      <c r="E68" s="15"/>
      <c r="F68" s="10"/>
      <c r="G68" s="10"/>
      <c r="H68" s="10"/>
      <c r="I68" s="10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32"/>
      <c r="AA68" s="134"/>
      <c r="AB68" s="134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61"/>
      <c r="AZ68" s="17"/>
      <c r="BA68" s="17"/>
      <c r="BB68" s="17"/>
      <c r="BC68" s="17"/>
      <c r="BD68" s="17"/>
      <c r="BE68" s="17"/>
    </row>
    <row r="69" spans="1:57" x14ac:dyDescent="0.35">
      <c r="A69" s="10"/>
      <c r="B69" s="10"/>
      <c r="C69" s="17"/>
      <c r="D69" s="17"/>
      <c r="E69" s="15"/>
      <c r="F69" s="10"/>
      <c r="G69" s="10"/>
      <c r="H69" s="10"/>
      <c r="I69" s="10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32"/>
      <c r="AA69" s="134"/>
      <c r="AB69" s="134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61"/>
      <c r="AZ69" s="17"/>
      <c r="BA69" s="17"/>
      <c r="BB69" s="17"/>
      <c r="BC69" s="17"/>
      <c r="BD69" s="17"/>
      <c r="BE69" s="17"/>
    </row>
    <row r="70" spans="1:57" x14ac:dyDescent="0.35">
      <c r="A70" s="10"/>
      <c r="B70" s="10"/>
      <c r="C70" s="17"/>
      <c r="D70" s="17"/>
      <c r="E70" s="15"/>
      <c r="F70" s="10"/>
      <c r="G70" s="10"/>
      <c r="H70" s="10"/>
      <c r="I70" s="10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32"/>
      <c r="AA70" s="134"/>
      <c r="AB70" s="134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61"/>
      <c r="AZ70" s="17"/>
      <c r="BA70" s="17"/>
      <c r="BB70" s="17"/>
      <c r="BC70" s="17"/>
      <c r="BD70" s="17"/>
      <c r="BE70" s="17"/>
    </row>
    <row r="71" spans="1:57" x14ac:dyDescent="0.35">
      <c r="A71" s="10"/>
      <c r="B71" s="10"/>
      <c r="C71" s="17"/>
      <c r="D71" s="17"/>
      <c r="E71" s="15"/>
      <c r="F71" s="10"/>
      <c r="G71" s="10"/>
      <c r="H71" s="10"/>
      <c r="I71" s="10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32"/>
      <c r="AA71" s="134"/>
      <c r="AB71" s="134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61"/>
      <c r="AZ71" s="17"/>
      <c r="BA71" s="17"/>
      <c r="BB71" s="17"/>
      <c r="BC71" s="17"/>
      <c r="BD71" s="17"/>
      <c r="BE71" s="17"/>
    </row>
    <row r="72" spans="1:57" x14ac:dyDescent="0.35">
      <c r="A72" s="10"/>
      <c r="B72" s="10"/>
      <c r="C72" s="17"/>
      <c r="D72" s="17"/>
      <c r="E72" s="15"/>
      <c r="F72" s="10"/>
      <c r="G72" s="10"/>
      <c r="H72" s="10"/>
      <c r="I72" s="10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32"/>
      <c r="AA72" s="134"/>
      <c r="AB72" s="134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61"/>
      <c r="AZ72" s="17"/>
      <c r="BA72" s="17"/>
      <c r="BB72" s="17"/>
      <c r="BC72" s="17"/>
      <c r="BD72" s="17"/>
      <c r="BE72" s="17"/>
    </row>
    <row r="73" spans="1:57" x14ac:dyDescent="0.35">
      <c r="A73" s="10"/>
      <c r="B73" s="10"/>
      <c r="C73" s="17"/>
      <c r="D73" s="17"/>
      <c r="E73" s="15"/>
      <c r="F73" s="10"/>
      <c r="G73" s="10"/>
      <c r="H73" s="10"/>
      <c r="I73" s="10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32"/>
      <c r="AA73" s="134"/>
      <c r="AB73" s="134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61"/>
      <c r="AZ73" s="17"/>
      <c r="BA73" s="17"/>
      <c r="BB73" s="17"/>
      <c r="BC73" s="17"/>
      <c r="BD73" s="17"/>
      <c r="BE73" s="17"/>
    </row>
  </sheetData>
  <autoFilter ref="A3:BD3" xr:uid="{67E1BDB7-2277-490D-9106-C9CFE26B9B97}">
    <sortState xmlns:xlrd2="http://schemas.microsoft.com/office/spreadsheetml/2017/richdata2" ref="A4:BD21">
      <sortCondition ref="AJ3"/>
    </sortState>
  </autoFilter>
  <conditionalFormatting sqref="AP4:AP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{73D86593-4826-400E-89EF-228819CF7560}</x14:id>
        </ext>
      </extLst>
    </cfRule>
  </conditionalFormatting>
  <conditionalFormatting sqref="AJ4:AJ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{5E6DEBBD-AC43-4CFF-9170-E0E506329008}</x14:id>
        </ext>
      </extLst>
    </cfRule>
  </conditionalFormatting>
  <conditionalFormatting sqref="AZ4:AZ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{BF0ABDEE-58DF-4139-A48A-F63268257B27}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86593-4826-400E-89EF-228819CF75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AP4:AP19</xm:sqref>
        </x14:conditionalFormatting>
        <x14:conditionalFormatting xmlns:xm="http://schemas.microsoft.com/office/excel/2006/main">
          <x14:cfRule type="dataBar" id="{5E6DEBBD-AC43-4CFF-9170-E0E5063290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AJ4:AJ19</xm:sqref>
        </x14:conditionalFormatting>
        <x14:conditionalFormatting xmlns:xm="http://schemas.microsoft.com/office/excel/2006/main">
          <x14:cfRule type="dataBar" id="{BF0ABDEE-58DF-4139-A48A-F63268257B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AZ4:AZ19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E3186-62C3-4123-8902-46DC5261CB99}">
  <dimension ref="A1:AK23"/>
  <sheetViews>
    <sheetView showGridLines="0" zoomScale="70" zoomScaleNormal="70" workbookViewId="0">
      <pane xSplit="3" ySplit="3" topLeftCell="D4" activePane="bottomRight" state="frozen"/>
      <selection pane="topRight" activeCell="D1" sqref="D1"/>
      <selection pane="bottomLeft" activeCell="A3" sqref="A3"/>
      <selection pane="bottomRight"/>
    </sheetView>
  </sheetViews>
  <sheetFormatPr defaultColWidth="9.1796875" defaultRowHeight="14.5" outlineLevelCol="1" x14ac:dyDescent="0.35"/>
  <cols>
    <col min="1" max="1" width="32.453125" style="27" customWidth="1"/>
    <col min="2" max="2" width="9.81640625" style="27" customWidth="1"/>
    <col min="3" max="3" width="27.453125" style="27" customWidth="1"/>
    <col min="4" max="5" width="10.1796875" style="27" hidden="1" customWidth="1" outlineLevel="1"/>
    <col min="6" max="15" width="9.1796875" style="27" hidden="1" customWidth="1" outlineLevel="1"/>
    <col min="16" max="16" width="10.1796875" style="59" customWidth="1" collapsed="1"/>
    <col min="17" max="17" width="10.1796875" style="59" customWidth="1"/>
    <col min="18" max="19" width="9.1796875" style="59"/>
    <col min="20" max="27" width="6.453125" style="59" customWidth="1"/>
    <col min="28" max="28" width="41.54296875" style="59" customWidth="1"/>
    <col min="29" max="32" width="6.453125" style="59" customWidth="1"/>
    <col min="33" max="33" width="41.54296875" style="59" customWidth="1"/>
    <col min="34" max="35" width="9.1796875" style="27" hidden="1" customWidth="1" outlineLevel="1"/>
    <col min="36" max="36" width="41.54296875" style="59" hidden="1" customWidth="1" outlineLevel="1"/>
    <col min="37" max="37" width="9.1796875" style="27" collapsed="1"/>
    <col min="38" max="16384" width="9.1796875" style="27"/>
  </cols>
  <sheetData>
    <row r="1" spans="1:36" x14ac:dyDescent="0.35">
      <c r="A1" s="27">
        <v>1</v>
      </c>
      <c r="B1" s="27">
        <v>2</v>
      </c>
      <c r="C1" s="27">
        <v>3</v>
      </c>
      <c r="D1" s="27">
        <v>4</v>
      </c>
      <c r="E1" s="27">
        <v>5</v>
      </c>
      <c r="F1" s="27">
        <v>6</v>
      </c>
      <c r="G1" s="27">
        <v>7</v>
      </c>
      <c r="H1" s="27">
        <v>8</v>
      </c>
      <c r="I1" s="27">
        <v>9</v>
      </c>
      <c r="J1" s="27">
        <v>10</v>
      </c>
      <c r="K1" s="27">
        <v>11</v>
      </c>
      <c r="L1" s="27">
        <v>12</v>
      </c>
      <c r="M1" s="27">
        <v>13</v>
      </c>
      <c r="N1" s="27">
        <v>14</v>
      </c>
      <c r="O1" s="27">
        <v>15</v>
      </c>
      <c r="P1" s="27">
        <v>16</v>
      </c>
      <c r="Q1" s="27">
        <v>17</v>
      </c>
      <c r="R1" s="27">
        <v>18</v>
      </c>
      <c r="S1" s="27">
        <v>19</v>
      </c>
      <c r="T1" s="27">
        <v>20</v>
      </c>
      <c r="U1" s="27">
        <v>21</v>
      </c>
      <c r="V1" s="27">
        <v>22</v>
      </c>
      <c r="W1" s="27">
        <v>23</v>
      </c>
      <c r="X1" s="27">
        <v>24</v>
      </c>
      <c r="Y1" s="27">
        <v>25</v>
      </c>
      <c r="Z1" s="27">
        <v>26</v>
      </c>
      <c r="AA1" s="27">
        <v>27</v>
      </c>
      <c r="AB1" s="27">
        <v>28</v>
      </c>
      <c r="AC1" s="27">
        <v>29</v>
      </c>
      <c r="AD1" s="27">
        <v>30</v>
      </c>
      <c r="AE1" s="27">
        <v>31</v>
      </c>
      <c r="AF1" s="27">
        <v>32</v>
      </c>
      <c r="AG1" s="27">
        <v>33</v>
      </c>
      <c r="AH1" s="27">
        <v>34</v>
      </c>
      <c r="AI1" s="27">
        <v>35</v>
      </c>
      <c r="AJ1" s="27">
        <v>36</v>
      </c>
    </row>
    <row r="2" spans="1:36" ht="15" customHeight="1" x14ac:dyDescent="0.35">
      <c r="A2" s="24"/>
      <c r="B2" s="25"/>
      <c r="C2" s="26"/>
      <c r="D2" s="167" t="s">
        <v>26</v>
      </c>
      <c r="E2" s="168"/>
      <c r="F2" s="168"/>
      <c r="G2" s="169"/>
      <c r="H2" s="167" t="s">
        <v>27</v>
      </c>
      <c r="I2" s="168"/>
      <c r="J2" s="168"/>
      <c r="K2" s="169"/>
      <c r="L2" s="167" t="s">
        <v>28</v>
      </c>
      <c r="M2" s="168"/>
      <c r="N2" s="168"/>
      <c r="O2" s="169"/>
      <c r="P2" s="167" t="s">
        <v>29</v>
      </c>
      <c r="Q2" s="168"/>
      <c r="R2" s="168"/>
      <c r="S2" s="169"/>
      <c r="T2" s="168" t="s">
        <v>15</v>
      </c>
      <c r="U2" s="168"/>
      <c r="V2" s="168"/>
      <c r="W2" s="168"/>
      <c r="X2" s="167" t="s">
        <v>16</v>
      </c>
      <c r="Y2" s="168"/>
      <c r="Z2" s="168"/>
      <c r="AA2" s="168"/>
      <c r="AB2" s="169"/>
      <c r="AC2" s="167" t="s">
        <v>17</v>
      </c>
      <c r="AD2" s="168"/>
      <c r="AE2" s="168"/>
      <c r="AF2" s="168"/>
      <c r="AG2" s="169"/>
      <c r="AH2" s="170" t="s">
        <v>30</v>
      </c>
      <c r="AI2" s="171"/>
      <c r="AJ2" s="158"/>
    </row>
    <row r="3" spans="1:36" ht="29" x14ac:dyDescent="0.35">
      <c r="A3" s="28" t="s">
        <v>31</v>
      </c>
      <c r="B3" s="29" t="s">
        <v>18</v>
      </c>
      <c r="C3" s="30" t="s">
        <v>19</v>
      </c>
      <c r="D3" s="156" t="s">
        <v>20</v>
      </c>
      <c r="E3" s="157" t="s">
        <v>21</v>
      </c>
      <c r="F3" s="157" t="s">
        <v>22</v>
      </c>
      <c r="G3" s="158" t="s">
        <v>23</v>
      </c>
      <c r="H3" s="156" t="s">
        <v>20</v>
      </c>
      <c r="I3" s="157" t="s">
        <v>21</v>
      </c>
      <c r="J3" s="157" t="s">
        <v>22</v>
      </c>
      <c r="K3" s="158" t="s">
        <v>23</v>
      </c>
      <c r="L3" s="156" t="s">
        <v>20</v>
      </c>
      <c r="M3" s="157" t="s">
        <v>21</v>
      </c>
      <c r="N3" s="157" t="s">
        <v>22</v>
      </c>
      <c r="O3" s="158" t="s">
        <v>23</v>
      </c>
      <c r="P3" s="156" t="s">
        <v>20</v>
      </c>
      <c r="Q3" s="157" t="s">
        <v>21</v>
      </c>
      <c r="R3" s="157" t="s">
        <v>22</v>
      </c>
      <c r="S3" s="158" t="s">
        <v>32</v>
      </c>
      <c r="T3" s="157" t="s">
        <v>20</v>
      </c>
      <c r="U3" s="157" t="s">
        <v>21</v>
      </c>
      <c r="V3" s="157" t="s">
        <v>22</v>
      </c>
      <c r="W3" s="31" t="s">
        <v>23</v>
      </c>
      <c r="X3" s="157" t="s">
        <v>20</v>
      </c>
      <c r="Y3" s="157" t="s">
        <v>21</v>
      </c>
      <c r="Z3" s="157" t="s">
        <v>22</v>
      </c>
      <c r="AA3" s="32" t="s">
        <v>23</v>
      </c>
      <c r="AB3" s="158" t="s">
        <v>24</v>
      </c>
      <c r="AC3" s="156" t="s">
        <v>20</v>
      </c>
      <c r="AD3" s="157" t="s">
        <v>21</v>
      </c>
      <c r="AE3" s="157" t="s">
        <v>22</v>
      </c>
      <c r="AF3" s="32" t="s">
        <v>23</v>
      </c>
      <c r="AG3" s="158" t="s">
        <v>24</v>
      </c>
      <c r="AH3" s="159" t="s">
        <v>22</v>
      </c>
      <c r="AI3" s="160" t="s">
        <v>33</v>
      </c>
      <c r="AJ3" s="158" t="s">
        <v>24</v>
      </c>
    </row>
    <row r="4" spans="1:36" ht="29" x14ac:dyDescent="0.35">
      <c r="A4" s="33" t="s">
        <v>63</v>
      </c>
      <c r="B4" s="34">
        <v>30</v>
      </c>
      <c r="C4" s="161" t="s">
        <v>13</v>
      </c>
      <c r="D4" s="35">
        <v>61978.922638722266</v>
      </c>
      <c r="E4" s="36">
        <v>22149.561414920172</v>
      </c>
      <c r="F4" s="36">
        <v>8917.3319593623455</v>
      </c>
      <c r="G4" s="36">
        <v>0</v>
      </c>
      <c r="H4" s="35">
        <v>107545.95153956578</v>
      </c>
      <c r="I4" s="36">
        <v>254627.76400497192</v>
      </c>
      <c r="J4" s="36">
        <v>185430.35525381906</v>
      </c>
      <c r="K4" s="36">
        <v>0</v>
      </c>
      <c r="L4" s="35">
        <v>45567.028900843514</v>
      </c>
      <c r="M4" s="36">
        <v>232478.20259005175</v>
      </c>
      <c r="N4" s="36">
        <v>176513.02329445671</v>
      </c>
      <c r="O4" s="37">
        <v>0</v>
      </c>
      <c r="P4" s="36">
        <v>68284.548820127864</v>
      </c>
      <c r="Q4" s="36">
        <v>233161.4633261686</v>
      </c>
      <c r="R4" s="36">
        <v>197601.2356032361</v>
      </c>
      <c r="S4" s="36">
        <v>0</v>
      </c>
      <c r="T4" s="35">
        <v>27.22969853779853</v>
      </c>
      <c r="U4" s="36">
        <v>2.8498999490239831</v>
      </c>
      <c r="V4" s="36">
        <v>1.3538374796300574</v>
      </c>
      <c r="W4" s="162">
        <v>-16</v>
      </c>
      <c r="X4" s="36">
        <v>47.249027809874775</v>
      </c>
      <c r="Y4" s="36">
        <v>32.761987384953173</v>
      </c>
      <c r="Z4" s="36">
        <v>28.152205833289173</v>
      </c>
      <c r="AA4" s="38">
        <v>14</v>
      </c>
      <c r="AB4" s="163" t="s">
        <v>64</v>
      </c>
      <c r="AC4" s="36">
        <v>20.019329272076249</v>
      </c>
      <c r="AD4" s="36">
        <v>29.912087435929191</v>
      </c>
      <c r="AE4" s="36">
        <v>26.798368353659118</v>
      </c>
      <c r="AF4" s="38">
        <v>30</v>
      </c>
      <c r="AG4" s="164"/>
      <c r="AH4" s="39" t="e">
        <f>#REF!</f>
        <v>#REF!</v>
      </c>
      <c r="AI4" s="40" t="e">
        <f>#REF!</f>
        <v>#REF!</v>
      </c>
      <c r="AJ4" s="37"/>
    </row>
    <row r="5" spans="1:36" ht="29" x14ac:dyDescent="0.35">
      <c r="A5" s="33" t="s">
        <v>65</v>
      </c>
      <c r="B5" s="34">
        <v>15</v>
      </c>
      <c r="C5" s="161" t="s">
        <v>66</v>
      </c>
      <c r="D5" s="35">
        <v>112207.28059882406</v>
      </c>
      <c r="E5" s="36">
        <v>98629.421554023356</v>
      </c>
      <c r="F5" s="36">
        <v>69405.221205657988</v>
      </c>
      <c r="G5" s="36">
        <v>0</v>
      </c>
      <c r="H5" s="35">
        <v>124953.26692669444</v>
      </c>
      <c r="I5" s="36">
        <v>113972.26007873223</v>
      </c>
      <c r="J5" s="36">
        <v>134665.08453984218</v>
      </c>
      <c r="K5" s="36">
        <v>0</v>
      </c>
      <c r="L5" s="35">
        <v>12745.986327870378</v>
      </c>
      <c r="M5" s="36">
        <v>15342.838524708875</v>
      </c>
      <c r="N5" s="36">
        <v>65259.8633341842</v>
      </c>
      <c r="O5" s="37">
        <v>0</v>
      </c>
      <c r="P5" s="36">
        <v>110149.2562379148</v>
      </c>
      <c r="Q5" s="36">
        <v>69518.693464440425</v>
      </c>
      <c r="R5" s="36">
        <v>242549.06248377281</v>
      </c>
      <c r="S5" s="36">
        <v>0</v>
      </c>
      <c r="T5" s="35">
        <v>30.5605188172485</v>
      </c>
      <c r="U5" s="36">
        <v>42.562402990703525</v>
      </c>
      <c r="V5" s="36">
        <v>8.5844761255634285</v>
      </c>
      <c r="W5" s="162">
        <v>-16</v>
      </c>
      <c r="X5" s="36">
        <v>34.031986559256652</v>
      </c>
      <c r="Y5" s="36">
        <v>49.183430124602516</v>
      </c>
      <c r="Z5" s="36">
        <v>16.656228207295374</v>
      </c>
      <c r="AA5" s="38">
        <v>14</v>
      </c>
      <c r="AB5" s="163" t="s">
        <v>64</v>
      </c>
      <c r="AC5" s="36">
        <v>3.471467742008151</v>
      </c>
      <c r="AD5" s="36">
        <v>6.6210271338989877</v>
      </c>
      <c r="AE5" s="36">
        <v>8.071752081731951</v>
      </c>
      <c r="AF5" s="38">
        <v>30</v>
      </c>
      <c r="AG5" s="163" t="s">
        <v>67</v>
      </c>
      <c r="AH5" s="39" t="e">
        <f>#REF!</f>
        <v>#REF!</v>
      </c>
      <c r="AI5" s="40" t="e">
        <f>#REF!</f>
        <v>#REF!</v>
      </c>
      <c r="AJ5" s="41"/>
    </row>
    <row r="6" spans="1:36" ht="29" x14ac:dyDescent="0.35">
      <c r="A6" s="33" t="s">
        <v>68</v>
      </c>
      <c r="B6" s="34">
        <v>30</v>
      </c>
      <c r="C6" s="161" t="s">
        <v>69</v>
      </c>
      <c r="D6" s="35">
        <v>2293.2316964982456</v>
      </c>
      <c r="E6" s="36">
        <v>-18106.535516732736</v>
      </c>
      <c r="F6" s="36">
        <v>-103332.90364237886</v>
      </c>
      <c r="G6" s="36">
        <v>-54223.456055619259</v>
      </c>
      <c r="H6" s="35">
        <v>71927.721505575857</v>
      </c>
      <c r="I6" s="36">
        <v>102370.09712479186</v>
      </c>
      <c r="J6" s="36">
        <v>88595.915663864493</v>
      </c>
      <c r="K6" s="36">
        <v>70907.596380425181</v>
      </c>
      <c r="L6" s="35">
        <v>69634.489809077611</v>
      </c>
      <c r="M6" s="36">
        <v>120476.6326415246</v>
      </c>
      <c r="N6" s="36">
        <v>191928.81930624336</v>
      </c>
      <c r="O6" s="37">
        <v>125131.05243604444</v>
      </c>
      <c r="P6" s="36">
        <v>70315.653834218858</v>
      </c>
      <c r="Q6" s="36">
        <v>221055.4111269174</v>
      </c>
      <c r="R6" s="36">
        <v>84022.092346997058</v>
      </c>
      <c r="S6" s="36">
        <v>125131.05243604444</v>
      </c>
      <c r="T6" s="35">
        <v>0.978401638092535</v>
      </c>
      <c r="U6" s="36">
        <v>-2.4572846361589851</v>
      </c>
      <c r="V6" s="36">
        <v>-36.894904931300005</v>
      </c>
      <c r="W6" s="162">
        <v>-13</v>
      </c>
      <c r="X6" s="36">
        <v>30.687784689519233</v>
      </c>
      <c r="Y6" s="36">
        <v>13.892909918321358</v>
      </c>
      <c r="Z6" s="36">
        <v>31.633078820976625</v>
      </c>
      <c r="AA6" s="38">
        <v>17</v>
      </c>
      <c r="AB6" s="163" t="s">
        <v>64</v>
      </c>
      <c r="AC6" s="36">
        <v>29.709383051426698</v>
      </c>
      <c r="AD6" s="36">
        <v>16.350194554480339</v>
      </c>
      <c r="AE6" s="36">
        <v>68.527983752276626</v>
      </c>
      <c r="AF6" s="38">
        <v>30</v>
      </c>
      <c r="AG6" s="42"/>
      <c r="AH6" s="39" t="e">
        <f>#REF!</f>
        <v>#REF!</v>
      </c>
      <c r="AI6" s="40" t="e">
        <f>#REF!</f>
        <v>#REF!</v>
      </c>
      <c r="AJ6" s="41"/>
    </row>
    <row r="7" spans="1:36" ht="29" x14ac:dyDescent="0.35">
      <c r="A7" s="33" t="s">
        <v>70</v>
      </c>
      <c r="B7" s="34">
        <v>30</v>
      </c>
      <c r="C7" s="161" t="s">
        <v>71</v>
      </c>
      <c r="D7" s="35">
        <v>58458.134928712738</v>
      </c>
      <c r="E7" s="36">
        <v>-52939.077036114337</v>
      </c>
      <c r="F7" s="36">
        <v>-92741.172512915553</v>
      </c>
      <c r="G7" s="36">
        <v>-63688.639469737274</v>
      </c>
      <c r="H7" s="35">
        <v>58458.134928712738</v>
      </c>
      <c r="I7" s="36">
        <v>33786.961058084067</v>
      </c>
      <c r="J7" s="36">
        <v>61639.620148462112</v>
      </c>
      <c r="K7" s="36">
        <v>55727.559536020119</v>
      </c>
      <c r="L7" s="35">
        <v>0</v>
      </c>
      <c r="M7" s="36">
        <v>86726.038094198404</v>
      </c>
      <c r="N7" s="36">
        <v>154380.79266137767</v>
      </c>
      <c r="O7" s="37">
        <v>119416.19900575739</v>
      </c>
      <c r="P7" s="36">
        <v>79555.626624085955</v>
      </c>
      <c r="Q7" s="36">
        <v>138066.80565084799</v>
      </c>
      <c r="R7" s="36">
        <v>140626.16474233821</v>
      </c>
      <c r="S7" s="36">
        <v>119416.19900575739</v>
      </c>
      <c r="T7" s="35">
        <v>22.044249065476222</v>
      </c>
      <c r="U7" s="36">
        <v>-11.502926453587259</v>
      </c>
      <c r="V7" s="36">
        <v>-19.784619601090643</v>
      </c>
      <c r="W7" s="162">
        <v>-16</v>
      </c>
      <c r="X7" s="36">
        <v>22.044249065476222</v>
      </c>
      <c r="Y7" s="36">
        <v>7.3414375523817039</v>
      </c>
      <c r="Z7" s="36">
        <v>13.149676717999332</v>
      </c>
      <c r="AA7" s="38">
        <v>14</v>
      </c>
      <c r="AB7" s="42" t="s">
        <v>72</v>
      </c>
      <c r="AC7" s="36">
        <v>0</v>
      </c>
      <c r="AD7" s="36">
        <v>18.844364005968963</v>
      </c>
      <c r="AE7" s="36">
        <v>32.934296319089974</v>
      </c>
      <c r="AF7" s="38">
        <v>30</v>
      </c>
      <c r="AG7" s="42"/>
      <c r="AH7" s="39" t="e">
        <f>#REF!</f>
        <v>#REF!</v>
      </c>
      <c r="AI7" s="40" t="e">
        <f>#REF!</f>
        <v>#REF!</v>
      </c>
      <c r="AJ7" s="41"/>
    </row>
    <row r="8" spans="1:36" ht="29" x14ac:dyDescent="0.35">
      <c r="A8" s="33" t="s">
        <v>73</v>
      </c>
      <c r="B8" s="34">
        <v>0</v>
      </c>
      <c r="C8" s="161" t="s">
        <v>74</v>
      </c>
      <c r="D8" s="35">
        <v>44923.930867007482</v>
      </c>
      <c r="E8" s="36">
        <v>26027.715469800161</v>
      </c>
      <c r="F8" s="36">
        <v>24872.690030594295</v>
      </c>
      <c r="G8" s="36">
        <v>82603.356458604176</v>
      </c>
      <c r="H8" s="35">
        <v>44923.930867007482</v>
      </c>
      <c r="I8" s="36">
        <v>26027.715469800161</v>
      </c>
      <c r="J8" s="36">
        <v>24872.690030594295</v>
      </c>
      <c r="K8" s="36">
        <v>82603.356458604176</v>
      </c>
      <c r="L8" s="35">
        <v>0</v>
      </c>
      <c r="M8" s="36">
        <v>0</v>
      </c>
      <c r="N8" s="36">
        <v>0</v>
      </c>
      <c r="O8" s="37">
        <v>0</v>
      </c>
      <c r="P8" s="36">
        <v>155126.30261686159</v>
      </c>
      <c r="Q8" s="36">
        <v>92683.766758950936</v>
      </c>
      <c r="R8" s="36">
        <v>2077.5000876268309</v>
      </c>
      <c r="S8" s="36">
        <v>123905.03468790627</v>
      </c>
      <c r="T8" s="35">
        <v>8.6878749978260181</v>
      </c>
      <c r="U8" s="36">
        <v>8.4246841857945522</v>
      </c>
      <c r="V8" s="36">
        <v>359.17240406483239</v>
      </c>
      <c r="W8" s="162">
        <v>20</v>
      </c>
      <c r="X8" s="36">
        <v>8.6878749978260181</v>
      </c>
      <c r="Y8" s="36">
        <v>8.4246841857945522</v>
      </c>
      <c r="Z8" s="36">
        <v>359.17240406483239</v>
      </c>
      <c r="AA8" s="38">
        <v>20</v>
      </c>
      <c r="AB8" s="42" t="s">
        <v>75</v>
      </c>
      <c r="AC8" s="36">
        <v>0</v>
      </c>
      <c r="AD8" s="36">
        <v>0</v>
      </c>
      <c r="AE8" s="36">
        <v>0</v>
      </c>
      <c r="AF8" s="38">
        <v>0</v>
      </c>
      <c r="AG8" s="42" t="s">
        <v>76</v>
      </c>
      <c r="AH8" s="39"/>
      <c r="AI8" s="40"/>
      <c r="AJ8" s="41"/>
    </row>
    <row r="9" spans="1:36" ht="29" x14ac:dyDescent="0.35">
      <c r="A9" s="33" t="s">
        <v>77</v>
      </c>
      <c r="B9" s="34">
        <v>15</v>
      </c>
      <c r="C9" s="161" t="s">
        <v>78</v>
      </c>
      <c r="D9" s="35">
        <v>0</v>
      </c>
      <c r="E9" s="36">
        <v>-15940.579100401868</v>
      </c>
      <c r="F9" s="36">
        <v>-47934.173981344982</v>
      </c>
      <c r="G9" s="36">
        <v>-28262.707941528108</v>
      </c>
      <c r="H9" s="35">
        <v>0</v>
      </c>
      <c r="I9" s="36">
        <v>45886.587435620859</v>
      </c>
      <c r="J9" s="36">
        <v>74016.447732264278</v>
      </c>
      <c r="K9" s="36">
        <v>24729.869448837093</v>
      </c>
      <c r="L9" s="35">
        <v>0</v>
      </c>
      <c r="M9" s="36">
        <v>61827.166536022727</v>
      </c>
      <c r="N9" s="36">
        <v>121950.62171360926</v>
      </c>
      <c r="O9" s="37">
        <v>52992.577390365201</v>
      </c>
      <c r="P9" s="36">
        <v>24613.481446427159</v>
      </c>
      <c r="Q9" s="36">
        <v>81371.673334303239</v>
      </c>
      <c r="R9" s="36">
        <v>97541.768408579883</v>
      </c>
      <c r="S9" s="36">
        <v>52992.577390365201</v>
      </c>
      <c r="T9" s="35">
        <v>0</v>
      </c>
      <c r="U9" s="36">
        <v>-5.8769514428856855</v>
      </c>
      <c r="V9" s="36">
        <v>-14.742660943123306</v>
      </c>
      <c r="W9" s="162">
        <v>-16</v>
      </c>
      <c r="X9" s="36">
        <v>0</v>
      </c>
      <c r="Y9" s="36">
        <v>16.91740585711052</v>
      </c>
      <c r="Z9" s="36">
        <v>22.76453941932645</v>
      </c>
      <c r="AA9" s="38">
        <v>14</v>
      </c>
      <c r="AB9" s="163" t="s">
        <v>64</v>
      </c>
      <c r="AC9" s="36">
        <v>0</v>
      </c>
      <c r="AD9" s="36">
        <v>22.794357299996207</v>
      </c>
      <c r="AE9" s="36">
        <v>37.507200362449758</v>
      </c>
      <c r="AF9" s="38">
        <v>30</v>
      </c>
      <c r="AG9" s="42" t="s">
        <v>79</v>
      </c>
      <c r="AH9" s="39"/>
      <c r="AI9" s="40"/>
      <c r="AJ9" s="41"/>
    </row>
    <row r="10" spans="1:36" ht="29" x14ac:dyDescent="0.35">
      <c r="A10" s="33" t="s">
        <v>80</v>
      </c>
      <c r="B10" s="34">
        <v>0</v>
      </c>
      <c r="C10" s="161" t="s">
        <v>81</v>
      </c>
      <c r="D10" s="35">
        <v>615.62887327594319</v>
      </c>
      <c r="E10" s="36">
        <v>43992.660760198582</v>
      </c>
      <c r="F10" s="36">
        <v>30735.650109882732</v>
      </c>
      <c r="G10" s="36">
        <v>-29332.622093090304</v>
      </c>
      <c r="H10" s="35">
        <v>615.62887327594319</v>
      </c>
      <c r="I10" s="36">
        <v>43992.660760198582</v>
      </c>
      <c r="J10" s="36">
        <v>30735.650109882732</v>
      </c>
      <c r="K10" s="36">
        <v>25666.044331454017</v>
      </c>
      <c r="L10" s="35">
        <v>0</v>
      </c>
      <c r="M10" s="36">
        <v>0</v>
      </c>
      <c r="N10" s="36">
        <v>0</v>
      </c>
      <c r="O10" s="37">
        <v>54998.666424544317</v>
      </c>
      <c r="P10" s="36">
        <v>26553.387776664291</v>
      </c>
      <c r="Q10" s="36">
        <v>72032.720374929791</v>
      </c>
      <c r="R10" s="36">
        <v>66409.891122038855</v>
      </c>
      <c r="S10" s="36">
        <v>54998.666424544317</v>
      </c>
      <c r="T10" s="35">
        <v>0.69553709506359662</v>
      </c>
      <c r="U10" s="36">
        <v>18.321948913445347</v>
      </c>
      <c r="V10" s="36">
        <v>13.884520629645831</v>
      </c>
      <c r="W10" s="162">
        <v>-16</v>
      </c>
      <c r="X10" s="36">
        <v>0.69553709506359662</v>
      </c>
      <c r="Y10" s="36">
        <v>18.321948913445347</v>
      </c>
      <c r="Z10" s="36">
        <v>13.884520629645831</v>
      </c>
      <c r="AA10" s="38">
        <v>14</v>
      </c>
      <c r="AB10" s="163" t="s">
        <v>64</v>
      </c>
      <c r="AC10" s="36">
        <v>0</v>
      </c>
      <c r="AD10" s="36">
        <v>0</v>
      </c>
      <c r="AE10" s="36">
        <v>0</v>
      </c>
      <c r="AF10" s="38">
        <v>30</v>
      </c>
      <c r="AG10" s="42" t="s">
        <v>79</v>
      </c>
      <c r="AH10" s="39"/>
      <c r="AI10" s="40"/>
      <c r="AJ10" s="41"/>
    </row>
    <row r="11" spans="1:36" ht="29" x14ac:dyDescent="0.35">
      <c r="A11" s="33" t="s">
        <v>82</v>
      </c>
      <c r="B11" s="34">
        <v>7</v>
      </c>
      <c r="C11" s="161" t="s">
        <v>83</v>
      </c>
      <c r="D11" s="35">
        <v>66413.60080356682</v>
      </c>
      <c r="E11" s="36">
        <v>42351.06536322958</v>
      </c>
      <c r="F11" s="36">
        <v>24673.642311736887</v>
      </c>
      <c r="G11" s="36">
        <v>-24059.948444428264</v>
      </c>
      <c r="H11" s="35">
        <v>66517.717218846621</v>
      </c>
      <c r="I11" s="36">
        <v>44280.897317474555</v>
      </c>
      <c r="J11" s="36">
        <v>44227.063854749736</v>
      </c>
      <c r="K11" s="36">
        <v>21052.45488887473</v>
      </c>
      <c r="L11" s="35">
        <v>104.11641527980315</v>
      </c>
      <c r="M11" s="36">
        <v>1929.8319542449744</v>
      </c>
      <c r="N11" s="36">
        <v>19553.42154301285</v>
      </c>
      <c r="O11" s="37">
        <v>45112.403333302987</v>
      </c>
      <c r="P11" s="36">
        <v>24110.903622874201</v>
      </c>
      <c r="Q11" s="36">
        <v>36090.118218859941</v>
      </c>
      <c r="R11" s="36">
        <v>75136.18815817486</v>
      </c>
      <c r="S11" s="36">
        <v>45112.403333302995</v>
      </c>
      <c r="T11" s="35">
        <v>82.635145296536777</v>
      </c>
      <c r="U11" s="36">
        <v>35.204427793559674</v>
      </c>
      <c r="V11" s="36">
        <v>9.8515680326214614</v>
      </c>
      <c r="W11" s="162">
        <v>-16</v>
      </c>
      <c r="X11" s="36">
        <v>82.764692181516693</v>
      </c>
      <c r="Y11" s="36">
        <v>36.808605376915295</v>
      </c>
      <c r="Z11" s="36">
        <v>17.658760021859511</v>
      </c>
      <c r="AA11" s="38">
        <v>14</v>
      </c>
      <c r="AB11" s="163" t="s">
        <v>64</v>
      </c>
      <c r="AC11" s="36">
        <v>0.12954688497990646</v>
      </c>
      <c r="AD11" s="36">
        <v>1.604177583355616</v>
      </c>
      <c r="AE11" s="36">
        <v>7.8071919892380484</v>
      </c>
      <c r="AF11" s="38">
        <v>30</v>
      </c>
      <c r="AG11" s="163" t="s">
        <v>67</v>
      </c>
      <c r="AH11" s="39"/>
      <c r="AI11" s="40"/>
      <c r="AJ11" s="41"/>
    </row>
    <row r="12" spans="1:36" ht="29" x14ac:dyDescent="0.35">
      <c r="A12" s="33" t="s">
        <v>84</v>
      </c>
      <c r="B12" s="34">
        <v>30</v>
      </c>
      <c r="C12" s="161" t="s">
        <v>85</v>
      </c>
      <c r="D12" s="35">
        <v>0</v>
      </c>
      <c r="E12" s="36">
        <v>-7708.1433286984575</v>
      </c>
      <c r="F12" s="36">
        <v>-21726.385450513444</v>
      </c>
      <c r="G12" s="36">
        <v>-16027.337656243179</v>
      </c>
      <c r="H12" s="35">
        <v>0</v>
      </c>
      <c r="I12" s="36">
        <v>12195.159311342461</v>
      </c>
      <c r="J12" s="36">
        <v>16656.098407201156</v>
      </c>
      <c r="K12" s="36">
        <v>14023.920449212781</v>
      </c>
      <c r="L12" s="35">
        <v>0</v>
      </c>
      <c r="M12" s="36">
        <v>19903.302640040918</v>
      </c>
      <c r="N12" s="36">
        <v>38382.4838577146</v>
      </c>
      <c r="O12" s="37">
        <v>30051.25810545596</v>
      </c>
      <c r="P12" s="36">
        <v>20860.156705165929</v>
      </c>
      <c r="Q12" s="36">
        <v>33064.062528326453</v>
      </c>
      <c r="R12" s="36">
        <v>36229.5550828755</v>
      </c>
      <c r="S12" s="36">
        <v>30051.25810545596</v>
      </c>
      <c r="T12" s="35">
        <v>0</v>
      </c>
      <c r="U12" s="36">
        <v>-6.9938259904645239</v>
      </c>
      <c r="V12" s="36">
        <v>-17.990603583853655</v>
      </c>
      <c r="W12" s="162">
        <v>-16</v>
      </c>
      <c r="X12" s="36">
        <v>0</v>
      </c>
      <c r="Y12" s="36">
        <v>11.065028050525878</v>
      </c>
      <c r="Z12" s="36">
        <v>13.792136035703571</v>
      </c>
      <c r="AA12" s="38">
        <v>14</v>
      </c>
      <c r="AB12" s="163" t="s">
        <v>64</v>
      </c>
      <c r="AC12" s="36">
        <v>0</v>
      </c>
      <c r="AD12" s="36">
        <v>18.058854040990404</v>
      </c>
      <c r="AE12" s="36">
        <v>31.782739619557223</v>
      </c>
      <c r="AF12" s="38">
        <v>30</v>
      </c>
      <c r="AG12" s="42"/>
      <c r="AH12" s="39"/>
      <c r="AI12" s="40"/>
      <c r="AJ12" s="41"/>
    </row>
    <row r="13" spans="1:36" ht="29" x14ac:dyDescent="0.35">
      <c r="A13" s="33" t="s">
        <v>86</v>
      </c>
      <c r="B13" s="34">
        <v>30</v>
      </c>
      <c r="C13" s="161" t="s">
        <v>87</v>
      </c>
      <c r="D13" s="35">
        <v>5474.6085549380896</v>
      </c>
      <c r="E13" s="36">
        <v>9777.7168029355962</v>
      </c>
      <c r="F13" s="36">
        <v>-949.87745140199331</v>
      </c>
      <c r="G13" s="36">
        <v>-15295.860795520253</v>
      </c>
      <c r="H13" s="35">
        <v>5474.6085549380896</v>
      </c>
      <c r="I13" s="36">
        <v>16550.100293522133</v>
      </c>
      <c r="J13" s="36">
        <v>21807.327597737574</v>
      </c>
      <c r="K13" s="36">
        <v>13383.878196080223</v>
      </c>
      <c r="L13" s="35">
        <v>0</v>
      </c>
      <c r="M13" s="36">
        <v>6772.3834905865369</v>
      </c>
      <c r="N13" s="36">
        <v>22757.205049139568</v>
      </c>
      <c r="O13" s="37">
        <v>28679.738991600476</v>
      </c>
      <c r="P13" s="36">
        <v>10890.487106419139</v>
      </c>
      <c r="Q13" s="36">
        <v>59023.266731367687</v>
      </c>
      <c r="R13" s="36">
        <v>16125.463137014611</v>
      </c>
      <c r="S13" s="36">
        <v>28679.738991600476</v>
      </c>
      <c r="T13" s="35">
        <v>15.080891703304653</v>
      </c>
      <c r="U13" s="36">
        <v>4.9697605763351964</v>
      </c>
      <c r="V13" s="36">
        <v>-1.7671631071884655</v>
      </c>
      <c r="W13" s="162">
        <v>-16</v>
      </c>
      <c r="X13" s="36">
        <v>15.080891703304653</v>
      </c>
      <c r="Y13" s="36">
        <v>8.4119879549431893</v>
      </c>
      <c r="Z13" s="36">
        <v>40.570607019058073</v>
      </c>
      <c r="AA13" s="38">
        <v>14</v>
      </c>
      <c r="AB13" s="163" t="s">
        <v>64</v>
      </c>
      <c r="AC13" s="36">
        <v>0</v>
      </c>
      <c r="AD13" s="36">
        <v>3.4422273786079924</v>
      </c>
      <c r="AE13" s="36">
        <v>42.337770126246539</v>
      </c>
      <c r="AF13" s="38">
        <v>30</v>
      </c>
      <c r="AG13" s="42"/>
      <c r="AH13" s="39"/>
      <c r="AI13" s="40"/>
      <c r="AJ13" s="41"/>
    </row>
    <row r="14" spans="1:36" ht="29" x14ac:dyDescent="0.35">
      <c r="A14" s="33" t="s">
        <v>88</v>
      </c>
      <c r="B14" s="34">
        <v>30</v>
      </c>
      <c r="C14" s="161" t="s">
        <v>89</v>
      </c>
      <c r="D14" s="35">
        <v>250398.37268952877</v>
      </c>
      <c r="E14" s="36">
        <v>119307.69980674541</v>
      </c>
      <c r="F14" s="36">
        <v>74731.727880064369</v>
      </c>
      <c r="G14" s="36">
        <v>-100.21544523721204</v>
      </c>
      <c r="H14" s="35">
        <v>247979.93984789948</v>
      </c>
      <c r="I14" s="36">
        <v>128919.4699150747</v>
      </c>
      <c r="J14" s="36">
        <v>73951.664482694308</v>
      </c>
      <c r="K14" s="36">
        <v>87.688514582560543</v>
      </c>
      <c r="L14" s="35">
        <v>185.73382503735846</v>
      </c>
      <c r="M14" s="36">
        <v>12215.936774995962</v>
      </c>
      <c r="N14" s="36">
        <v>1824.1032692966062</v>
      </c>
      <c r="O14" s="37">
        <v>187.90395981977261</v>
      </c>
      <c r="P14" s="36">
        <v>180.53950869656759</v>
      </c>
      <c r="Q14" s="36">
        <v>8.5264482015022853</v>
      </c>
      <c r="R14" s="36">
        <v>374.64592256124791</v>
      </c>
      <c r="S14" s="36">
        <v>187.90395981977258</v>
      </c>
      <c r="T14" s="35">
        <v>41608.350631501853</v>
      </c>
      <c r="U14" s="36">
        <v>419779.8320726013</v>
      </c>
      <c r="V14" s="36">
        <v>5984.1885401419577</v>
      </c>
      <c r="W14" s="162">
        <v>-16</v>
      </c>
      <c r="X14" s="36">
        <v>41206.482997250016</v>
      </c>
      <c r="Y14" s="36">
        <v>453598.49799718562</v>
      </c>
      <c r="Z14" s="36">
        <v>5921.7244893894067</v>
      </c>
      <c r="AA14" s="38">
        <v>14</v>
      </c>
      <c r="AB14" s="163" t="s">
        <v>64</v>
      </c>
      <c r="AC14" s="36">
        <v>30.863132348973146</v>
      </c>
      <c r="AD14" s="36">
        <v>42981.33227213045</v>
      </c>
      <c r="AE14" s="36">
        <v>146.06617817908307</v>
      </c>
      <c r="AF14" s="38">
        <v>30</v>
      </c>
      <c r="AG14" s="42"/>
      <c r="AH14" s="39"/>
      <c r="AI14" s="40"/>
      <c r="AJ14" s="41"/>
    </row>
    <row r="15" spans="1:36" ht="29" x14ac:dyDescent="0.35">
      <c r="A15" s="33" t="s">
        <v>90</v>
      </c>
      <c r="B15" s="34">
        <v>0</v>
      </c>
      <c r="C15" s="161" t="s">
        <v>91</v>
      </c>
      <c r="D15" s="35">
        <v>29192.080742152924</v>
      </c>
      <c r="E15" s="36">
        <v>29541.162957230583</v>
      </c>
      <c r="F15" s="36">
        <v>29813.635575271197</v>
      </c>
      <c r="G15" s="36">
        <v>2902.0239680354553</v>
      </c>
      <c r="H15" s="35">
        <v>29192.080742152924</v>
      </c>
      <c r="I15" s="36">
        <v>29541.162957230583</v>
      </c>
      <c r="J15" s="36">
        <v>29813.635575271197</v>
      </c>
      <c r="K15" s="36">
        <v>2902.0239680354553</v>
      </c>
      <c r="L15" s="35">
        <v>0</v>
      </c>
      <c r="M15" s="36">
        <v>0</v>
      </c>
      <c r="N15" s="36">
        <v>0</v>
      </c>
      <c r="O15" s="37">
        <v>0</v>
      </c>
      <c r="P15" s="36">
        <v>457.90314523748128</v>
      </c>
      <c r="Q15" s="36">
        <v>767.08891710534033</v>
      </c>
      <c r="R15" s="36">
        <v>1262.4570531161401</v>
      </c>
      <c r="S15" s="36">
        <v>829.14970515298717</v>
      </c>
      <c r="T15" s="35">
        <v>1912.5494798914146</v>
      </c>
      <c r="U15" s="36">
        <v>1155.3222435557825</v>
      </c>
      <c r="V15" s="36">
        <v>708.46692570686162</v>
      </c>
      <c r="W15" s="162">
        <v>105</v>
      </c>
      <c r="X15" s="36">
        <v>1912.5494798914146</v>
      </c>
      <c r="Y15" s="36">
        <v>1155.3222435557825</v>
      </c>
      <c r="Z15" s="36">
        <v>708.46692570686162</v>
      </c>
      <c r="AA15" s="38">
        <v>105</v>
      </c>
      <c r="AB15" s="42" t="s">
        <v>92</v>
      </c>
      <c r="AC15" s="36">
        <v>0</v>
      </c>
      <c r="AD15" s="36">
        <v>0</v>
      </c>
      <c r="AE15" s="36">
        <v>0</v>
      </c>
      <c r="AF15" s="38">
        <v>0</v>
      </c>
      <c r="AG15" s="42" t="s">
        <v>76</v>
      </c>
      <c r="AH15" s="39"/>
      <c r="AI15" s="40"/>
      <c r="AJ15" s="41"/>
    </row>
    <row r="16" spans="1:36" ht="29" x14ac:dyDescent="0.35">
      <c r="A16" s="33" t="s">
        <v>93</v>
      </c>
      <c r="B16" s="34">
        <v>30</v>
      </c>
      <c r="C16" s="161" t="s">
        <v>94</v>
      </c>
      <c r="D16" s="35">
        <v>49137.1432407881</v>
      </c>
      <c r="E16" s="36">
        <v>43258.269360990671</v>
      </c>
      <c r="F16" s="36">
        <v>27586.23432687953</v>
      </c>
      <c r="G16" s="36">
        <v>-6094.0100893488179</v>
      </c>
      <c r="H16" s="35">
        <v>49415.743552872285</v>
      </c>
      <c r="I16" s="36">
        <v>45462.489721117287</v>
      </c>
      <c r="J16" s="36">
        <v>29570.278509644351</v>
      </c>
      <c r="K16" s="36">
        <v>5332.2588281802164</v>
      </c>
      <c r="L16" s="35">
        <v>278.60031208418502</v>
      </c>
      <c r="M16" s="36">
        <v>2204.2203601266169</v>
      </c>
      <c r="N16" s="36">
        <v>1984.0441827648212</v>
      </c>
      <c r="O16" s="37">
        <v>11426.268917529034</v>
      </c>
      <c r="P16" s="36">
        <v>8239.6381453654903</v>
      </c>
      <c r="Q16" s="36">
        <v>7947.4108454315801</v>
      </c>
      <c r="R16" s="36">
        <v>18091.757761790032</v>
      </c>
      <c r="S16" s="36">
        <v>11426.268917529034</v>
      </c>
      <c r="T16" s="35">
        <v>178.90522268296223</v>
      </c>
      <c r="U16" s="36">
        <v>163.291933193023</v>
      </c>
      <c r="V16" s="36">
        <v>45.743870811395553</v>
      </c>
      <c r="W16" s="162">
        <v>-16</v>
      </c>
      <c r="X16" s="36">
        <v>179.91958875281529</v>
      </c>
      <c r="Y16" s="36">
        <v>171.61245569901754</v>
      </c>
      <c r="Z16" s="36">
        <v>49.033839993309662</v>
      </c>
      <c r="AA16" s="38">
        <v>14</v>
      </c>
      <c r="AB16" s="163" t="s">
        <v>64</v>
      </c>
      <c r="AC16" s="36">
        <v>1.0143660698530359</v>
      </c>
      <c r="AD16" s="36">
        <v>8.3205225059945338</v>
      </c>
      <c r="AE16" s="36">
        <v>3.2899691819141119</v>
      </c>
      <c r="AF16" s="38">
        <v>30</v>
      </c>
      <c r="AG16" s="42"/>
      <c r="AH16" s="39"/>
      <c r="AI16" s="40"/>
      <c r="AJ16" s="41"/>
    </row>
    <row r="17" spans="1:36" ht="29" x14ac:dyDescent="0.35">
      <c r="A17" s="33" t="s">
        <v>95</v>
      </c>
      <c r="B17" s="34">
        <v>30</v>
      </c>
      <c r="C17" s="161" t="s">
        <v>96</v>
      </c>
      <c r="D17" s="35">
        <v>28943.471048225805</v>
      </c>
      <c r="E17" s="36">
        <v>27245.453831181891</v>
      </c>
      <c r="F17" s="36">
        <v>22238.564496962903</v>
      </c>
      <c r="G17" s="36">
        <v>0</v>
      </c>
      <c r="H17" s="35">
        <v>31701.206820519568</v>
      </c>
      <c r="I17" s="36">
        <v>27541.984559385521</v>
      </c>
      <c r="J17" s="36">
        <v>22238.564496962903</v>
      </c>
      <c r="K17" s="36">
        <v>5621.9815374524032</v>
      </c>
      <c r="L17" s="35">
        <v>2757.7357722937618</v>
      </c>
      <c r="M17" s="36">
        <v>296.5307282036303</v>
      </c>
      <c r="N17" s="36">
        <v>0</v>
      </c>
      <c r="O17" s="37">
        <v>5621.9815374524032</v>
      </c>
      <c r="P17" s="36">
        <v>5694.2901936520284</v>
      </c>
      <c r="Q17" s="36">
        <v>5357.4859901982882</v>
      </c>
      <c r="R17" s="36">
        <v>5814.1684285068905</v>
      </c>
      <c r="S17" s="36">
        <v>5621.9815374524032</v>
      </c>
      <c r="T17" s="35">
        <v>152.4868072959745</v>
      </c>
      <c r="U17" s="36">
        <v>152.56476945172653</v>
      </c>
      <c r="V17" s="36">
        <v>114.74675065101555</v>
      </c>
      <c r="W17" s="162">
        <v>0</v>
      </c>
      <c r="X17" s="36">
        <v>167.01576004605425</v>
      </c>
      <c r="Y17" s="36">
        <v>154.22523517434053</v>
      </c>
      <c r="Z17" s="36">
        <v>114.74675065101555</v>
      </c>
      <c r="AA17" s="38">
        <v>30</v>
      </c>
      <c r="AB17" s="42" t="s">
        <v>97</v>
      </c>
      <c r="AC17" s="36">
        <v>14.52895275007976</v>
      </c>
      <c r="AD17" s="36">
        <v>1.6604657226139863</v>
      </c>
      <c r="AE17" s="36">
        <v>0</v>
      </c>
      <c r="AF17" s="38">
        <v>30</v>
      </c>
      <c r="AG17" s="42"/>
      <c r="AH17" s="39" t="e">
        <f>#REF!</f>
        <v>#REF!</v>
      </c>
      <c r="AI17" s="40" t="e">
        <f>#REF!</f>
        <v>#REF!</v>
      </c>
      <c r="AJ17" s="41"/>
    </row>
    <row r="18" spans="1:36" ht="58" x14ac:dyDescent="0.35">
      <c r="A18" s="33" t="s">
        <v>98</v>
      </c>
      <c r="B18" s="34">
        <v>30</v>
      </c>
      <c r="C18" s="161" t="s">
        <v>99</v>
      </c>
      <c r="D18" s="35">
        <v>94986.402572492603</v>
      </c>
      <c r="E18" s="36">
        <v>86657.303876296544</v>
      </c>
      <c r="F18" s="36">
        <v>11061.929846030429</v>
      </c>
      <c r="G18" s="36">
        <v>9282.0063705824214</v>
      </c>
      <c r="H18" s="35">
        <v>94986.402572492603</v>
      </c>
      <c r="I18" s="36">
        <v>86657.303876296544</v>
      </c>
      <c r="J18" s="36">
        <v>11061.929846030429</v>
      </c>
      <c r="K18" s="36">
        <v>15206.691287975456</v>
      </c>
      <c r="L18" s="35">
        <v>0</v>
      </c>
      <c r="M18" s="36">
        <v>0</v>
      </c>
      <c r="N18" s="36">
        <v>0</v>
      </c>
      <c r="O18" s="37">
        <v>5924.684917393035</v>
      </c>
      <c r="P18" s="36">
        <v>4381.137108158453</v>
      </c>
      <c r="Q18" s="36">
        <v>12694.573336778911</v>
      </c>
      <c r="R18" s="36">
        <v>698.34430724174092</v>
      </c>
      <c r="S18" s="36">
        <v>5924.684917393035</v>
      </c>
      <c r="T18" s="35">
        <v>650.42293971314734</v>
      </c>
      <c r="U18" s="36">
        <v>204.78979854777401</v>
      </c>
      <c r="V18" s="36">
        <v>475.20670239535002</v>
      </c>
      <c r="W18" s="162">
        <v>47</v>
      </c>
      <c r="X18" s="36">
        <v>650.42293971314734</v>
      </c>
      <c r="Y18" s="36">
        <v>204.78979854777401</v>
      </c>
      <c r="Z18" s="36">
        <v>475.20670239535002</v>
      </c>
      <c r="AA18" s="38">
        <v>77</v>
      </c>
      <c r="AB18" s="42" t="s">
        <v>100</v>
      </c>
      <c r="AC18" s="36">
        <v>0</v>
      </c>
      <c r="AD18" s="36">
        <v>0</v>
      </c>
      <c r="AE18" s="36">
        <v>0</v>
      </c>
      <c r="AF18" s="38">
        <v>30</v>
      </c>
      <c r="AG18" s="165"/>
      <c r="AH18" s="39" t="e">
        <f>#REF!</f>
        <v>#REF!</v>
      </c>
      <c r="AI18" s="40" t="e">
        <f>#REF!</f>
        <v>#REF!</v>
      </c>
      <c r="AJ18" s="41"/>
    </row>
    <row r="19" spans="1:36" ht="58" x14ac:dyDescent="0.35">
      <c r="A19" s="33" t="s">
        <v>101</v>
      </c>
      <c r="B19" s="34">
        <v>30</v>
      </c>
      <c r="C19" s="161" t="s">
        <v>102</v>
      </c>
      <c r="D19" s="43">
        <v>30343.805524618663</v>
      </c>
      <c r="E19" s="44">
        <v>17791.6265434405</v>
      </c>
      <c r="F19" s="44">
        <v>9424.2286578357453</v>
      </c>
      <c r="G19" s="44">
        <v>-10620.755909402613</v>
      </c>
      <c r="H19" s="43">
        <v>31318.644468337021</v>
      </c>
      <c r="I19" s="44">
        <v>31646.579990088521</v>
      </c>
      <c r="J19" s="44">
        <v>36806.951425358006</v>
      </c>
      <c r="K19" s="44">
        <v>10620.755909402613</v>
      </c>
      <c r="L19" s="43">
        <v>974.83894371835595</v>
      </c>
      <c r="M19" s="44">
        <v>13854.95344664802</v>
      </c>
      <c r="N19" s="44">
        <v>27382.72276752226</v>
      </c>
      <c r="O19" s="45">
        <v>21241.511818805226</v>
      </c>
      <c r="P19" s="36">
        <v>13918.675759272861</v>
      </c>
      <c r="Q19" s="36">
        <v>17617.431307087871</v>
      </c>
      <c r="R19" s="36">
        <v>32188.428390054949</v>
      </c>
      <c r="S19" s="36">
        <v>21241.511818805226</v>
      </c>
      <c r="T19" s="43">
        <v>65.402354468390641</v>
      </c>
      <c r="U19" s="44">
        <v>30.296629911562444</v>
      </c>
      <c r="V19" s="44">
        <v>8.7834937546197391</v>
      </c>
      <c r="W19" s="166">
        <v>-15</v>
      </c>
      <c r="X19" s="36">
        <v>67.503500354490257</v>
      </c>
      <c r="Y19" s="36">
        <v>53.889660936023787</v>
      </c>
      <c r="Z19" s="36">
        <v>34.304518672986852</v>
      </c>
      <c r="AA19" s="38">
        <v>15</v>
      </c>
      <c r="AB19" s="163" t="s">
        <v>103</v>
      </c>
      <c r="AC19" s="36">
        <v>2.1011458860996202</v>
      </c>
      <c r="AD19" s="36">
        <v>23.593031024461339</v>
      </c>
      <c r="AE19" s="36">
        <v>25.521024918367115</v>
      </c>
      <c r="AF19" s="38">
        <v>30</v>
      </c>
      <c r="AG19" s="42"/>
      <c r="AH19" s="39" t="e">
        <f>#REF!</f>
        <v>#REF!</v>
      </c>
      <c r="AI19" s="40" t="e">
        <f>#REF!</f>
        <v>#REF!</v>
      </c>
      <c r="AJ19" s="41"/>
    </row>
    <row r="20" spans="1:36" ht="15" thickBot="1" x14ac:dyDescent="0.4">
      <c r="A20" s="46" t="s">
        <v>25</v>
      </c>
      <c r="B20" s="47"/>
      <c r="C20" s="48"/>
      <c r="D20" s="49">
        <f t="shared" ref="D20:S20" si="0">SUM(D4:D19)</f>
        <v>835366.61477935244</v>
      </c>
      <c r="E20" s="50">
        <f t="shared" si="0"/>
        <v>472035.32275904558</v>
      </c>
      <c r="F20" s="50">
        <f t="shared" si="0"/>
        <v>66776.343361723571</v>
      </c>
      <c r="G20" s="51">
        <f t="shared" si="0"/>
        <v>-152918.16710293325</v>
      </c>
      <c r="H20" s="49">
        <f t="shared" si="0"/>
        <v>965010.97841889085</v>
      </c>
      <c r="I20" s="50">
        <f t="shared" si="0"/>
        <v>1043459.193873732</v>
      </c>
      <c r="J20" s="50">
        <f t="shared" si="0"/>
        <v>886089.27767437871</v>
      </c>
      <c r="K20" s="51">
        <f t="shared" si="0"/>
        <v>347866.079735137</v>
      </c>
      <c r="L20" s="49">
        <f t="shared" si="0"/>
        <v>132248.53030620495</v>
      </c>
      <c r="M20" s="50">
        <f t="shared" si="0"/>
        <v>574028.03778135288</v>
      </c>
      <c r="N20" s="50">
        <f t="shared" si="0"/>
        <v>821917.10097932175</v>
      </c>
      <c r="O20" s="51">
        <f t="shared" si="0"/>
        <v>500784.24683807016</v>
      </c>
      <c r="P20" s="52">
        <f t="shared" si="0"/>
        <v>623331.9886511428</v>
      </c>
      <c r="Q20" s="53">
        <f t="shared" si="0"/>
        <v>1080460.4983599158</v>
      </c>
      <c r="R20" s="53">
        <f t="shared" si="0"/>
        <v>1016748.7230359259</v>
      </c>
      <c r="S20" s="54">
        <f t="shared" si="0"/>
        <v>625518.43123112957</v>
      </c>
      <c r="T20" s="53">
        <f>D20/P20*30</f>
        <v>40.204897068753425</v>
      </c>
      <c r="U20" s="53">
        <f>E20/Q20*30</f>
        <v>13.106503851151558</v>
      </c>
      <c r="V20" s="53">
        <f>F20/R20*30</f>
        <v>1.9702904517746049</v>
      </c>
      <c r="W20" s="55">
        <f>G20/S20*30</f>
        <v>-7.3339885509990612</v>
      </c>
      <c r="X20" s="52">
        <f>H20/P20*30</f>
        <v>46.444478832561913</v>
      </c>
      <c r="Y20" s="53">
        <f>I20/Q20*30</f>
        <v>28.972624046625953</v>
      </c>
      <c r="Z20" s="53">
        <f>J20/R20*30</f>
        <v>26.144786541612493</v>
      </c>
      <c r="AA20" s="56">
        <f>K20/S20*30</f>
        <v>16.68373283823831</v>
      </c>
      <c r="AB20" s="54"/>
      <c r="AC20" s="52">
        <f>L20/P20*30</f>
        <v>6.3649162587845236</v>
      </c>
      <c r="AD20" s="53">
        <f>M20/Q20*30</f>
        <v>15.938427327589441</v>
      </c>
      <c r="AE20" s="53">
        <f>N20/R20*30</f>
        <v>24.251334150442208</v>
      </c>
      <c r="AF20" s="56">
        <f>O20/S20*30</f>
        <v>24.017721389237369</v>
      </c>
      <c r="AG20" s="54"/>
      <c r="AH20" s="57" t="e">
        <f>#REF!</f>
        <v>#REF!</v>
      </c>
      <c r="AI20" s="58" t="e">
        <f>#REF!</f>
        <v>#REF!</v>
      </c>
      <c r="AJ20" s="51"/>
    </row>
    <row r="21" spans="1:36" ht="15" thickTop="1" x14ac:dyDescent="0.35"/>
    <row r="22" spans="1:36" x14ac:dyDescent="0.35">
      <c r="F22" s="36"/>
      <c r="R22" s="36"/>
      <c r="X22" s="60"/>
      <c r="Y22" s="60"/>
      <c r="Z22" s="60"/>
      <c r="AA22" s="60"/>
      <c r="AB22" s="60"/>
      <c r="AC22" s="60"/>
      <c r="AD22" s="60"/>
      <c r="AG22" s="60"/>
      <c r="AJ22" s="60"/>
    </row>
    <row r="23" spans="1:36" x14ac:dyDescent="0.35">
      <c r="R23" s="27"/>
      <c r="Z23" s="60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C251"/>
  <sheetViews>
    <sheetView showGridLines="0" zoomScale="80" zoomScaleNormal="80" workbookViewId="0">
      <pane xSplit="2" ySplit="2" topLeftCell="C3" activePane="bottomRight" state="frozen"/>
      <selection pane="topRight"/>
      <selection pane="bottomLeft"/>
      <selection pane="bottomRight" activeCell="G2" sqref="G2:FC2"/>
    </sheetView>
  </sheetViews>
  <sheetFormatPr defaultColWidth="8.81640625" defaultRowHeight="14.5" x14ac:dyDescent="0.35"/>
  <cols>
    <col min="2" max="2" width="50.54296875" bestFit="1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53</v>
      </c>
      <c r="G1" s="76" t="s">
        <v>42</v>
      </c>
      <c r="H1" s="2"/>
    </row>
    <row r="2" spans="1:159" ht="29" x14ac:dyDescent="0.35">
      <c r="A2" s="9" t="s">
        <v>9</v>
      </c>
      <c r="B2" s="4" t="s">
        <v>12</v>
      </c>
      <c r="C2" s="4" t="s">
        <v>54</v>
      </c>
      <c r="D2" s="4" t="s">
        <v>59</v>
      </c>
      <c r="E2" s="125" t="s">
        <v>60</v>
      </c>
      <c r="F2" s="128" t="s">
        <v>61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5">
        <f t="shared" si="0"/>
        <v>43738</v>
      </c>
      <c r="AK2" s="75">
        <f>AJ2+1</f>
        <v>43739</v>
      </c>
      <c r="AL2" s="75">
        <f t="shared" ref="AL2:CT2" si="1">AK2+1</f>
        <v>43740</v>
      </c>
      <c r="AM2" s="75">
        <f t="shared" si="1"/>
        <v>43741</v>
      </c>
      <c r="AN2" s="75">
        <f t="shared" si="1"/>
        <v>43742</v>
      </c>
      <c r="AO2" s="75">
        <f t="shared" si="1"/>
        <v>43743</v>
      </c>
      <c r="AP2" s="75">
        <f t="shared" si="1"/>
        <v>43744</v>
      </c>
      <c r="AQ2" s="75">
        <f t="shared" si="1"/>
        <v>43745</v>
      </c>
      <c r="AR2" s="75">
        <f t="shared" si="1"/>
        <v>43746</v>
      </c>
      <c r="AS2" s="75">
        <f t="shared" si="1"/>
        <v>43747</v>
      </c>
      <c r="AT2" s="75">
        <f t="shared" si="1"/>
        <v>43748</v>
      </c>
      <c r="AU2" s="75">
        <f t="shared" si="1"/>
        <v>43749</v>
      </c>
      <c r="AV2" s="75">
        <f t="shared" si="1"/>
        <v>43750</v>
      </c>
      <c r="AW2" s="75">
        <f t="shared" si="1"/>
        <v>43751</v>
      </c>
      <c r="AX2" s="75">
        <f t="shared" si="1"/>
        <v>43752</v>
      </c>
      <c r="AY2" s="75">
        <f t="shared" si="1"/>
        <v>43753</v>
      </c>
      <c r="AZ2" s="75">
        <f t="shared" si="1"/>
        <v>43754</v>
      </c>
      <c r="BA2" s="75">
        <f t="shared" si="1"/>
        <v>43755</v>
      </c>
      <c r="BB2" s="75">
        <f t="shared" si="1"/>
        <v>43756</v>
      </c>
      <c r="BC2" s="75">
        <f t="shared" si="1"/>
        <v>43757</v>
      </c>
      <c r="BD2" s="75">
        <f t="shared" si="1"/>
        <v>43758</v>
      </c>
      <c r="BE2" s="75">
        <f t="shared" si="1"/>
        <v>43759</v>
      </c>
      <c r="BF2" s="75">
        <f t="shared" si="1"/>
        <v>43760</v>
      </c>
      <c r="BG2" s="75">
        <f t="shared" si="1"/>
        <v>43761</v>
      </c>
      <c r="BH2" s="75">
        <f t="shared" si="1"/>
        <v>43762</v>
      </c>
      <c r="BI2" s="75">
        <f t="shared" si="1"/>
        <v>43763</v>
      </c>
      <c r="BJ2" s="75">
        <f t="shared" si="1"/>
        <v>43764</v>
      </c>
      <c r="BK2" s="75">
        <f t="shared" si="1"/>
        <v>43765</v>
      </c>
      <c r="BL2" s="75">
        <f t="shared" si="1"/>
        <v>43766</v>
      </c>
      <c r="BM2" s="75">
        <f t="shared" si="1"/>
        <v>43767</v>
      </c>
      <c r="BN2" s="75">
        <f t="shared" si="1"/>
        <v>43768</v>
      </c>
      <c r="BO2" s="75">
        <f t="shared" si="1"/>
        <v>43769</v>
      </c>
      <c r="BP2" s="75">
        <f t="shared" si="1"/>
        <v>43770</v>
      </c>
      <c r="BQ2" s="75">
        <f t="shared" si="1"/>
        <v>43771</v>
      </c>
      <c r="BR2" s="75">
        <f t="shared" si="1"/>
        <v>43772</v>
      </c>
      <c r="BS2" s="75">
        <f t="shared" si="1"/>
        <v>43773</v>
      </c>
      <c r="BT2" s="75">
        <f t="shared" si="1"/>
        <v>43774</v>
      </c>
      <c r="BU2" s="75">
        <f t="shared" si="1"/>
        <v>43775</v>
      </c>
      <c r="BV2" s="75">
        <f t="shared" si="1"/>
        <v>43776</v>
      </c>
      <c r="BW2" s="75">
        <f t="shared" si="1"/>
        <v>43777</v>
      </c>
      <c r="BX2" s="75">
        <f t="shared" si="1"/>
        <v>43778</v>
      </c>
      <c r="BY2" s="75">
        <f t="shared" si="1"/>
        <v>43779</v>
      </c>
      <c r="BZ2" s="75">
        <f t="shared" si="1"/>
        <v>43780</v>
      </c>
      <c r="CA2" s="75">
        <f t="shared" si="1"/>
        <v>43781</v>
      </c>
      <c r="CB2" s="75">
        <f t="shared" si="1"/>
        <v>43782</v>
      </c>
      <c r="CC2" s="75">
        <f t="shared" si="1"/>
        <v>43783</v>
      </c>
      <c r="CD2" s="75">
        <f t="shared" si="1"/>
        <v>43784</v>
      </c>
      <c r="CE2" s="75">
        <f t="shared" si="1"/>
        <v>43785</v>
      </c>
      <c r="CF2" s="75">
        <f t="shared" si="1"/>
        <v>43786</v>
      </c>
      <c r="CG2" s="75">
        <f t="shared" si="1"/>
        <v>43787</v>
      </c>
      <c r="CH2" s="75">
        <f t="shared" si="1"/>
        <v>43788</v>
      </c>
      <c r="CI2" s="75">
        <f t="shared" si="1"/>
        <v>43789</v>
      </c>
      <c r="CJ2" s="75">
        <f t="shared" si="1"/>
        <v>43790</v>
      </c>
      <c r="CK2" s="75">
        <f t="shared" si="1"/>
        <v>43791</v>
      </c>
      <c r="CL2" s="75">
        <f t="shared" si="1"/>
        <v>43792</v>
      </c>
      <c r="CM2" s="75">
        <f t="shared" si="1"/>
        <v>43793</v>
      </c>
      <c r="CN2" s="75">
        <f t="shared" si="1"/>
        <v>43794</v>
      </c>
      <c r="CO2" s="75">
        <f t="shared" si="1"/>
        <v>43795</v>
      </c>
      <c r="CP2" s="75">
        <f t="shared" si="1"/>
        <v>43796</v>
      </c>
      <c r="CQ2" s="75">
        <f t="shared" si="1"/>
        <v>43797</v>
      </c>
      <c r="CR2" s="75">
        <f t="shared" si="1"/>
        <v>43798</v>
      </c>
      <c r="CS2" s="75">
        <f t="shared" si="1"/>
        <v>43799</v>
      </c>
      <c r="CT2" s="75">
        <f t="shared" si="1"/>
        <v>43800</v>
      </c>
      <c r="CU2" s="75">
        <f t="shared" ref="CU2" si="2">CT2+1</f>
        <v>43801</v>
      </c>
      <c r="CV2" s="75">
        <f t="shared" ref="CV2" si="3">CU2+1</f>
        <v>43802</v>
      </c>
      <c r="CW2" s="75">
        <f t="shared" ref="CW2" si="4">CV2+1</f>
        <v>43803</v>
      </c>
      <c r="CX2" s="75">
        <f t="shared" ref="CX2" si="5">CW2+1</f>
        <v>43804</v>
      </c>
      <c r="CY2" s="75">
        <f t="shared" ref="CY2" si="6">CX2+1</f>
        <v>43805</v>
      </c>
      <c r="CZ2" s="75">
        <f t="shared" ref="CZ2" si="7">CY2+1</f>
        <v>43806</v>
      </c>
      <c r="DA2" s="75">
        <f t="shared" ref="DA2" si="8">CZ2+1</f>
        <v>43807</v>
      </c>
      <c r="DB2" s="75">
        <f t="shared" ref="DB2" si="9">DA2+1</f>
        <v>43808</v>
      </c>
      <c r="DC2" s="75">
        <f t="shared" ref="DC2" si="10">DB2+1</f>
        <v>43809</v>
      </c>
      <c r="DD2" s="75">
        <f t="shared" ref="DD2" si="11">DC2+1</f>
        <v>43810</v>
      </c>
      <c r="DE2" s="75">
        <f t="shared" ref="DE2" si="12">DD2+1</f>
        <v>43811</v>
      </c>
      <c r="DF2" s="75">
        <f t="shared" ref="DF2" si="13">DE2+1</f>
        <v>43812</v>
      </c>
      <c r="DG2" s="75">
        <f t="shared" ref="DG2" si="14">DF2+1</f>
        <v>43813</v>
      </c>
      <c r="DH2" s="75">
        <f t="shared" ref="DH2" si="15">DG2+1</f>
        <v>43814</v>
      </c>
      <c r="DI2" s="75">
        <f t="shared" ref="DI2" si="16">DH2+1</f>
        <v>43815</v>
      </c>
      <c r="DJ2" s="75">
        <f t="shared" ref="DJ2" si="17">DI2+1</f>
        <v>43816</v>
      </c>
      <c r="DK2" s="75">
        <f t="shared" ref="DK2" si="18">DJ2+1</f>
        <v>43817</v>
      </c>
      <c r="DL2" s="75">
        <f t="shared" ref="DL2" si="19">DK2+1</f>
        <v>43818</v>
      </c>
      <c r="DM2" s="75">
        <f t="shared" ref="DM2" si="20">DL2+1</f>
        <v>43819</v>
      </c>
      <c r="DN2" s="75">
        <f t="shared" ref="DN2" si="21">DM2+1</f>
        <v>43820</v>
      </c>
      <c r="DO2" s="75">
        <f t="shared" ref="DO2" si="22">DN2+1</f>
        <v>43821</v>
      </c>
      <c r="DP2" s="75">
        <f t="shared" ref="DP2" si="23">DO2+1</f>
        <v>43822</v>
      </c>
      <c r="DQ2" s="75">
        <f t="shared" ref="DQ2" si="24">DP2+1</f>
        <v>43823</v>
      </c>
      <c r="DR2" s="75">
        <f t="shared" ref="DR2" si="25">DQ2+1</f>
        <v>43824</v>
      </c>
      <c r="DS2" s="75">
        <f t="shared" ref="DS2" si="26">DR2+1</f>
        <v>43825</v>
      </c>
      <c r="DT2" s="75">
        <f t="shared" ref="DT2" si="27">DS2+1</f>
        <v>43826</v>
      </c>
      <c r="DU2" s="75">
        <f t="shared" ref="DU2" si="28">DT2+1</f>
        <v>43827</v>
      </c>
      <c r="DV2" s="75">
        <f t="shared" ref="DV2" si="29">DU2+1</f>
        <v>43828</v>
      </c>
      <c r="DW2" s="75">
        <f t="shared" ref="DW2" si="30">DV2+1</f>
        <v>43829</v>
      </c>
      <c r="DX2" s="75">
        <f t="shared" ref="DX2" si="31">DW2+1</f>
        <v>43830</v>
      </c>
      <c r="DY2" s="75">
        <f t="shared" ref="DY2" si="32">DX2+1</f>
        <v>43831</v>
      </c>
      <c r="DZ2" s="75">
        <f t="shared" ref="DZ2" si="33">DY2+1</f>
        <v>43832</v>
      </c>
      <c r="EA2" s="75">
        <f t="shared" ref="EA2" si="34">DZ2+1</f>
        <v>43833</v>
      </c>
      <c r="EB2" s="75">
        <f t="shared" ref="EB2" si="35">EA2+1</f>
        <v>43834</v>
      </c>
      <c r="EC2" s="75">
        <f t="shared" ref="EC2" si="36">EB2+1</f>
        <v>43835</v>
      </c>
      <c r="ED2" s="75">
        <f t="shared" ref="ED2" si="37">EC2+1</f>
        <v>43836</v>
      </c>
      <c r="EE2" s="75">
        <f t="shared" ref="EE2" si="38">ED2+1</f>
        <v>43837</v>
      </c>
      <c r="EF2" s="75">
        <f t="shared" ref="EF2" si="39">EE2+1</f>
        <v>43838</v>
      </c>
      <c r="EG2" s="75">
        <f t="shared" ref="EG2" si="40">EF2+1</f>
        <v>43839</v>
      </c>
      <c r="EH2" s="75">
        <f t="shared" ref="EH2" si="41">EG2+1</f>
        <v>43840</v>
      </c>
      <c r="EI2" s="75">
        <f t="shared" ref="EI2" si="42">EH2+1</f>
        <v>43841</v>
      </c>
      <c r="EJ2" s="75">
        <f t="shared" ref="EJ2" si="43">EI2+1</f>
        <v>43842</v>
      </c>
      <c r="EK2" s="75">
        <f t="shared" ref="EK2" si="44">EJ2+1</f>
        <v>43843</v>
      </c>
      <c r="EL2" s="75">
        <f t="shared" ref="EL2" si="45">EK2+1</f>
        <v>43844</v>
      </c>
      <c r="EM2" s="75">
        <f t="shared" ref="EM2" si="46">EL2+1</f>
        <v>43845</v>
      </c>
      <c r="EN2" s="75">
        <f t="shared" ref="EN2" si="47">EM2+1</f>
        <v>43846</v>
      </c>
      <c r="EO2" s="75">
        <f t="shared" ref="EO2" si="48">EN2+1</f>
        <v>43847</v>
      </c>
      <c r="EP2" s="75">
        <f t="shared" ref="EP2" si="49">EO2+1</f>
        <v>43848</v>
      </c>
      <c r="EQ2" s="75">
        <f t="shared" ref="EQ2" si="50">EP2+1</f>
        <v>43849</v>
      </c>
      <c r="ER2" s="75">
        <f t="shared" ref="ER2" si="51">EQ2+1</f>
        <v>43850</v>
      </c>
      <c r="ES2" s="75">
        <f t="shared" ref="ES2" si="52">ER2+1</f>
        <v>43851</v>
      </c>
      <c r="ET2" s="75">
        <f t="shared" ref="ET2" si="53">ES2+1</f>
        <v>43852</v>
      </c>
      <c r="EU2" s="75">
        <f t="shared" ref="EU2" si="54">ET2+1</f>
        <v>43853</v>
      </c>
      <c r="EV2" s="75">
        <f t="shared" ref="EV2" si="55">EU2+1</f>
        <v>43854</v>
      </c>
      <c r="EW2" s="75">
        <f t="shared" ref="EW2" si="56">EV2+1</f>
        <v>43855</v>
      </c>
      <c r="EX2" s="75">
        <f t="shared" ref="EX2" si="57">EW2+1</f>
        <v>43856</v>
      </c>
      <c r="EY2" s="75">
        <f t="shared" ref="EY2" si="58">EX2+1</f>
        <v>43857</v>
      </c>
      <c r="EZ2" s="75">
        <f t="shared" ref="EZ2" si="59">EY2+1</f>
        <v>43858</v>
      </c>
      <c r="FA2" s="75">
        <f t="shared" ref="FA2" si="60">EZ2+1</f>
        <v>43859</v>
      </c>
      <c r="FB2" s="75">
        <f t="shared" ref="FB2" si="61">FA2+1</f>
        <v>43860</v>
      </c>
      <c r="FC2" s="75">
        <f t="shared" ref="FC2" si="62">FB2+1</f>
        <v>43861</v>
      </c>
    </row>
    <row r="3" spans="1:159" s="18" customFormat="1" x14ac:dyDescent="0.35">
      <c r="A3" s="113"/>
      <c r="B3"/>
      <c r="E3" s="126"/>
      <c r="F3" s="129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 s="113"/>
      <c r="B4"/>
      <c r="E4" s="126"/>
      <c r="F4" s="129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 s="113"/>
      <c r="B5"/>
      <c r="E5" s="126"/>
      <c r="F5" s="129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 s="113"/>
      <c r="B6"/>
      <c r="E6" s="126"/>
      <c r="F6" s="129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 s="113"/>
      <c r="B7"/>
      <c r="E7" s="126"/>
      <c r="F7" s="129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 s="113"/>
      <c r="B8"/>
      <c r="E8" s="126"/>
      <c r="F8" s="129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 s="113"/>
      <c r="B9"/>
      <c r="E9" s="126"/>
      <c r="F9" s="12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 s="113"/>
      <c r="B10"/>
      <c r="E10" s="126"/>
      <c r="F10" s="129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 s="113"/>
      <c r="B11"/>
      <c r="E11" s="126"/>
      <c r="F11" s="129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 s="113"/>
      <c r="B12"/>
      <c r="E12" s="126"/>
      <c r="F12" s="129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 s="113"/>
      <c r="B13"/>
      <c r="E13" s="126"/>
      <c r="F13" s="129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 s="113"/>
      <c r="B14"/>
      <c r="E14" s="126"/>
      <c r="F14" s="129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 s="113"/>
      <c r="B15"/>
      <c r="E15" s="126"/>
      <c r="F15" s="129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E16" s="126"/>
      <c r="F16" s="129"/>
      <c r="G16" s="126"/>
    </row>
    <row r="17" spans="1:7" s="18" customFormat="1" x14ac:dyDescent="0.35">
      <c r="A17"/>
      <c r="B17"/>
      <c r="E17" s="126"/>
      <c r="F17" s="129"/>
      <c r="G17" s="126"/>
    </row>
    <row r="18" spans="1:7" s="18" customFormat="1" x14ac:dyDescent="0.35">
      <c r="A18"/>
      <c r="B18"/>
      <c r="E18" s="126"/>
      <c r="F18" s="129"/>
      <c r="G18" s="126"/>
    </row>
    <row r="19" spans="1:7" s="18" customFormat="1" x14ac:dyDescent="0.35">
      <c r="A19"/>
      <c r="B19"/>
      <c r="E19" s="126"/>
      <c r="F19" s="129"/>
      <c r="G19" s="126"/>
    </row>
    <row r="20" spans="1:7" s="18" customFormat="1" x14ac:dyDescent="0.35">
      <c r="A20"/>
      <c r="B20"/>
      <c r="E20" s="126"/>
      <c r="F20" s="129"/>
      <c r="G20" s="126"/>
    </row>
    <row r="21" spans="1:7" s="18" customFormat="1" x14ac:dyDescent="0.35">
      <c r="A21"/>
      <c r="B21"/>
      <c r="F21" s="129"/>
      <c r="G21" s="126"/>
    </row>
    <row r="22" spans="1:7" s="18" customFormat="1" x14ac:dyDescent="0.35">
      <c r="A22"/>
      <c r="B22"/>
      <c r="F22" s="129"/>
      <c r="G22" s="126"/>
    </row>
    <row r="23" spans="1:7" s="18" customFormat="1" x14ac:dyDescent="0.35">
      <c r="A23"/>
      <c r="B23"/>
      <c r="F23" s="129"/>
      <c r="G23" s="126"/>
    </row>
    <row r="24" spans="1:7" s="18" customFormat="1" x14ac:dyDescent="0.35">
      <c r="A24"/>
      <c r="B24"/>
      <c r="F24" s="129"/>
      <c r="G24" s="126"/>
    </row>
    <row r="25" spans="1:7" s="18" customFormat="1" x14ac:dyDescent="0.35">
      <c r="A25"/>
      <c r="B25"/>
      <c r="G25" s="77"/>
    </row>
    <row r="26" spans="1:7" s="18" customFormat="1" x14ac:dyDescent="0.35">
      <c r="A26"/>
      <c r="B26"/>
      <c r="G26" s="77"/>
    </row>
    <row r="27" spans="1:7" s="18" customFormat="1" x14ac:dyDescent="0.35">
      <c r="A27"/>
      <c r="B27"/>
      <c r="G27" s="77"/>
    </row>
    <row r="28" spans="1:7" s="18" customFormat="1" x14ac:dyDescent="0.35">
      <c r="A28"/>
      <c r="B28"/>
      <c r="G28" s="77"/>
    </row>
    <row r="29" spans="1:7" s="18" customFormat="1" x14ac:dyDescent="0.35">
      <c r="A29"/>
      <c r="B29"/>
      <c r="G29" s="77"/>
    </row>
    <row r="30" spans="1:7" s="18" customFormat="1" x14ac:dyDescent="0.35">
      <c r="A30"/>
      <c r="B30"/>
      <c r="G30" s="77"/>
    </row>
    <row r="31" spans="1:7" s="18" customFormat="1" x14ac:dyDescent="0.35">
      <c r="A31"/>
      <c r="B31"/>
      <c r="G31" s="77"/>
    </row>
    <row r="32" spans="1:7" s="18" customFormat="1" x14ac:dyDescent="0.35">
      <c r="A32"/>
      <c r="B32"/>
      <c r="G32" s="77"/>
    </row>
    <row r="33" spans="1:109" s="18" customFormat="1" x14ac:dyDescent="0.35">
      <c r="A33"/>
      <c r="B33"/>
      <c r="G33" s="77"/>
    </row>
    <row r="34" spans="1:109" s="18" customFormat="1" x14ac:dyDescent="0.35">
      <c r="A34"/>
      <c r="B34"/>
      <c r="G34" s="77"/>
    </row>
    <row r="35" spans="1:109" s="18" customFormat="1" x14ac:dyDescent="0.35">
      <c r="A35"/>
      <c r="B35"/>
      <c r="G35" s="77"/>
    </row>
    <row r="36" spans="1:109" s="18" customFormat="1" x14ac:dyDescent="0.35">
      <c r="A36"/>
      <c r="B36"/>
      <c r="G36" s="77"/>
    </row>
    <row r="37" spans="1:109" s="18" customFormat="1" x14ac:dyDescent="0.35">
      <c r="A37"/>
      <c r="B37"/>
      <c r="G37" s="7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</row>
    <row r="38" spans="1:109" s="18" customFormat="1" x14ac:dyDescent="0.35">
      <c r="A38"/>
      <c r="B38"/>
      <c r="G38" s="77"/>
    </row>
    <row r="39" spans="1:109" s="18" customFormat="1" x14ac:dyDescent="0.35">
      <c r="A39"/>
      <c r="B39"/>
      <c r="G39" s="77"/>
    </row>
    <row r="40" spans="1:109" s="18" customFormat="1" x14ac:dyDescent="0.35">
      <c r="A40"/>
      <c r="B40"/>
      <c r="G40" s="77"/>
    </row>
    <row r="41" spans="1:109" s="18" customFormat="1" x14ac:dyDescent="0.35">
      <c r="A41"/>
      <c r="B41"/>
      <c r="G41" s="77"/>
    </row>
    <row r="42" spans="1:109" s="18" customFormat="1" x14ac:dyDescent="0.35">
      <c r="A42"/>
      <c r="B42"/>
      <c r="G42" s="77"/>
    </row>
    <row r="43" spans="1:109" s="18" customFormat="1" x14ac:dyDescent="0.35">
      <c r="A43"/>
      <c r="B43"/>
      <c r="G43" s="77"/>
    </row>
    <row r="44" spans="1:109" s="18" customFormat="1" x14ac:dyDescent="0.35">
      <c r="A44"/>
      <c r="B44"/>
      <c r="G44" s="77"/>
    </row>
    <row r="45" spans="1:109" s="18" customFormat="1" x14ac:dyDescent="0.35">
      <c r="A45"/>
      <c r="B45"/>
      <c r="G45" s="77"/>
    </row>
    <row r="46" spans="1:109" s="18" customFormat="1" x14ac:dyDescent="0.35">
      <c r="A46"/>
      <c r="B46"/>
      <c r="G46" s="77"/>
    </row>
    <row r="47" spans="1:109" s="18" customFormat="1" x14ac:dyDescent="0.35">
      <c r="A47"/>
      <c r="B47"/>
      <c r="G47" s="77"/>
    </row>
    <row r="48" spans="1:109" s="18" customFormat="1" x14ac:dyDescent="0.35">
      <c r="A48"/>
      <c r="B48"/>
      <c r="G48" s="77"/>
    </row>
    <row r="49" spans="1:7" s="18" customFormat="1" x14ac:dyDescent="0.35">
      <c r="A49"/>
      <c r="B49"/>
      <c r="G49" s="77"/>
    </row>
    <row r="50" spans="1:7" s="18" customFormat="1" x14ac:dyDescent="0.35">
      <c r="A50"/>
      <c r="B50"/>
      <c r="G50" s="77"/>
    </row>
    <row r="51" spans="1:7" s="18" customFormat="1" x14ac:dyDescent="0.35">
      <c r="A51"/>
      <c r="B51"/>
      <c r="G51" s="77"/>
    </row>
    <row r="52" spans="1:7" s="18" customFormat="1" x14ac:dyDescent="0.35">
      <c r="A52"/>
      <c r="B52"/>
      <c r="G52" s="77"/>
    </row>
    <row r="53" spans="1:7" s="18" customFormat="1" x14ac:dyDescent="0.35">
      <c r="A53"/>
      <c r="B53"/>
      <c r="G53" s="77"/>
    </row>
    <row r="54" spans="1:7" s="18" customFormat="1" x14ac:dyDescent="0.35">
      <c r="A54"/>
      <c r="B54"/>
      <c r="G54" s="77"/>
    </row>
    <row r="55" spans="1:7" s="18" customFormat="1" x14ac:dyDescent="0.35">
      <c r="A55"/>
      <c r="B55"/>
      <c r="G55" s="77"/>
    </row>
    <row r="56" spans="1:7" s="18" customFormat="1" x14ac:dyDescent="0.35">
      <c r="A56"/>
      <c r="B56"/>
      <c r="G56" s="77"/>
    </row>
    <row r="57" spans="1:7" s="18" customFormat="1" x14ac:dyDescent="0.35">
      <c r="A57"/>
      <c r="B57"/>
      <c r="G57" s="77"/>
    </row>
    <row r="58" spans="1:7" s="18" customFormat="1" x14ac:dyDescent="0.35">
      <c r="A58"/>
      <c r="B58"/>
      <c r="G58" s="77"/>
    </row>
    <row r="59" spans="1:7" s="18" customFormat="1" x14ac:dyDescent="0.35">
      <c r="A59"/>
      <c r="B59"/>
      <c r="G59" s="77"/>
    </row>
    <row r="60" spans="1:7" s="18" customFormat="1" x14ac:dyDescent="0.35">
      <c r="A60"/>
      <c r="B60"/>
      <c r="G60" s="77"/>
    </row>
    <row r="61" spans="1:7" s="18" customFormat="1" x14ac:dyDescent="0.35">
      <c r="A61"/>
      <c r="B61"/>
      <c r="G61" s="77"/>
    </row>
    <row r="62" spans="1:7" s="18" customFormat="1" x14ac:dyDescent="0.35">
      <c r="A62"/>
      <c r="B62"/>
      <c r="G62" s="77"/>
    </row>
    <row r="63" spans="1:7" s="18" customFormat="1" x14ac:dyDescent="0.35">
      <c r="A63"/>
      <c r="B63"/>
      <c r="G63" s="77"/>
    </row>
    <row r="64" spans="1:7" s="18" customFormat="1" x14ac:dyDescent="0.35">
      <c r="A64"/>
      <c r="B64"/>
      <c r="G64" s="77"/>
    </row>
    <row r="65" spans="1:7" s="18" customFormat="1" x14ac:dyDescent="0.35">
      <c r="A65"/>
      <c r="B65"/>
      <c r="G65" s="77"/>
    </row>
    <row r="66" spans="1:7" s="18" customFormat="1" x14ac:dyDescent="0.35">
      <c r="A66"/>
      <c r="B66"/>
      <c r="G66" s="77"/>
    </row>
    <row r="67" spans="1:7" s="18" customFormat="1" x14ac:dyDescent="0.35">
      <c r="A67"/>
      <c r="B67"/>
      <c r="G67" s="77"/>
    </row>
    <row r="68" spans="1:7" s="18" customFormat="1" x14ac:dyDescent="0.35">
      <c r="A68"/>
      <c r="B68"/>
      <c r="G68" s="77"/>
    </row>
    <row r="69" spans="1:7" s="18" customFormat="1" x14ac:dyDescent="0.35">
      <c r="A69"/>
      <c r="B69"/>
      <c r="G69" s="77"/>
    </row>
    <row r="70" spans="1:7" s="18" customFormat="1" x14ac:dyDescent="0.35">
      <c r="A70"/>
      <c r="B70"/>
      <c r="G70" s="77"/>
    </row>
    <row r="71" spans="1:7" s="18" customFormat="1" x14ac:dyDescent="0.35">
      <c r="A71"/>
      <c r="B71"/>
      <c r="G71" s="77"/>
    </row>
    <row r="72" spans="1:7" s="18" customFormat="1" x14ac:dyDescent="0.35">
      <c r="A72"/>
      <c r="B72"/>
      <c r="G72" s="77"/>
    </row>
    <row r="73" spans="1:7" s="18" customFormat="1" x14ac:dyDescent="0.35">
      <c r="A73"/>
      <c r="B73"/>
      <c r="G73" s="77"/>
    </row>
    <row r="74" spans="1:7" s="18" customFormat="1" x14ac:dyDescent="0.35">
      <c r="A74"/>
      <c r="B74"/>
      <c r="G74" s="77"/>
    </row>
    <row r="75" spans="1:7" s="18" customFormat="1" x14ac:dyDescent="0.35">
      <c r="A75"/>
      <c r="B75"/>
      <c r="G75" s="77"/>
    </row>
    <row r="76" spans="1:7" s="18" customFormat="1" x14ac:dyDescent="0.35">
      <c r="A76"/>
      <c r="B76"/>
      <c r="G76" s="77"/>
    </row>
    <row r="77" spans="1:7" s="18" customFormat="1" x14ac:dyDescent="0.35">
      <c r="A77"/>
      <c r="B77"/>
      <c r="G77" s="77"/>
    </row>
    <row r="78" spans="1:7" s="18" customFormat="1" x14ac:dyDescent="0.35">
      <c r="A78"/>
      <c r="B78"/>
      <c r="G78" s="77"/>
    </row>
    <row r="79" spans="1:7" s="18" customFormat="1" x14ac:dyDescent="0.35">
      <c r="A79"/>
      <c r="B79"/>
      <c r="G79" s="77"/>
    </row>
    <row r="80" spans="1:7" s="18" customFormat="1" x14ac:dyDescent="0.35">
      <c r="A80"/>
      <c r="B80"/>
      <c r="G80" s="77"/>
    </row>
    <row r="81" spans="1:7" s="18" customFormat="1" x14ac:dyDescent="0.35">
      <c r="A81"/>
      <c r="B81"/>
      <c r="G81" s="77"/>
    </row>
    <row r="82" spans="1:7" s="18" customFormat="1" x14ac:dyDescent="0.35">
      <c r="A82"/>
      <c r="B82"/>
      <c r="G82" s="77"/>
    </row>
    <row r="83" spans="1:7" s="18" customFormat="1" x14ac:dyDescent="0.35">
      <c r="A83"/>
      <c r="B83"/>
      <c r="G83" s="77"/>
    </row>
    <row r="84" spans="1:7" s="18" customFormat="1" x14ac:dyDescent="0.35">
      <c r="A84"/>
      <c r="B84"/>
      <c r="G84" s="77"/>
    </row>
    <row r="85" spans="1:7" s="18" customFormat="1" x14ac:dyDescent="0.35">
      <c r="A85"/>
      <c r="B85"/>
      <c r="G85" s="77"/>
    </row>
    <row r="86" spans="1:7" s="18" customFormat="1" x14ac:dyDescent="0.35">
      <c r="A86"/>
      <c r="B86"/>
      <c r="G86" s="77"/>
    </row>
    <row r="87" spans="1:7" s="18" customFormat="1" x14ac:dyDescent="0.35">
      <c r="A87"/>
      <c r="B87"/>
      <c r="G87" s="77"/>
    </row>
    <row r="88" spans="1:7" s="18" customFormat="1" x14ac:dyDescent="0.35">
      <c r="A88"/>
      <c r="B88"/>
      <c r="G88" s="77"/>
    </row>
    <row r="89" spans="1:7" s="18" customFormat="1" x14ac:dyDescent="0.35">
      <c r="A89"/>
      <c r="B89"/>
      <c r="G89" s="77"/>
    </row>
    <row r="90" spans="1:7" s="18" customFormat="1" x14ac:dyDescent="0.35">
      <c r="A90"/>
      <c r="B90"/>
      <c r="G90" s="77"/>
    </row>
    <row r="91" spans="1:7" s="18" customFormat="1" x14ac:dyDescent="0.35">
      <c r="A91"/>
      <c r="B91"/>
      <c r="G91" s="77"/>
    </row>
    <row r="92" spans="1:7" s="18" customFormat="1" x14ac:dyDescent="0.35">
      <c r="A92"/>
      <c r="B92"/>
      <c r="G92" s="77"/>
    </row>
    <row r="93" spans="1:7" s="18" customFormat="1" x14ac:dyDescent="0.35">
      <c r="A93"/>
      <c r="B93"/>
      <c r="G93" s="77"/>
    </row>
    <row r="94" spans="1:7" s="18" customFormat="1" x14ac:dyDescent="0.35">
      <c r="A94"/>
      <c r="B94"/>
      <c r="G94" s="77"/>
    </row>
    <row r="95" spans="1:7" s="18" customFormat="1" x14ac:dyDescent="0.35">
      <c r="A95"/>
      <c r="B95"/>
      <c r="G95" s="77"/>
    </row>
    <row r="96" spans="1:7" s="18" customFormat="1" x14ac:dyDescent="0.35">
      <c r="A96"/>
      <c r="B96"/>
      <c r="G96" s="77"/>
    </row>
    <row r="97" spans="1:7" s="18" customFormat="1" x14ac:dyDescent="0.35">
      <c r="A97"/>
      <c r="B97"/>
      <c r="G97" s="77"/>
    </row>
    <row r="98" spans="1:7" s="18" customFormat="1" x14ac:dyDescent="0.35">
      <c r="A98"/>
      <c r="B98"/>
      <c r="G98" s="77"/>
    </row>
    <row r="99" spans="1:7" s="18" customFormat="1" x14ac:dyDescent="0.35">
      <c r="A99"/>
      <c r="B99"/>
      <c r="G99" s="77"/>
    </row>
    <row r="100" spans="1:7" s="18" customFormat="1" x14ac:dyDescent="0.35">
      <c r="A100"/>
      <c r="B100"/>
      <c r="G100" s="77"/>
    </row>
    <row r="101" spans="1:7" s="18" customFormat="1" x14ac:dyDescent="0.35">
      <c r="A101"/>
      <c r="B101"/>
      <c r="G101" s="77"/>
    </row>
    <row r="102" spans="1:7" s="18" customFormat="1" x14ac:dyDescent="0.35">
      <c r="A102"/>
      <c r="B102"/>
      <c r="G102" s="77"/>
    </row>
    <row r="103" spans="1:7" s="18" customFormat="1" x14ac:dyDescent="0.35">
      <c r="A103"/>
      <c r="B103"/>
      <c r="G103" s="77"/>
    </row>
    <row r="104" spans="1:7" s="18" customFormat="1" x14ac:dyDescent="0.35">
      <c r="A104"/>
      <c r="B104"/>
      <c r="G104" s="77"/>
    </row>
    <row r="105" spans="1:7" s="18" customFormat="1" x14ac:dyDescent="0.35">
      <c r="A105"/>
      <c r="B105"/>
      <c r="G105" s="77"/>
    </row>
    <row r="106" spans="1:7" s="18" customFormat="1" x14ac:dyDescent="0.35">
      <c r="A106"/>
      <c r="B106"/>
      <c r="G106" s="77"/>
    </row>
    <row r="107" spans="1:7" s="18" customFormat="1" x14ac:dyDescent="0.35">
      <c r="A107"/>
      <c r="B107"/>
      <c r="G107" s="77"/>
    </row>
    <row r="108" spans="1:7" s="18" customFormat="1" x14ac:dyDescent="0.35">
      <c r="A108"/>
      <c r="B108"/>
      <c r="G108" s="77"/>
    </row>
    <row r="109" spans="1:7" s="18" customFormat="1" x14ac:dyDescent="0.35">
      <c r="A109"/>
      <c r="B109"/>
      <c r="G109" s="77"/>
    </row>
    <row r="110" spans="1:7" s="18" customFormat="1" x14ac:dyDescent="0.35">
      <c r="A110"/>
      <c r="B110"/>
      <c r="G110" s="77"/>
    </row>
    <row r="111" spans="1:7" s="18" customFormat="1" x14ac:dyDescent="0.35">
      <c r="A111"/>
      <c r="B111"/>
      <c r="G111" s="77"/>
    </row>
    <row r="112" spans="1:7" s="18" customFormat="1" x14ac:dyDescent="0.35">
      <c r="A112"/>
      <c r="B112"/>
      <c r="G112" s="77"/>
    </row>
    <row r="113" spans="1:7" s="18" customFormat="1" x14ac:dyDescent="0.35">
      <c r="A113"/>
      <c r="B113"/>
      <c r="G113" s="77"/>
    </row>
    <row r="114" spans="1:7" s="18" customFormat="1" x14ac:dyDescent="0.35">
      <c r="A114"/>
      <c r="B114"/>
      <c r="G114" s="77"/>
    </row>
    <row r="115" spans="1:7" s="18" customFormat="1" x14ac:dyDescent="0.35">
      <c r="A115"/>
      <c r="B115"/>
      <c r="G115" s="77"/>
    </row>
    <row r="116" spans="1:7" s="18" customFormat="1" x14ac:dyDescent="0.35">
      <c r="A116"/>
      <c r="B116"/>
      <c r="G116" s="77"/>
    </row>
    <row r="117" spans="1:7" s="18" customFormat="1" x14ac:dyDescent="0.35">
      <c r="A117"/>
      <c r="B117"/>
      <c r="G117" s="77"/>
    </row>
    <row r="118" spans="1:7" s="18" customFormat="1" x14ac:dyDescent="0.35">
      <c r="A118"/>
      <c r="B118"/>
      <c r="G118" s="77"/>
    </row>
    <row r="119" spans="1:7" s="18" customFormat="1" x14ac:dyDescent="0.35">
      <c r="A119"/>
      <c r="B119"/>
      <c r="G119" s="77"/>
    </row>
    <row r="120" spans="1:7" s="18" customFormat="1" x14ac:dyDescent="0.35">
      <c r="A120"/>
      <c r="B120"/>
      <c r="G120" s="77"/>
    </row>
    <row r="121" spans="1:7" s="18" customFormat="1" x14ac:dyDescent="0.35">
      <c r="A121"/>
      <c r="B121"/>
      <c r="G121" s="77"/>
    </row>
    <row r="122" spans="1:7" s="18" customFormat="1" x14ac:dyDescent="0.35">
      <c r="A122"/>
      <c r="B122"/>
      <c r="G122" s="77"/>
    </row>
    <row r="123" spans="1:7" s="18" customFormat="1" x14ac:dyDescent="0.35">
      <c r="A123"/>
      <c r="B123"/>
      <c r="G123" s="77"/>
    </row>
    <row r="124" spans="1:7" s="18" customFormat="1" x14ac:dyDescent="0.35">
      <c r="A124"/>
      <c r="B124"/>
      <c r="G124" s="77"/>
    </row>
    <row r="125" spans="1:7" s="18" customFormat="1" x14ac:dyDescent="0.35">
      <c r="A125"/>
      <c r="B125"/>
      <c r="G125" s="77"/>
    </row>
    <row r="126" spans="1:7" s="18" customFormat="1" x14ac:dyDescent="0.35">
      <c r="A126"/>
      <c r="B126"/>
      <c r="G126" s="77"/>
    </row>
    <row r="127" spans="1:7" s="18" customFormat="1" x14ac:dyDescent="0.35">
      <c r="A127"/>
      <c r="B127"/>
      <c r="G127" s="77"/>
    </row>
    <row r="128" spans="1:7" s="18" customFormat="1" x14ac:dyDescent="0.35">
      <c r="A128"/>
      <c r="B128"/>
      <c r="G128" s="77"/>
    </row>
    <row r="129" spans="1:7" s="18" customFormat="1" x14ac:dyDescent="0.35">
      <c r="A129"/>
      <c r="B129"/>
      <c r="G129" s="77"/>
    </row>
    <row r="130" spans="1:7" s="18" customFormat="1" x14ac:dyDescent="0.35">
      <c r="A130"/>
      <c r="B130"/>
      <c r="G130" s="77"/>
    </row>
    <row r="131" spans="1:7" s="18" customFormat="1" x14ac:dyDescent="0.35">
      <c r="A131"/>
      <c r="B131"/>
      <c r="G131" s="77"/>
    </row>
    <row r="132" spans="1:7" s="18" customFormat="1" x14ac:dyDescent="0.35">
      <c r="A132"/>
      <c r="B132"/>
      <c r="G132" s="77"/>
    </row>
    <row r="133" spans="1:7" s="18" customFormat="1" x14ac:dyDescent="0.35">
      <c r="A133"/>
      <c r="B133"/>
      <c r="G133" s="77"/>
    </row>
    <row r="134" spans="1:7" s="18" customFormat="1" x14ac:dyDescent="0.35">
      <c r="A134"/>
      <c r="B134"/>
      <c r="G134" s="77"/>
    </row>
    <row r="135" spans="1:7" s="18" customFormat="1" x14ac:dyDescent="0.35">
      <c r="A135"/>
      <c r="B135"/>
      <c r="G135" s="77"/>
    </row>
    <row r="136" spans="1:7" s="18" customFormat="1" x14ac:dyDescent="0.35">
      <c r="A136"/>
      <c r="B136"/>
      <c r="G136" s="77"/>
    </row>
    <row r="137" spans="1:7" s="18" customFormat="1" x14ac:dyDescent="0.35">
      <c r="A137"/>
      <c r="B137"/>
      <c r="G137" s="77"/>
    </row>
    <row r="138" spans="1:7" s="18" customFormat="1" x14ac:dyDescent="0.35">
      <c r="A138"/>
      <c r="B138"/>
      <c r="G138" s="77"/>
    </row>
    <row r="139" spans="1:7" s="18" customFormat="1" x14ac:dyDescent="0.35">
      <c r="A139"/>
      <c r="B139"/>
      <c r="G139" s="77"/>
    </row>
    <row r="140" spans="1:7" s="18" customFormat="1" x14ac:dyDescent="0.35">
      <c r="A140"/>
      <c r="B140"/>
      <c r="G140" s="77"/>
    </row>
    <row r="141" spans="1:7" s="18" customFormat="1" x14ac:dyDescent="0.35">
      <c r="A141"/>
      <c r="B141"/>
      <c r="G141" s="77"/>
    </row>
    <row r="142" spans="1:7" s="18" customFormat="1" x14ac:dyDescent="0.35">
      <c r="A142"/>
      <c r="B142"/>
      <c r="G142" s="77"/>
    </row>
    <row r="143" spans="1:7" s="18" customFormat="1" x14ac:dyDescent="0.35">
      <c r="A143"/>
      <c r="B143"/>
      <c r="G143" s="77"/>
    </row>
    <row r="144" spans="1:7" s="18" customFormat="1" x14ac:dyDescent="0.35">
      <c r="A144"/>
      <c r="B144"/>
      <c r="G144" s="77"/>
    </row>
    <row r="145" spans="1:7" s="18" customFormat="1" x14ac:dyDescent="0.35">
      <c r="A145"/>
      <c r="B145"/>
      <c r="G145" s="77"/>
    </row>
    <row r="146" spans="1:7" s="18" customFormat="1" x14ac:dyDescent="0.35">
      <c r="A146"/>
      <c r="B146"/>
      <c r="G146" s="77"/>
    </row>
    <row r="147" spans="1:7" s="18" customFormat="1" x14ac:dyDescent="0.35">
      <c r="A147"/>
      <c r="B147"/>
      <c r="G147" s="77"/>
    </row>
    <row r="148" spans="1:7" s="18" customFormat="1" x14ac:dyDescent="0.35">
      <c r="A148"/>
      <c r="B148"/>
      <c r="G148" s="77"/>
    </row>
    <row r="149" spans="1:7" s="18" customFormat="1" x14ac:dyDescent="0.35">
      <c r="A149"/>
      <c r="B149"/>
      <c r="G149" s="77"/>
    </row>
    <row r="150" spans="1:7" s="18" customFormat="1" x14ac:dyDescent="0.35">
      <c r="A150"/>
      <c r="B150"/>
      <c r="G150" s="77"/>
    </row>
    <row r="151" spans="1:7" s="18" customFormat="1" x14ac:dyDescent="0.35">
      <c r="A151"/>
      <c r="B151"/>
      <c r="G151" s="77"/>
    </row>
    <row r="152" spans="1:7" s="18" customFormat="1" x14ac:dyDescent="0.35">
      <c r="A152"/>
      <c r="B152"/>
      <c r="G152" s="77"/>
    </row>
    <row r="153" spans="1:7" s="18" customFormat="1" x14ac:dyDescent="0.35">
      <c r="A153"/>
      <c r="B153"/>
      <c r="G153" s="77"/>
    </row>
    <row r="154" spans="1:7" s="18" customFormat="1" x14ac:dyDescent="0.35">
      <c r="A154"/>
      <c r="B154"/>
      <c r="G154" s="77"/>
    </row>
    <row r="155" spans="1:7" s="18" customFormat="1" x14ac:dyDescent="0.35">
      <c r="A155"/>
      <c r="B155"/>
      <c r="G155" s="77"/>
    </row>
    <row r="156" spans="1:7" s="18" customFormat="1" x14ac:dyDescent="0.35">
      <c r="A156"/>
      <c r="B156"/>
      <c r="G156" s="77"/>
    </row>
    <row r="157" spans="1:7" s="18" customFormat="1" x14ac:dyDescent="0.35">
      <c r="A157"/>
      <c r="B157"/>
      <c r="G157" s="77"/>
    </row>
    <row r="158" spans="1:7" s="18" customFormat="1" x14ac:dyDescent="0.35">
      <c r="A158"/>
      <c r="B158"/>
      <c r="G158" s="77"/>
    </row>
    <row r="159" spans="1:7" s="18" customFormat="1" x14ac:dyDescent="0.35">
      <c r="A159"/>
      <c r="B159"/>
      <c r="G159" s="77"/>
    </row>
    <row r="160" spans="1:7" s="18" customFormat="1" x14ac:dyDescent="0.35">
      <c r="A160"/>
      <c r="B160"/>
      <c r="G160" s="77"/>
    </row>
    <row r="161" spans="1:7" s="18" customFormat="1" x14ac:dyDescent="0.35">
      <c r="A161"/>
      <c r="B161"/>
      <c r="G161" s="77"/>
    </row>
    <row r="162" spans="1:7" s="18" customFormat="1" x14ac:dyDescent="0.35">
      <c r="A162"/>
      <c r="B162"/>
      <c r="G162" s="77"/>
    </row>
    <row r="163" spans="1:7" s="18" customFormat="1" x14ac:dyDescent="0.35">
      <c r="A163"/>
      <c r="B163"/>
      <c r="G163" s="77"/>
    </row>
    <row r="164" spans="1:7" s="18" customFormat="1" x14ac:dyDescent="0.35">
      <c r="A164"/>
      <c r="B164"/>
      <c r="G164" s="77"/>
    </row>
    <row r="165" spans="1:7" s="18" customFormat="1" x14ac:dyDescent="0.35">
      <c r="A165"/>
      <c r="B165"/>
      <c r="G165" s="77"/>
    </row>
    <row r="166" spans="1:7" s="18" customFormat="1" x14ac:dyDescent="0.35">
      <c r="A166"/>
      <c r="B166"/>
      <c r="G166" s="77"/>
    </row>
    <row r="167" spans="1:7" s="18" customFormat="1" x14ac:dyDescent="0.35">
      <c r="A167"/>
      <c r="B167"/>
      <c r="G167" s="77"/>
    </row>
    <row r="168" spans="1:7" s="18" customFormat="1" x14ac:dyDescent="0.35">
      <c r="A168"/>
      <c r="B168"/>
      <c r="G168" s="77"/>
    </row>
    <row r="169" spans="1:7" s="18" customFormat="1" x14ac:dyDescent="0.35">
      <c r="A169"/>
      <c r="B169"/>
      <c r="G169" s="77"/>
    </row>
    <row r="170" spans="1:7" s="18" customFormat="1" x14ac:dyDescent="0.35">
      <c r="A170"/>
      <c r="B170"/>
      <c r="G170" s="77"/>
    </row>
    <row r="171" spans="1:7" s="18" customFormat="1" x14ac:dyDescent="0.35">
      <c r="A171"/>
      <c r="B171"/>
      <c r="G171" s="77"/>
    </row>
    <row r="172" spans="1:7" s="18" customFormat="1" x14ac:dyDescent="0.35">
      <c r="A172"/>
      <c r="B172"/>
      <c r="G172" s="77"/>
    </row>
    <row r="173" spans="1:7" s="18" customFormat="1" x14ac:dyDescent="0.35">
      <c r="A173"/>
      <c r="B173"/>
      <c r="G173" s="77"/>
    </row>
    <row r="174" spans="1:7" s="18" customFormat="1" x14ac:dyDescent="0.35">
      <c r="A174"/>
      <c r="B174"/>
      <c r="G174" s="77"/>
    </row>
    <row r="175" spans="1:7" s="18" customFormat="1" x14ac:dyDescent="0.35">
      <c r="A175"/>
      <c r="B175"/>
      <c r="G175" s="77"/>
    </row>
    <row r="176" spans="1:7" s="18" customFormat="1" x14ac:dyDescent="0.35">
      <c r="A176"/>
      <c r="B176"/>
      <c r="G176" s="77"/>
    </row>
    <row r="177" spans="1:7" s="18" customFormat="1" x14ac:dyDescent="0.35">
      <c r="A177"/>
      <c r="B177"/>
      <c r="G177" s="77"/>
    </row>
    <row r="178" spans="1:7" s="18" customFormat="1" x14ac:dyDescent="0.35">
      <c r="A178"/>
      <c r="B178"/>
      <c r="G178" s="77"/>
    </row>
    <row r="179" spans="1:7" s="18" customFormat="1" x14ac:dyDescent="0.35">
      <c r="A179"/>
      <c r="B179"/>
      <c r="G179" s="77"/>
    </row>
    <row r="180" spans="1:7" s="18" customFormat="1" x14ac:dyDescent="0.35">
      <c r="A180"/>
      <c r="B180"/>
      <c r="G180" s="77"/>
    </row>
    <row r="181" spans="1:7" s="18" customFormat="1" x14ac:dyDescent="0.35">
      <c r="A181"/>
      <c r="B181"/>
      <c r="G181" s="77"/>
    </row>
    <row r="182" spans="1:7" s="18" customFormat="1" x14ac:dyDescent="0.35">
      <c r="A182"/>
      <c r="B182"/>
      <c r="G182" s="77"/>
    </row>
    <row r="183" spans="1:7" s="18" customFormat="1" x14ac:dyDescent="0.35">
      <c r="A183"/>
      <c r="B183"/>
      <c r="G183" s="77"/>
    </row>
    <row r="184" spans="1:7" s="18" customFormat="1" x14ac:dyDescent="0.35">
      <c r="A184"/>
      <c r="B184"/>
      <c r="G184" s="77"/>
    </row>
    <row r="185" spans="1:7" s="18" customFormat="1" x14ac:dyDescent="0.35">
      <c r="A185"/>
      <c r="B185"/>
      <c r="G185" s="77"/>
    </row>
    <row r="186" spans="1:7" s="18" customFormat="1" x14ac:dyDescent="0.35">
      <c r="A186"/>
      <c r="B186"/>
      <c r="G186" s="77"/>
    </row>
    <row r="187" spans="1:7" s="18" customFormat="1" x14ac:dyDescent="0.35">
      <c r="A187"/>
      <c r="B187"/>
      <c r="G187" s="77"/>
    </row>
    <row r="188" spans="1:7" s="18" customFormat="1" x14ac:dyDescent="0.35">
      <c r="A188"/>
      <c r="B188"/>
      <c r="G188" s="77"/>
    </row>
    <row r="189" spans="1:7" s="18" customFormat="1" x14ac:dyDescent="0.35">
      <c r="A189"/>
      <c r="B189"/>
      <c r="G189" s="77"/>
    </row>
    <row r="190" spans="1:7" s="18" customFormat="1" x14ac:dyDescent="0.35">
      <c r="A190"/>
      <c r="B190"/>
      <c r="G190" s="77"/>
    </row>
    <row r="191" spans="1:7" s="18" customFormat="1" x14ac:dyDescent="0.35">
      <c r="A191"/>
      <c r="B191"/>
      <c r="G191" s="77"/>
    </row>
    <row r="192" spans="1:7" s="18" customFormat="1" x14ac:dyDescent="0.35">
      <c r="A192"/>
      <c r="B192"/>
      <c r="G192" s="77"/>
    </row>
    <row r="193" spans="1:7" s="18" customFormat="1" x14ac:dyDescent="0.35">
      <c r="A193"/>
      <c r="B193"/>
      <c r="G193" s="77"/>
    </row>
    <row r="194" spans="1:7" s="18" customFormat="1" x14ac:dyDescent="0.35">
      <c r="A194"/>
      <c r="B194"/>
      <c r="G194" s="77"/>
    </row>
    <row r="195" spans="1:7" s="18" customFormat="1" x14ac:dyDescent="0.35">
      <c r="A195"/>
      <c r="B195"/>
      <c r="G195" s="77"/>
    </row>
    <row r="196" spans="1:7" s="18" customFormat="1" x14ac:dyDescent="0.35">
      <c r="A196"/>
      <c r="B196"/>
      <c r="G196" s="77"/>
    </row>
    <row r="197" spans="1:7" s="18" customFormat="1" x14ac:dyDescent="0.35">
      <c r="A197"/>
      <c r="B197"/>
      <c r="G197" s="77"/>
    </row>
    <row r="198" spans="1:7" s="18" customFormat="1" x14ac:dyDescent="0.35">
      <c r="A198"/>
      <c r="B198"/>
      <c r="G198" s="77"/>
    </row>
    <row r="199" spans="1:7" s="18" customFormat="1" x14ac:dyDescent="0.35">
      <c r="A199"/>
      <c r="B199"/>
      <c r="G199" s="77"/>
    </row>
    <row r="200" spans="1:7" s="18" customFormat="1" x14ac:dyDescent="0.35">
      <c r="A200"/>
      <c r="B200"/>
      <c r="G200" s="77"/>
    </row>
    <row r="201" spans="1:7" s="18" customFormat="1" x14ac:dyDescent="0.35">
      <c r="A201"/>
      <c r="B201"/>
      <c r="G201" s="77"/>
    </row>
    <row r="202" spans="1:7" s="18" customFormat="1" x14ac:dyDescent="0.35">
      <c r="A202"/>
      <c r="B202"/>
      <c r="G202" s="77"/>
    </row>
    <row r="203" spans="1:7" s="18" customFormat="1" x14ac:dyDescent="0.35">
      <c r="A203"/>
      <c r="B203"/>
      <c r="G203" s="77"/>
    </row>
    <row r="204" spans="1:7" s="18" customFormat="1" x14ac:dyDescent="0.35">
      <c r="A204"/>
      <c r="B204"/>
      <c r="G204" s="77"/>
    </row>
    <row r="205" spans="1:7" s="18" customFormat="1" x14ac:dyDescent="0.35">
      <c r="A205"/>
      <c r="B205"/>
      <c r="G205" s="77"/>
    </row>
    <row r="206" spans="1:7" s="18" customFormat="1" x14ac:dyDescent="0.35">
      <c r="A206"/>
      <c r="B206"/>
      <c r="G206" s="77"/>
    </row>
    <row r="207" spans="1:7" s="18" customFormat="1" x14ac:dyDescent="0.35">
      <c r="A207"/>
      <c r="B207"/>
      <c r="G207" s="77"/>
    </row>
    <row r="208" spans="1:7" s="18" customFormat="1" x14ac:dyDescent="0.35">
      <c r="A208"/>
      <c r="B208"/>
      <c r="G208" s="77"/>
    </row>
    <row r="209" spans="1:7" s="18" customFormat="1" x14ac:dyDescent="0.35">
      <c r="A209"/>
      <c r="B209"/>
      <c r="G209" s="77"/>
    </row>
    <row r="210" spans="1:7" s="18" customFormat="1" x14ac:dyDescent="0.35">
      <c r="A210"/>
      <c r="B210"/>
      <c r="G210" s="77"/>
    </row>
    <row r="211" spans="1:7" s="18" customFormat="1" x14ac:dyDescent="0.35">
      <c r="A211"/>
      <c r="B211"/>
      <c r="G211" s="77"/>
    </row>
    <row r="212" spans="1:7" s="18" customFormat="1" x14ac:dyDescent="0.35">
      <c r="A212"/>
      <c r="B212"/>
      <c r="G212" s="77"/>
    </row>
    <row r="213" spans="1:7" s="18" customFormat="1" x14ac:dyDescent="0.35">
      <c r="A213"/>
      <c r="B213"/>
      <c r="G213" s="77"/>
    </row>
    <row r="214" spans="1:7" s="18" customFormat="1" x14ac:dyDescent="0.35">
      <c r="A214"/>
      <c r="B214"/>
      <c r="G214" s="77"/>
    </row>
    <row r="215" spans="1:7" s="18" customFormat="1" x14ac:dyDescent="0.35">
      <c r="A215"/>
      <c r="B215"/>
      <c r="G215" s="77"/>
    </row>
    <row r="216" spans="1:7" s="18" customFormat="1" x14ac:dyDescent="0.35">
      <c r="A216"/>
      <c r="B216"/>
      <c r="G216" s="77"/>
    </row>
    <row r="217" spans="1:7" s="18" customFormat="1" x14ac:dyDescent="0.35">
      <c r="A217"/>
      <c r="B217"/>
      <c r="G217" s="77"/>
    </row>
    <row r="218" spans="1:7" s="18" customFormat="1" x14ac:dyDescent="0.35">
      <c r="A218"/>
      <c r="B218"/>
      <c r="G218" s="77"/>
    </row>
    <row r="219" spans="1:7" s="18" customFormat="1" x14ac:dyDescent="0.35">
      <c r="A219"/>
      <c r="B219"/>
      <c r="G219" s="77"/>
    </row>
    <row r="220" spans="1:7" s="18" customFormat="1" x14ac:dyDescent="0.35">
      <c r="A220"/>
      <c r="B220"/>
      <c r="G220" s="77"/>
    </row>
    <row r="221" spans="1:7" s="18" customFormat="1" x14ac:dyDescent="0.35">
      <c r="A221"/>
      <c r="B221"/>
      <c r="G221" s="77"/>
    </row>
    <row r="222" spans="1:7" s="18" customFormat="1" x14ac:dyDescent="0.35">
      <c r="A222"/>
      <c r="B222"/>
      <c r="G222" s="77"/>
    </row>
    <row r="223" spans="1:7" s="18" customFormat="1" x14ac:dyDescent="0.35">
      <c r="A223"/>
      <c r="B223"/>
      <c r="G223" s="77"/>
    </row>
    <row r="224" spans="1:7" s="18" customFormat="1" x14ac:dyDescent="0.35">
      <c r="A224"/>
      <c r="B224"/>
      <c r="G224" s="77"/>
    </row>
    <row r="225" spans="1:7" s="18" customFormat="1" x14ac:dyDescent="0.35">
      <c r="A225"/>
      <c r="B225"/>
      <c r="G225" s="77"/>
    </row>
    <row r="226" spans="1:7" s="18" customFormat="1" x14ac:dyDescent="0.35">
      <c r="A226"/>
      <c r="B226"/>
      <c r="G226" s="77"/>
    </row>
    <row r="227" spans="1:7" s="18" customFormat="1" x14ac:dyDescent="0.35">
      <c r="A227"/>
      <c r="B227"/>
      <c r="G227" s="77"/>
    </row>
    <row r="228" spans="1:7" s="18" customFormat="1" x14ac:dyDescent="0.35">
      <c r="A228"/>
      <c r="B228"/>
      <c r="G228" s="77"/>
    </row>
    <row r="229" spans="1:7" s="18" customFormat="1" x14ac:dyDescent="0.35">
      <c r="A229"/>
      <c r="B229"/>
      <c r="G229" s="77"/>
    </row>
    <row r="230" spans="1:7" s="18" customFormat="1" x14ac:dyDescent="0.35">
      <c r="A230"/>
      <c r="B230"/>
      <c r="G230" s="77"/>
    </row>
    <row r="231" spans="1:7" s="18" customFormat="1" x14ac:dyDescent="0.35">
      <c r="A231"/>
      <c r="B231"/>
      <c r="G231" s="77"/>
    </row>
    <row r="232" spans="1:7" s="18" customFormat="1" x14ac:dyDescent="0.35">
      <c r="A232"/>
      <c r="B232"/>
      <c r="G232" s="77"/>
    </row>
    <row r="233" spans="1:7" s="18" customFormat="1" x14ac:dyDescent="0.35">
      <c r="A233"/>
      <c r="B233"/>
      <c r="G233" s="77"/>
    </row>
    <row r="234" spans="1:7" s="18" customFormat="1" x14ac:dyDescent="0.35">
      <c r="A234"/>
      <c r="B234"/>
      <c r="G234" s="77"/>
    </row>
    <row r="235" spans="1:7" s="18" customFormat="1" x14ac:dyDescent="0.35">
      <c r="A235"/>
      <c r="B235"/>
      <c r="G235" s="77"/>
    </row>
    <row r="236" spans="1:7" s="18" customFormat="1" x14ac:dyDescent="0.35">
      <c r="A236"/>
      <c r="B236"/>
      <c r="G236" s="77"/>
    </row>
    <row r="237" spans="1:7" s="18" customFormat="1" x14ac:dyDescent="0.35">
      <c r="A237"/>
      <c r="B237"/>
      <c r="G237" s="77"/>
    </row>
    <row r="238" spans="1:7" s="18" customFormat="1" x14ac:dyDescent="0.35">
      <c r="A238"/>
      <c r="B238"/>
      <c r="G238" s="77"/>
    </row>
    <row r="239" spans="1:7" s="18" customFormat="1" x14ac:dyDescent="0.35">
      <c r="A239"/>
      <c r="B239"/>
      <c r="G239" s="77"/>
    </row>
    <row r="240" spans="1:7" s="18" customFormat="1" x14ac:dyDescent="0.35">
      <c r="A240"/>
      <c r="B240"/>
      <c r="G240" s="77"/>
    </row>
    <row r="241" spans="1:7" s="18" customFormat="1" x14ac:dyDescent="0.35">
      <c r="A241"/>
      <c r="B241"/>
      <c r="G241" s="77"/>
    </row>
    <row r="242" spans="1:7" s="18" customFormat="1" x14ac:dyDescent="0.35">
      <c r="A242"/>
      <c r="B242"/>
      <c r="G242" s="77"/>
    </row>
    <row r="243" spans="1:7" s="18" customFormat="1" x14ac:dyDescent="0.35">
      <c r="A243"/>
      <c r="B243"/>
      <c r="G243" s="77"/>
    </row>
    <row r="244" spans="1:7" s="18" customFormat="1" x14ac:dyDescent="0.35">
      <c r="A244"/>
      <c r="B244"/>
      <c r="G244" s="77"/>
    </row>
    <row r="245" spans="1:7" s="18" customFormat="1" x14ac:dyDescent="0.35">
      <c r="A245"/>
      <c r="B245"/>
      <c r="G245" s="77"/>
    </row>
    <row r="246" spans="1:7" s="18" customFormat="1" x14ac:dyDescent="0.35">
      <c r="A246"/>
      <c r="B246"/>
      <c r="G246" s="77"/>
    </row>
    <row r="247" spans="1:7" s="18" customFormat="1" x14ac:dyDescent="0.35">
      <c r="A247"/>
      <c r="B247"/>
      <c r="G247" s="77"/>
    </row>
    <row r="248" spans="1:7" s="18" customFormat="1" x14ac:dyDescent="0.35">
      <c r="A248"/>
      <c r="B248"/>
      <c r="G248" s="77"/>
    </row>
    <row r="249" spans="1:7" s="18" customFormat="1" x14ac:dyDescent="0.35">
      <c r="A249"/>
      <c r="B249"/>
      <c r="G249" s="77"/>
    </row>
    <row r="250" spans="1:7" s="18" customFormat="1" x14ac:dyDescent="0.35">
      <c r="A250"/>
      <c r="B250"/>
      <c r="G250" s="77"/>
    </row>
    <row r="251" spans="1:7" s="18" customFormat="1" x14ac:dyDescent="0.35">
      <c r="A251"/>
      <c r="B251"/>
      <c r="G251" s="77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C251"/>
  <sheetViews>
    <sheetView showGridLines="0" zoomScale="98" zoomScaleNormal="98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81640625" defaultRowHeight="14.5" x14ac:dyDescent="0.35"/>
  <cols>
    <col min="2" max="2" width="43.816406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46</v>
      </c>
      <c r="G1" s="76" t="s">
        <v>44</v>
      </c>
    </row>
    <row r="2" spans="1:159" ht="29" x14ac:dyDescent="0.35">
      <c r="A2" s="9" t="s">
        <v>9</v>
      </c>
      <c r="B2" s="4" t="s">
        <v>12</v>
      </c>
      <c r="C2" s="4" t="s">
        <v>54</v>
      </c>
      <c r="D2" s="4" t="s">
        <v>59</v>
      </c>
      <c r="E2" s="4" t="s">
        <v>60</v>
      </c>
      <c r="F2" s="128" t="s">
        <v>61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5">
        <f t="shared" si="0"/>
        <v>43738</v>
      </c>
      <c r="AK2" s="75">
        <f>AJ2+1</f>
        <v>43739</v>
      </c>
      <c r="AL2" s="75">
        <f t="shared" ref="AL2:CW2" si="1">AK2+1</f>
        <v>43740</v>
      </c>
      <c r="AM2" s="75">
        <f t="shared" si="1"/>
        <v>43741</v>
      </c>
      <c r="AN2" s="75">
        <f t="shared" si="1"/>
        <v>43742</v>
      </c>
      <c r="AO2" s="75">
        <f t="shared" si="1"/>
        <v>43743</v>
      </c>
      <c r="AP2" s="75">
        <f t="shared" si="1"/>
        <v>43744</v>
      </c>
      <c r="AQ2" s="75">
        <f t="shared" si="1"/>
        <v>43745</v>
      </c>
      <c r="AR2" s="75">
        <f t="shared" si="1"/>
        <v>43746</v>
      </c>
      <c r="AS2" s="75">
        <f t="shared" si="1"/>
        <v>43747</v>
      </c>
      <c r="AT2" s="75">
        <f t="shared" si="1"/>
        <v>43748</v>
      </c>
      <c r="AU2" s="75">
        <f t="shared" si="1"/>
        <v>43749</v>
      </c>
      <c r="AV2" s="75">
        <f t="shared" si="1"/>
        <v>43750</v>
      </c>
      <c r="AW2" s="75">
        <f t="shared" si="1"/>
        <v>43751</v>
      </c>
      <c r="AX2" s="75">
        <f t="shared" si="1"/>
        <v>43752</v>
      </c>
      <c r="AY2" s="75">
        <f t="shared" si="1"/>
        <v>43753</v>
      </c>
      <c r="AZ2" s="75">
        <f t="shared" si="1"/>
        <v>43754</v>
      </c>
      <c r="BA2" s="75">
        <f t="shared" si="1"/>
        <v>43755</v>
      </c>
      <c r="BB2" s="75">
        <f t="shared" si="1"/>
        <v>43756</v>
      </c>
      <c r="BC2" s="75">
        <f t="shared" si="1"/>
        <v>43757</v>
      </c>
      <c r="BD2" s="75">
        <f t="shared" si="1"/>
        <v>43758</v>
      </c>
      <c r="BE2" s="75">
        <f t="shared" si="1"/>
        <v>43759</v>
      </c>
      <c r="BF2" s="75">
        <f t="shared" si="1"/>
        <v>43760</v>
      </c>
      <c r="BG2" s="75">
        <f t="shared" si="1"/>
        <v>43761</v>
      </c>
      <c r="BH2" s="75">
        <f t="shared" si="1"/>
        <v>43762</v>
      </c>
      <c r="BI2" s="75">
        <f t="shared" si="1"/>
        <v>43763</v>
      </c>
      <c r="BJ2" s="75">
        <f t="shared" si="1"/>
        <v>43764</v>
      </c>
      <c r="BK2" s="75">
        <f t="shared" si="1"/>
        <v>43765</v>
      </c>
      <c r="BL2" s="75">
        <f t="shared" si="1"/>
        <v>43766</v>
      </c>
      <c r="BM2" s="75">
        <f t="shared" si="1"/>
        <v>43767</v>
      </c>
      <c r="BN2" s="75">
        <f t="shared" si="1"/>
        <v>43768</v>
      </c>
      <c r="BO2" s="75">
        <f t="shared" si="1"/>
        <v>43769</v>
      </c>
      <c r="BP2" s="75">
        <f t="shared" si="1"/>
        <v>43770</v>
      </c>
      <c r="BQ2" s="75">
        <f t="shared" si="1"/>
        <v>43771</v>
      </c>
      <c r="BR2" s="75">
        <f t="shared" si="1"/>
        <v>43772</v>
      </c>
      <c r="BS2" s="75">
        <f t="shared" si="1"/>
        <v>43773</v>
      </c>
      <c r="BT2" s="75">
        <f t="shared" si="1"/>
        <v>43774</v>
      </c>
      <c r="BU2" s="75">
        <f t="shared" si="1"/>
        <v>43775</v>
      </c>
      <c r="BV2" s="75">
        <f t="shared" si="1"/>
        <v>43776</v>
      </c>
      <c r="BW2" s="75">
        <f t="shared" si="1"/>
        <v>43777</v>
      </c>
      <c r="BX2" s="75">
        <f t="shared" si="1"/>
        <v>43778</v>
      </c>
      <c r="BY2" s="75">
        <f t="shared" si="1"/>
        <v>43779</v>
      </c>
      <c r="BZ2" s="75">
        <f t="shared" si="1"/>
        <v>43780</v>
      </c>
      <c r="CA2" s="75">
        <f t="shared" si="1"/>
        <v>43781</v>
      </c>
      <c r="CB2" s="75">
        <f t="shared" si="1"/>
        <v>43782</v>
      </c>
      <c r="CC2" s="75">
        <f t="shared" si="1"/>
        <v>43783</v>
      </c>
      <c r="CD2" s="75">
        <f t="shared" si="1"/>
        <v>43784</v>
      </c>
      <c r="CE2" s="75">
        <f t="shared" si="1"/>
        <v>43785</v>
      </c>
      <c r="CF2" s="75">
        <f t="shared" si="1"/>
        <v>43786</v>
      </c>
      <c r="CG2" s="75">
        <f t="shared" si="1"/>
        <v>43787</v>
      </c>
      <c r="CH2" s="75">
        <f t="shared" si="1"/>
        <v>43788</v>
      </c>
      <c r="CI2" s="75">
        <f t="shared" si="1"/>
        <v>43789</v>
      </c>
      <c r="CJ2" s="75">
        <f t="shared" si="1"/>
        <v>43790</v>
      </c>
      <c r="CK2" s="75">
        <f t="shared" si="1"/>
        <v>43791</v>
      </c>
      <c r="CL2" s="75">
        <f t="shared" si="1"/>
        <v>43792</v>
      </c>
      <c r="CM2" s="75">
        <f t="shared" si="1"/>
        <v>43793</v>
      </c>
      <c r="CN2" s="75">
        <f t="shared" si="1"/>
        <v>43794</v>
      </c>
      <c r="CO2" s="75">
        <f t="shared" si="1"/>
        <v>43795</v>
      </c>
      <c r="CP2" s="75">
        <f t="shared" si="1"/>
        <v>43796</v>
      </c>
      <c r="CQ2" s="75">
        <f t="shared" si="1"/>
        <v>43797</v>
      </c>
      <c r="CR2" s="75">
        <f t="shared" si="1"/>
        <v>43798</v>
      </c>
      <c r="CS2" s="75">
        <f t="shared" si="1"/>
        <v>43799</v>
      </c>
      <c r="CT2" s="75">
        <f t="shared" si="1"/>
        <v>43800</v>
      </c>
      <c r="CU2" s="75">
        <f t="shared" si="1"/>
        <v>43801</v>
      </c>
      <c r="CV2" s="75">
        <f t="shared" si="1"/>
        <v>43802</v>
      </c>
      <c r="CW2" s="75">
        <f t="shared" si="1"/>
        <v>43803</v>
      </c>
      <c r="CX2" s="75">
        <f t="shared" ref="CX2:FC2" si="2">CW2+1</f>
        <v>43804</v>
      </c>
      <c r="CY2" s="75">
        <f t="shared" si="2"/>
        <v>43805</v>
      </c>
      <c r="CZ2" s="75">
        <f t="shared" si="2"/>
        <v>43806</v>
      </c>
      <c r="DA2" s="75">
        <f t="shared" si="2"/>
        <v>43807</v>
      </c>
      <c r="DB2" s="75">
        <f t="shared" si="2"/>
        <v>43808</v>
      </c>
      <c r="DC2" s="75">
        <f t="shared" si="2"/>
        <v>43809</v>
      </c>
      <c r="DD2" s="75">
        <f t="shared" si="2"/>
        <v>43810</v>
      </c>
      <c r="DE2" s="75">
        <f t="shared" si="2"/>
        <v>43811</v>
      </c>
      <c r="DF2" s="75">
        <f t="shared" si="2"/>
        <v>43812</v>
      </c>
      <c r="DG2" s="75">
        <f t="shared" si="2"/>
        <v>43813</v>
      </c>
      <c r="DH2" s="75">
        <f t="shared" si="2"/>
        <v>43814</v>
      </c>
      <c r="DI2" s="75">
        <f t="shared" si="2"/>
        <v>43815</v>
      </c>
      <c r="DJ2" s="75">
        <f t="shared" si="2"/>
        <v>43816</v>
      </c>
      <c r="DK2" s="75">
        <f t="shared" si="2"/>
        <v>43817</v>
      </c>
      <c r="DL2" s="75">
        <f t="shared" si="2"/>
        <v>43818</v>
      </c>
      <c r="DM2" s="75">
        <f t="shared" si="2"/>
        <v>43819</v>
      </c>
      <c r="DN2" s="75">
        <f t="shared" si="2"/>
        <v>43820</v>
      </c>
      <c r="DO2" s="75">
        <f t="shared" si="2"/>
        <v>43821</v>
      </c>
      <c r="DP2" s="75">
        <f t="shared" si="2"/>
        <v>43822</v>
      </c>
      <c r="DQ2" s="75">
        <f t="shared" si="2"/>
        <v>43823</v>
      </c>
      <c r="DR2" s="75">
        <f t="shared" si="2"/>
        <v>43824</v>
      </c>
      <c r="DS2" s="75">
        <f t="shared" si="2"/>
        <v>43825</v>
      </c>
      <c r="DT2" s="75">
        <f t="shared" si="2"/>
        <v>43826</v>
      </c>
      <c r="DU2" s="75">
        <f t="shared" si="2"/>
        <v>43827</v>
      </c>
      <c r="DV2" s="75">
        <f t="shared" si="2"/>
        <v>43828</v>
      </c>
      <c r="DW2" s="75">
        <f t="shared" si="2"/>
        <v>43829</v>
      </c>
      <c r="DX2" s="75">
        <f t="shared" si="2"/>
        <v>43830</v>
      </c>
      <c r="DY2" s="75">
        <f t="shared" si="2"/>
        <v>43831</v>
      </c>
      <c r="DZ2" s="75">
        <f t="shared" si="2"/>
        <v>43832</v>
      </c>
      <c r="EA2" s="75">
        <f t="shared" si="2"/>
        <v>43833</v>
      </c>
      <c r="EB2" s="75">
        <f t="shared" si="2"/>
        <v>43834</v>
      </c>
      <c r="EC2" s="75">
        <f t="shared" si="2"/>
        <v>43835</v>
      </c>
      <c r="ED2" s="75">
        <f t="shared" si="2"/>
        <v>43836</v>
      </c>
      <c r="EE2" s="75">
        <f t="shared" si="2"/>
        <v>43837</v>
      </c>
      <c r="EF2" s="75">
        <f t="shared" si="2"/>
        <v>43838</v>
      </c>
      <c r="EG2" s="75">
        <f t="shared" si="2"/>
        <v>43839</v>
      </c>
      <c r="EH2" s="75">
        <f t="shared" si="2"/>
        <v>43840</v>
      </c>
      <c r="EI2" s="75">
        <f t="shared" si="2"/>
        <v>43841</v>
      </c>
      <c r="EJ2" s="75">
        <f t="shared" si="2"/>
        <v>43842</v>
      </c>
      <c r="EK2" s="75">
        <f t="shared" si="2"/>
        <v>43843</v>
      </c>
      <c r="EL2" s="75">
        <f t="shared" si="2"/>
        <v>43844</v>
      </c>
      <c r="EM2" s="75">
        <f t="shared" si="2"/>
        <v>43845</v>
      </c>
      <c r="EN2" s="75">
        <f t="shared" si="2"/>
        <v>43846</v>
      </c>
      <c r="EO2" s="75">
        <f t="shared" si="2"/>
        <v>43847</v>
      </c>
      <c r="EP2" s="75">
        <f t="shared" si="2"/>
        <v>43848</v>
      </c>
      <c r="EQ2" s="75">
        <f t="shared" si="2"/>
        <v>43849</v>
      </c>
      <c r="ER2" s="75">
        <f t="shared" si="2"/>
        <v>43850</v>
      </c>
      <c r="ES2" s="75">
        <f t="shared" si="2"/>
        <v>43851</v>
      </c>
      <c r="ET2" s="75">
        <f t="shared" si="2"/>
        <v>43852</v>
      </c>
      <c r="EU2" s="75">
        <f t="shared" si="2"/>
        <v>43853</v>
      </c>
      <c r="EV2" s="75">
        <f t="shared" si="2"/>
        <v>43854</v>
      </c>
      <c r="EW2" s="75">
        <f t="shared" si="2"/>
        <v>43855</v>
      </c>
      <c r="EX2" s="75">
        <f t="shared" si="2"/>
        <v>43856</v>
      </c>
      <c r="EY2" s="75">
        <f t="shared" si="2"/>
        <v>43857</v>
      </c>
      <c r="EZ2" s="75">
        <f t="shared" si="2"/>
        <v>43858</v>
      </c>
      <c r="FA2" s="75">
        <f t="shared" si="2"/>
        <v>43859</v>
      </c>
      <c r="FB2" s="75">
        <f t="shared" si="2"/>
        <v>43860</v>
      </c>
      <c r="FC2" s="75">
        <f t="shared" si="2"/>
        <v>43861</v>
      </c>
    </row>
    <row r="3" spans="1:159" x14ac:dyDescent="0.35">
      <c r="C3" s="18"/>
      <c r="D3" s="18"/>
      <c r="E3" s="18"/>
      <c r="F3" s="129"/>
    </row>
    <row r="4" spans="1:159" x14ac:dyDescent="0.35">
      <c r="C4" s="18"/>
      <c r="D4" s="18"/>
      <c r="E4" s="18"/>
      <c r="F4" s="129"/>
    </row>
    <row r="5" spans="1:159" x14ac:dyDescent="0.35">
      <c r="C5" s="18"/>
      <c r="D5" s="18"/>
      <c r="E5" s="18"/>
      <c r="F5" s="129"/>
    </row>
    <row r="6" spans="1:159" x14ac:dyDescent="0.35">
      <c r="C6" s="18"/>
      <c r="D6" s="18"/>
      <c r="E6" s="18"/>
      <c r="F6" s="129"/>
    </row>
    <row r="7" spans="1:159" x14ac:dyDescent="0.35">
      <c r="C7" s="18"/>
      <c r="D7" s="18"/>
      <c r="E7" s="18"/>
      <c r="F7" s="129"/>
    </row>
    <row r="8" spans="1:159" x14ac:dyDescent="0.35">
      <c r="C8" s="18"/>
      <c r="D8" s="18"/>
      <c r="E8" s="18"/>
      <c r="F8" s="129"/>
    </row>
    <row r="9" spans="1:159" x14ac:dyDescent="0.35">
      <c r="C9" s="18"/>
      <c r="D9" s="18"/>
      <c r="E9" s="18"/>
      <c r="F9" s="129"/>
    </row>
    <row r="10" spans="1:159" x14ac:dyDescent="0.35">
      <c r="C10" s="18"/>
      <c r="D10" s="18"/>
      <c r="E10" s="18"/>
      <c r="F10" s="129"/>
    </row>
    <row r="11" spans="1:159" x14ac:dyDescent="0.35">
      <c r="C11" s="18"/>
      <c r="D11" s="18"/>
      <c r="E11" s="18"/>
      <c r="F11" s="129"/>
    </row>
    <row r="12" spans="1:159" x14ac:dyDescent="0.35">
      <c r="C12" s="18"/>
      <c r="D12" s="18"/>
      <c r="E12" s="18"/>
      <c r="F12" s="129"/>
    </row>
    <row r="13" spans="1:159" x14ac:dyDescent="0.35">
      <c r="C13" s="18"/>
      <c r="D13" s="18"/>
      <c r="E13" s="18"/>
      <c r="F13" s="129"/>
    </row>
    <row r="14" spans="1:159" x14ac:dyDescent="0.35">
      <c r="C14" s="18"/>
      <c r="D14" s="18"/>
      <c r="E14" s="18"/>
      <c r="F14" s="129"/>
    </row>
    <row r="15" spans="1:159" x14ac:dyDescent="0.35">
      <c r="C15" s="18"/>
      <c r="D15" s="18"/>
      <c r="E15" s="18"/>
      <c r="F15" s="129"/>
    </row>
    <row r="16" spans="1:159" x14ac:dyDescent="0.35">
      <c r="C16" s="18"/>
      <c r="D16" s="18"/>
      <c r="E16" s="18"/>
      <c r="F16" s="129"/>
      <c r="G16" s="126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9"/>
      <c r="G17" s="126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29"/>
      <c r="G18" s="126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7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7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7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7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7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7"/>
      <c r="H37" s="18"/>
    </row>
    <row r="38" spans="3:98" x14ac:dyDescent="0.35">
      <c r="C38" s="18"/>
      <c r="D38" s="18"/>
      <c r="E38" s="18"/>
      <c r="F38" s="18"/>
      <c r="G38" s="7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7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7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7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7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7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7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7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7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7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7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7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7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7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7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7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7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7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7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7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7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7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7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7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7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7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7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7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7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7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7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7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7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7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7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7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7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7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7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7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7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7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7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7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7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7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7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7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7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7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7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7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7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7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7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7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7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7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7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7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7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7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7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7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7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7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7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7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7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7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7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7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7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7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7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7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7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7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7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7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7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7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7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7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7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7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7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7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7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7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7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7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7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7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7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7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7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7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7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7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7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C251"/>
  <sheetViews>
    <sheetView showGridLines="0" zoomScale="98" zoomScaleNormal="98" workbookViewId="0">
      <pane xSplit="2" ySplit="2" topLeftCell="C3" activePane="bottomRight" state="frozen"/>
      <selection pane="topRight"/>
      <selection pane="bottomLeft"/>
      <selection pane="bottomRight"/>
    </sheetView>
  </sheetViews>
  <sheetFormatPr defaultColWidth="8.81640625" defaultRowHeight="14.5" x14ac:dyDescent="0.35"/>
  <cols>
    <col min="2" max="2" width="32.81640625" customWidth="1"/>
    <col min="3" max="6" width="20.26953125" customWidth="1"/>
    <col min="7" max="15" width="12.453125" bestFit="1" customWidth="1"/>
    <col min="16" max="16" width="13.54296875" bestFit="1" customWidth="1"/>
    <col min="17" max="17" width="12.81640625" bestFit="1" customWidth="1"/>
    <col min="18" max="20" width="13.54296875" bestFit="1" customWidth="1"/>
    <col min="21" max="21" width="13.26953125" bestFit="1" customWidth="1"/>
    <col min="22" max="22" width="13.54296875" bestFit="1" customWidth="1"/>
    <col min="23" max="23" width="13.26953125" bestFit="1" customWidth="1"/>
    <col min="24" max="25" width="13.54296875" bestFit="1" customWidth="1"/>
    <col min="26" max="26" width="13.81640625" bestFit="1" customWidth="1"/>
    <col min="27" max="27" width="13.54296875" bestFit="1" customWidth="1"/>
    <col min="28" max="36" width="13.81640625" bestFit="1" customWidth="1"/>
    <col min="37" max="45" width="12.453125" bestFit="1" customWidth="1"/>
    <col min="46" max="46" width="12.81640625" bestFit="1" customWidth="1"/>
    <col min="47" max="47" width="12.4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54296875" bestFit="1" customWidth="1"/>
    <col min="57" max="57" width="12.81640625" bestFit="1" customWidth="1"/>
    <col min="58" max="60" width="13.54296875" bestFit="1" customWidth="1"/>
    <col min="61" max="61" width="13.26953125" bestFit="1" customWidth="1"/>
    <col min="62" max="62" width="13.54296875" bestFit="1" customWidth="1"/>
    <col min="63" max="63" width="13.26953125" bestFit="1" customWidth="1"/>
    <col min="64" max="66" width="13.54296875" bestFit="1" customWidth="1"/>
    <col min="67" max="67" width="12.81640625" bestFit="1" customWidth="1"/>
    <col min="68" max="68" width="12.54296875" bestFit="1" customWidth="1"/>
    <col min="69" max="71" width="13.26953125" bestFit="1" customWidth="1"/>
    <col min="72" max="72" width="12.81640625" bestFit="1" customWidth="1"/>
    <col min="73" max="73" width="13.26953125" bestFit="1" customWidth="1"/>
    <col min="74" max="74" width="12.81640625" bestFit="1" customWidth="1"/>
    <col min="75" max="76" width="13.26953125" bestFit="1" customWidth="1"/>
    <col min="77" max="77" width="14.26953125" bestFit="1" customWidth="1"/>
    <col min="78" max="78" width="13.81640625" bestFit="1" customWidth="1"/>
    <col min="79" max="81" width="14.26953125" bestFit="1" customWidth="1"/>
    <col min="82" max="82" width="13.81640625" bestFit="1" customWidth="1"/>
    <col min="83" max="83" width="14.26953125" bestFit="1" customWidth="1"/>
    <col min="84" max="84" width="13.81640625" bestFit="1" customWidth="1"/>
    <col min="85" max="86" width="14.26953125" bestFit="1" customWidth="1"/>
    <col min="87" max="87" width="14.81640625" bestFit="1" customWidth="1"/>
    <col min="88" max="88" width="14.26953125" bestFit="1" customWidth="1"/>
    <col min="89" max="91" width="14.81640625" bestFit="1" customWidth="1"/>
    <col min="92" max="92" width="14.54296875" bestFit="1" customWidth="1"/>
    <col min="93" max="93" width="14.81640625" bestFit="1" customWidth="1"/>
    <col min="94" max="94" width="14.54296875" bestFit="1" customWidth="1"/>
    <col min="95" max="97" width="14.81640625" bestFit="1" customWidth="1"/>
    <col min="98" max="98" width="14.26953125" bestFit="1" customWidth="1"/>
  </cols>
  <sheetData>
    <row r="1" spans="1:159" x14ac:dyDescent="0.35">
      <c r="C1" s="4" t="s">
        <v>52</v>
      </c>
      <c r="F1" s="127"/>
      <c r="G1" s="125" t="s">
        <v>41</v>
      </c>
    </row>
    <row r="2" spans="1:159" ht="29" x14ac:dyDescent="0.35">
      <c r="A2" s="9" t="s">
        <v>9</v>
      </c>
      <c r="B2" s="4" t="s">
        <v>12</v>
      </c>
      <c r="C2" s="4" t="s">
        <v>54</v>
      </c>
      <c r="D2" s="4" t="s">
        <v>59</v>
      </c>
      <c r="E2" s="4" t="s">
        <v>60</v>
      </c>
      <c r="F2" s="128" t="s">
        <v>61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5">
        <f t="shared" si="0"/>
        <v>43738</v>
      </c>
      <c r="AK2" s="75">
        <f>AJ2+1</f>
        <v>43739</v>
      </c>
      <c r="AL2" s="75">
        <f t="shared" ref="AL2:CW2" si="1">AK2+1</f>
        <v>43740</v>
      </c>
      <c r="AM2" s="75">
        <f t="shared" si="1"/>
        <v>43741</v>
      </c>
      <c r="AN2" s="75">
        <f t="shared" si="1"/>
        <v>43742</v>
      </c>
      <c r="AO2" s="75">
        <f t="shared" si="1"/>
        <v>43743</v>
      </c>
      <c r="AP2" s="75">
        <f t="shared" si="1"/>
        <v>43744</v>
      </c>
      <c r="AQ2" s="75">
        <f t="shared" si="1"/>
        <v>43745</v>
      </c>
      <c r="AR2" s="75">
        <f t="shared" si="1"/>
        <v>43746</v>
      </c>
      <c r="AS2" s="75">
        <f t="shared" si="1"/>
        <v>43747</v>
      </c>
      <c r="AT2" s="75">
        <f t="shared" si="1"/>
        <v>43748</v>
      </c>
      <c r="AU2" s="75">
        <f t="shared" si="1"/>
        <v>43749</v>
      </c>
      <c r="AV2" s="75">
        <f t="shared" si="1"/>
        <v>43750</v>
      </c>
      <c r="AW2" s="75">
        <f t="shared" si="1"/>
        <v>43751</v>
      </c>
      <c r="AX2" s="75">
        <f t="shared" si="1"/>
        <v>43752</v>
      </c>
      <c r="AY2" s="75">
        <f t="shared" si="1"/>
        <v>43753</v>
      </c>
      <c r="AZ2" s="75">
        <f t="shared" si="1"/>
        <v>43754</v>
      </c>
      <c r="BA2" s="75">
        <f t="shared" si="1"/>
        <v>43755</v>
      </c>
      <c r="BB2" s="75">
        <f t="shared" si="1"/>
        <v>43756</v>
      </c>
      <c r="BC2" s="75">
        <f t="shared" si="1"/>
        <v>43757</v>
      </c>
      <c r="BD2" s="75">
        <f t="shared" si="1"/>
        <v>43758</v>
      </c>
      <c r="BE2" s="75">
        <f t="shared" si="1"/>
        <v>43759</v>
      </c>
      <c r="BF2" s="75">
        <f t="shared" si="1"/>
        <v>43760</v>
      </c>
      <c r="BG2" s="75">
        <f t="shared" si="1"/>
        <v>43761</v>
      </c>
      <c r="BH2" s="75">
        <f t="shared" si="1"/>
        <v>43762</v>
      </c>
      <c r="BI2" s="75">
        <f t="shared" si="1"/>
        <v>43763</v>
      </c>
      <c r="BJ2" s="75">
        <f t="shared" si="1"/>
        <v>43764</v>
      </c>
      <c r="BK2" s="75">
        <f t="shared" si="1"/>
        <v>43765</v>
      </c>
      <c r="BL2" s="75">
        <f t="shared" si="1"/>
        <v>43766</v>
      </c>
      <c r="BM2" s="75">
        <f t="shared" si="1"/>
        <v>43767</v>
      </c>
      <c r="BN2" s="75">
        <f t="shared" si="1"/>
        <v>43768</v>
      </c>
      <c r="BO2" s="75">
        <f t="shared" si="1"/>
        <v>43769</v>
      </c>
      <c r="BP2" s="75">
        <f t="shared" si="1"/>
        <v>43770</v>
      </c>
      <c r="BQ2" s="75">
        <f t="shared" si="1"/>
        <v>43771</v>
      </c>
      <c r="BR2" s="75">
        <f t="shared" si="1"/>
        <v>43772</v>
      </c>
      <c r="BS2" s="75">
        <f t="shared" si="1"/>
        <v>43773</v>
      </c>
      <c r="BT2" s="75">
        <f t="shared" si="1"/>
        <v>43774</v>
      </c>
      <c r="BU2" s="75">
        <f t="shared" si="1"/>
        <v>43775</v>
      </c>
      <c r="BV2" s="75">
        <f t="shared" si="1"/>
        <v>43776</v>
      </c>
      <c r="BW2" s="75">
        <f t="shared" si="1"/>
        <v>43777</v>
      </c>
      <c r="BX2" s="75">
        <f t="shared" si="1"/>
        <v>43778</v>
      </c>
      <c r="BY2" s="75">
        <f t="shared" si="1"/>
        <v>43779</v>
      </c>
      <c r="BZ2" s="75">
        <f t="shared" si="1"/>
        <v>43780</v>
      </c>
      <c r="CA2" s="75">
        <f t="shared" si="1"/>
        <v>43781</v>
      </c>
      <c r="CB2" s="75">
        <f t="shared" si="1"/>
        <v>43782</v>
      </c>
      <c r="CC2" s="75">
        <f t="shared" si="1"/>
        <v>43783</v>
      </c>
      <c r="CD2" s="75">
        <f t="shared" si="1"/>
        <v>43784</v>
      </c>
      <c r="CE2" s="75">
        <f t="shared" si="1"/>
        <v>43785</v>
      </c>
      <c r="CF2" s="75">
        <f t="shared" si="1"/>
        <v>43786</v>
      </c>
      <c r="CG2" s="75">
        <f t="shared" si="1"/>
        <v>43787</v>
      </c>
      <c r="CH2" s="75">
        <f t="shared" si="1"/>
        <v>43788</v>
      </c>
      <c r="CI2" s="75">
        <f t="shared" si="1"/>
        <v>43789</v>
      </c>
      <c r="CJ2" s="75">
        <f t="shared" si="1"/>
        <v>43790</v>
      </c>
      <c r="CK2" s="75">
        <f t="shared" si="1"/>
        <v>43791</v>
      </c>
      <c r="CL2" s="75">
        <f t="shared" si="1"/>
        <v>43792</v>
      </c>
      <c r="CM2" s="75">
        <f t="shared" si="1"/>
        <v>43793</v>
      </c>
      <c r="CN2" s="75">
        <f t="shared" si="1"/>
        <v>43794</v>
      </c>
      <c r="CO2" s="75">
        <f t="shared" si="1"/>
        <v>43795</v>
      </c>
      <c r="CP2" s="75">
        <f t="shared" si="1"/>
        <v>43796</v>
      </c>
      <c r="CQ2" s="75">
        <f t="shared" si="1"/>
        <v>43797</v>
      </c>
      <c r="CR2" s="75">
        <f t="shared" si="1"/>
        <v>43798</v>
      </c>
      <c r="CS2" s="75">
        <f t="shared" si="1"/>
        <v>43799</v>
      </c>
      <c r="CT2" s="75">
        <f t="shared" si="1"/>
        <v>43800</v>
      </c>
      <c r="CU2" s="75">
        <f t="shared" si="1"/>
        <v>43801</v>
      </c>
      <c r="CV2" s="75">
        <f t="shared" si="1"/>
        <v>43802</v>
      </c>
      <c r="CW2" s="75">
        <f t="shared" si="1"/>
        <v>43803</v>
      </c>
      <c r="CX2" s="75">
        <f t="shared" ref="CX2:FC2" si="2">CW2+1</f>
        <v>43804</v>
      </c>
      <c r="CY2" s="75">
        <f t="shared" si="2"/>
        <v>43805</v>
      </c>
      <c r="CZ2" s="75">
        <f t="shared" si="2"/>
        <v>43806</v>
      </c>
      <c r="DA2" s="75">
        <f t="shared" si="2"/>
        <v>43807</v>
      </c>
      <c r="DB2" s="75">
        <f t="shared" si="2"/>
        <v>43808</v>
      </c>
      <c r="DC2" s="75">
        <f t="shared" si="2"/>
        <v>43809</v>
      </c>
      <c r="DD2" s="75">
        <f t="shared" si="2"/>
        <v>43810</v>
      </c>
      <c r="DE2" s="75">
        <f t="shared" si="2"/>
        <v>43811</v>
      </c>
      <c r="DF2" s="75">
        <f t="shared" si="2"/>
        <v>43812</v>
      </c>
      <c r="DG2" s="75">
        <f t="shared" si="2"/>
        <v>43813</v>
      </c>
      <c r="DH2" s="75">
        <f t="shared" si="2"/>
        <v>43814</v>
      </c>
      <c r="DI2" s="75">
        <f t="shared" si="2"/>
        <v>43815</v>
      </c>
      <c r="DJ2" s="75">
        <f t="shared" si="2"/>
        <v>43816</v>
      </c>
      <c r="DK2" s="75">
        <f t="shared" si="2"/>
        <v>43817</v>
      </c>
      <c r="DL2" s="75">
        <f t="shared" si="2"/>
        <v>43818</v>
      </c>
      <c r="DM2" s="75">
        <f t="shared" si="2"/>
        <v>43819</v>
      </c>
      <c r="DN2" s="75">
        <f t="shared" si="2"/>
        <v>43820</v>
      </c>
      <c r="DO2" s="75">
        <f t="shared" si="2"/>
        <v>43821</v>
      </c>
      <c r="DP2" s="75">
        <f t="shared" si="2"/>
        <v>43822</v>
      </c>
      <c r="DQ2" s="75">
        <f t="shared" si="2"/>
        <v>43823</v>
      </c>
      <c r="DR2" s="75">
        <f t="shared" si="2"/>
        <v>43824</v>
      </c>
      <c r="DS2" s="75">
        <f t="shared" si="2"/>
        <v>43825</v>
      </c>
      <c r="DT2" s="75">
        <f t="shared" si="2"/>
        <v>43826</v>
      </c>
      <c r="DU2" s="75">
        <f t="shared" si="2"/>
        <v>43827</v>
      </c>
      <c r="DV2" s="75">
        <f t="shared" si="2"/>
        <v>43828</v>
      </c>
      <c r="DW2" s="75">
        <f t="shared" si="2"/>
        <v>43829</v>
      </c>
      <c r="DX2" s="75">
        <f t="shared" si="2"/>
        <v>43830</v>
      </c>
      <c r="DY2" s="75">
        <f t="shared" si="2"/>
        <v>43831</v>
      </c>
      <c r="DZ2" s="75">
        <f t="shared" si="2"/>
        <v>43832</v>
      </c>
      <c r="EA2" s="75">
        <f t="shared" si="2"/>
        <v>43833</v>
      </c>
      <c r="EB2" s="75">
        <f t="shared" si="2"/>
        <v>43834</v>
      </c>
      <c r="EC2" s="75">
        <f t="shared" si="2"/>
        <v>43835</v>
      </c>
      <c r="ED2" s="75">
        <f t="shared" si="2"/>
        <v>43836</v>
      </c>
      <c r="EE2" s="75">
        <f t="shared" si="2"/>
        <v>43837</v>
      </c>
      <c r="EF2" s="75">
        <f t="shared" si="2"/>
        <v>43838</v>
      </c>
      <c r="EG2" s="75">
        <f t="shared" si="2"/>
        <v>43839</v>
      </c>
      <c r="EH2" s="75">
        <f t="shared" si="2"/>
        <v>43840</v>
      </c>
      <c r="EI2" s="75">
        <f t="shared" si="2"/>
        <v>43841</v>
      </c>
      <c r="EJ2" s="75">
        <f t="shared" si="2"/>
        <v>43842</v>
      </c>
      <c r="EK2" s="75">
        <f t="shared" si="2"/>
        <v>43843</v>
      </c>
      <c r="EL2" s="75">
        <f t="shared" si="2"/>
        <v>43844</v>
      </c>
      <c r="EM2" s="75">
        <f t="shared" si="2"/>
        <v>43845</v>
      </c>
      <c r="EN2" s="75">
        <f t="shared" si="2"/>
        <v>43846</v>
      </c>
      <c r="EO2" s="75">
        <f t="shared" si="2"/>
        <v>43847</v>
      </c>
      <c r="EP2" s="75">
        <f t="shared" si="2"/>
        <v>43848</v>
      </c>
      <c r="EQ2" s="75">
        <f t="shared" si="2"/>
        <v>43849</v>
      </c>
      <c r="ER2" s="75">
        <f t="shared" si="2"/>
        <v>43850</v>
      </c>
      <c r="ES2" s="75">
        <f t="shared" si="2"/>
        <v>43851</v>
      </c>
      <c r="ET2" s="75">
        <f t="shared" si="2"/>
        <v>43852</v>
      </c>
      <c r="EU2" s="75">
        <f t="shared" si="2"/>
        <v>43853</v>
      </c>
      <c r="EV2" s="75">
        <f t="shared" si="2"/>
        <v>43854</v>
      </c>
      <c r="EW2" s="75">
        <f t="shared" si="2"/>
        <v>43855</v>
      </c>
      <c r="EX2" s="75">
        <f t="shared" si="2"/>
        <v>43856</v>
      </c>
      <c r="EY2" s="75">
        <f t="shared" si="2"/>
        <v>43857</v>
      </c>
      <c r="EZ2" s="75">
        <f t="shared" si="2"/>
        <v>43858</v>
      </c>
      <c r="FA2" s="75">
        <f t="shared" si="2"/>
        <v>43859</v>
      </c>
      <c r="FB2" s="75">
        <f t="shared" si="2"/>
        <v>43860</v>
      </c>
      <c r="FC2" s="75">
        <f t="shared" si="2"/>
        <v>43861</v>
      </c>
    </row>
    <row r="3" spans="1:159" s="18" customFormat="1" x14ac:dyDescent="0.35">
      <c r="A3"/>
      <c r="B3"/>
      <c r="F3" s="129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</row>
    <row r="4" spans="1:159" s="18" customFormat="1" x14ac:dyDescent="0.35">
      <c r="A4"/>
      <c r="B4"/>
      <c r="F4" s="129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</row>
    <row r="5" spans="1:159" s="18" customFormat="1" x14ac:dyDescent="0.35">
      <c r="A5"/>
      <c r="B5"/>
      <c r="F5" s="129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</row>
    <row r="6" spans="1:159" s="18" customFormat="1" x14ac:dyDescent="0.35">
      <c r="A6"/>
      <c r="B6"/>
      <c r="F6" s="129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</row>
    <row r="7" spans="1:159" s="18" customFormat="1" x14ac:dyDescent="0.35">
      <c r="A7"/>
      <c r="B7"/>
      <c r="F7" s="129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</row>
    <row r="8" spans="1:159" s="18" customFormat="1" x14ac:dyDescent="0.35">
      <c r="A8"/>
      <c r="B8"/>
      <c r="F8" s="129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</row>
    <row r="9" spans="1:159" s="18" customFormat="1" x14ac:dyDescent="0.35">
      <c r="A9"/>
      <c r="B9"/>
      <c r="F9" s="12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</row>
    <row r="10" spans="1:159" s="18" customFormat="1" x14ac:dyDescent="0.35">
      <c r="A10"/>
      <c r="B10"/>
      <c r="F10" s="129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</row>
    <row r="11" spans="1:159" s="18" customFormat="1" x14ac:dyDescent="0.35">
      <c r="A11"/>
      <c r="B11"/>
      <c r="F11" s="129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 s="115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</row>
    <row r="12" spans="1:159" s="18" customFormat="1" x14ac:dyDescent="0.35">
      <c r="A12"/>
      <c r="B12"/>
      <c r="F12" s="129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</row>
    <row r="13" spans="1:159" s="18" customFormat="1" x14ac:dyDescent="0.35">
      <c r="A13"/>
      <c r="B13"/>
      <c r="F13" s="129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</row>
    <row r="14" spans="1:159" s="18" customFormat="1" x14ac:dyDescent="0.35">
      <c r="A14"/>
      <c r="B14"/>
      <c r="F14" s="129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</row>
    <row r="15" spans="1:159" s="18" customFormat="1" x14ac:dyDescent="0.35">
      <c r="A15"/>
      <c r="B15"/>
      <c r="F15" s="129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</row>
    <row r="16" spans="1:159" s="18" customFormat="1" x14ac:dyDescent="0.35">
      <c r="A16"/>
      <c r="B16"/>
      <c r="F16" s="129"/>
      <c r="G16" s="126"/>
    </row>
    <row r="17" spans="1:7" s="18" customFormat="1" x14ac:dyDescent="0.35">
      <c r="A17"/>
      <c r="B17"/>
      <c r="F17" s="129"/>
      <c r="G17" s="126"/>
    </row>
    <row r="18" spans="1:7" s="18" customFormat="1" x14ac:dyDescent="0.35">
      <c r="A18"/>
      <c r="B18"/>
      <c r="G18" s="77"/>
    </row>
    <row r="19" spans="1:7" s="18" customFormat="1" x14ac:dyDescent="0.35">
      <c r="A19"/>
      <c r="B19"/>
      <c r="G19" s="77"/>
    </row>
    <row r="20" spans="1:7" s="18" customFormat="1" x14ac:dyDescent="0.35">
      <c r="A20"/>
      <c r="B20"/>
      <c r="G20" s="77"/>
    </row>
    <row r="21" spans="1:7" s="18" customFormat="1" x14ac:dyDescent="0.35">
      <c r="A21"/>
      <c r="B21"/>
      <c r="G21" s="77"/>
    </row>
    <row r="22" spans="1:7" s="18" customFormat="1" x14ac:dyDescent="0.35">
      <c r="A22"/>
      <c r="B22"/>
      <c r="G22" s="77"/>
    </row>
    <row r="23" spans="1:7" s="18" customFormat="1" x14ac:dyDescent="0.35">
      <c r="A23"/>
      <c r="B23"/>
      <c r="G23" s="77"/>
    </row>
    <row r="24" spans="1:7" s="18" customFormat="1" x14ac:dyDescent="0.35">
      <c r="A24"/>
      <c r="B24"/>
      <c r="G24" s="77"/>
    </row>
    <row r="25" spans="1:7" s="18" customFormat="1" x14ac:dyDescent="0.35">
      <c r="A25"/>
      <c r="B25"/>
      <c r="G25" s="77"/>
    </row>
    <row r="26" spans="1:7" s="18" customFormat="1" x14ac:dyDescent="0.35">
      <c r="A26"/>
      <c r="B26"/>
      <c r="G26" s="77"/>
    </row>
    <row r="27" spans="1:7" s="18" customFormat="1" x14ac:dyDescent="0.35">
      <c r="A27"/>
      <c r="B27"/>
      <c r="G27" s="77"/>
    </row>
    <row r="28" spans="1:7" s="18" customFormat="1" x14ac:dyDescent="0.35">
      <c r="A28"/>
      <c r="B28"/>
      <c r="G28" s="77"/>
    </row>
    <row r="29" spans="1:7" s="18" customFormat="1" x14ac:dyDescent="0.35">
      <c r="A29"/>
      <c r="B29"/>
      <c r="G29" s="77"/>
    </row>
    <row r="30" spans="1:7" s="18" customFormat="1" x14ac:dyDescent="0.35">
      <c r="A30"/>
      <c r="B30"/>
      <c r="G30" s="77"/>
    </row>
    <row r="31" spans="1:7" s="18" customFormat="1" x14ac:dyDescent="0.35">
      <c r="A31"/>
      <c r="B31"/>
      <c r="G31" s="77"/>
    </row>
    <row r="32" spans="1:7" s="18" customFormat="1" x14ac:dyDescent="0.35">
      <c r="A32"/>
      <c r="B32"/>
      <c r="G32" s="77"/>
    </row>
    <row r="33" spans="1:7" s="18" customFormat="1" x14ac:dyDescent="0.35">
      <c r="A33"/>
      <c r="B33"/>
      <c r="G33" s="77"/>
    </row>
    <row r="34" spans="1:7" s="18" customFormat="1" x14ac:dyDescent="0.35">
      <c r="A34"/>
      <c r="B34"/>
      <c r="G34" s="77"/>
    </row>
    <row r="35" spans="1:7" s="18" customFormat="1" x14ac:dyDescent="0.35">
      <c r="A35"/>
      <c r="B35"/>
      <c r="G35" s="77"/>
    </row>
    <row r="36" spans="1:7" s="18" customFormat="1" x14ac:dyDescent="0.35">
      <c r="A36"/>
      <c r="B36"/>
      <c r="G36" s="77"/>
    </row>
    <row r="37" spans="1:7" s="18" customFormat="1" x14ac:dyDescent="0.35">
      <c r="A37"/>
      <c r="B37"/>
      <c r="G37" s="77"/>
    </row>
    <row r="38" spans="1:7" s="18" customFormat="1" x14ac:dyDescent="0.35">
      <c r="A38"/>
      <c r="B38"/>
      <c r="G38" s="77"/>
    </row>
    <row r="39" spans="1:7" s="18" customFormat="1" x14ac:dyDescent="0.35">
      <c r="A39"/>
      <c r="B39"/>
      <c r="G39" s="77"/>
    </row>
    <row r="40" spans="1:7" s="18" customFormat="1" x14ac:dyDescent="0.35">
      <c r="A40"/>
      <c r="B40"/>
      <c r="G40" s="77"/>
    </row>
    <row r="41" spans="1:7" s="18" customFormat="1" x14ac:dyDescent="0.35">
      <c r="A41"/>
      <c r="B41"/>
      <c r="G41" s="77"/>
    </row>
    <row r="42" spans="1:7" s="18" customFormat="1" x14ac:dyDescent="0.35">
      <c r="A42"/>
      <c r="B42"/>
      <c r="G42" s="77"/>
    </row>
    <row r="43" spans="1:7" s="18" customFormat="1" x14ac:dyDescent="0.35">
      <c r="A43"/>
      <c r="B43"/>
      <c r="G43" s="77"/>
    </row>
    <row r="44" spans="1:7" s="18" customFormat="1" x14ac:dyDescent="0.35">
      <c r="A44"/>
      <c r="B44"/>
      <c r="G44" s="77"/>
    </row>
    <row r="45" spans="1:7" s="18" customFormat="1" x14ac:dyDescent="0.35">
      <c r="A45"/>
      <c r="B45"/>
      <c r="G45" s="77"/>
    </row>
    <row r="46" spans="1:7" s="18" customFormat="1" x14ac:dyDescent="0.35">
      <c r="A46"/>
      <c r="B46"/>
      <c r="G46" s="77"/>
    </row>
    <row r="47" spans="1:7" s="18" customFormat="1" x14ac:dyDescent="0.35">
      <c r="A47"/>
      <c r="B47"/>
      <c r="G47" s="77"/>
    </row>
    <row r="48" spans="1:7" s="18" customFormat="1" x14ac:dyDescent="0.35">
      <c r="A48"/>
      <c r="B48"/>
      <c r="G48" s="77"/>
    </row>
    <row r="49" spans="1:7" s="18" customFormat="1" x14ac:dyDescent="0.35">
      <c r="A49"/>
      <c r="B49"/>
      <c r="G49" s="77"/>
    </row>
    <row r="50" spans="1:7" s="18" customFormat="1" x14ac:dyDescent="0.35">
      <c r="A50"/>
      <c r="B50"/>
      <c r="G50" s="77"/>
    </row>
    <row r="51" spans="1:7" s="18" customFormat="1" x14ac:dyDescent="0.35">
      <c r="A51"/>
      <c r="B51"/>
      <c r="G51" s="77"/>
    </row>
    <row r="52" spans="1:7" s="18" customFormat="1" x14ac:dyDescent="0.35">
      <c r="A52"/>
      <c r="B52"/>
      <c r="G52" s="77"/>
    </row>
    <row r="53" spans="1:7" s="18" customFormat="1" x14ac:dyDescent="0.35">
      <c r="A53"/>
      <c r="B53"/>
      <c r="G53" s="77"/>
    </row>
    <row r="54" spans="1:7" s="18" customFormat="1" x14ac:dyDescent="0.35">
      <c r="A54"/>
      <c r="B54"/>
      <c r="G54" s="77"/>
    </row>
    <row r="55" spans="1:7" s="18" customFormat="1" x14ac:dyDescent="0.35">
      <c r="A55"/>
      <c r="B55"/>
      <c r="G55" s="77"/>
    </row>
    <row r="56" spans="1:7" s="18" customFormat="1" x14ac:dyDescent="0.35">
      <c r="A56"/>
      <c r="B56"/>
      <c r="G56" s="77"/>
    </row>
    <row r="57" spans="1:7" s="18" customFormat="1" x14ac:dyDescent="0.35">
      <c r="A57"/>
      <c r="B57"/>
      <c r="G57" s="77"/>
    </row>
    <row r="58" spans="1:7" s="18" customFormat="1" x14ac:dyDescent="0.35">
      <c r="A58"/>
      <c r="B58"/>
      <c r="G58" s="77"/>
    </row>
    <row r="59" spans="1:7" s="18" customFormat="1" x14ac:dyDescent="0.35">
      <c r="A59"/>
      <c r="B59"/>
      <c r="G59" s="77"/>
    </row>
    <row r="60" spans="1:7" s="18" customFormat="1" x14ac:dyDescent="0.35">
      <c r="A60"/>
      <c r="B60"/>
      <c r="G60" s="77"/>
    </row>
    <row r="61" spans="1:7" s="18" customFormat="1" x14ac:dyDescent="0.35">
      <c r="A61"/>
      <c r="B61"/>
      <c r="G61" s="77"/>
    </row>
    <row r="62" spans="1:7" s="18" customFormat="1" x14ac:dyDescent="0.35">
      <c r="A62"/>
      <c r="B62"/>
      <c r="G62" s="77"/>
    </row>
    <row r="63" spans="1:7" s="18" customFormat="1" x14ac:dyDescent="0.35">
      <c r="A63"/>
      <c r="B63"/>
      <c r="G63" s="77"/>
    </row>
    <row r="64" spans="1:7" s="18" customFormat="1" x14ac:dyDescent="0.35">
      <c r="A64"/>
      <c r="B64"/>
      <c r="G64" s="77"/>
    </row>
    <row r="65" spans="1:7" s="18" customFormat="1" x14ac:dyDescent="0.35">
      <c r="A65"/>
      <c r="B65"/>
      <c r="G65" s="77"/>
    </row>
    <row r="66" spans="1:7" s="18" customFormat="1" x14ac:dyDescent="0.35">
      <c r="A66"/>
      <c r="B66"/>
      <c r="G66" s="77"/>
    </row>
    <row r="67" spans="1:7" s="18" customFormat="1" x14ac:dyDescent="0.35">
      <c r="A67"/>
      <c r="B67"/>
      <c r="G67" s="77"/>
    </row>
    <row r="68" spans="1:7" s="18" customFormat="1" x14ac:dyDescent="0.35">
      <c r="A68"/>
      <c r="B68"/>
      <c r="G68" s="77"/>
    </row>
    <row r="69" spans="1:7" s="18" customFormat="1" x14ac:dyDescent="0.35">
      <c r="A69"/>
      <c r="B69"/>
      <c r="G69" s="77"/>
    </row>
    <row r="70" spans="1:7" s="18" customFormat="1" x14ac:dyDescent="0.35">
      <c r="A70"/>
      <c r="B70"/>
      <c r="G70" s="77"/>
    </row>
    <row r="71" spans="1:7" s="18" customFormat="1" x14ac:dyDescent="0.35">
      <c r="A71"/>
      <c r="B71"/>
      <c r="G71" s="77"/>
    </row>
    <row r="72" spans="1:7" s="18" customFormat="1" x14ac:dyDescent="0.35">
      <c r="A72"/>
      <c r="B72"/>
      <c r="G72" s="77"/>
    </row>
    <row r="73" spans="1:7" s="18" customFormat="1" x14ac:dyDescent="0.35">
      <c r="A73"/>
      <c r="B73"/>
      <c r="G73" s="77"/>
    </row>
    <row r="74" spans="1:7" s="18" customFormat="1" x14ac:dyDescent="0.35">
      <c r="A74"/>
      <c r="B74"/>
      <c r="G74" s="77"/>
    </row>
    <row r="75" spans="1:7" s="18" customFormat="1" x14ac:dyDescent="0.35">
      <c r="A75"/>
      <c r="B75"/>
      <c r="G75" s="77"/>
    </row>
    <row r="76" spans="1:7" s="18" customFormat="1" x14ac:dyDescent="0.35">
      <c r="A76"/>
      <c r="B76"/>
      <c r="G76" s="77"/>
    </row>
    <row r="77" spans="1:7" s="18" customFormat="1" x14ac:dyDescent="0.35">
      <c r="A77"/>
      <c r="B77"/>
      <c r="G77" s="77"/>
    </row>
    <row r="78" spans="1:7" s="18" customFormat="1" x14ac:dyDescent="0.35">
      <c r="A78"/>
      <c r="B78"/>
      <c r="G78" s="77"/>
    </row>
    <row r="79" spans="1:7" s="18" customFormat="1" x14ac:dyDescent="0.35">
      <c r="A79"/>
      <c r="B79"/>
      <c r="G79" s="77"/>
    </row>
    <row r="80" spans="1:7" s="18" customFormat="1" x14ac:dyDescent="0.35">
      <c r="A80"/>
      <c r="B80"/>
      <c r="G80" s="77"/>
    </row>
    <row r="81" spans="1:7" s="18" customFormat="1" x14ac:dyDescent="0.35">
      <c r="A81"/>
      <c r="B81"/>
      <c r="G81" s="77"/>
    </row>
    <row r="82" spans="1:7" s="18" customFormat="1" x14ac:dyDescent="0.35">
      <c r="A82"/>
      <c r="B82"/>
      <c r="G82" s="77"/>
    </row>
    <row r="83" spans="1:7" s="18" customFormat="1" x14ac:dyDescent="0.35">
      <c r="A83"/>
      <c r="B83"/>
      <c r="G83" s="77"/>
    </row>
    <row r="84" spans="1:7" s="18" customFormat="1" x14ac:dyDescent="0.35">
      <c r="A84"/>
      <c r="B84"/>
      <c r="G84" s="77"/>
    </row>
    <row r="85" spans="1:7" s="18" customFormat="1" x14ac:dyDescent="0.35">
      <c r="A85"/>
      <c r="B85"/>
      <c r="G85" s="77"/>
    </row>
    <row r="86" spans="1:7" s="18" customFormat="1" x14ac:dyDescent="0.35">
      <c r="A86"/>
      <c r="B86"/>
      <c r="G86" s="77"/>
    </row>
    <row r="87" spans="1:7" s="18" customFormat="1" x14ac:dyDescent="0.35">
      <c r="A87"/>
      <c r="B87"/>
      <c r="G87" s="77"/>
    </row>
    <row r="88" spans="1:7" s="18" customFormat="1" x14ac:dyDescent="0.35">
      <c r="A88"/>
      <c r="B88"/>
      <c r="G88" s="77"/>
    </row>
    <row r="89" spans="1:7" s="18" customFormat="1" x14ac:dyDescent="0.35">
      <c r="A89"/>
      <c r="B89"/>
      <c r="G89" s="77"/>
    </row>
    <row r="90" spans="1:7" s="18" customFormat="1" x14ac:dyDescent="0.35">
      <c r="A90"/>
      <c r="B90"/>
      <c r="G90" s="77"/>
    </row>
    <row r="91" spans="1:7" s="18" customFormat="1" x14ac:dyDescent="0.35">
      <c r="A91"/>
      <c r="B91"/>
      <c r="G91" s="77"/>
    </row>
    <row r="92" spans="1:7" s="18" customFormat="1" x14ac:dyDescent="0.35">
      <c r="A92"/>
      <c r="B92"/>
      <c r="G92" s="77"/>
    </row>
    <row r="93" spans="1:7" s="18" customFormat="1" x14ac:dyDescent="0.35">
      <c r="A93"/>
      <c r="B93"/>
      <c r="G93" s="77"/>
    </row>
    <row r="94" spans="1:7" s="18" customFormat="1" x14ac:dyDescent="0.35">
      <c r="A94"/>
      <c r="B94"/>
      <c r="G94" s="77"/>
    </row>
    <row r="95" spans="1:7" s="18" customFormat="1" x14ac:dyDescent="0.35">
      <c r="A95"/>
      <c r="B95"/>
      <c r="G95" s="77"/>
    </row>
    <row r="96" spans="1:7" s="18" customFormat="1" x14ac:dyDescent="0.35">
      <c r="A96"/>
      <c r="B96"/>
      <c r="G96" s="77"/>
    </row>
    <row r="97" spans="1:7" s="18" customFormat="1" x14ac:dyDescent="0.35">
      <c r="A97"/>
      <c r="B97"/>
      <c r="G97" s="77"/>
    </row>
    <row r="98" spans="1:7" s="18" customFormat="1" x14ac:dyDescent="0.35">
      <c r="A98"/>
      <c r="B98"/>
      <c r="G98" s="77"/>
    </row>
    <row r="99" spans="1:7" s="18" customFormat="1" x14ac:dyDescent="0.35">
      <c r="A99"/>
      <c r="B99"/>
      <c r="G99" s="77"/>
    </row>
    <row r="100" spans="1:7" s="18" customFormat="1" x14ac:dyDescent="0.35">
      <c r="A100"/>
      <c r="B100"/>
      <c r="G100" s="77"/>
    </row>
    <row r="101" spans="1:7" s="18" customFormat="1" x14ac:dyDescent="0.35">
      <c r="A101"/>
      <c r="B101"/>
      <c r="G101" s="77"/>
    </row>
    <row r="102" spans="1:7" s="18" customFormat="1" x14ac:dyDescent="0.35">
      <c r="A102"/>
      <c r="B102"/>
      <c r="G102" s="77"/>
    </row>
    <row r="103" spans="1:7" s="18" customFormat="1" x14ac:dyDescent="0.35">
      <c r="A103"/>
      <c r="B103"/>
      <c r="G103" s="77"/>
    </row>
    <row r="104" spans="1:7" s="18" customFormat="1" x14ac:dyDescent="0.35">
      <c r="A104"/>
      <c r="B104"/>
      <c r="G104" s="77"/>
    </row>
    <row r="105" spans="1:7" s="18" customFormat="1" x14ac:dyDescent="0.35">
      <c r="A105"/>
      <c r="B105"/>
      <c r="G105" s="77"/>
    </row>
    <row r="106" spans="1:7" s="18" customFormat="1" x14ac:dyDescent="0.35">
      <c r="A106"/>
      <c r="B106"/>
      <c r="G106" s="77"/>
    </row>
    <row r="107" spans="1:7" s="18" customFormat="1" x14ac:dyDescent="0.35">
      <c r="A107"/>
      <c r="B107"/>
      <c r="G107" s="77"/>
    </row>
    <row r="108" spans="1:7" s="18" customFormat="1" x14ac:dyDescent="0.35">
      <c r="A108"/>
      <c r="B108"/>
      <c r="G108" s="77"/>
    </row>
    <row r="109" spans="1:7" s="18" customFormat="1" x14ac:dyDescent="0.35">
      <c r="A109"/>
      <c r="B109"/>
      <c r="G109" s="77"/>
    </row>
    <row r="110" spans="1:7" s="18" customFormat="1" x14ac:dyDescent="0.35">
      <c r="A110"/>
      <c r="B110"/>
      <c r="G110" s="77"/>
    </row>
    <row r="111" spans="1:7" s="18" customFormat="1" x14ac:dyDescent="0.35">
      <c r="A111"/>
      <c r="B111"/>
      <c r="G111" s="77"/>
    </row>
    <row r="112" spans="1:7" s="18" customFormat="1" x14ac:dyDescent="0.35">
      <c r="A112"/>
      <c r="B112"/>
      <c r="G112" s="77"/>
    </row>
    <row r="113" spans="1:7" s="18" customFormat="1" x14ac:dyDescent="0.35">
      <c r="A113"/>
      <c r="B113"/>
      <c r="G113" s="77"/>
    </row>
    <row r="114" spans="1:7" s="18" customFormat="1" x14ac:dyDescent="0.35">
      <c r="A114"/>
      <c r="B114"/>
      <c r="G114" s="77"/>
    </row>
    <row r="115" spans="1:7" s="18" customFormat="1" x14ac:dyDescent="0.35">
      <c r="A115"/>
      <c r="B115"/>
      <c r="G115" s="77"/>
    </row>
    <row r="116" spans="1:7" s="18" customFormat="1" x14ac:dyDescent="0.35">
      <c r="A116"/>
      <c r="B116"/>
      <c r="G116" s="77"/>
    </row>
    <row r="117" spans="1:7" s="18" customFormat="1" x14ac:dyDescent="0.35">
      <c r="A117"/>
      <c r="B117"/>
      <c r="G117" s="77"/>
    </row>
    <row r="118" spans="1:7" s="18" customFormat="1" x14ac:dyDescent="0.35">
      <c r="A118"/>
      <c r="B118"/>
      <c r="G118" s="77"/>
    </row>
    <row r="119" spans="1:7" s="18" customFormat="1" x14ac:dyDescent="0.35">
      <c r="A119"/>
      <c r="B119"/>
      <c r="G119" s="77"/>
    </row>
    <row r="120" spans="1:7" s="18" customFormat="1" x14ac:dyDescent="0.35">
      <c r="A120"/>
      <c r="B120"/>
      <c r="G120" s="77"/>
    </row>
    <row r="121" spans="1:7" s="18" customFormat="1" x14ac:dyDescent="0.35">
      <c r="A121"/>
      <c r="B121"/>
      <c r="G121" s="77"/>
    </row>
    <row r="122" spans="1:7" s="18" customFormat="1" x14ac:dyDescent="0.35">
      <c r="A122"/>
      <c r="B122"/>
      <c r="G122" s="77"/>
    </row>
    <row r="123" spans="1:7" s="18" customFormat="1" x14ac:dyDescent="0.35">
      <c r="A123"/>
      <c r="B123"/>
      <c r="G123" s="77"/>
    </row>
    <row r="124" spans="1:7" s="18" customFormat="1" x14ac:dyDescent="0.35">
      <c r="A124"/>
      <c r="B124"/>
      <c r="G124" s="77"/>
    </row>
    <row r="125" spans="1:7" s="18" customFormat="1" x14ac:dyDescent="0.35">
      <c r="A125"/>
      <c r="B125"/>
      <c r="G125" s="77"/>
    </row>
    <row r="126" spans="1:7" s="18" customFormat="1" x14ac:dyDescent="0.35">
      <c r="A126"/>
      <c r="B126"/>
      <c r="G126" s="77"/>
    </row>
    <row r="127" spans="1:7" s="18" customFormat="1" x14ac:dyDescent="0.35">
      <c r="A127"/>
      <c r="B127"/>
      <c r="G127" s="77"/>
    </row>
    <row r="128" spans="1:7" s="18" customFormat="1" x14ac:dyDescent="0.35">
      <c r="A128"/>
      <c r="B128"/>
      <c r="G128" s="77"/>
    </row>
    <row r="129" spans="1:7" s="18" customFormat="1" x14ac:dyDescent="0.35">
      <c r="A129"/>
      <c r="B129"/>
      <c r="G129" s="77"/>
    </row>
    <row r="130" spans="1:7" s="18" customFormat="1" x14ac:dyDescent="0.35">
      <c r="A130"/>
      <c r="B130"/>
      <c r="G130" s="77"/>
    </row>
    <row r="131" spans="1:7" s="18" customFormat="1" x14ac:dyDescent="0.35">
      <c r="A131"/>
      <c r="B131"/>
      <c r="G131" s="77"/>
    </row>
    <row r="132" spans="1:7" s="18" customFormat="1" x14ac:dyDescent="0.35">
      <c r="A132"/>
      <c r="B132"/>
      <c r="G132" s="77"/>
    </row>
    <row r="133" spans="1:7" s="18" customFormat="1" x14ac:dyDescent="0.35">
      <c r="A133"/>
      <c r="B133"/>
      <c r="G133" s="77"/>
    </row>
    <row r="134" spans="1:7" s="18" customFormat="1" x14ac:dyDescent="0.35">
      <c r="A134"/>
      <c r="B134"/>
      <c r="G134" s="77"/>
    </row>
    <row r="135" spans="1:7" s="18" customFormat="1" x14ac:dyDescent="0.35">
      <c r="A135"/>
      <c r="B135"/>
      <c r="G135" s="77"/>
    </row>
    <row r="136" spans="1:7" s="18" customFormat="1" x14ac:dyDescent="0.35">
      <c r="A136"/>
      <c r="B136"/>
      <c r="G136" s="77"/>
    </row>
    <row r="137" spans="1:7" s="18" customFormat="1" x14ac:dyDescent="0.35">
      <c r="A137"/>
      <c r="B137"/>
      <c r="G137" s="77"/>
    </row>
    <row r="138" spans="1:7" s="18" customFormat="1" x14ac:dyDescent="0.35">
      <c r="A138"/>
      <c r="B138"/>
      <c r="G138" s="77"/>
    </row>
    <row r="139" spans="1:7" s="18" customFormat="1" x14ac:dyDescent="0.35">
      <c r="A139"/>
      <c r="B139"/>
      <c r="G139" s="77"/>
    </row>
    <row r="140" spans="1:7" s="18" customFormat="1" x14ac:dyDescent="0.35">
      <c r="A140"/>
      <c r="B140"/>
      <c r="G140" s="77"/>
    </row>
    <row r="141" spans="1:7" s="18" customFormat="1" x14ac:dyDescent="0.35">
      <c r="A141"/>
      <c r="B141"/>
      <c r="G141" s="77"/>
    </row>
    <row r="142" spans="1:7" s="18" customFormat="1" x14ac:dyDescent="0.35">
      <c r="A142"/>
      <c r="B142"/>
      <c r="G142" s="77"/>
    </row>
    <row r="143" spans="1:7" s="18" customFormat="1" x14ac:dyDescent="0.35">
      <c r="A143"/>
      <c r="B143"/>
      <c r="G143" s="77"/>
    </row>
    <row r="144" spans="1:7" s="18" customFormat="1" x14ac:dyDescent="0.35">
      <c r="A144"/>
      <c r="B144"/>
      <c r="G144" s="77"/>
    </row>
    <row r="145" spans="1:7" s="18" customFormat="1" x14ac:dyDescent="0.35">
      <c r="A145"/>
      <c r="B145"/>
      <c r="G145" s="77"/>
    </row>
    <row r="146" spans="1:7" s="18" customFormat="1" x14ac:dyDescent="0.35">
      <c r="A146"/>
      <c r="B146"/>
      <c r="G146" s="77"/>
    </row>
    <row r="147" spans="1:7" s="18" customFormat="1" x14ac:dyDescent="0.35">
      <c r="A147"/>
      <c r="B147"/>
      <c r="G147" s="77"/>
    </row>
    <row r="148" spans="1:7" s="18" customFormat="1" x14ac:dyDescent="0.35">
      <c r="A148"/>
      <c r="B148"/>
      <c r="G148" s="77"/>
    </row>
    <row r="149" spans="1:7" s="18" customFormat="1" x14ac:dyDescent="0.35">
      <c r="A149"/>
      <c r="B149"/>
      <c r="G149" s="77"/>
    </row>
    <row r="150" spans="1:7" s="18" customFormat="1" x14ac:dyDescent="0.35">
      <c r="A150"/>
      <c r="B150"/>
      <c r="G150" s="77"/>
    </row>
    <row r="151" spans="1:7" s="18" customFormat="1" x14ac:dyDescent="0.35">
      <c r="A151"/>
      <c r="B151"/>
      <c r="G151" s="77"/>
    </row>
    <row r="152" spans="1:7" s="18" customFormat="1" x14ac:dyDescent="0.35">
      <c r="A152"/>
      <c r="B152"/>
      <c r="G152" s="77"/>
    </row>
    <row r="153" spans="1:7" s="18" customFormat="1" x14ac:dyDescent="0.35">
      <c r="A153"/>
      <c r="B153"/>
      <c r="G153" s="77"/>
    </row>
    <row r="154" spans="1:7" s="18" customFormat="1" x14ac:dyDescent="0.35">
      <c r="A154"/>
      <c r="B154"/>
      <c r="G154" s="77"/>
    </row>
    <row r="155" spans="1:7" s="18" customFormat="1" x14ac:dyDescent="0.35">
      <c r="A155"/>
      <c r="B155"/>
      <c r="G155" s="77"/>
    </row>
    <row r="156" spans="1:7" s="18" customFormat="1" x14ac:dyDescent="0.35">
      <c r="A156"/>
      <c r="B156"/>
      <c r="G156" s="77"/>
    </row>
    <row r="157" spans="1:7" s="18" customFormat="1" x14ac:dyDescent="0.35">
      <c r="A157"/>
      <c r="B157"/>
      <c r="G157" s="77"/>
    </row>
    <row r="158" spans="1:7" s="18" customFormat="1" x14ac:dyDescent="0.35">
      <c r="A158"/>
      <c r="B158"/>
      <c r="G158" s="77"/>
    </row>
    <row r="159" spans="1:7" s="18" customFormat="1" x14ac:dyDescent="0.35">
      <c r="A159"/>
      <c r="B159"/>
      <c r="G159" s="77"/>
    </row>
    <row r="160" spans="1:7" s="18" customFormat="1" x14ac:dyDescent="0.35">
      <c r="A160"/>
      <c r="B160"/>
      <c r="G160" s="77"/>
    </row>
    <row r="161" spans="1:7" s="18" customFormat="1" x14ac:dyDescent="0.35">
      <c r="A161"/>
      <c r="B161"/>
      <c r="G161" s="77"/>
    </row>
    <row r="162" spans="1:7" s="18" customFormat="1" x14ac:dyDescent="0.35">
      <c r="A162"/>
      <c r="B162"/>
      <c r="G162" s="77"/>
    </row>
    <row r="163" spans="1:7" s="18" customFormat="1" x14ac:dyDescent="0.35">
      <c r="A163"/>
      <c r="B163"/>
      <c r="G163" s="77"/>
    </row>
    <row r="164" spans="1:7" s="18" customFormat="1" x14ac:dyDescent="0.35">
      <c r="A164"/>
      <c r="B164"/>
      <c r="G164" s="77"/>
    </row>
    <row r="165" spans="1:7" s="18" customFormat="1" x14ac:dyDescent="0.35">
      <c r="A165"/>
      <c r="B165"/>
      <c r="G165" s="77"/>
    </row>
    <row r="166" spans="1:7" s="18" customFormat="1" x14ac:dyDescent="0.35">
      <c r="A166"/>
      <c r="B166"/>
      <c r="G166" s="77"/>
    </row>
    <row r="167" spans="1:7" s="18" customFormat="1" x14ac:dyDescent="0.35">
      <c r="A167"/>
      <c r="B167"/>
      <c r="G167" s="77"/>
    </row>
    <row r="168" spans="1:7" s="18" customFormat="1" x14ac:dyDescent="0.35">
      <c r="A168"/>
      <c r="B168"/>
      <c r="G168" s="77"/>
    </row>
    <row r="169" spans="1:7" s="18" customFormat="1" x14ac:dyDescent="0.35">
      <c r="A169"/>
      <c r="B169"/>
      <c r="G169" s="77"/>
    </row>
    <row r="170" spans="1:7" s="18" customFormat="1" x14ac:dyDescent="0.35">
      <c r="A170"/>
      <c r="B170"/>
      <c r="G170" s="77"/>
    </row>
    <row r="171" spans="1:7" s="18" customFormat="1" x14ac:dyDescent="0.35">
      <c r="A171"/>
      <c r="B171"/>
      <c r="G171" s="77"/>
    </row>
    <row r="172" spans="1:7" s="18" customFormat="1" x14ac:dyDescent="0.35">
      <c r="A172"/>
      <c r="B172"/>
      <c r="G172" s="77"/>
    </row>
    <row r="173" spans="1:7" s="18" customFormat="1" x14ac:dyDescent="0.35">
      <c r="A173"/>
      <c r="B173"/>
      <c r="G173" s="77"/>
    </row>
    <row r="174" spans="1:7" s="18" customFormat="1" x14ac:dyDescent="0.35">
      <c r="A174"/>
      <c r="B174"/>
      <c r="G174" s="77"/>
    </row>
    <row r="175" spans="1:7" s="18" customFormat="1" x14ac:dyDescent="0.35">
      <c r="A175"/>
      <c r="B175"/>
      <c r="G175" s="77"/>
    </row>
    <row r="176" spans="1:7" s="18" customFormat="1" x14ac:dyDescent="0.35">
      <c r="A176"/>
      <c r="B176"/>
      <c r="G176" s="77"/>
    </row>
    <row r="177" spans="1:7" s="18" customFormat="1" x14ac:dyDescent="0.35">
      <c r="A177"/>
      <c r="B177"/>
      <c r="G177" s="77"/>
    </row>
    <row r="178" spans="1:7" s="18" customFormat="1" x14ac:dyDescent="0.35">
      <c r="A178"/>
      <c r="B178"/>
      <c r="G178" s="77"/>
    </row>
    <row r="179" spans="1:7" s="18" customFormat="1" x14ac:dyDescent="0.35">
      <c r="A179"/>
      <c r="B179"/>
      <c r="G179" s="77"/>
    </row>
    <row r="180" spans="1:7" s="18" customFormat="1" x14ac:dyDescent="0.35">
      <c r="A180"/>
      <c r="B180"/>
      <c r="G180" s="77"/>
    </row>
    <row r="181" spans="1:7" s="18" customFormat="1" x14ac:dyDescent="0.35">
      <c r="A181"/>
      <c r="B181"/>
      <c r="G181" s="77"/>
    </row>
    <row r="182" spans="1:7" s="18" customFormat="1" x14ac:dyDescent="0.35">
      <c r="A182"/>
      <c r="B182"/>
      <c r="G182" s="77"/>
    </row>
    <row r="183" spans="1:7" s="18" customFormat="1" x14ac:dyDescent="0.35">
      <c r="A183"/>
      <c r="B183"/>
      <c r="G183" s="77"/>
    </row>
    <row r="184" spans="1:7" s="18" customFormat="1" x14ac:dyDescent="0.35">
      <c r="A184"/>
      <c r="B184"/>
      <c r="G184" s="77"/>
    </row>
    <row r="185" spans="1:7" s="18" customFormat="1" x14ac:dyDescent="0.35">
      <c r="A185"/>
      <c r="B185"/>
      <c r="G185" s="77"/>
    </row>
    <row r="186" spans="1:7" s="18" customFormat="1" x14ac:dyDescent="0.35">
      <c r="A186"/>
      <c r="B186"/>
      <c r="G186" s="77"/>
    </row>
    <row r="187" spans="1:7" s="18" customFormat="1" x14ac:dyDescent="0.35">
      <c r="A187"/>
      <c r="B187"/>
      <c r="G187" s="77"/>
    </row>
    <row r="188" spans="1:7" s="18" customFormat="1" x14ac:dyDescent="0.35">
      <c r="A188"/>
      <c r="B188"/>
      <c r="G188" s="77"/>
    </row>
    <row r="189" spans="1:7" s="18" customFormat="1" x14ac:dyDescent="0.35">
      <c r="A189"/>
      <c r="B189"/>
      <c r="G189" s="77"/>
    </row>
    <row r="190" spans="1:7" s="18" customFormat="1" x14ac:dyDescent="0.35">
      <c r="A190"/>
      <c r="B190"/>
      <c r="G190" s="77"/>
    </row>
    <row r="191" spans="1:7" s="18" customFormat="1" x14ac:dyDescent="0.35">
      <c r="A191"/>
      <c r="B191"/>
      <c r="G191" s="77"/>
    </row>
    <row r="192" spans="1:7" s="18" customFormat="1" x14ac:dyDescent="0.35">
      <c r="A192"/>
      <c r="B192"/>
      <c r="G192" s="77"/>
    </row>
    <row r="193" spans="1:7" s="18" customFormat="1" x14ac:dyDescent="0.35">
      <c r="A193"/>
      <c r="B193"/>
      <c r="G193" s="77"/>
    </row>
    <row r="194" spans="1:7" s="18" customFormat="1" x14ac:dyDescent="0.35">
      <c r="A194"/>
      <c r="B194"/>
      <c r="G194" s="77"/>
    </row>
    <row r="195" spans="1:7" s="18" customFormat="1" x14ac:dyDescent="0.35">
      <c r="A195"/>
      <c r="B195"/>
      <c r="G195" s="77"/>
    </row>
    <row r="196" spans="1:7" s="18" customFormat="1" x14ac:dyDescent="0.35">
      <c r="A196"/>
      <c r="B196"/>
      <c r="G196" s="77"/>
    </row>
    <row r="197" spans="1:7" s="18" customFormat="1" x14ac:dyDescent="0.35">
      <c r="A197"/>
      <c r="B197"/>
      <c r="G197" s="77"/>
    </row>
    <row r="198" spans="1:7" s="18" customFormat="1" x14ac:dyDescent="0.35">
      <c r="A198"/>
      <c r="B198"/>
      <c r="G198" s="77"/>
    </row>
    <row r="199" spans="1:7" s="18" customFormat="1" x14ac:dyDescent="0.35">
      <c r="A199"/>
      <c r="B199"/>
      <c r="G199" s="77"/>
    </row>
    <row r="200" spans="1:7" s="18" customFormat="1" x14ac:dyDescent="0.35">
      <c r="A200"/>
      <c r="B200"/>
      <c r="G200" s="77"/>
    </row>
    <row r="201" spans="1:7" s="18" customFormat="1" x14ac:dyDescent="0.35">
      <c r="A201"/>
      <c r="B201"/>
      <c r="G201" s="77"/>
    </row>
    <row r="202" spans="1:7" s="18" customFormat="1" x14ac:dyDescent="0.35">
      <c r="A202"/>
      <c r="B202"/>
      <c r="G202" s="77"/>
    </row>
    <row r="203" spans="1:7" s="18" customFormat="1" x14ac:dyDescent="0.35">
      <c r="A203"/>
      <c r="B203"/>
      <c r="G203" s="77"/>
    </row>
    <row r="204" spans="1:7" s="18" customFormat="1" x14ac:dyDescent="0.35">
      <c r="A204"/>
      <c r="B204"/>
      <c r="G204" s="77"/>
    </row>
    <row r="205" spans="1:7" s="18" customFormat="1" x14ac:dyDescent="0.35">
      <c r="A205"/>
      <c r="B205"/>
      <c r="G205" s="77"/>
    </row>
    <row r="206" spans="1:7" s="18" customFormat="1" x14ac:dyDescent="0.35">
      <c r="A206"/>
      <c r="B206"/>
      <c r="G206" s="77"/>
    </row>
    <row r="207" spans="1:7" s="18" customFormat="1" x14ac:dyDescent="0.35">
      <c r="A207"/>
      <c r="B207"/>
      <c r="G207" s="77"/>
    </row>
    <row r="208" spans="1:7" s="18" customFormat="1" x14ac:dyDescent="0.35">
      <c r="A208"/>
      <c r="B208"/>
      <c r="G208" s="77"/>
    </row>
    <row r="209" spans="1:7" s="18" customFormat="1" x14ac:dyDescent="0.35">
      <c r="A209"/>
      <c r="B209"/>
      <c r="G209" s="77"/>
    </row>
    <row r="210" spans="1:7" s="18" customFormat="1" x14ac:dyDescent="0.35">
      <c r="A210"/>
      <c r="B210"/>
      <c r="G210" s="77"/>
    </row>
    <row r="211" spans="1:7" s="18" customFormat="1" x14ac:dyDescent="0.35">
      <c r="A211"/>
      <c r="B211"/>
      <c r="G211" s="77"/>
    </row>
    <row r="212" spans="1:7" s="18" customFormat="1" x14ac:dyDescent="0.35">
      <c r="A212"/>
      <c r="B212"/>
      <c r="G212" s="77"/>
    </row>
    <row r="213" spans="1:7" s="18" customFormat="1" x14ac:dyDescent="0.35">
      <c r="A213"/>
      <c r="B213"/>
      <c r="G213" s="77"/>
    </row>
    <row r="214" spans="1:7" s="18" customFormat="1" x14ac:dyDescent="0.35">
      <c r="A214"/>
      <c r="B214"/>
      <c r="G214" s="77"/>
    </row>
    <row r="215" spans="1:7" s="18" customFormat="1" x14ac:dyDescent="0.35">
      <c r="A215"/>
      <c r="B215"/>
      <c r="G215" s="77"/>
    </row>
    <row r="216" spans="1:7" s="18" customFormat="1" x14ac:dyDescent="0.35">
      <c r="A216"/>
      <c r="B216"/>
      <c r="G216" s="77"/>
    </row>
    <row r="217" spans="1:7" s="18" customFormat="1" x14ac:dyDescent="0.35">
      <c r="A217"/>
      <c r="B217"/>
      <c r="G217" s="77"/>
    </row>
    <row r="218" spans="1:7" s="18" customFormat="1" x14ac:dyDescent="0.35">
      <c r="A218"/>
      <c r="B218"/>
      <c r="G218" s="77"/>
    </row>
    <row r="219" spans="1:7" s="18" customFormat="1" x14ac:dyDescent="0.35">
      <c r="A219"/>
      <c r="B219"/>
      <c r="G219" s="77"/>
    </row>
    <row r="220" spans="1:7" s="18" customFormat="1" x14ac:dyDescent="0.35">
      <c r="A220"/>
      <c r="B220"/>
      <c r="G220" s="77"/>
    </row>
    <row r="221" spans="1:7" s="18" customFormat="1" x14ac:dyDescent="0.35">
      <c r="A221"/>
      <c r="B221"/>
      <c r="G221" s="77"/>
    </row>
    <row r="222" spans="1:7" s="18" customFormat="1" x14ac:dyDescent="0.35">
      <c r="A222"/>
      <c r="B222"/>
      <c r="G222" s="77"/>
    </row>
    <row r="223" spans="1:7" s="18" customFormat="1" x14ac:dyDescent="0.35">
      <c r="A223"/>
      <c r="B223"/>
      <c r="G223" s="77"/>
    </row>
    <row r="224" spans="1:7" s="18" customFormat="1" x14ac:dyDescent="0.35">
      <c r="A224"/>
      <c r="B224"/>
      <c r="G224" s="77"/>
    </row>
    <row r="225" spans="1:7" s="18" customFormat="1" x14ac:dyDescent="0.35">
      <c r="A225"/>
      <c r="B225"/>
      <c r="G225" s="77"/>
    </row>
    <row r="226" spans="1:7" s="18" customFormat="1" x14ac:dyDescent="0.35">
      <c r="A226"/>
      <c r="B226"/>
      <c r="G226" s="77"/>
    </row>
    <row r="227" spans="1:7" s="18" customFormat="1" x14ac:dyDescent="0.35">
      <c r="A227"/>
      <c r="B227"/>
      <c r="G227" s="77"/>
    </row>
    <row r="228" spans="1:7" s="18" customFormat="1" x14ac:dyDescent="0.35">
      <c r="A228"/>
      <c r="B228"/>
      <c r="G228" s="77"/>
    </row>
    <row r="229" spans="1:7" s="18" customFormat="1" x14ac:dyDescent="0.35">
      <c r="A229"/>
      <c r="B229"/>
      <c r="G229" s="77"/>
    </row>
    <row r="230" spans="1:7" s="18" customFormat="1" x14ac:dyDescent="0.35">
      <c r="A230"/>
      <c r="B230"/>
      <c r="G230" s="77"/>
    </row>
    <row r="231" spans="1:7" s="18" customFormat="1" x14ac:dyDescent="0.35">
      <c r="A231"/>
      <c r="B231"/>
      <c r="G231" s="77"/>
    </row>
    <row r="232" spans="1:7" s="18" customFormat="1" x14ac:dyDescent="0.35">
      <c r="A232"/>
      <c r="B232"/>
      <c r="G232" s="77"/>
    </row>
    <row r="233" spans="1:7" s="18" customFormat="1" x14ac:dyDescent="0.35">
      <c r="A233"/>
      <c r="B233"/>
      <c r="G233" s="77"/>
    </row>
    <row r="234" spans="1:7" s="18" customFormat="1" x14ac:dyDescent="0.35">
      <c r="A234"/>
      <c r="B234"/>
      <c r="G234" s="77"/>
    </row>
    <row r="235" spans="1:7" s="18" customFormat="1" x14ac:dyDescent="0.35">
      <c r="A235"/>
      <c r="B235"/>
      <c r="G235" s="77"/>
    </row>
    <row r="236" spans="1:7" s="18" customFormat="1" x14ac:dyDescent="0.35">
      <c r="A236"/>
      <c r="B236"/>
      <c r="G236" s="77"/>
    </row>
    <row r="237" spans="1:7" s="18" customFormat="1" x14ac:dyDescent="0.35">
      <c r="A237"/>
      <c r="B237"/>
      <c r="G237" s="77"/>
    </row>
    <row r="238" spans="1:7" s="18" customFormat="1" x14ac:dyDescent="0.35">
      <c r="A238"/>
      <c r="B238"/>
      <c r="G238" s="77"/>
    </row>
    <row r="239" spans="1:7" s="18" customFormat="1" x14ac:dyDescent="0.35">
      <c r="A239"/>
      <c r="B239"/>
      <c r="G239" s="77"/>
    </row>
    <row r="240" spans="1:7" s="18" customFormat="1" x14ac:dyDescent="0.35">
      <c r="A240"/>
      <c r="B240"/>
      <c r="G240" s="77"/>
    </row>
    <row r="241" spans="1:7" s="18" customFormat="1" x14ac:dyDescent="0.35">
      <c r="A241"/>
      <c r="B241"/>
      <c r="G241" s="77"/>
    </row>
    <row r="242" spans="1:7" s="18" customFormat="1" x14ac:dyDescent="0.35">
      <c r="A242"/>
      <c r="B242"/>
      <c r="G242" s="77"/>
    </row>
    <row r="243" spans="1:7" s="18" customFormat="1" x14ac:dyDescent="0.35">
      <c r="A243"/>
      <c r="B243"/>
      <c r="G243" s="77"/>
    </row>
    <row r="244" spans="1:7" s="18" customFormat="1" x14ac:dyDescent="0.35">
      <c r="A244"/>
      <c r="B244"/>
      <c r="G244" s="77"/>
    </row>
    <row r="245" spans="1:7" s="18" customFormat="1" x14ac:dyDescent="0.35">
      <c r="A245"/>
      <c r="B245"/>
      <c r="G245" s="77"/>
    </row>
    <row r="246" spans="1:7" s="18" customFormat="1" x14ac:dyDescent="0.35">
      <c r="A246"/>
      <c r="B246"/>
      <c r="G246" s="77"/>
    </row>
    <row r="247" spans="1:7" s="18" customFormat="1" x14ac:dyDescent="0.35">
      <c r="A247"/>
      <c r="B247"/>
      <c r="G247" s="77"/>
    </row>
    <row r="248" spans="1:7" s="18" customFormat="1" x14ac:dyDescent="0.35">
      <c r="A248"/>
      <c r="B248"/>
      <c r="G248" s="77"/>
    </row>
    <row r="249" spans="1:7" s="18" customFormat="1" x14ac:dyDescent="0.35">
      <c r="A249"/>
      <c r="B249"/>
      <c r="G249" s="77"/>
    </row>
    <row r="250" spans="1:7" s="18" customFormat="1" x14ac:dyDescent="0.35">
      <c r="A250"/>
      <c r="B250"/>
      <c r="G250" s="77"/>
    </row>
    <row r="251" spans="1:7" s="18" customFormat="1" x14ac:dyDescent="0.35">
      <c r="A251"/>
      <c r="B251"/>
      <c r="G251" s="77"/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C251"/>
  <sheetViews>
    <sheetView showGridLines="0" zoomScale="90" zoomScaleNormal="90" workbookViewId="0">
      <pane xSplit="2" ySplit="2" topLeftCell="C3" activePane="bottomRight" state="frozen"/>
      <selection pane="topRight" activeCell="D1" sqref="D1"/>
      <selection pane="bottomLeft" activeCell="A3" sqref="A3"/>
      <selection pane="bottomRight"/>
    </sheetView>
  </sheetViews>
  <sheetFormatPr defaultColWidth="8.81640625" defaultRowHeight="14.5" x14ac:dyDescent="0.35"/>
  <cols>
    <col min="1" max="1" width="8.453125" customWidth="1"/>
    <col min="2" max="2" width="42.36328125" customWidth="1"/>
    <col min="3" max="6" width="20.26953125" customWidth="1"/>
    <col min="7" max="7" width="11.81640625" bestFit="1" customWidth="1"/>
    <col min="8" max="10" width="12.26953125" bestFit="1" customWidth="1"/>
    <col min="11" max="11" width="12.1796875" bestFit="1" customWidth="1"/>
    <col min="12" max="12" width="12.26953125" bestFit="1" customWidth="1"/>
    <col min="13" max="13" width="12.1796875" bestFit="1" customWidth="1"/>
    <col min="14" max="15" width="12.26953125" bestFit="1" customWidth="1"/>
    <col min="16" max="16" width="13.453125" bestFit="1" customWidth="1"/>
    <col min="17" max="17" width="12.81640625" bestFit="1" customWidth="1"/>
    <col min="18" max="20" width="13.453125" bestFit="1" customWidth="1"/>
    <col min="21" max="21" width="13.1796875" bestFit="1" customWidth="1"/>
    <col min="22" max="22" width="13.453125" bestFit="1" customWidth="1"/>
    <col min="23" max="23" width="13.1796875" bestFit="1" customWidth="1"/>
    <col min="24" max="25" width="13.453125" bestFit="1" customWidth="1"/>
    <col min="26" max="26" width="13.81640625" bestFit="1" customWidth="1"/>
    <col min="27" max="27" width="13.453125" bestFit="1" customWidth="1"/>
    <col min="28" max="30" width="13.81640625" bestFit="1" customWidth="1"/>
    <col min="31" max="31" width="13.7265625" bestFit="1" customWidth="1"/>
    <col min="32" max="32" width="13.81640625" bestFit="1" customWidth="1"/>
    <col min="33" max="33" width="13.7265625" bestFit="1" customWidth="1"/>
    <col min="34" max="36" width="13.81640625" bestFit="1" customWidth="1"/>
    <col min="37" max="37" width="11.26953125" bestFit="1" customWidth="1"/>
    <col min="38" max="40" width="11.81640625" bestFit="1" customWidth="1"/>
    <col min="41" max="41" width="11.54296875" bestFit="1" customWidth="1"/>
    <col min="42" max="42" width="11.81640625" bestFit="1" customWidth="1"/>
    <col min="43" max="43" width="11.54296875" bestFit="1" customWidth="1"/>
    <col min="44" max="45" width="11.81640625" bestFit="1" customWidth="1"/>
    <col min="46" max="46" width="12.81640625" bestFit="1" customWidth="1"/>
    <col min="47" max="47" width="12.26953125" bestFit="1" customWidth="1"/>
    <col min="48" max="50" width="12.81640625" bestFit="1" customWidth="1"/>
    <col min="51" max="51" width="12.54296875" bestFit="1" customWidth="1"/>
    <col min="52" max="52" width="12.81640625" bestFit="1" customWidth="1"/>
    <col min="53" max="53" width="12.54296875" bestFit="1" customWidth="1"/>
    <col min="54" max="55" width="12.81640625" bestFit="1" customWidth="1"/>
    <col min="56" max="56" width="13.453125" bestFit="1" customWidth="1"/>
    <col min="57" max="57" width="12.81640625" bestFit="1" customWidth="1"/>
    <col min="58" max="60" width="13.453125" bestFit="1" customWidth="1"/>
    <col min="61" max="61" width="13.1796875" bestFit="1" customWidth="1"/>
    <col min="62" max="62" width="13.453125" bestFit="1" customWidth="1"/>
    <col min="63" max="63" width="13.1796875" bestFit="1" customWidth="1"/>
    <col min="64" max="66" width="13.453125" bestFit="1" customWidth="1"/>
    <col min="67" max="67" width="12.81640625" bestFit="1" customWidth="1"/>
    <col min="68" max="68" width="12.54296875" bestFit="1" customWidth="1"/>
    <col min="69" max="71" width="13.1796875" bestFit="1" customWidth="1"/>
    <col min="72" max="72" width="12.81640625" bestFit="1" customWidth="1"/>
    <col min="73" max="73" width="13.1796875" bestFit="1" customWidth="1"/>
    <col min="74" max="74" width="12.81640625" bestFit="1" customWidth="1"/>
    <col min="75" max="76" width="13.1796875" bestFit="1" customWidth="1"/>
    <col min="77" max="77" width="14.1796875" bestFit="1" customWidth="1"/>
    <col min="78" max="78" width="13.7265625" bestFit="1" customWidth="1"/>
    <col min="79" max="81" width="14.1796875" bestFit="1" customWidth="1"/>
    <col min="82" max="82" width="13.81640625" bestFit="1" customWidth="1"/>
    <col min="83" max="83" width="14.1796875" bestFit="1" customWidth="1"/>
    <col min="84" max="84" width="13.81640625" bestFit="1" customWidth="1"/>
    <col min="85" max="86" width="14.1796875" bestFit="1" customWidth="1"/>
    <col min="87" max="87" width="14.7265625" bestFit="1" customWidth="1"/>
    <col min="88" max="88" width="14.1796875" bestFit="1" customWidth="1"/>
    <col min="89" max="91" width="14.7265625" bestFit="1" customWidth="1"/>
    <col min="92" max="92" width="14.453125" bestFit="1" customWidth="1"/>
    <col min="93" max="93" width="14.7265625" bestFit="1" customWidth="1"/>
    <col min="94" max="94" width="14.453125" bestFit="1" customWidth="1"/>
    <col min="95" max="97" width="14.7265625" bestFit="1" customWidth="1"/>
    <col min="98" max="98" width="14.1796875" bestFit="1" customWidth="1"/>
  </cols>
  <sheetData>
    <row r="1" spans="1:159" x14ac:dyDescent="0.35">
      <c r="C1" s="4" t="s">
        <v>45</v>
      </c>
      <c r="G1" s="76" t="s">
        <v>43</v>
      </c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/>
      <c r="BO1" s="6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</row>
    <row r="2" spans="1:159" ht="29" x14ac:dyDescent="0.35">
      <c r="A2" s="9" t="s">
        <v>9</v>
      </c>
      <c r="B2" s="4" t="s">
        <v>12</v>
      </c>
      <c r="C2" s="4" t="s">
        <v>54</v>
      </c>
      <c r="D2" s="4" t="s">
        <v>59</v>
      </c>
      <c r="E2" s="4" t="s">
        <v>60</v>
      </c>
      <c r="F2" s="128" t="s">
        <v>61</v>
      </c>
      <c r="G2" s="5">
        <v>43709</v>
      </c>
      <c r="H2" s="5">
        <f>G2+1</f>
        <v>43710</v>
      </c>
      <c r="I2" s="5">
        <f t="shared" ref="I2:AJ2" si="0">H2+1</f>
        <v>43711</v>
      </c>
      <c r="J2" s="5">
        <f t="shared" si="0"/>
        <v>43712</v>
      </c>
      <c r="K2" s="5">
        <f t="shared" si="0"/>
        <v>43713</v>
      </c>
      <c r="L2" s="5">
        <f t="shared" si="0"/>
        <v>43714</v>
      </c>
      <c r="M2" s="5">
        <f t="shared" si="0"/>
        <v>43715</v>
      </c>
      <c r="N2" s="5">
        <f t="shared" si="0"/>
        <v>43716</v>
      </c>
      <c r="O2" s="5">
        <f t="shared" si="0"/>
        <v>43717</v>
      </c>
      <c r="P2" s="5">
        <f t="shared" si="0"/>
        <v>43718</v>
      </c>
      <c r="Q2" s="5">
        <f t="shared" si="0"/>
        <v>43719</v>
      </c>
      <c r="R2" s="5">
        <f t="shared" si="0"/>
        <v>43720</v>
      </c>
      <c r="S2" s="5">
        <f t="shared" si="0"/>
        <v>43721</v>
      </c>
      <c r="T2" s="5">
        <f t="shared" si="0"/>
        <v>43722</v>
      </c>
      <c r="U2" s="5">
        <f t="shared" si="0"/>
        <v>43723</v>
      </c>
      <c r="V2" s="5">
        <f t="shared" si="0"/>
        <v>43724</v>
      </c>
      <c r="W2" s="5">
        <f t="shared" si="0"/>
        <v>43725</v>
      </c>
      <c r="X2" s="5">
        <f t="shared" si="0"/>
        <v>43726</v>
      </c>
      <c r="Y2" s="5">
        <f t="shared" si="0"/>
        <v>43727</v>
      </c>
      <c r="Z2" s="5">
        <f t="shared" si="0"/>
        <v>43728</v>
      </c>
      <c r="AA2" s="5">
        <f t="shared" si="0"/>
        <v>43729</v>
      </c>
      <c r="AB2" s="5">
        <f t="shared" si="0"/>
        <v>43730</v>
      </c>
      <c r="AC2" s="5">
        <f t="shared" si="0"/>
        <v>43731</v>
      </c>
      <c r="AD2" s="5">
        <f t="shared" si="0"/>
        <v>43732</v>
      </c>
      <c r="AE2" s="5">
        <f t="shared" si="0"/>
        <v>43733</v>
      </c>
      <c r="AF2" s="5">
        <f t="shared" si="0"/>
        <v>43734</v>
      </c>
      <c r="AG2" s="5">
        <f t="shared" si="0"/>
        <v>43735</v>
      </c>
      <c r="AH2" s="5">
        <f t="shared" si="0"/>
        <v>43736</v>
      </c>
      <c r="AI2" s="5">
        <f t="shared" si="0"/>
        <v>43737</v>
      </c>
      <c r="AJ2" s="75">
        <f t="shared" si="0"/>
        <v>43738</v>
      </c>
      <c r="AK2" s="75">
        <f>AJ2+1</f>
        <v>43739</v>
      </c>
      <c r="AL2" s="75">
        <f t="shared" ref="AL2:CW2" si="1">AK2+1</f>
        <v>43740</v>
      </c>
      <c r="AM2" s="75">
        <f t="shared" si="1"/>
        <v>43741</v>
      </c>
      <c r="AN2" s="75">
        <f t="shared" si="1"/>
        <v>43742</v>
      </c>
      <c r="AO2" s="75">
        <f t="shared" si="1"/>
        <v>43743</v>
      </c>
      <c r="AP2" s="75">
        <f t="shared" si="1"/>
        <v>43744</v>
      </c>
      <c r="AQ2" s="75">
        <f t="shared" si="1"/>
        <v>43745</v>
      </c>
      <c r="AR2" s="75">
        <f t="shared" si="1"/>
        <v>43746</v>
      </c>
      <c r="AS2" s="75">
        <f t="shared" si="1"/>
        <v>43747</v>
      </c>
      <c r="AT2" s="75">
        <f t="shared" si="1"/>
        <v>43748</v>
      </c>
      <c r="AU2" s="75">
        <f t="shared" si="1"/>
        <v>43749</v>
      </c>
      <c r="AV2" s="75">
        <f t="shared" si="1"/>
        <v>43750</v>
      </c>
      <c r="AW2" s="75">
        <f t="shared" si="1"/>
        <v>43751</v>
      </c>
      <c r="AX2" s="75">
        <f t="shared" si="1"/>
        <v>43752</v>
      </c>
      <c r="AY2" s="75">
        <f t="shared" si="1"/>
        <v>43753</v>
      </c>
      <c r="AZ2" s="75">
        <f t="shared" si="1"/>
        <v>43754</v>
      </c>
      <c r="BA2" s="75">
        <f t="shared" si="1"/>
        <v>43755</v>
      </c>
      <c r="BB2" s="75">
        <f t="shared" si="1"/>
        <v>43756</v>
      </c>
      <c r="BC2" s="75">
        <f t="shared" si="1"/>
        <v>43757</v>
      </c>
      <c r="BD2" s="75">
        <f t="shared" si="1"/>
        <v>43758</v>
      </c>
      <c r="BE2" s="75">
        <f t="shared" si="1"/>
        <v>43759</v>
      </c>
      <c r="BF2" s="75">
        <f t="shared" si="1"/>
        <v>43760</v>
      </c>
      <c r="BG2" s="75">
        <f t="shared" si="1"/>
        <v>43761</v>
      </c>
      <c r="BH2" s="75">
        <f t="shared" si="1"/>
        <v>43762</v>
      </c>
      <c r="BI2" s="75">
        <f t="shared" si="1"/>
        <v>43763</v>
      </c>
      <c r="BJ2" s="75">
        <f t="shared" si="1"/>
        <v>43764</v>
      </c>
      <c r="BK2" s="75">
        <f t="shared" si="1"/>
        <v>43765</v>
      </c>
      <c r="BL2" s="75">
        <f t="shared" si="1"/>
        <v>43766</v>
      </c>
      <c r="BM2" s="75">
        <f t="shared" si="1"/>
        <v>43767</v>
      </c>
      <c r="BN2" s="75">
        <f t="shared" si="1"/>
        <v>43768</v>
      </c>
      <c r="BO2" s="75">
        <f t="shared" si="1"/>
        <v>43769</v>
      </c>
      <c r="BP2" s="75">
        <f t="shared" si="1"/>
        <v>43770</v>
      </c>
      <c r="BQ2" s="75">
        <f t="shared" si="1"/>
        <v>43771</v>
      </c>
      <c r="BR2" s="75">
        <f t="shared" si="1"/>
        <v>43772</v>
      </c>
      <c r="BS2" s="75">
        <f t="shared" si="1"/>
        <v>43773</v>
      </c>
      <c r="BT2" s="75">
        <f t="shared" si="1"/>
        <v>43774</v>
      </c>
      <c r="BU2" s="75">
        <f t="shared" si="1"/>
        <v>43775</v>
      </c>
      <c r="BV2" s="75">
        <f t="shared" si="1"/>
        <v>43776</v>
      </c>
      <c r="BW2" s="75">
        <f t="shared" si="1"/>
        <v>43777</v>
      </c>
      <c r="BX2" s="75">
        <f t="shared" si="1"/>
        <v>43778</v>
      </c>
      <c r="BY2" s="75">
        <f t="shared" si="1"/>
        <v>43779</v>
      </c>
      <c r="BZ2" s="75">
        <f t="shared" si="1"/>
        <v>43780</v>
      </c>
      <c r="CA2" s="75">
        <f t="shared" si="1"/>
        <v>43781</v>
      </c>
      <c r="CB2" s="75">
        <f t="shared" si="1"/>
        <v>43782</v>
      </c>
      <c r="CC2" s="75">
        <f t="shared" si="1"/>
        <v>43783</v>
      </c>
      <c r="CD2" s="75">
        <f t="shared" si="1"/>
        <v>43784</v>
      </c>
      <c r="CE2" s="75">
        <f t="shared" si="1"/>
        <v>43785</v>
      </c>
      <c r="CF2" s="75">
        <f t="shared" si="1"/>
        <v>43786</v>
      </c>
      <c r="CG2" s="75">
        <f t="shared" si="1"/>
        <v>43787</v>
      </c>
      <c r="CH2" s="75">
        <f t="shared" si="1"/>
        <v>43788</v>
      </c>
      <c r="CI2" s="75">
        <f t="shared" si="1"/>
        <v>43789</v>
      </c>
      <c r="CJ2" s="75">
        <f t="shared" si="1"/>
        <v>43790</v>
      </c>
      <c r="CK2" s="75">
        <f t="shared" si="1"/>
        <v>43791</v>
      </c>
      <c r="CL2" s="75">
        <f t="shared" si="1"/>
        <v>43792</v>
      </c>
      <c r="CM2" s="75">
        <f t="shared" si="1"/>
        <v>43793</v>
      </c>
      <c r="CN2" s="75">
        <f t="shared" si="1"/>
        <v>43794</v>
      </c>
      <c r="CO2" s="75">
        <f t="shared" si="1"/>
        <v>43795</v>
      </c>
      <c r="CP2" s="75">
        <f t="shared" si="1"/>
        <v>43796</v>
      </c>
      <c r="CQ2" s="75">
        <f t="shared" si="1"/>
        <v>43797</v>
      </c>
      <c r="CR2" s="75">
        <f t="shared" si="1"/>
        <v>43798</v>
      </c>
      <c r="CS2" s="75">
        <f t="shared" si="1"/>
        <v>43799</v>
      </c>
      <c r="CT2" s="75">
        <f t="shared" si="1"/>
        <v>43800</v>
      </c>
      <c r="CU2" s="75">
        <f t="shared" si="1"/>
        <v>43801</v>
      </c>
      <c r="CV2" s="75">
        <f t="shared" si="1"/>
        <v>43802</v>
      </c>
      <c r="CW2" s="75">
        <f t="shared" si="1"/>
        <v>43803</v>
      </c>
      <c r="CX2" s="75">
        <f t="shared" ref="CX2:FC2" si="2">CW2+1</f>
        <v>43804</v>
      </c>
      <c r="CY2" s="75">
        <f t="shared" si="2"/>
        <v>43805</v>
      </c>
      <c r="CZ2" s="75">
        <f t="shared" si="2"/>
        <v>43806</v>
      </c>
      <c r="DA2" s="75">
        <f t="shared" si="2"/>
        <v>43807</v>
      </c>
      <c r="DB2" s="75">
        <f t="shared" si="2"/>
        <v>43808</v>
      </c>
      <c r="DC2" s="75">
        <f t="shared" si="2"/>
        <v>43809</v>
      </c>
      <c r="DD2" s="75">
        <f t="shared" si="2"/>
        <v>43810</v>
      </c>
      <c r="DE2" s="75">
        <f t="shared" si="2"/>
        <v>43811</v>
      </c>
      <c r="DF2" s="75">
        <f t="shared" si="2"/>
        <v>43812</v>
      </c>
      <c r="DG2" s="75">
        <f t="shared" si="2"/>
        <v>43813</v>
      </c>
      <c r="DH2" s="75">
        <f t="shared" si="2"/>
        <v>43814</v>
      </c>
      <c r="DI2" s="75">
        <f t="shared" si="2"/>
        <v>43815</v>
      </c>
      <c r="DJ2" s="75">
        <f t="shared" si="2"/>
        <v>43816</v>
      </c>
      <c r="DK2" s="75">
        <f t="shared" si="2"/>
        <v>43817</v>
      </c>
      <c r="DL2" s="75">
        <f t="shared" si="2"/>
        <v>43818</v>
      </c>
      <c r="DM2" s="75">
        <f t="shared" si="2"/>
        <v>43819</v>
      </c>
      <c r="DN2" s="75">
        <f t="shared" si="2"/>
        <v>43820</v>
      </c>
      <c r="DO2" s="75">
        <f t="shared" si="2"/>
        <v>43821</v>
      </c>
      <c r="DP2" s="75">
        <f t="shared" si="2"/>
        <v>43822</v>
      </c>
      <c r="DQ2" s="75">
        <f t="shared" si="2"/>
        <v>43823</v>
      </c>
      <c r="DR2" s="75">
        <f t="shared" si="2"/>
        <v>43824</v>
      </c>
      <c r="DS2" s="75">
        <f t="shared" si="2"/>
        <v>43825</v>
      </c>
      <c r="DT2" s="75">
        <f t="shared" si="2"/>
        <v>43826</v>
      </c>
      <c r="DU2" s="75">
        <f t="shared" si="2"/>
        <v>43827</v>
      </c>
      <c r="DV2" s="75">
        <f t="shared" si="2"/>
        <v>43828</v>
      </c>
      <c r="DW2" s="75">
        <f t="shared" si="2"/>
        <v>43829</v>
      </c>
      <c r="DX2" s="75">
        <f t="shared" si="2"/>
        <v>43830</v>
      </c>
      <c r="DY2" s="75">
        <f t="shared" si="2"/>
        <v>43831</v>
      </c>
      <c r="DZ2" s="75">
        <f t="shared" si="2"/>
        <v>43832</v>
      </c>
      <c r="EA2" s="75">
        <f t="shared" si="2"/>
        <v>43833</v>
      </c>
      <c r="EB2" s="75">
        <f t="shared" si="2"/>
        <v>43834</v>
      </c>
      <c r="EC2" s="75">
        <f t="shared" si="2"/>
        <v>43835</v>
      </c>
      <c r="ED2" s="75">
        <f t="shared" si="2"/>
        <v>43836</v>
      </c>
      <c r="EE2" s="75">
        <f t="shared" si="2"/>
        <v>43837</v>
      </c>
      <c r="EF2" s="75">
        <f t="shared" si="2"/>
        <v>43838</v>
      </c>
      <c r="EG2" s="75">
        <f t="shared" si="2"/>
        <v>43839</v>
      </c>
      <c r="EH2" s="75">
        <f t="shared" si="2"/>
        <v>43840</v>
      </c>
      <c r="EI2" s="75">
        <f t="shared" si="2"/>
        <v>43841</v>
      </c>
      <c r="EJ2" s="75">
        <f t="shared" si="2"/>
        <v>43842</v>
      </c>
      <c r="EK2" s="75">
        <f t="shared" si="2"/>
        <v>43843</v>
      </c>
      <c r="EL2" s="75">
        <f t="shared" si="2"/>
        <v>43844</v>
      </c>
      <c r="EM2" s="75">
        <f t="shared" si="2"/>
        <v>43845</v>
      </c>
      <c r="EN2" s="75">
        <f t="shared" si="2"/>
        <v>43846</v>
      </c>
      <c r="EO2" s="75">
        <f t="shared" si="2"/>
        <v>43847</v>
      </c>
      <c r="EP2" s="75">
        <f t="shared" si="2"/>
        <v>43848</v>
      </c>
      <c r="EQ2" s="75">
        <f t="shared" si="2"/>
        <v>43849</v>
      </c>
      <c r="ER2" s="75">
        <f t="shared" si="2"/>
        <v>43850</v>
      </c>
      <c r="ES2" s="75">
        <f t="shared" si="2"/>
        <v>43851</v>
      </c>
      <c r="ET2" s="75">
        <f t="shared" si="2"/>
        <v>43852</v>
      </c>
      <c r="EU2" s="75">
        <f t="shared" si="2"/>
        <v>43853</v>
      </c>
      <c r="EV2" s="75">
        <f t="shared" si="2"/>
        <v>43854</v>
      </c>
      <c r="EW2" s="75">
        <f t="shared" si="2"/>
        <v>43855</v>
      </c>
      <c r="EX2" s="75">
        <f t="shared" si="2"/>
        <v>43856</v>
      </c>
      <c r="EY2" s="75">
        <f t="shared" si="2"/>
        <v>43857</v>
      </c>
      <c r="EZ2" s="75">
        <f t="shared" si="2"/>
        <v>43858</v>
      </c>
      <c r="FA2" s="75">
        <f t="shared" si="2"/>
        <v>43859</v>
      </c>
      <c r="FB2" s="75">
        <f t="shared" si="2"/>
        <v>43860</v>
      </c>
      <c r="FC2" s="75">
        <f t="shared" si="2"/>
        <v>43861</v>
      </c>
    </row>
    <row r="3" spans="1:159" x14ac:dyDescent="0.35">
      <c r="C3" s="18"/>
      <c r="D3" s="18"/>
      <c r="E3" s="18"/>
      <c r="F3" s="129"/>
    </row>
    <row r="4" spans="1:159" x14ac:dyDescent="0.35">
      <c r="C4" s="18"/>
      <c r="D4" s="18"/>
      <c r="E4" s="18"/>
      <c r="F4" s="129"/>
    </row>
    <row r="5" spans="1:159" x14ac:dyDescent="0.35">
      <c r="C5" s="18"/>
      <c r="D5" s="18"/>
      <c r="E5" s="18"/>
      <c r="F5" s="129"/>
    </row>
    <row r="6" spans="1:159" x14ac:dyDescent="0.35">
      <c r="C6" s="18"/>
      <c r="D6" s="18"/>
      <c r="E6" s="18"/>
      <c r="F6" s="129"/>
    </row>
    <row r="7" spans="1:159" x14ac:dyDescent="0.35">
      <c r="C7" s="18"/>
      <c r="D7" s="18"/>
      <c r="E7" s="18"/>
      <c r="F7" s="129"/>
    </row>
    <row r="8" spans="1:159" x14ac:dyDescent="0.35">
      <c r="C8" s="18"/>
      <c r="D8" s="18"/>
      <c r="E8" s="18"/>
      <c r="F8" s="129"/>
    </row>
    <row r="9" spans="1:159" x14ac:dyDescent="0.35">
      <c r="C9" s="18"/>
      <c r="D9" s="18"/>
      <c r="E9" s="18"/>
      <c r="F9" s="129"/>
    </row>
    <row r="10" spans="1:159" x14ac:dyDescent="0.35">
      <c r="C10" s="18"/>
      <c r="D10" s="18"/>
      <c r="E10" s="18"/>
      <c r="F10" s="129"/>
    </row>
    <row r="11" spans="1:159" x14ac:dyDescent="0.35">
      <c r="C11" s="18"/>
      <c r="D11" s="18"/>
      <c r="E11" s="18"/>
      <c r="F11" s="129"/>
    </row>
    <row r="12" spans="1:159" x14ac:dyDescent="0.35">
      <c r="C12" s="18"/>
      <c r="D12" s="18"/>
      <c r="E12" s="18"/>
      <c r="F12" s="129"/>
    </row>
    <row r="13" spans="1:159" x14ac:dyDescent="0.35">
      <c r="C13" s="18"/>
      <c r="D13" s="18"/>
      <c r="E13" s="18"/>
      <c r="F13" s="129"/>
    </row>
    <row r="14" spans="1:159" x14ac:dyDescent="0.35">
      <c r="C14" s="18"/>
      <c r="D14" s="18"/>
      <c r="E14" s="18"/>
      <c r="F14" s="129"/>
    </row>
    <row r="15" spans="1:159" x14ac:dyDescent="0.35">
      <c r="C15" s="18"/>
      <c r="D15" s="18"/>
      <c r="E15" s="18"/>
      <c r="F15" s="129"/>
    </row>
    <row r="16" spans="1:159" x14ac:dyDescent="0.35">
      <c r="C16" s="18"/>
      <c r="D16" s="18"/>
      <c r="E16" s="18"/>
      <c r="F16" s="129"/>
      <c r="G16" s="126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</row>
    <row r="17" spans="3:98" x14ac:dyDescent="0.35">
      <c r="C17" s="18"/>
      <c r="D17" s="18"/>
      <c r="E17" s="18"/>
      <c r="F17" s="129"/>
      <c r="G17" s="126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</row>
    <row r="18" spans="3:98" x14ac:dyDescent="0.35">
      <c r="C18" s="18"/>
      <c r="D18" s="18"/>
      <c r="E18" s="18"/>
      <c r="F18" s="18"/>
      <c r="G18" s="77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</row>
    <row r="19" spans="3:98" x14ac:dyDescent="0.35">
      <c r="C19" s="18"/>
      <c r="D19" s="18"/>
      <c r="E19" s="18"/>
      <c r="F19" s="18"/>
      <c r="G19" s="77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</row>
    <row r="20" spans="3:98" x14ac:dyDescent="0.35">
      <c r="C20" s="18"/>
      <c r="D20" s="18"/>
      <c r="E20" s="18"/>
      <c r="F20" s="18"/>
      <c r="G20" s="77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</row>
    <row r="21" spans="3:98" x14ac:dyDescent="0.35">
      <c r="C21" s="18"/>
      <c r="D21" s="18"/>
      <c r="E21" s="18"/>
      <c r="F21" s="18"/>
      <c r="G21" s="7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</row>
    <row r="22" spans="3:98" x14ac:dyDescent="0.35">
      <c r="C22" s="18"/>
      <c r="D22" s="18"/>
      <c r="E22" s="18"/>
      <c r="F22" s="18"/>
      <c r="G22" s="7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</row>
    <row r="23" spans="3:98" x14ac:dyDescent="0.35">
      <c r="C23" s="18"/>
      <c r="D23" s="18"/>
      <c r="E23" s="18"/>
      <c r="F23" s="18"/>
      <c r="G23" s="77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</row>
    <row r="24" spans="3:98" x14ac:dyDescent="0.35">
      <c r="C24" s="18"/>
      <c r="D24" s="18"/>
      <c r="E24" s="18"/>
      <c r="F24" s="18"/>
      <c r="G24" s="77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</row>
    <row r="25" spans="3:98" x14ac:dyDescent="0.35">
      <c r="C25" s="18"/>
      <c r="D25" s="18"/>
      <c r="E25" s="18"/>
      <c r="F25" s="18"/>
      <c r="G25" s="77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</row>
    <row r="26" spans="3:98" x14ac:dyDescent="0.35">
      <c r="C26" s="18"/>
      <c r="D26" s="18"/>
      <c r="E26" s="18"/>
      <c r="F26" s="18"/>
      <c r="G26" s="77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</row>
    <row r="27" spans="3:98" x14ac:dyDescent="0.35">
      <c r="C27" s="18"/>
      <c r="D27" s="18"/>
      <c r="E27" s="18"/>
      <c r="F27" s="18"/>
      <c r="G27" s="77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</row>
    <row r="28" spans="3:98" x14ac:dyDescent="0.35">
      <c r="C28" s="18"/>
      <c r="D28" s="18"/>
      <c r="E28" s="18"/>
      <c r="F28" s="18"/>
      <c r="G28" s="77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</row>
    <row r="29" spans="3:98" x14ac:dyDescent="0.35">
      <c r="C29" s="18"/>
      <c r="D29" s="18"/>
      <c r="E29" s="18"/>
      <c r="F29" s="18"/>
      <c r="G29" s="77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</row>
    <row r="30" spans="3:98" x14ac:dyDescent="0.35">
      <c r="C30" s="18"/>
      <c r="D30" s="18"/>
      <c r="E30" s="18"/>
      <c r="F30" s="18"/>
      <c r="G30" s="77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</row>
    <row r="31" spans="3:98" x14ac:dyDescent="0.35">
      <c r="C31" s="18"/>
      <c r="D31" s="18"/>
      <c r="E31" s="18"/>
      <c r="F31" s="18"/>
      <c r="G31" s="77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</row>
    <row r="32" spans="3:98" x14ac:dyDescent="0.35">
      <c r="C32" s="18"/>
      <c r="D32" s="18"/>
      <c r="E32" s="18"/>
      <c r="F32" s="18"/>
      <c r="G32" s="77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</row>
    <row r="33" spans="3:98" x14ac:dyDescent="0.35">
      <c r="C33" s="18"/>
      <c r="D33" s="18"/>
      <c r="E33" s="18"/>
      <c r="F33" s="18"/>
      <c r="G33" s="77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</row>
    <row r="34" spans="3:98" x14ac:dyDescent="0.35">
      <c r="C34" s="18"/>
      <c r="D34" s="18"/>
      <c r="E34" s="18"/>
      <c r="F34" s="18"/>
      <c r="G34" s="77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</row>
    <row r="35" spans="3:98" x14ac:dyDescent="0.35">
      <c r="C35" s="18"/>
      <c r="D35" s="18"/>
      <c r="E35" s="18"/>
      <c r="F35" s="18"/>
      <c r="G35" s="77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</row>
    <row r="36" spans="3:98" x14ac:dyDescent="0.35">
      <c r="C36" s="18"/>
      <c r="D36" s="18"/>
      <c r="E36" s="18"/>
      <c r="F36" s="18"/>
      <c r="G36" s="77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</row>
    <row r="37" spans="3:98" x14ac:dyDescent="0.35">
      <c r="C37" s="18"/>
      <c r="D37" s="18"/>
      <c r="E37" s="18"/>
      <c r="F37" s="18"/>
      <c r="G37" s="77"/>
      <c r="H37" s="18"/>
    </row>
    <row r="38" spans="3:98" x14ac:dyDescent="0.35">
      <c r="C38" s="18"/>
      <c r="D38" s="18"/>
      <c r="E38" s="18"/>
      <c r="F38" s="18"/>
      <c r="G38" s="77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</row>
    <row r="39" spans="3:98" x14ac:dyDescent="0.35">
      <c r="C39" s="18"/>
      <c r="D39" s="18"/>
      <c r="E39" s="18"/>
      <c r="F39" s="18"/>
      <c r="G39" s="77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</row>
    <row r="40" spans="3:98" x14ac:dyDescent="0.35">
      <c r="C40" s="18"/>
      <c r="D40" s="18"/>
      <c r="E40" s="18"/>
      <c r="F40" s="18"/>
      <c r="G40" s="77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</row>
    <row r="41" spans="3:98" x14ac:dyDescent="0.35">
      <c r="C41" s="18"/>
      <c r="D41" s="18"/>
      <c r="E41" s="18"/>
      <c r="F41" s="18"/>
      <c r="G41" s="77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</row>
    <row r="42" spans="3:98" x14ac:dyDescent="0.35">
      <c r="C42" s="18"/>
      <c r="D42" s="18"/>
      <c r="E42" s="18"/>
      <c r="F42" s="18"/>
      <c r="G42" s="77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</row>
    <row r="43" spans="3:98" x14ac:dyDescent="0.35">
      <c r="C43" s="18"/>
      <c r="D43" s="18"/>
      <c r="E43" s="18"/>
      <c r="F43" s="18"/>
      <c r="G43" s="77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</row>
    <row r="44" spans="3:98" x14ac:dyDescent="0.35">
      <c r="C44" s="18"/>
      <c r="D44" s="18"/>
      <c r="E44" s="18"/>
      <c r="F44" s="18"/>
      <c r="G44" s="77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</row>
    <row r="45" spans="3:98" x14ac:dyDescent="0.35">
      <c r="C45" s="18"/>
      <c r="D45" s="18"/>
      <c r="E45" s="18"/>
      <c r="F45" s="18"/>
      <c r="G45" s="77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</row>
    <row r="46" spans="3:98" x14ac:dyDescent="0.35">
      <c r="C46" s="18"/>
      <c r="D46" s="18"/>
      <c r="E46" s="18"/>
      <c r="F46" s="18"/>
      <c r="G46" s="77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</row>
    <row r="47" spans="3:98" x14ac:dyDescent="0.35">
      <c r="C47" s="18"/>
      <c r="D47" s="18"/>
      <c r="E47" s="18"/>
      <c r="F47" s="18"/>
      <c r="G47" s="77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</row>
    <row r="48" spans="3:98" x14ac:dyDescent="0.35">
      <c r="C48" s="18"/>
      <c r="D48" s="18"/>
      <c r="E48" s="18"/>
      <c r="F48" s="18"/>
      <c r="G48" s="77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</row>
    <row r="49" spans="3:98" x14ac:dyDescent="0.35">
      <c r="C49" s="18"/>
      <c r="D49" s="18"/>
      <c r="E49" s="18"/>
      <c r="F49" s="18"/>
      <c r="G49" s="77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</row>
    <row r="50" spans="3:98" x14ac:dyDescent="0.35">
      <c r="C50" s="18"/>
      <c r="D50" s="18"/>
      <c r="E50" s="18"/>
      <c r="F50" s="18"/>
      <c r="G50" s="77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</row>
    <row r="51" spans="3:98" x14ac:dyDescent="0.35">
      <c r="C51" s="18"/>
      <c r="D51" s="18"/>
      <c r="E51" s="18"/>
      <c r="F51" s="18"/>
      <c r="G51" s="77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</row>
    <row r="52" spans="3:98" x14ac:dyDescent="0.35">
      <c r="C52" s="18"/>
      <c r="D52" s="18"/>
      <c r="E52" s="18"/>
      <c r="F52" s="18"/>
      <c r="G52" s="77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</row>
    <row r="53" spans="3:98" x14ac:dyDescent="0.35">
      <c r="C53" s="18"/>
      <c r="D53" s="18"/>
      <c r="E53" s="18"/>
      <c r="F53" s="18"/>
      <c r="G53" s="77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</row>
    <row r="54" spans="3:98" x14ac:dyDescent="0.35">
      <c r="C54" s="18"/>
      <c r="D54" s="18"/>
      <c r="E54" s="18"/>
      <c r="F54" s="18"/>
      <c r="G54" s="77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</row>
    <row r="55" spans="3:98" x14ac:dyDescent="0.35">
      <c r="C55" s="18"/>
      <c r="D55" s="18"/>
      <c r="E55" s="18"/>
      <c r="F55" s="18"/>
      <c r="G55" s="77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</row>
    <row r="56" spans="3:98" x14ac:dyDescent="0.35">
      <c r="C56" s="18"/>
      <c r="D56" s="18"/>
      <c r="E56" s="18"/>
      <c r="F56" s="18"/>
      <c r="G56" s="77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</row>
    <row r="57" spans="3:98" x14ac:dyDescent="0.35">
      <c r="C57" s="18"/>
      <c r="D57" s="18"/>
      <c r="E57" s="18"/>
      <c r="F57" s="18"/>
      <c r="G57" s="77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</row>
    <row r="58" spans="3:98" x14ac:dyDescent="0.35">
      <c r="C58" s="18"/>
      <c r="D58" s="18"/>
      <c r="E58" s="18"/>
      <c r="F58" s="18"/>
      <c r="G58" s="77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</row>
    <row r="59" spans="3:98" x14ac:dyDescent="0.35">
      <c r="C59" s="18"/>
      <c r="D59" s="18"/>
      <c r="E59" s="18"/>
      <c r="F59" s="18"/>
      <c r="G59" s="77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</row>
    <row r="60" spans="3:98" x14ac:dyDescent="0.35">
      <c r="C60" s="18"/>
      <c r="D60" s="18"/>
      <c r="E60" s="18"/>
      <c r="F60" s="18"/>
      <c r="G60" s="77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</row>
    <row r="61" spans="3:98" x14ac:dyDescent="0.35">
      <c r="C61" s="18"/>
      <c r="D61" s="18"/>
      <c r="E61" s="18"/>
      <c r="F61" s="18"/>
      <c r="G61" s="77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</row>
    <row r="62" spans="3:98" x14ac:dyDescent="0.35">
      <c r="C62" s="18"/>
      <c r="D62" s="18"/>
      <c r="E62" s="18"/>
      <c r="F62" s="18"/>
      <c r="G62" s="77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</row>
    <row r="63" spans="3:98" x14ac:dyDescent="0.35">
      <c r="C63" s="18"/>
      <c r="D63" s="18"/>
      <c r="E63" s="18"/>
      <c r="F63" s="18"/>
      <c r="G63" s="77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</row>
    <row r="64" spans="3:98" x14ac:dyDescent="0.35">
      <c r="C64" s="18"/>
      <c r="D64" s="18"/>
      <c r="E64" s="18"/>
      <c r="F64" s="18"/>
      <c r="G64" s="77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</row>
    <row r="65" spans="3:98" x14ac:dyDescent="0.35">
      <c r="C65" s="18"/>
      <c r="D65" s="18"/>
      <c r="E65" s="18"/>
      <c r="F65" s="18"/>
      <c r="G65" s="77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</row>
    <row r="66" spans="3:98" x14ac:dyDescent="0.35">
      <c r="C66" s="18"/>
      <c r="D66" s="18"/>
      <c r="E66" s="18"/>
      <c r="F66" s="18"/>
      <c r="G66" s="77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</row>
    <row r="67" spans="3:98" x14ac:dyDescent="0.35">
      <c r="C67" s="18"/>
      <c r="D67" s="18"/>
      <c r="E67" s="18"/>
      <c r="F67" s="18"/>
      <c r="G67" s="77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</row>
    <row r="68" spans="3:98" x14ac:dyDescent="0.35">
      <c r="C68" s="18"/>
      <c r="D68" s="18"/>
      <c r="E68" s="18"/>
      <c r="F68" s="18"/>
      <c r="G68" s="77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</row>
    <row r="69" spans="3:98" x14ac:dyDescent="0.35">
      <c r="C69" s="18"/>
      <c r="D69" s="18"/>
      <c r="E69" s="18"/>
      <c r="F69" s="18"/>
      <c r="G69" s="77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</row>
    <row r="70" spans="3:98" x14ac:dyDescent="0.35">
      <c r="C70" s="18"/>
      <c r="D70" s="18"/>
      <c r="E70" s="18"/>
      <c r="F70" s="18"/>
      <c r="G70" s="77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</row>
    <row r="71" spans="3:98" x14ac:dyDescent="0.35">
      <c r="C71" s="18"/>
      <c r="D71" s="18"/>
      <c r="E71" s="18"/>
      <c r="F71" s="18"/>
      <c r="G71" s="77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</row>
    <row r="72" spans="3:98" x14ac:dyDescent="0.35">
      <c r="C72" s="18"/>
      <c r="D72" s="18"/>
      <c r="E72" s="18"/>
      <c r="F72" s="18"/>
      <c r="G72" s="77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</row>
    <row r="73" spans="3:98" x14ac:dyDescent="0.35">
      <c r="C73" s="18"/>
      <c r="D73" s="18"/>
      <c r="E73" s="18"/>
      <c r="F73" s="18"/>
      <c r="G73" s="77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</row>
    <row r="74" spans="3:98" x14ac:dyDescent="0.35">
      <c r="C74" s="18"/>
      <c r="D74" s="18"/>
      <c r="E74" s="18"/>
      <c r="F74" s="18"/>
      <c r="G74" s="77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</row>
    <row r="75" spans="3:98" x14ac:dyDescent="0.35">
      <c r="C75" s="18"/>
      <c r="D75" s="18"/>
      <c r="E75" s="18"/>
      <c r="F75" s="18"/>
      <c r="G75" s="77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</row>
    <row r="76" spans="3:98" x14ac:dyDescent="0.35">
      <c r="C76" s="18"/>
      <c r="D76" s="18"/>
      <c r="E76" s="18"/>
      <c r="F76" s="18"/>
      <c r="G76" s="77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</row>
    <row r="77" spans="3:98" x14ac:dyDescent="0.35">
      <c r="C77" s="18"/>
      <c r="D77" s="18"/>
      <c r="E77" s="18"/>
      <c r="F77" s="18"/>
      <c r="G77" s="7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</row>
    <row r="78" spans="3:98" x14ac:dyDescent="0.35">
      <c r="C78" s="18"/>
      <c r="D78" s="18"/>
      <c r="E78" s="18"/>
      <c r="F78" s="18"/>
      <c r="G78" s="77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</row>
    <row r="79" spans="3:98" x14ac:dyDescent="0.35">
      <c r="C79" s="18"/>
      <c r="D79" s="18"/>
      <c r="E79" s="18"/>
      <c r="F79" s="18"/>
      <c r="G79" s="77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</row>
    <row r="80" spans="3:98" x14ac:dyDescent="0.35">
      <c r="C80" s="18"/>
      <c r="D80" s="18"/>
      <c r="E80" s="18"/>
      <c r="F80" s="18"/>
      <c r="G80" s="77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</row>
    <row r="81" spans="3:98" x14ac:dyDescent="0.35">
      <c r="C81" s="18"/>
      <c r="D81" s="18"/>
      <c r="E81" s="18"/>
      <c r="F81" s="18"/>
      <c r="G81" s="77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</row>
    <row r="82" spans="3:98" x14ac:dyDescent="0.35">
      <c r="C82" s="18"/>
      <c r="D82" s="18"/>
      <c r="E82" s="18"/>
      <c r="F82" s="18"/>
      <c r="G82" s="77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</row>
    <row r="83" spans="3:98" x14ac:dyDescent="0.35">
      <c r="C83" s="18"/>
      <c r="D83" s="18"/>
      <c r="E83" s="18"/>
      <c r="F83" s="18"/>
      <c r="G83" s="77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</row>
    <row r="84" spans="3:98" x14ac:dyDescent="0.35">
      <c r="C84" s="18"/>
      <c r="D84" s="18"/>
      <c r="E84" s="18"/>
      <c r="F84" s="18"/>
      <c r="G84" s="77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</row>
    <row r="85" spans="3:98" x14ac:dyDescent="0.35">
      <c r="C85" s="18"/>
      <c r="D85" s="18"/>
      <c r="E85" s="18"/>
      <c r="F85" s="18"/>
      <c r="G85" s="77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</row>
    <row r="86" spans="3:98" x14ac:dyDescent="0.35">
      <c r="C86" s="18"/>
      <c r="D86" s="18"/>
      <c r="E86" s="18"/>
      <c r="F86" s="18"/>
      <c r="G86" s="77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</row>
    <row r="87" spans="3:98" x14ac:dyDescent="0.35">
      <c r="C87" s="18"/>
      <c r="D87" s="18"/>
      <c r="E87" s="18"/>
      <c r="F87" s="18"/>
      <c r="G87" s="77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</row>
    <row r="88" spans="3:98" x14ac:dyDescent="0.35">
      <c r="C88" s="18"/>
      <c r="D88" s="18"/>
      <c r="E88" s="18"/>
      <c r="F88" s="18"/>
      <c r="G88" s="77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</row>
    <row r="89" spans="3:98" x14ac:dyDescent="0.35">
      <c r="C89" s="18"/>
      <c r="D89" s="18"/>
      <c r="E89" s="18"/>
      <c r="F89" s="18"/>
      <c r="G89" s="77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</row>
    <row r="90" spans="3:98" x14ac:dyDescent="0.35">
      <c r="C90" s="18"/>
      <c r="D90" s="18"/>
      <c r="E90" s="18"/>
      <c r="F90" s="18"/>
      <c r="G90" s="77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</row>
    <row r="91" spans="3:98" x14ac:dyDescent="0.35">
      <c r="C91" s="18"/>
      <c r="D91" s="18"/>
      <c r="E91" s="18"/>
      <c r="F91" s="18"/>
      <c r="G91" s="77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</row>
    <row r="92" spans="3:98" x14ac:dyDescent="0.35">
      <c r="C92" s="18"/>
      <c r="D92" s="18"/>
      <c r="E92" s="18"/>
      <c r="F92" s="18"/>
      <c r="G92" s="77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</row>
    <row r="93" spans="3:98" x14ac:dyDescent="0.35">
      <c r="C93" s="18"/>
      <c r="D93" s="18"/>
      <c r="E93" s="18"/>
      <c r="F93" s="18"/>
      <c r="G93" s="77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</row>
    <row r="94" spans="3:98" x14ac:dyDescent="0.35">
      <c r="C94" s="18"/>
      <c r="D94" s="18"/>
      <c r="E94" s="18"/>
      <c r="F94" s="18"/>
      <c r="G94" s="77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</row>
    <row r="95" spans="3:98" x14ac:dyDescent="0.35">
      <c r="C95" s="18"/>
      <c r="D95" s="18"/>
      <c r="E95" s="18"/>
      <c r="F95" s="18"/>
      <c r="G95" s="77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</row>
    <row r="96" spans="3:98" x14ac:dyDescent="0.35">
      <c r="C96" s="18"/>
      <c r="D96" s="18"/>
      <c r="E96" s="18"/>
      <c r="F96" s="18"/>
      <c r="G96" s="77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</row>
    <row r="97" spans="3:98" x14ac:dyDescent="0.35">
      <c r="C97" s="18"/>
      <c r="D97" s="18"/>
      <c r="E97" s="18"/>
      <c r="F97" s="18"/>
      <c r="G97" s="77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</row>
    <row r="98" spans="3:98" x14ac:dyDescent="0.35">
      <c r="C98" s="18"/>
      <c r="D98" s="18"/>
      <c r="E98" s="18"/>
      <c r="F98" s="18"/>
      <c r="G98" s="77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</row>
    <row r="99" spans="3:98" x14ac:dyDescent="0.35">
      <c r="C99" s="18"/>
      <c r="D99" s="18"/>
      <c r="E99" s="18"/>
      <c r="F99" s="18"/>
      <c r="G99" s="77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</row>
    <row r="100" spans="3:98" x14ac:dyDescent="0.35">
      <c r="C100" s="18"/>
      <c r="D100" s="18"/>
      <c r="E100" s="18"/>
      <c r="F100" s="18"/>
      <c r="G100" s="77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</row>
    <row r="101" spans="3:98" x14ac:dyDescent="0.35">
      <c r="C101" s="18"/>
      <c r="D101" s="18"/>
      <c r="E101" s="18"/>
      <c r="F101" s="18"/>
      <c r="G101" s="77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</row>
    <row r="102" spans="3:98" x14ac:dyDescent="0.35">
      <c r="C102" s="18"/>
      <c r="D102" s="18"/>
      <c r="E102" s="18"/>
      <c r="F102" s="18"/>
      <c r="G102" s="77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</row>
    <row r="103" spans="3:98" x14ac:dyDescent="0.35">
      <c r="C103" s="18"/>
      <c r="D103" s="18"/>
      <c r="E103" s="18"/>
      <c r="F103" s="18"/>
      <c r="G103" s="77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</row>
    <row r="104" spans="3:98" x14ac:dyDescent="0.35">
      <c r="C104" s="18"/>
      <c r="D104" s="18"/>
      <c r="E104" s="18"/>
      <c r="F104" s="18"/>
      <c r="G104" s="77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</row>
    <row r="105" spans="3:98" x14ac:dyDescent="0.35">
      <c r="C105" s="18"/>
      <c r="D105" s="18"/>
      <c r="E105" s="18"/>
      <c r="F105" s="18"/>
      <c r="G105" s="77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</row>
    <row r="106" spans="3:98" x14ac:dyDescent="0.35">
      <c r="C106" s="18"/>
      <c r="D106" s="18"/>
      <c r="E106" s="18"/>
      <c r="F106" s="18"/>
      <c r="G106" s="77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</row>
    <row r="107" spans="3:98" x14ac:dyDescent="0.35">
      <c r="C107" s="18"/>
      <c r="D107" s="18"/>
      <c r="E107" s="18"/>
      <c r="F107" s="18"/>
      <c r="G107" s="77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</row>
    <row r="108" spans="3:98" x14ac:dyDescent="0.35">
      <c r="C108" s="18"/>
      <c r="D108" s="18"/>
      <c r="E108" s="18"/>
      <c r="F108" s="18"/>
      <c r="G108" s="77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</row>
    <row r="109" spans="3:98" x14ac:dyDescent="0.35">
      <c r="C109" s="18"/>
      <c r="D109" s="18"/>
      <c r="E109" s="18"/>
      <c r="F109" s="18"/>
      <c r="G109" s="77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</row>
    <row r="110" spans="3:98" x14ac:dyDescent="0.35">
      <c r="C110" s="18"/>
      <c r="D110" s="18"/>
      <c r="E110" s="18"/>
      <c r="F110" s="18"/>
      <c r="G110" s="77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</row>
    <row r="111" spans="3:98" x14ac:dyDescent="0.35">
      <c r="C111" s="18"/>
      <c r="D111" s="18"/>
      <c r="E111" s="18"/>
      <c r="F111" s="18"/>
      <c r="G111" s="77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</row>
    <row r="112" spans="3:98" x14ac:dyDescent="0.35">
      <c r="C112" s="18"/>
      <c r="D112" s="18"/>
      <c r="E112" s="18"/>
      <c r="F112" s="18"/>
      <c r="G112" s="77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</row>
    <row r="113" spans="3:98" x14ac:dyDescent="0.35">
      <c r="C113" s="18"/>
      <c r="D113" s="18"/>
      <c r="E113" s="18"/>
      <c r="F113" s="18"/>
      <c r="G113" s="77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</row>
    <row r="114" spans="3:98" x14ac:dyDescent="0.35">
      <c r="C114" s="18"/>
      <c r="D114" s="18"/>
      <c r="E114" s="18"/>
      <c r="F114" s="18"/>
      <c r="G114" s="77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</row>
    <row r="115" spans="3:98" x14ac:dyDescent="0.35">
      <c r="C115" s="18"/>
      <c r="D115" s="18"/>
      <c r="E115" s="18"/>
      <c r="F115" s="18"/>
      <c r="G115" s="77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</row>
    <row r="116" spans="3:98" x14ac:dyDescent="0.35">
      <c r="C116" s="18"/>
      <c r="D116" s="18"/>
      <c r="E116" s="18"/>
      <c r="F116" s="18"/>
      <c r="G116" s="77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</row>
    <row r="117" spans="3:98" x14ac:dyDescent="0.35">
      <c r="C117" s="18"/>
      <c r="D117" s="18"/>
      <c r="E117" s="18"/>
      <c r="F117" s="18"/>
      <c r="G117" s="77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</row>
    <row r="118" spans="3:98" x14ac:dyDescent="0.35">
      <c r="C118" s="18"/>
      <c r="D118" s="18"/>
      <c r="E118" s="18"/>
      <c r="F118" s="18"/>
      <c r="G118" s="77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</row>
    <row r="119" spans="3:98" x14ac:dyDescent="0.35">
      <c r="C119" s="18"/>
      <c r="D119" s="18"/>
      <c r="E119" s="18"/>
      <c r="F119" s="18"/>
      <c r="G119" s="77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</row>
    <row r="120" spans="3:98" x14ac:dyDescent="0.35">
      <c r="C120" s="18"/>
      <c r="D120" s="18"/>
      <c r="E120" s="18"/>
      <c r="F120" s="18"/>
      <c r="G120" s="77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</row>
    <row r="121" spans="3:98" x14ac:dyDescent="0.35">
      <c r="C121" s="18"/>
      <c r="D121" s="18"/>
      <c r="E121" s="18"/>
      <c r="F121" s="18"/>
      <c r="G121" s="77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</row>
    <row r="122" spans="3:98" x14ac:dyDescent="0.35">
      <c r="C122" s="18"/>
      <c r="D122" s="18"/>
      <c r="E122" s="18"/>
      <c r="F122" s="18"/>
      <c r="G122" s="77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</row>
    <row r="123" spans="3:98" x14ac:dyDescent="0.35">
      <c r="C123" s="18"/>
      <c r="D123" s="18"/>
      <c r="E123" s="18"/>
      <c r="F123" s="18"/>
      <c r="G123" s="77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</row>
    <row r="124" spans="3:98" x14ac:dyDescent="0.35">
      <c r="C124" s="18"/>
      <c r="D124" s="18"/>
      <c r="E124" s="18"/>
      <c r="F124" s="18"/>
      <c r="G124" s="77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</row>
    <row r="125" spans="3:98" x14ac:dyDescent="0.35">
      <c r="C125" s="18"/>
      <c r="D125" s="18"/>
      <c r="E125" s="18"/>
      <c r="F125" s="18"/>
      <c r="G125" s="77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</row>
    <row r="126" spans="3:98" x14ac:dyDescent="0.35">
      <c r="C126" s="18"/>
      <c r="D126" s="18"/>
      <c r="E126" s="18"/>
      <c r="F126" s="18"/>
      <c r="G126" s="77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</row>
    <row r="127" spans="3:98" x14ac:dyDescent="0.35">
      <c r="C127" s="18"/>
      <c r="D127" s="18"/>
      <c r="E127" s="18"/>
      <c r="F127" s="18"/>
      <c r="G127" s="77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</row>
    <row r="128" spans="3:98" x14ac:dyDescent="0.35">
      <c r="C128" s="18"/>
      <c r="D128" s="18"/>
      <c r="E128" s="18"/>
      <c r="F128" s="18"/>
      <c r="G128" s="77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</row>
    <row r="129" spans="3:98" x14ac:dyDescent="0.35">
      <c r="C129" s="18"/>
      <c r="D129" s="18"/>
      <c r="E129" s="18"/>
      <c r="F129" s="18"/>
      <c r="G129" s="77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</row>
    <row r="130" spans="3:98" x14ac:dyDescent="0.35">
      <c r="C130" s="18"/>
      <c r="D130" s="18"/>
      <c r="E130" s="18"/>
      <c r="F130" s="18"/>
      <c r="G130" s="77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</row>
    <row r="131" spans="3:98" x14ac:dyDescent="0.35">
      <c r="C131" s="18"/>
      <c r="D131" s="18"/>
      <c r="E131" s="18"/>
      <c r="F131" s="18"/>
      <c r="G131" s="77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</row>
    <row r="132" spans="3:98" x14ac:dyDescent="0.35">
      <c r="C132" s="18"/>
      <c r="D132" s="18"/>
      <c r="E132" s="18"/>
      <c r="F132" s="18"/>
      <c r="G132" s="77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</row>
    <row r="133" spans="3:98" x14ac:dyDescent="0.35">
      <c r="C133" s="18"/>
      <c r="D133" s="18"/>
      <c r="E133" s="18"/>
      <c r="F133" s="18"/>
      <c r="G133" s="77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</row>
    <row r="134" spans="3:98" x14ac:dyDescent="0.35">
      <c r="C134" s="18"/>
      <c r="D134" s="18"/>
      <c r="E134" s="18"/>
      <c r="F134" s="18"/>
      <c r="G134" s="77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</row>
    <row r="135" spans="3:98" x14ac:dyDescent="0.35">
      <c r="C135" s="18"/>
      <c r="D135" s="18"/>
      <c r="E135" s="18"/>
      <c r="F135" s="18"/>
      <c r="G135" s="77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</row>
    <row r="136" spans="3:98" x14ac:dyDescent="0.35">
      <c r="C136" s="18"/>
      <c r="D136" s="18"/>
      <c r="E136" s="18"/>
      <c r="F136" s="18"/>
      <c r="G136" s="77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</row>
    <row r="137" spans="3:98" x14ac:dyDescent="0.35">
      <c r="C137" s="18"/>
      <c r="D137" s="18"/>
      <c r="E137" s="18"/>
      <c r="F137" s="18"/>
      <c r="G137" s="77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</row>
    <row r="138" spans="3:98" x14ac:dyDescent="0.35">
      <c r="C138" s="18"/>
      <c r="D138" s="18"/>
      <c r="E138" s="18"/>
      <c r="F138" s="18"/>
      <c r="G138" s="77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</row>
    <row r="139" spans="3:98" x14ac:dyDescent="0.35">
      <c r="C139" s="18"/>
      <c r="D139" s="18"/>
      <c r="E139" s="18"/>
      <c r="F139" s="18"/>
      <c r="G139" s="77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</row>
    <row r="140" spans="3:98" x14ac:dyDescent="0.35">
      <c r="C140" s="18"/>
      <c r="D140" s="18"/>
      <c r="E140" s="18"/>
      <c r="F140" s="18"/>
      <c r="G140" s="77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</row>
    <row r="141" spans="3:98" x14ac:dyDescent="0.35">
      <c r="C141" s="18"/>
      <c r="D141" s="18"/>
      <c r="E141" s="18"/>
      <c r="F141" s="18"/>
      <c r="G141" s="77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</row>
    <row r="142" spans="3:98" x14ac:dyDescent="0.35">
      <c r="C142" s="18"/>
      <c r="D142" s="18"/>
      <c r="E142" s="18"/>
      <c r="F142" s="18"/>
      <c r="G142" s="77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</row>
    <row r="143" spans="3:98" x14ac:dyDescent="0.35">
      <c r="C143" s="18"/>
      <c r="D143" s="18"/>
      <c r="E143" s="18"/>
      <c r="F143" s="18"/>
      <c r="G143" s="77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</row>
    <row r="144" spans="3:98" x14ac:dyDescent="0.35">
      <c r="C144" s="18"/>
      <c r="D144" s="18"/>
      <c r="E144" s="18"/>
      <c r="F144" s="18"/>
      <c r="G144" s="77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</row>
    <row r="145" spans="3:98" x14ac:dyDescent="0.35">
      <c r="C145" s="18"/>
      <c r="D145" s="18"/>
      <c r="E145" s="18"/>
      <c r="F145" s="18"/>
      <c r="G145" s="77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</row>
    <row r="146" spans="3:98" x14ac:dyDescent="0.35">
      <c r="C146" s="18"/>
      <c r="D146" s="18"/>
      <c r="E146" s="18"/>
      <c r="F146" s="18"/>
      <c r="G146" s="77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</row>
    <row r="147" spans="3:98" x14ac:dyDescent="0.35">
      <c r="C147" s="18"/>
      <c r="D147" s="18"/>
      <c r="E147" s="18"/>
      <c r="F147" s="18"/>
      <c r="G147" s="77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</row>
    <row r="148" spans="3:98" x14ac:dyDescent="0.35">
      <c r="C148" s="18"/>
      <c r="D148" s="18"/>
      <c r="E148" s="18"/>
      <c r="F148" s="18"/>
      <c r="G148" s="77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</row>
    <row r="149" spans="3:98" x14ac:dyDescent="0.35">
      <c r="C149" s="18"/>
      <c r="D149" s="18"/>
      <c r="E149" s="18"/>
      <c r="F149" s="18"/>
      <c r="G149" s="77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</row>
    <row r="150" spans="3:98" x14ac:dyDescent="0.35">
      <c r="C150" s="18"/>
      <c r="D150" s="18"/>
      <c r="E150" s="18"/>
      <c r="F150" s="18"/>
      <c r="G150" s="77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</row>
    <row r="151" spans="3:98" x14ac:dyDescent="0.35">
      <c r="C151" s="18"/>
      <c r="D151" s="18"/>
      <c r="E151" s="18"/>
      <c r="F151" s="18"/>
      <c r="G151" s="77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</row>
    <row r="152" spans="3:98" x14ac:dyDescent="0.35">
      <c r="C152" s="18"/>
      <c r="D152" s="18"/>
      <c r="E152" s="18"/>
      <c r="F152" s="18"/>
      <c r="G152" s="77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</row>
    <row r="153" spans="3:98" x14ac:dyDescent="0.35">
      <c r="C153" s="18"/>
      <c r="D153" s="18"/>
      <c r="E153" s="18"/>
      <c r="F153" s="18"/>
      <c r="G153" s="77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</row>
    <row r="154" spans="3:98" x14ac:dyDescent="0.35">
      <c r="C154" s="18"/>
      <c r="D154" s="18"/>
      <c r="E154" s="18"/>
      <c r="F154" s="18"/>
      <c r="G154" s="77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</row>
    <row r="155" spans="3:98" x14ac:dyDescent="0.35">
      <c r="C155" s="18"/>
      <c r="D155" s="18"/>
      <c r="E155" s="18"/>
      <c r="F155" s="18"/>
      <c r="G155" s="77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</row>
    <row r="156" spans="3:98" x14ac:dyDescent="0.35">
      <c r="C156" s="18"/>
      <c r="D156" s="18"/>
      <c r="E156" s="18"/>
      <c r="F156" s="18"/>
      <c r="G156" s="77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</row>
    <row r="157" spans="3:98" x14ac:dyDescent="0.35">
      <c r="C157" s="18"/>
      <c r="D157" s="18"/>
      <c r="E157" s="18"/>
      <c r="F157" s="18"/>
      <c r="G157" s="77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</row>
    <row r="158" spans="3:98" x14ac:dyDescent="0.35">
      <c r="C158" s="18"/>
      <c r="D158" s="18"/>
      <c r="E158" s="18"/>
      <c r="F158" s="18"/>
      <c r="G158" s="77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</row>
    <row r="159" spans="3:98" x14ac:dyDescent="0.35">
      <c r="C159" s="18"/>
      <c r="D159" s="18"/>
      <c r="E159" s="18"/>
      <c r="F159" s="18"/>
      <c r="G159" s="77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</row>
    <row r="160" spans="3:98" x14ac:dyDescent="0.35">
      <c r="C160" s="18"/>
      <c r="D160" s="18"/>
      <c r="E160" s="18"/>
      <c r="F160" s="18"/>
      <c r="G160" s="77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</row>
    <row r="161" spans="3:98" x14ac:dyDescent="0.35">
      <c r="C161" s="18"/>
      <c r="D161" s="18"/>
      <c r="E161" s="18"/>
      <c r="F161" s="18"/>
      <c r="G161" s="77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</row>
    <row r="162" spans="3:98" x14ac:dyDescent="0.35">
      <c r="C162" s="18"/>
      <c r="D162" s="18"/>
      <c r="E162" s="18"/>
      <c r="F162" s="18"/>
      <c r="G162" s="77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</row>
    <row r="163" spans="3:98" x14ac:dyDescent="0.35">
      <c r="C163" s="18"/>
      <c r="D163" s="18"/>
      <c r="E163" s="18"/>
      <c r="F163" s="18"/>
      <c r="G163" s="77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</row>
    <row r="164" spans="3:98" x14ac:dyDescent="0.35">
      <c r="C164" s="18"/>
      <c r="D164" s="18"/>
      <c r="E164" s="18"/>
      <c r="F164" s="18"/>
      <c r="G164" s="77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</row>
    <row r="165" spans="3:98" x14ac:dyDescent="0.35">
      <c r="C165" s="18"/>
      <c r="D165" s="18"/>
      <c r="E165" s="18"/>
      <c r="F165" s="18"/>
      <c r="G165" s="77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</row>
    <row r="166" spans="3:98" x14ac:dyDescent="0.35">
      <c r="C166" s="18"/>
      <c r="D166" s="18"/>
      <c r="E166" s="18"/>
      <c r="F166" s="18"/>
      <c r="G166" s="77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</row>
    <row r="167" spans="3:98" x14ac:dyDescent="0.35">
      <c r="C167" s="18"/>
      <c r="D167" s="18"/>
      <c r="E167" s="18"/>
      <c r="F167" s="18"/>
      <c r="G167" s="77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</row>
    <row r="168" spans="3:98" x14ac:dyDescent="0.35">
      <c r="C168" s="18"/>
      <c r="D168" s="18"/>
      <c r="E168" s="18"/>
      <c r="F168" s="18"/>
      <c r="G168" s="77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</row>
    <row r="169" spans="3:98" x14ac:dyDescent="0.35">
      <c r="C169" s="18"/>
      <c r="D169" s="18"/>
      <c r="E169" s="18"/>
      <c r="F169" s="18"/>
      <c r="G169" s="77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</row>
    <row r="170" spans="3:98" x14ac:dyDescent="0.35">
      <c r="C170" s="18"/>
      <c r="D170" s="18"/>
      <c r="E170" s="18"/>
      <c r="F170" s="18"/>
      <c r="G170" s="77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</row>
    <row r="171" spans="3:98" x14ac:dyDescent="0.35">
      <c r="C171" s="18"/>
      <c r="D171" s="18"/>
      <c r="E171" s="18"/>
      <c r="F171" s="18"/>
      <c r="G171" s="77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</row>
    <row r="172" spans="3:98" x14ac:dyDescent="0.35">
      <c r="C172" s="18"/>
      <c r="D172" s="18"/>
      <c r="E172" s="18"/>
      <c r="F172" s="18"/>
      <c r="G172" s="77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</row>
    <row r="173" spans="3:98" x14ac:dyDescent="0.35">
      <c r="C173" s="18"/>
      <c r="D173" s="18"/>
      <c r="E173" s="18"/>
      <c r="F173" s="18"/>
      <c r="G173" s="77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</row>
    <row r="174" spans="3:98" x14ac:dyDescent="0.35">
      <c r="C174" s="18"/>
      <c r="D174" s="18"/>
      <c r="E174" s="18"/>
      <c r="F174" s="18"/>
      <c r="G174" s="77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</row>
    <row r="175" spans="3:98" x14ac:dyDescent="0.35">
      <c r="C175" s="18"/>
      <c r="D175" s="18"/>
      <c r="E175" s="18"/>
      <c r="F175" s="18"/>
      <c r="G175" s="77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</row>
    <row r="176" spans="3:98" x14ac:dyDescent="0.35">
      <c r="C176" s="18"/>
      <c r="D176" s="18"/>
      <c r="E176" s="18"/>
      <c r="F176" s="18"/>
      <c r="G176" s="77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</row>
    <row r="177" spans="3:98" x14ac:dyDescent="0.35">
      <c r="C177" s="18"/>
      <c r="D177" s="18"/>
      <c r="E177" s="18"/>
      <c r="F177" s="18"/>
      <c r="G177" s="77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</row>
    <row r="178" spans="3:98" x14ac:dyDescent="0.35">
      <c r="C178" s="18"/>
      <c r="D178" s="18"/>
      <c r="E178" s="18"/>
      <c r="F178" s="18"/>
      <c r="G178" s="77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</row>
    <row r="179" spans="3:98" x14ac:dyDescent="0.35">
      <c r="C179" s="18"/>
      <c r="D179" s="18"/>
      <c r="E179" s="18"/>
      <c r="F179" s="18"/>
      <c r="G179" s="77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</row>
    <row r="180" spans="3:98" x14ac:dyDescent="0.35">
      <c r="C180" s="18"/>
      <c r="D180" s="18"/>
      <c r="E180" s="18"/>
      <c r="F180" s="18"/>
      <c r="G180" s="77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</row>
    <row r="181" spans="3:98" x14ac:dyDescent="0.35">
      <c r="C181" s="18"/>
      <c r="D181" s="18"/>
      <c r="E181" s="18"/>
      <c r="F181" s="18"/>
      <c r="G181" s="77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</row>
    <row r="182" spans="3:98" x14ac:dyDescent="0.35">
      <c r="C182" s="18"/>
      <c r="D182" s="18"/>
      <c r="E182" s="18"/>
      <c r="F182" s="18"/>
      <c r="G182" s="77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</row>
    <row r="183" spans="3:98" x14ac:dyDescent="0.35">
      <c r="C183" s="18"/>
      <c r="D183" s="18"/>
      <c r="E183" s="18"/>
      <c r="F183" s="18"/>
      <c r="G183" s="77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</row>
    <row r="184" spans="3:98" x14ac:dyDescent="0.35">
      <c r="C184" s="18"/>
      <c r="D184" s="18"/>
      <c r="E184" s="18"/>
      <c r="F184" s="18"/>
      <c r="G184" s="77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</row>
    <row r="185" spans="3:98" x14ac:dyDescent="0.35">
      <c r="C185" s="18"/>
      <c r="D185" s="18"/>
      <c r="E185" s="18"/>
      <c r="F185" s="18"/>
      <c r="G185" s="77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</row>
    <row r="186" spans="3:98" x14ac:dyDescent="0.35">
      <c r="C186" s="18"/>
      <c r="D186" s="18"/>
      <c r="E186" s="18"/>
      <c r="F186" s="18"/>
      <c r="G186" s="77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</row>
    <row r="187" spans="3:98" x14ac:dyDescent="0.35">
      <c r="C187" s="18"/>
      <c r="D187" s="18"/>
      <c r="E187" s="18"/>
      <c r="F187" s="18"/>
      <c r="G187" s="77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</row>
    <row r="188" spans="3:98" x14ac:dyDescent="0.35">
      <c r="C188" s="18"/>
      <c r="D188" s="18"/>
      <c r="E188" s="18"/>
      <c r="F188" s="18"/>
      <c r="G188" s="77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</row>
    <row r="189" spans="3:98" x14ac:dyDescent="0.35">
      <c r="C189" s="18"/>
      <c r="D189" s="18"/>
      <c r="E189" s="18"/>
      <c r="F189" s="18"/>
      <c r="G189" s="77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</row>
    <row r="190" spans="3:98" x14ac:dyDescent="0.35">
      <c r="C190" s="18"/>
      <c r="D190" s="18"/>
      <c r="E190" s="18"/>
      <c r="F190" s="18"/>
      <c r="G190" s="77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</row>
    <row r="191" spans="3:98" x14ac:dyDescent="0.35">
      <c r="C191" s="18"/>
      <c r="D191" s="18"/>
      <c r="E191" s="18"/>
      <c r="F191" s="18"/>
      <c r="G191" s="77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</row>
    <row r="192" spans="3:98" x14ac:dyDescent="0.35">
      <c r="C192" s="18"/>
      <c r="D192" s="18"/>
      <c r="E192" s="18"/>
      <c r="F192" s="18"/>
      <c r="G192" s="77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</row>
    <row r="193" spans="3:98" x14ac:dyDescent="0.35">
      <c r="C193" s="18"/>
      <c r="D193" s="18"/>
      <c r="E193" s="18"/>
      <c r="F193" s="18"/>
      <c r="G193" s="77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</row>
    <row r="194" spans="3:98" x14ac:dyDescent="0.35">
      <c r="C194" s="18"/>
      <c r="D194" s="18"/>
      <c r="E194" s="18"/>
      <c r="F194" s="18"/>
      <c r="G194" s="77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</row>
    <row r="195" spans="3:98" x14ac:dyDescent="0.35">
      <c r="C195" s="18"/>
      <c r="D195" s="18"/>
      <c r="E195" s="18"/>
      <c r="F195" s="18"/>
      <c r="G195" s="77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</row>
    <row r="196" spans="3:98" x14ac:dyDescent="0.35">
      <c r="C196" s="18"/>
      <c r="D196" s="18"/>
      <c r="E196" s="18"/>
      <c r="F196" s="18"/>
      <c r="G196" s="77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</row>
    <row r="197" spans="3:98" x14ac:dyDescent="0.35">
      <c r="C197" s="18"/>
      <c r="D197" s="18"/>
      <c r="E197" s="18"/>
      <c r="F197" s="18"/>
      <c r="G197" s="77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</row>
    <row r="198" spans="3:98" x14ac:dyDescent="0.35">
      <c r="C198" s="18"/>
      <c r="D198" s="18"/>
      <c r="E198" s="18"/>
      <c r="F198" s="18"/>
      <c r="G198" s="77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</row>
    <row r="199" spans="3:98" x14ac:dyDescent="0.35">
      <c r="C199" s="18"/>
      <c r="D199" s="18"/>
      <c r="E199" s="18"/>
      <c r="F199" s="18"/>
      <c r="G199" s="77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</row>
    <row r="200" spans="3:98" x14ac:dyDescent="0.35">
      <c r="C200" s="18"/>
      <c r="D200" s="18"/>
      <c r="E200" s="18"/>
      <c r="F200" s="18"/>
      <c r="G200" s="77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</row>
    <row r="201" spans="3:98" x14ac:dyDescent="0.35">
      <c r="C201" s="18"/>
      <c r="D201" s="18"/>
      <c r="E201" s="18"/>
      <c r="F201" s="18"/>
      <c r="G201" s="77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</row>
    <row r="202" spans="3:98" x14ac:dyDescent="0.35">
      <c r="C202" s="18"/>
      <c r="D202" s="18"/>
      <c r="E202" s="18"/>
      <c r="F202" s="18"/>
      <c r="G202" s="77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</row>
    <row r="203" spans="3:98" x14ac:dyDescent="0.35">
      <c r="C203" s="18"/>
      <c r="D203" s="18"/>
      <c r="E203" s="18"/>
      <c r="F203" s="18"/>
      <c r="G203" s="77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</row>
    <row r="204" spans="3:98" x14ac:dyDescent="0.35">
      <c r="C204" s="18"/>
      <c r="D204" s="18"/>
      <c r="E204" s="18"/>
      <c r="F204" s="18"/>
      <c r="G204" s="77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</row>
    <row r="205" spans="3:98" x14ac:dyDescent="0.35">
      <c r="C205" s="18"/>
      <c r="D205" s="18"/>
      <c r="E205" s="18"/>
      <c r="F205" s="18"/>
      <c r="G205" s="77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</row>
    <row r="206" spans="3:98" x14ac:dyDescent="0.35">
      <c r="C206" s="18"/>
      <c r="D206" s="18"/>
      <c r="E206" s="18"/>
      <c r="F206" s="18"/>
      <c r="G206" s="77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</row>
    <row r="207" spans="3:98" x14ac:dyDescent="0.35">
      <c r="C207" s="18"/>
      <c r="D207" s="18"/>
      <c r="E207" s="18"/>
      <c r="F207" s="18"/>
      <c r="G207" s="77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</row>
    <row r="208" spans="3:98" x14ac:dyDescent="0.35">
      <c r="C208" s="18"/>
      <c r="D208" s="18"/>
      <c r="E208" s="18"/>
      <c r="F208" s="18"/>
      <c r="G208" s="77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</row>
    <row r="209" spans="3:98" x14ac:dyDescent="0.35">
      <c r="C209" s="18"/>
      <c r="D209" s="18"/>
      <c r="E209" s="18"/>
      <c r="F209" s="18"/>
      <c r="G209" s="77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</row>
    <row r="210" spans="3:98" x14ac:dyDescent="0.35">
      <c r="C210" s="18"/>
      <c r="D210" s="18"/>
      <c r="E210" s="18"/>
      <c r="F210" s="18"/>
      <c r="G210" s="77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</row>
    <row r="211" spans="3:98" x14ac:dyDescent="0.35">
      <c r="C211" s="18"/>
      <c r="D211" s="18"/>
      <c r="E211" s="18"/>
      <c r="F211" s="18"/>
      <c r="G211" s="77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</row>
    <row r="212" spans="3:98" x14ac:dyDescent="0.35">
      <c r="C212" s="18"/>
      <c r="D212" s="18"/>
      <c r="E212" s="18"/>
      <c r="F212" s="18"/>
      <c r="G212" s="77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</row>
    <row r="213" spans="3:98" x14ac:dyDescent="0.35">
      <c r="C213" s="18"/>
      <c r="D213" s="18"/>
      <c r="E213" s="18"/>
      <c r="F213" s="18"/>
      <c r="G213" s="77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</row>
    <row r="214" spans="3:98" x14ac:dyDescent="0.35">
      <c r="C214" s="18"/>
      <c r="D214" s="18"/>
      <c r="E214" s="18"/>
      <c r="F214" s="18"/>
      <c r="G214" s="77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</row>
    <row r="215" spans="3:98" x14ac:dyDescent="0.35">
      <c r="C215" s="18"/>
      <c r="D215" s="18"/>
      <c r="E215" s="18"/>
      <c r="F215" s="18"/>
      <c r="G215" s="77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</row>
    <row r="216" spans="3:98" x14ac:dyDescent="0.35">
      <c r="C216" s="18"/>
      <c r="D216" s="18"/>
      <c r="E216" s="18"/>
      <c r="F216" s="18"/>
      <c r="G216" s="77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</row>
    <row r="217" spans="3:98" x14ac:dyDescent="0.35">
      <c r="C217" s="18"/>
      <c r="D217" s="18"/>
      <c r="E217" s="18"/>
      <c r="F217" s="18"/>
      <c r="G217" s="77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</row>
    <row r="218" spans="3:98" x14ac:dyDescent="0.35">
      <c r="C218" s="18"/>
      <c r="D218" s="18"/>
      <c r="E218" s="18"/>
      <c r="F218" s="18"/>
      <c r="G218" s="77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</row>
    <row r="219" spans="3:98" x14ac:dyDescent="0.35">
      <c r="C219" s="18"/>
      <c r="D219" s="18"/>
      <c r="E219" s="18"/>
      <c r="F219" s="18"/>
      <c r="G219" s="77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</row>
    <row r="220" spans="3:98" x14ac:dyDescent="0.35">
      <c r="C220" s="18"/>
      <c r="D220" s="18"/>
      <c r="E220" s="18"/>
      <c r="F220" s="18"/>
      <c r="G220" s="77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</row>
    <row r="221" spans="3:98" x14ac:dyDescent="0.35">
      <c r="C221" s="18"/>
      <c r="D221" s="18"/>
      <c r="E221" s="18"/>
      <c r="F221" s="18"/>
      <c r="G221" s="77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</row>
    <row r="222" spans="3:98" x14ac:dyDescent="0.35">
      <c r="C222" s="18"/>
      <c r="D222" s="18"/>
      <c r="E222" s="18"/>
      <c r="F222" s="18"/>
      <c r="G222" s="77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</row>
    <row r="223" spans="3:98" x14ac:dyDescent="0.35">
      <c r="C223" s="18"/>
      <c r="D223" s="18"/>
      <c r="E223" s="18"/>
      <c r="F223" s="18"/>
      <c r="G223" s="77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</row>
    <row r="224" spans="3:98" x14ac:dyDescent="0.35">
      <c r="C224" s="18"/>
      <c r="D224" s="18"/>
      <c r="E224" s="18"/>
      <c r="F224" s="18"/>
      <c r="G224" s="77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</row>
    <row r="225" spans="3:98" x14ac:dyDescent="0.35">
      <c r="C225" s="18"/>
      <c r="D225" s="18"/>
      <c r="E225" s="18"/>
      <c r="F225" s="18"/>
      <c r="G225" s="77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</row>
    <row r="226" spans="3:98" x14ac:dyDescent="0.35">
      <c r="C226" s="18"/>
      <c r="D226" s="18"/>
      <c r="E226" s="18"/>
      <c r="F226" s="18"/>
      <c r="G226" s="77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</row>
    <row r="227" spans="3:98" x14ac:dyDescent="0.35">
      <c r="C227" s="18"/>
      <c r="D227" s="18"/>
      <c r="E227" s="18"/>
      <c r="F227" s="18"/>
      <c r="G227" s="77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</row>
    <row r="228" spans="3:98" x14ac:dyDescent="0.35">
      <c r="C228" s="18"/>
      <c r="D228" s="18"/>
      <c r="E228" s="18"/>
      <c r="F228" s="18"/>
      <c r="G228" s="77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</row>
    <row r="229" spans="3:98" x14ac:dyDescent="0.35">
      <c r="C229" s="18"/>
      <c r="D229" s="18"/>
      <c r="E229" s="18"/>
      <c r="F229" s="18"/>
      <c r="G229" s="77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</row>
    <row r="230" spans="3:98" x14ac:dyDescent="0.35">
      <c r="C230" s="18"/>
      <c r="D230" s="18"/>
      <c r="E230" s="18"/>
      <c r="F230" s="18"/>
      <c r="G230" s="77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</row>
    <row r="231" spans="3:98" x14ac:dyDescent="0.35">
      <c r="C231" s="18"/>
      <c r="D231" s="18"/>
      <c r="E231" s="18"/>
      <c r="F231" s="18"/>
      <c r="G231" s="77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</row>
    <row r="232" spans="3:98" x14ac:dyDescent="0.35">
      <c r="C232" s="18"/>
      <c r="D232" s="18"/>
      <c r="E232" s="18"/>
      <c r="F232" s="18"/>
      <c r="G232" s="77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</row>
    <row r="233" spans="3:98" x14ac:dyDescent="0.35">
      <c r="C233" s="18"/>
      <c r="D233" s="18"/>
      <c r="E233" s="18"/>
      <c r="F233" s="18"/>
      <c r="G233" s="77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</row>
    <row r="234" spans="3:98" x14ac:dyDescent="0.35">
      <c r="C234" s="18"/>
      <c r="D234" s="18"/>
      <c r="E234" s="18"/>
      <c r="F234" s="18"/>
      <c r="G234" s="77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</row>
    <row r="235" spans="3:98" x14ac:dyDescent="0.35">
      <c r="C235" s="18"/>
      <c r="D235" s="18"/>
      <c r="E235" s="18"/>
      <c r="F235" s="18"/>
      <c r="G235" s="77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</row>
    <row r="236" spans="3:98" x14ac:dyDescent="0.35">
      <c r="C236" s="18"/>
      <c r="D236" s="18"/>
      <c r="E236" s="18"/>
      <c r="F236" s="18"/>
      <c r="G236" s="77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</row>
    <row r="237" spans="3:98" x14ac:dyDescent="0.35">
      <c r="C237" s="18"/>
      <c r="D237" s="18"/>
      <c r="E237" s="18"/>
      <c r="F237" s="18"/>
      <c r="G237" s="77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</row>
    <row r="238" spans="3:98" x14ac:dyDescent="0.35">
      <c r="C238" s="18"/>
      <c r="D238" s="18"/>
      <c r="E238" s="18"/>
      <c r="F238" s="18"/>
      <c r="G238" s="77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</row>
    <row r="239" spans="3:98" x14ac:dyDescent="0.35">
      <c r="C239" s="18"/>
      <c r="D239" s="18"/>
      <c r="E239" s="18"/>
      <c r="F239" s="18"/>
      <c r="G239" s="77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</row>
    <row r="240" spans="3:98" x14ac:dyDescent="0.35">
      <c r="C240" s="18"/>
      <c r="D240" s="18"/>
      <c r="E240" s="18"/>
      <c r="F240" s="18"/>
      <c r="G240" s="77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</row>
    <row r="241" spans="3:98" x14ac:dyDescent="0.35">
      <c r="C241" s="18"/>
      <c r="D241" s="18"/>
      <c r="E241" s="18"/>
      <c r="F241" s="18"/>
      <c r="G241" s="77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</row>
    <row r="242" spans="3:98" x14ac:dyDescent="0.35">
      <c r="C242" s="18"/>
      <c r="D242" s="18"/>
      <c r="E242" s="18"/>
      <c r="F242" s="18"/>
      <c r="G242" s="77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</row>
    <row r="243" spans="3:98" x14ac:dyDescent="0.35">
      <c r="C243" s="18"/>
      <c r="D243" s="18"/>
      <c r="E243" s="18"/>
      <c r="F243" s="18"/>
      <c r="G243" s="77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</row>
    <row r="244" spans="3:98" x14ac:dyDescent="0.35">
      <c r="C244" s="18"/>
      <c r="D244" s="18"/>
      <c r="E244" s="18"/>
      <c r="F244" s="18"/>
      <c r="G244" s="77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</row>
    <row r="245" spans="3:98" x14ac:dyDescent="0.35">
      <c r="C245" s="18"/>
      <c r="D245" s="18"/>
      <c r="E245" s="18"/>
      <c r="F245" s="18"/>
      <c r="G245" s="77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</row>
    <row r="246" spans="3:98" x14ac:dyDescent="0.35">
      <c r="C246" s="18"/>
      <c r="D246" s="18"/>
      <c r="E246" s="18"/>
      <c r="F246" s="18"/>
      <c r="G246" s="77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</row>
    <row r="247" spans="3:98" x14ac:dyDescent="0.35">
      <c r="C247" s="18"/>
      <c r="D247" s="18"/>
      <c r="E247" s="18"/>
      <c r="F247" s="18"/>
      <c r="G247" s="77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</row>
    <row r="248" spans="3:98" x14ac:dyDescent="0.35">
      <c r="C248" s="18"/>
      <c r="D248" s="18"/>
      <c r="E248" s="18"/>
      <c r="F248" s="18"/>
      <c r="G248" s="77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</row>
    <row r="249" spans="3:98" x14ac:dyDescent="0.35">
      <c r="C249" s="18"/>
      <c r="D249" s="18"/>
      <c r="E249" s="18"/>
      <c r="F249" s="18"/>
      <c r="G249" s="77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</row>
    <row r="250" spans="3:98" x14ac:dyDescent="0.35">
      <c r="C250" s="18"/>
      <c r="D250" s="18"/>
      <c r="E250" s="18"/>
      <c r="F250" s="18"/>
      <c r="G250" s="77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</row>
    <row r="251" spans="3:98" x14ac:dyDescent="0.35">
      <c r="C251" s="18"/>
      <c r="D251" s="18"/>
      <c r="E251" s="18"/>
      <c r="F251" s="18"/>
      <c r="G251" s="77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Tracking</vt:lpstr>
      <vt:lpstr>TH</vt:lpstr>
      <vt:lpstr>Daily COGS</vt:lpstr>
      <vt:lpstr>Daily Inventory Value</vt:lpstr>
      <vt:lpstr>Daily Inbounds</vt:lpstr>
      <vt:lpstr>Daily Accounts Payable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Chouti</dc:creator>
  <cp:lastModifiedBy>Zou Yutong</cp:lastModifiedBy>
  <cp:lastPrinted>2019-09-11T09:35:47Z</cp:lastPrinted>
  <dcterms:created xsi:type="dcterms:W3CDTF">2019-08-21T09:37:43Z</dcterms:created>
  <dcterms:modified xsi:type="dcterms:W3CDTF">2019-11-08T09:13:27Z</dcterms:modified>
</cp:coreProperties>
</file>