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ocuments\working cap tracker\Template\"/>
    </mc:Choice>
  </mc:AlternateContent>
  <xr:revisionPtr revIDLastSave="0" documentId="8_{F40ABA8C-2095-4CDA-A3E4-29C15D71FC9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racking" sheetId="1" r:id="rId1"/>
    <sheet name="ID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17" i="2"/>
  <c r="AH17" i="2"/>
  <c r="R17" i="2"/>
  <c r="Q17" i="2"/>
  <c r="P17" i="2"/>
  <c r="AI16" i="2"/>
  <c r="AH16" i="2"/>
  <c r="W16" i="2"/>
  <c r="S16" i="2"/>
  <c r="O16" i="2" s="1"/>
  <c r="N16" i="2"/>
  <c r="M16" i="2"/>
  <c r="L16" i="2"/>
  <c r="J16" i="2"/>
  <c r="I16" i="2"/>
  <c r="H16" i="2"/>
  <c r="F16" i="2"/>
  <c r="E16" i="2"/>
  <c r="D16" i="2"/>
  <c r="AI15" i="2"/>
  <c r="AH15" i="2"/>
  <c r="W15" i="2"/>
  <c r="S15" i="2"/>
  <c r="N15" i="2"/>
  <c r="M15" i="2"/>
  <c r="L15" i="2"/>
  <c r="J15" i="2"/>
  <c r="I15" i="2"/>
  <c r="H15" i="2"/>
  <c r="F15" i="2"/>
  <c r="E15" i="2"/>
  <c r="D15" i="2"/>
  <c r="AI14" i="2"/>
  <c r="AH14" i="2"/>
  <c r="W14" i="2"/>
  <c r="P15" i="1" s="1"/>
  <c r="S14" i="2"/>
  <c r="K14" i="2" s="1"/>
  <c r="N14" i="2"/>
  <c r="M14" i="2"/>
  <c r="L14" i="2"/>
  <c r="J14" i="2"/>
  <c r="I14" i="2"/>
  <c r="H14" i="2"/>
  <c r="F14" i="2"/>
  <c r="E14" i="2"/>
  <c r="D14" i="2"/>
  <c r="AI13" i="2"/>
  <c r="AH13" i="2"/>
  <c r="W13" i="2"/>
  <c r="G13" i="2" s="1"/>
  <c r="S13" i="2"/>
  <c r="O13" i="2" s="1"/>
  <c r="N13" i="2"/>
  <c r="M13" i="2"/>
  <c r="L13" i="2"/>
  <c r="J13" i="2"/>
  <c r="I13" i="2"/>
  <c r="H13" i="2"/>
  <c r="F13" i="2"/>
  <c r="E13" i="2"/>
  <c r="D13" i="2"/>
  <c r="AI12" i="2"/>
  <c r="AH12" i="2"/>
  <c r="W12" i="2"/>
  <c r="S12" i="2"/>
  <c r="O12" i="2" s="1"/>
  <c r="N12" i="2"/>
  <c r="M12" i="2"/>
  <c r="L12" i="2"/>
  <c r="J12" i="2"/>
  <c r="I12" i="2"/>
  <c r="H12" i="2"/>
  <c r="F12" i="2"/>
  <c r="E12" i="2"/>
  <c r="D12" i="2"/>
  <c r="AI11" i="2"/>
  <c r="AH11" i="2"/>
  <c r="W11" i="2"/>
  <c r="P14" i="1" s="1"/>
  <c r="S11" i="2"/>
  <c r="K11" i="2" s="1"/>
  <c r="N11" i="2"/>
  <c r="M11" i="2"/>
  <c r="L11" i="2"/>
  <c r="J11" i="2"/>
  <c r="I11" i="2"/>
  <c r="H11" i="2"/>
  <c r="F11" i="2"/>
  <c r="E11" i="2"/>
  <c r="D11" i="2"/>
  <c r="AI10" i="2"/>
  <c r="AH10" i="2"/>
  <c r="W10" i="2"/>
  <c r="G10" i="2" s="1"/>
  <c r="S10" i="2"/>
  <c r="O10" i="2" s="1"/>
  <c r="N10" i="2"/>
  <c r="M10" i="2"/>
  <c r="L10" i="2"/>
  <c r="J10" i="2"/>
  <c r="I10" i="2"/>
  <c r="H10" i="2"/>
  <c r="F10" i="2"/>
  <c r="E10" i="2"/>
  <c r="D10" i="2"/>
  <c r="AI9" i="2"/>
  <c r="AH9" i="2"/>
  <c r="W9" i="2"/>
  <c r="G9" i="2" s="1"/>
  <c r="S9" i="2"/>
  <c r="O9" i="2" s="1"/>
  <c r="N9" i="2"/>
  <c r="M9" i="2"/>
  <c r="L9" i="2"/>
  <c r="J9" i="2"/>
  <c r="I9" i="2"/>
  <c r="H9" i="2"/>
  <c r="F9" i="2"/>
  <c r="E9" i="2"/>
  <c r="D9" i="2"/>
  <c r="AI8" i="2"/>
  <c r="AH8" i="2"/>
  <c r="W8" i="2"/>
  <c r="G8" i="2" s="1"/>
  <c r="S8" i="2"/>
  <c r="K8" i="2" s="1"/>
  <c r="N8" i="2"/>
  <c r="M8" i="2"/>
  <c r="L8" i="2"/>
  <c r="J8" i="2"/>
  <c r="I8" i="2"/>
  <c r="H8" i="2"/>
  <c r="F8" i="2"/>
  <c r="E8" i="2"/>
  <c r="D8" i="2"/>
  <c r="AI7" i="2"/>
  <c r="AH7" i="2"/>
  <c r="W7" i="2"/>
  <c r="S7" i="2"/>
  <c r="O7" i="2" s="1"/>
  <c r="N7" i="2"/>
  <c r="M7" i="2"/>
  <c r="L7" i="2"/>
  <c r="J7" i="2"/>
  <c r="I7" i="2"/>
  <c r="H7" i="2"/>
  <c r="F7" i="2"/>
  <c r="E7" i="2"/>
  <c r="D7" i="2"/>
  <c r="AI6" i="2"/>
  <c r="AH6" i="2"/>
  <c r="W6" i="2"/>
  <c r="S6" i="2"/>
  <c r="S17" i="2" s="1"/>
  <c r="N6" i="2"/>
  <c r="M6" i="2"/>
  <c r="L6" i="2"/>
  <c r="J6" i="2"/>
  <c r="I6" i="2"/>
  <c r="H6" i="2"/>
  <c r="F6" i="2"/>
  <c r="E6" i="2"/>
  <c r="D6" i="2"/>
  <c r="AI5" i="2"/>
  <c r="AH5" i="2"/>
  <c r="O5" i="2"/>
  <c r="N5" i="2"/>
  <c r="M5" i="2"/>
  <c r="L5" i="2"/>
  <c r="K5" i="2"/>
  <c r="J5" i="2"/>
  <c r="I5" i="2"/>
  <c r="H5" i="2"/>
  <c r="G5" i="2"/>
  <c r="F5" i="2"/>
  <c r="E5" i="2"/>
  <c r="D5" i="2"/>
  <c r="AI4" i="2"/>
  <c r="AH4" i="2"/>
  <c r="O4" i="2"/>
  <c r="N4" i="2"/>
  <c r="M4" i="2"/>
  <c r="L4" i="2"/>
  <c r="K4" i="2"/>
  <c r="J4" i="2"/>
  <c r="I4" i="2"/>
  <c r="H4" i="2"/>
  <c r="G4" i="2"/>
  <c r="F4" i="2"/>
  <c r="E4" i="2"/>
  <c r="D4" i="2"/>
  <c r="D17" i="2" s="1"/>
  <c r="T17" i="2" s="1"/>
  <c r="E17" i="1"/>
  <c r="D17" i="1"/>
  <c r="C17" i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G7" i="2"/>
  <c r="H17" i="2"/>
  <c r="X17" i="2" s="1"/>
  <c r="E17" i="2"/>
  <c r="U17" i="2" s="1"/>
  <c r="I17" i="2"/>
  <c r="Y17" i="2" s="1"/>
  <c r="J17" i="2"/>
  <c r="Z17" i="2" s="1"/>
  <c r="L17" i="2"/>
  <c r="AC17" i="2" s="1"/>
  <c r="G12" i="2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17" i="2"/>
  <c r="AD17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17" i="2"/>
  <c r="AE17" i="2" s="1"/>
  <c r="G15" i="2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O17" i="1" s="1"/>
  <c r="E74" i="5"/>
  <c r="E42" i="5"/>
  <c r="E10" i="5"/>
  <c r="C198" i="5"/>
  <c r="C166" i="5"/>
  <c r="M11" i="1" s="1"/>
  <c r="C134" i="5"/>
  <c r="C102" i="5"/>
  <c r="C70" i="5"/>
  <c r="C38" i="5"/>
  <c r="M4" i="1" s="1"/>
  <c r="M17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G16" i="2"/>
  <c r="F17" i="2"/>
  <c r="V17" i="2" s="1"/>
  <c r="G6" i="2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17" i="1"/>
  <c r="K6" i="2"/>
  <c r="O8" i="2"/>
  <c r="K9" i="2"/>
  <c r="O11" i="2"/>
  <c r="K12" i="2"/>
  <c r="O14" i="2"/>
  <c r="K15" i="2"/>
  <c r="P5" i="1"/>
  <c r="O6" i="2"/>
  <c r="K7" i="2"/>
  <c r="K10" i="2"/>
  <c r="G11" i="2"/>
  <c r="K13" i="2"/>
  <c r="G14" i="2"/>
  <c r="O15" i="2"/>
  <c r="K16" i="2"/>
  <c r="G17" i="2" l="1"/>
  <c r="W17" i="2" s="1"/>
  <c r="K17" i="2"/>
  <c r="AA17" i="2" s="1"/>
  <c r="AL2" i="6"/>
  <c r="O17" i="2"/>
  <c r="AF17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AE12" i="1" s="1"/>
  <c r="D26" i="4"/>
  <c r="D80" i="4"/>
  <c r="D47" i="4"/>
  <c r="D3" i="4"/>
  <c r="D214" i="4"/>
  <c r="D232" i="4"/>
  <c r="AE5" i="1"/>
  <c r="AE9" i="1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AD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AF6" i="1" s="1"/>
  <c r="AG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W5" i="1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6" i="1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V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V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Q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Q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X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X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V9" i="1" s="1"/>
  <c r="Q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X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AA1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X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V10" i="1" s="1"/>
  <c r="Q10" i="1" s="1"/>
  <c r="E188" i="4"/>
  <c r="E54" i="4"/>
  <c r="C61" i="4"/>
  <c r="Z12" i="1" s="1"/>
  <c r="V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X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V15" i="1" s="1"/>
  <c r="D243" i="4"/>
  <c r="D157" i="4"/>
  <c r="C114" i="4"/>
  <c r="C251" i="4"/>
  <c r="E107" i="4"/>
  <c r="AB6" i="1" s="1"/>
  <c r="X6" i="1" s="1"/>
  <c r="E232" i="4"/>
  <c r="C46" i="4"/>
  <c r="E218" i="4"/>
  <c r="E95" i="4"/>
  <c r="R12" i="1" l="1"/>
  <c r="AD8" i="1"/>
  <c r="AE10" i="1"/>
  <c r="R10" i="1" s="1"/>
  <c r="R9" i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X14" i="1"/>
  <c r="Y14" i="1" s="1"/>
  <c r="Q11" i="1"/>
  <c r="W13" i="1"/>
  <c r="R13" i="1" s="1"/>
  <c r="W4" i="1"/>
  <c r="K17" i="1"/>
  <c r="W17" i="1" s="1"/>
  <c r="W14" i="1"/>
  <c r="R14" i="1" s="1"/>
  <c r="AH17" i="1"/>
  <c r="AD4" i="1"/>
  <c r="AE7" i="1"/>
  <c r="R15" i="1"/>
  <c r="Y6" i="1"/>
  <c r="S6" i="1"/>
  <c r="T6" i="1" s="1"/>
  <c r="V4" i="1"/>
  <c r="Z17" i="1"/>
  <c r="R16" i="1"/>
  <c r="AJ17" i="1"/>
  <c r="AF4" i="1"/>
  <c r="AG4" i="1" s="1"/>
  <c r="Q15" i="1"/>
  <c r="L17" i="1"/>
  <c r="X8" i="1"/>
  <c r="Y11" i="1"/>
  <c r="S11" i="1"/>
  <c r="T11" i="1" s="1"/>
  <c r="X13" i="1"/>
  <c r="Y5" i="1"/>
  <c r="R5" i="1"/>
  <c r="J17" i="1"/>
  <c r="Y15" i="1"/>
  <c r="S15" i="1"/>
  <c r="T15" i="1" s="1"/>
  <c r="AB17" i="1"/>
  <c r="X17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AI17" i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AD17" i="1"/>
  <c r="AE17" i="1"/>
  <c r="R17" i="1" s="1"/>
  <c r="S12" i="1"/>
  <c r="T12" i="1" s="1"/>
  <c r="S5" i="1"/>
  <c r="T5" i="1" s="1"/>
  <c r="Y4" i="1"/>
  <c r="S4" i="1"/>
  <c r="T4" i="1" s="1"/>
  <c r="AF17" i="1"/>
  <c r="S17" i="1" s="1"/>
  <c r="V17" i="1"/>
  <c r="Y8" i="1"/>
  <c r="S8" i="1"/>
  <c r="T8" i="1" s="1"/>
  <c r="Q4" i="1"/>
  <c r="R4" i="1"/>
  <c r="R7" i="1"/>
  <c r="Q13" i="1"/>
  <c r="Y13" i="1"/>
  <c r="S13" i="1"/>
  <c r="T13" i="1" s="1"/>
  <c r="Q17" i="1" l="1"/>
</calcChain>
</file>

<file path=xl/sharedStrings.xml><?xml version="1.0" encoding="utf-8"?>
<sst xmlns="http://schemas.openxmlformats.org/spreadsheetml/2006/main" count="164" uniqueCount="103">
  <si>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</si>
  <si>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</si>
  <si>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</si>
  <si>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</si>
  <si>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</si>
  <si>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</si>
  <si>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</si>
  <si>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</si>
  <si>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</si>
  <si>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</si>
  <si>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</si>
  <si>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</si>
  <si>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</si>
  <si>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</si>
  <si>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</si>
  <si>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</si>
  <si>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</si>
  <si>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</si>
  <si>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</si>
  <si>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</si>
  <si>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</si>
  <si>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</si>
  <si>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</si>
  <si>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</si>
  <si>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</si>
  <si>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ID_Unza Vitalis, PT</t>
  </si>
  <si>
    <t>ID_Unilever Indonesia, PT</t>
  </si>
  <si>
    <t>EL</t>
  </si>
  <si>
    <t>ID_Synnex Metrodata Indonesia, PT</t>
  </si>
  <si>
    <t>ID_Sabang Merauke Jaya, PT_SEIN_CBD</t>
  </si>
  <si>
    <t>Samsung</t>
  </si>
  <si>
    <t>n.a.</t>
  </si>
  <si>
    <t>ID_SABANG MERAUKE JAYA_SEIN_TOP30DAYS</t>
  </si>
  <si>
    <t>ID_Philips Indonesia Commercial,PT</t>
  </si>
  <si>
    <t>ID_Paragon Technology and Innovation, PT</t>
  </si>
  <si>
    <t>ID_Loreal Indonesia</t>
  </si>
  <si>
    <t>ID_Indo Pasifik Teknologi, PT</t>
  </si>
  <si>
    <t>Honor</t>
  </si>
  <si>
    <t>On track</t>
  </si>
  <si>
    <t>ID_Icool International Indonesia, PT ( Outright)</t>
  </si>
  <si>
    <t>Not on track</t>
  </si>
  <si>
    <t>ID_Complete Selular, CV</t>
  </si>
  <si>
    <t>ID_Borwita Indah, PT</t>
  </si>
  <si>
    <t>ID_Bina San Prima, PT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</si>
  <si>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</si>
  <si>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</si>
  <si>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</si>
  <si>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</si>
  <si>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</si>
  <si>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</si>
  <si>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</si>
  <si>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</si>
  <si>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</si>
  <si>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</si>
  <si>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</si>
  <si>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</si>
  <si>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</si>
  <si>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</si>
  <si>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</si>
  <si>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</si>
  <si>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</si>
  <si>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</si>
  <si>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</si>
  <si>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</si>
  <si>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Supplier to be discontinued</t>
  </si>
  <si>
    <t>Pantene, Olay, Downy</t>
  </si>
  <si>
    <t xml:space="preserve">- Focus on clearing black stock (~28% of inventory value in black) </t>
  </si>
  <si>
    <t>- Negotiate TOP from 14 to 30 days
- Currently purchasing (90k) less than selling (180k) 
- When rebalance will increase payables towards TOP</t>
  </si>
  <si>
    <t>Nivea, Dettol, Enfagrow</t>
  </si>
  <si>
    <t xml:space="preserve">- Inventory in July unsustainably low because of SBD
- Focus on clearing black stock (~19% of inventory value in black) </t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</si>
  <si>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</si>
  <si>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</si>
  <si>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>Makeover, Emina</t>
  </si>
  <si>
    <t xml:space="preserve">- Unsustainably high inventory day in Jul because have SBD in Aug (need to stock up) </t>
  </si>
  <si>
    <t>Asus, HP, Lenovo</t>
  </si>
  <si>
    <t xml:space="preserve">- Focus on clearing black stock (~46% of inventory value in black) </t>
  </si>
  <si>
    <t>- Currently purchasing (40k) less than selling (175k) 
- When rebalance will increase payables towards TOP</t>
  </si>
  <si>
    <t>Safi, Enchanteur, Bio Essence</t>
  </si>
  <si>
    <t>- Very big offline, but small online
- Trying to grow the supplier, so temporary may have purchases higher than COGS</t>
  </si>
  <si>
    <t>Phillips, Avent</t>
  </si>
  <si>
    <t>- Negotiate TOP from 14 to 30 days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</si>
  <si>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</si>
  <si>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</si>
  <si>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</si>
  <si>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pond's, dove, livebuoy</t>
  </si>
  <si>
    <t>TOTAL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</si>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</sst>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11" borderId="0"/>
  </cellStyleXfs>
  <cellXfs count="147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Alignment="1">
      <alignment horizontal="center" vertical="top"/>
    </xf>
    <xf numFmtId="3" fontId="4" fillId="0" borderId="0" xfId="0" applyNumberFormat="1" applyFont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6" fillId="0" borderId="13" xfId="0" quotePrefix="1" applyNumberFormat="1" applyFon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6" fontId="3" fillId="0" borderId="15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70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6" customWidth="1"/>
    <col min="5" max="5" width="12.5703125" style="131" customWidth="1"/>
    <col min="6" max="8" width="12.140625" customWidth="1"/>
    <col min="9" max="9" width="14.42578125" customWidth="1"/>
    <col min="10" max="15" width="13.140625" style="16" hidden="1" customWidth="1" outlineLevel="1"/>
    <col min="16" max="16" width="13.140625" style="16" customWidth="1" collapsed="1"/>
    <col min="17" max="25" width="13.140625" style="16" customWidth="1"/>
    <col min="26" max="28" width="13.140625" style="16" hidden="1" customWidth="1" outlineLevel="1"/>
    <col min="29" max="29" width="13.140625" style="16" customWidth="1" collapsed="1"/>
    <col min="30" max="31" width="13.140625" style="16" customWidth="1"/>
    <col min="32" max="32" width="13.140625" style="66" customWidth="1"/>
    <col min="33" max="33" width="13.140625" style="16" customWidth="1"/>
    <col min="34" max="36" width="13.140625" style="16" hidden="1" customWidth="1" outlineLevel="1"/>
    <col min="37" max="37" width="8.85546875" customWidth="1" collapsed="1"/>
    <col min="41" max="41" width="8.85546875" hidden="1" customWidth="1" outlineLevel="1"/>
    <col min="42" max="42" width="8.85546875" customWidth="1" collapsed="1"/>
  </cols>
  <sheetData>
    <row r="1" spans="1:41" x14ac:dyDescent="0.25">
      <c r="A1" s="70" t="s">
        <v>0</v>
      </c>
      <c r="B1" s="71">
        <v>43733</v>
      </c>
      <c r="C1" s="69" t="s">
        <v>1</v>
      </c>
      <c r="D1" s="17"/>
      <c r="E1" s="132"/>
      <c r="F1" s="1"/>
      <c r="G1" s="1"/>
      <c r="H1" s="1"/>
      <c r="I1" s="1"/>
      <c r="J1" s="85"/>
      <c r="K1" s="85"/>
      <c r="L1" s="85"/>
      <c r="M1" s="85"/>
      <c r="N1" s="85"/>
      <c r="O1" s="85"/>
      <c r="P1" s="77" t="s">
        <v>2</v>
      </c>
      <c r="Q1" s="67"/>
      <c r="R1" s="67"/>
      <c r="S1" s="67"/>
      <c r="T1" s="67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41" s="3" customFormat="1" x14ac:dyDescent="0.25">
      <c r="A2" s="11"/>
      <c r="B2" s="11" t="s">
        <v>3</v>
      </c>
      <c r="C2" s="19"/>
      <c r="D2" s="18"/>
      <c r="E2" s="133"/>
      <c r="F2" s="12"/>
      <c r="G2" s="13"/>
      <c r="H2" s="14"/>
      <c r="I2" s="12"/>
      <c r="J2" s="87" t="s">
        <v>4</v>
      </c>
      <c r="K2" s="88"/>
      <c r="L2" s="89"/>
      <c r="M2" s="87" t="s">
        <v>5</v>
      </c>
      <c r="N2" s="88"/>
      <c r="O2" s="89"/>
      <c r="P2" s="72" t="s">
        <v>6</v>
      </c>
      <c r="Q2" s="68"/>
      <c r="R2" s="68"/>
      <c r="S2" s="68"/>
      <c r="T2" s="73"/>
      <c r="U2" s="72" t="s">
        <v>7</v>
      </c>
      <c r="V2" s="68"/>
      <c r="W2" s="68"/>
      <c r="X2" s="68"/>
      <c r="Y2" s="73"/>
      <c r="Z2" s="68" t="s">
        <v>8</v>
      </c>
      <c r="AA2" s="68"/>
      <c r="AB2" s="68"/>
      <c r="AC2" s="72" t="s">
        <v>9</v>
      </c>
      <c r="AD2" s="68"/>
      <c r="AE2" s="68"/>
      <c r="AF2" s="68"/>
      <c r="AG2" s="73"/>
      <c r="AH2" s="68" t="s">
        <v>10</v>
      </c>
      <c r="AI2" s="68"/>
      <c r="AJ2" s="68"/>
    </row>
    <row r="3" spans="1:41" ht="75" customHeight="1" x14ac:dyDescent="0.25">
      <c r="A3" s="91" t="s">
        <v>98</v>
      </c>
      <c r="B3" s="92" t="s">
        <v>11</v>
      </c>
      <c r="C3" s="93" t="s">
        <v>12</v>
      </c>
      <c r="D3" s="94" t="s">
        <v>13</v>
      </c>
      <c r="E3" s="134" t="s">
        <v>14</v>
      </c>
      <c r="F3" s="84" t="s">
        <v>15</v>
      </c>
      <c r="G3" s="95" t="s">
        <v>16</v>
      </c>
      <c r="H3" s="96" t="s">
        <v>17</v>
      </c>
      <c r="I3" s="84" t="s">
        <v>18</v>
      </c>
      <c r="J3" s="86">
        <v>43647</v>
      </c>
      <c r="K3" s="86">
        <v>43678</v>
      </c>
      <c r="L3" s="90" t="s">
        <v>19</v>
      </c>
      <c r="M3" s="86">
        <v>43647</v>
      </c>
      <c r="N3" s="86">
        <v>43678</v>
      </c>
      <c r="O3" s="90" t="s">
        <v>19</v>
      </c>
      <c r="P3" s="76" t="s">
        <v>20</v>
      </c>
      <c r="Q3" s="83">
        <v>43647</v>
      </c>
      <c r="R3" s="83">
        <v>43678</v>
      </c>
      <c r="S3" s="83" t="s">
        <v>21</v>
      </c>
      <c r="T3" s="76" t="s">
        <v>22</v>
      </c>
      <c r="U3" s="74" t="s">
        <v>20</v>
      </c>
      <c r="V3" s="83">
        <v>43647</v>
      </c>
      <c r="W3" s="83">
        <v>43678</v>
      </c>
      <c r="X3" s="76" t="s">
        <v>23</v>
      </c>
      <c r="Y3" s="76" t="s">
        <v>22</v>
      </c>
      <c r="Z3" s="83">
        <v>43647</v>
      </c>
      <c r="AA3" s="83">
        <v>43678</v>
      </c>
      <c r="AB3" s="76" t="s">
        <v>21</v>
      </c>
      <c r="AC3" s="76" t="s">
        <v>20</v>
      </c>
      <c r="AD3" s="83">
        <v>43647</v>
      </c>
      <c r="AE3" s="83">
        <v>43678</v>
      </c>
      <c r="AF3" s="76" t="s">
        <v>24</v>
      </c>
      <c r="AG3" s="75" t="s">
        <v>22</v>
      </c>
      <c r="AH3" s="83">
        <v>43647</v>
      </c>
      <c r="AI3" s="83">
        <v>43678</v>
      </c>
      <c r="AJ3" s="76" t="s">
        <v>24</v>
      </c>
      <c r="AK3" s="2"/>
      <c r="AL3" s="2"/>
    </row>
    <row r="4" spans="1:41" s="23" customFormat="1" x14ac:dyDescent="0.25">
      <c r="A4" s="108"/>
      <c r="B4" s="109"/>
      <c r="C4" s="98"/>
      <c r="D4" s="98"/>
      <c r="E4" s="98"/>
      <c r="F4" s="108"/>
      <c r="G4" s="108"/>
      <c r="H4" s="108"/>
      <c r="I4" s="108"/>
      <c r="J4" s="135" t="e">
        <f>VLOOKUP($B4,'Daily COGS'!$B:$E,2,FALSE)</f>
        <v>#N/A</v>
      </c>
      <c r="K4" s="135" t="e">
        <f>VLOOKUP($B4,'Daily COGS'!$B:$E,3,FALSE)</f>
        <v>#N/A</v>
      </c>
      <c r="L4" s="135" t="e">
        <f>VLOOKUP($B4,'Daily COGS'!$B:$E,4,FALSE)</f>
        <v>#N/A</v>
      </c>
      <c r="M4" s="135" t="e">
        <f>VLOOKUP($B4,'Daily Inbounds'!$B:$E,2,FALSE)</f>
        <v>#N/A</v>
      </c>
      <c r="N4" s="135" t="e">
        <f>VLOOKUP($B4,'Daily Inbounds'!$B:$E,3,FALSE)</f>
        <v>#N/A</v>
      </c>
      <c r="O4" s="135" t="e">
        <f>VLOOKUP($B4,'Daily Inbounds'!$B:$E,4,FALSE)</f>
        <v>#N/A</v>
      </c>
      <c r="P4" s="110" t="str">
        <f>IFERROR(VLOOKUP($B4,ID!$A:$AJ, 23,FALSE), "")</f>
        <v/>
      </c>
      <c r="Q4" s="111" t="str">
        <f t="shared" ref="Q4:Q17" si="0">IFERROR(IF(V4="n.a.", -AD4, IF(AD4="n.a.", V4, V4-AD4)),"n.a.")</f>
        <v>n.a.</v>
      </c>
      <c r="R4" s="111" t="str">
        <f t="shared" ref="R4:R17" si="1">IFERROR(IF(W4="n.a.", -AE4, IF(AE4="n.a.", W4, W4-AE4)),"n.a.")</f>
        <v>n.a.</v>
      </c>
      <c r="S4" s="112" t="str">
        <f t="shared" ref="S4:S17" si="2">IFERROR(IF(X4="n.a.", -AF4, IF(AF4="n.a.", X4, X4-AF4)),"n.a.")</f>
        <v>n.a.</v>
      </c>
      <c r="T4" s="113" t="str">
        <f t="shared" ref="T4:T16" si="3">IFERROR(P4-S4, "n.a.")</f>
        <v>n.a.</v>
      </c>
      <c r="U4" s="123" t="str">
        <f>IFERROR(VLOOKUP($B4,ID!$A:$AJ, 27,FALSE), "")</f>
        <v/>
      </c>
      <c r="V4" s="111" t="str">
        <f t="shared" ref="V4:V17" si="4">IFERROR(Z4/J4*30,"n.a.")</f>
        <v>n.a.</v>
      </c>
      <c r="W4" s="114" t="str">
        <f t="shared" ref="W4:W17" si="5">IFERROR(AA4/K4*30,"n.a.")</f>
        <v>n.a.</v>
      </c>
      <c r="X4" s="111" t="str">
        <f t="shared" ref="X4:X17" si="6">IFERROR(AB4/L4*30,"n.a.")</f>
        <v>n.a.</v>
      </c>
      <c r="Y4" s="113" t="str">
        <f t="shared" ref="Y4:Y16" si="7">IFERROR(-X4+U4,"n.a.")</f>
        <v>n.a.</v>
      </c>
      <c r="Z4" s="135" t="e">
        <f>VLOOKUP(B4,'Daily Inventory Value'!B:E,2,FALSE)</f>
        <v>#N/A</v>
      </c>
      <c r="AA4" s="135" t="e">
        <f>VLOOKUP(B4,'Daily Inventory Value'!B:E,3,FALSE)</f>
        <v>#N/A</v>
      </c>
      <c r="AB4" s="135" t="e">
        <f>VLOOKUP(B4,'Daily Inventory Value'!B:E,4,FALSE)</f>
        <v>#N/A</v>
      </c>
      <c r="AC4" s="110" t="str">
        <f>IFERROR(VLOOKUP($B4,ID!$A:$AJ, 32,FALSE), "")</f>
        <v/>
      </c>
      <c r="AD4" s="111" t="str">
        <f t="shared" ref="AD4:AD17" si="8">IFERROR(AH4/J4*30,"n.a.")</f>
        <v>n.a.</v>
      </c>
      <c r="AE4" s="111" t="str">
        <f t="shared" ref="AE4:AE17" si="9">IFERROR(AI4/K4*30,"n.a.")</f>
        <v>n.a.</v>
      </c>
      <c r="AF4" s="107" t="str">
        <f t="shared" ref="AF4:AF17" si="10">IFERROR(AJ4/L4*30,"n.a.")</f>
        <v>n.a.</v>
      </c>
      <c r="AG4" s="113" t="str">
        <f t="shared" ref="AG4:AG16" si="11">IFERROR(-AC4+AF4, "n.a.")</f>
        <v>n.a.</v>
      </c>
      <c r="AH4" s="135" t="e">
        <f>VLOOKUP(B4,'Daily Accounts Payable'!B:E,2,FALSE)</f>
        <v>#N/A</v>
      </c>
      <c r="AI4" s="135" t="e">
        <f>VLOOKUP(B4,'Daily Accounts Payable'!B:E,3,FALSE)</f>
        <v>#N/A</v>
      </c>
      <c r="AJ4" s="135" t="e">
        <f>VLOOKUP(B4,'Daily Accounts Payable'!B:E,4,FALSE)</f>
        <v>#N/A</v>
      </c>
    </row>
    <row r="5" spans="1:41" s="23" customFormat="1" x14ac:dyDescent="0.25">
      <c r="A5" s="115"/>
      <c r="B5" s="116"/>
      <c r="C5" s="98"/>
      <c r="D5" s="98"/>
      <c r="E5" s="98"/>
      <c r="F5" s="108"/>
      <c r="G5" s="108"/>
      <c r="H5" s="108"/>
      <c r="I5" s="115"/>
      <c r="J5" s="135" t="e">
        <f>VLOOKUP($B5,'Daily COGS'!$B:$E,2,FALSE)</f>
        <v>#N/A</v>
      </c>
      <c r="K5" s="135" t="e">
        <f>VLOOKUP($B5,'Daily COGS'!$B:$E,3,FALSE)</f>
        <v>#N/A</v>
      </c>
      <c r="L5" s="135" t="e">
        <f>VLOOKUP($B5,'Daily COGS'!$B:$E,4,FALSE)</f>
        <v>#N/A</v>
      </c>
      <c r="M5" s="135" t="e">
        <f>VLOOKUP($B5,'Daily Inbounds'!$B:$E,2,FALSE)</f>
        <v>#N/A</v>
      </c>
      <c r="N5" s="135" t="e">
        <f>VLOOKUP($B5,'Daily Inbounds'!$B:$E,3,FALSE)</f>
        <v>#N/A</v>
      </c>
      <c r="O5" s="135" t="e">
        <f>VLOOKUP($B5,'Daily Inbounds'!$B:$E,4,FALSE)</f>
        <v>#N/A</v>
      </c>
      <c r="P5" s="117" t="str">
        <f>IFERROR(VLOOKUP($B5,ID!$A:$AJ, 23,FALSE), "")</f>
        <v/>
      </c>
      <c r="Q5" s="118" t="str">
        <f t="shared" si="0"/>
        <v>n.a.</v>
      </c>
      <c r="R5" s="118" t="str">
        <f t="shared" si="1"/>
        <v>n.a.</v>
      </c>
      <c r="S5" s="119" t="str">
        <f t="shared" si="2"/>
        <v>n.a.</v>
      </c>
      <c r="T5" s="113" t="str">
        <f t="shared" si="3"/>
        <v>n.a.</v>
      </c>
      <c r="U5" s="124" t="str">
        <f>IFERROR(VLOOKUP($B5,ID!$A:$AJ, 27,FALSE), "")</f>
        <v/>
      </c>
      <c r="V5" s="118" t="str">
        <f t="shared" si="4"/>
        <v>n.a.</v>
      </c>
      <c r="W5" s="120" t="str">
        <f t="shared" si="5"/>
        <v>n.a.</v>
      </c>
      <c r="X5" s="118" t="str">
        <f t="shared" si="6"/>
        <v>n.a.</v>
      </c>
      <c r="Y5" s="113" t="str">
        <f t="shared" si="7"/>
        <v>n.a.</v>
      </c>
      <c r="Z5" s="136" t="e">
        <f>VLOOKUP(B5,'Daily Inventory Value'!B:E,2,FALSE)</f>
        <v>#N/A</v>
      </c>
      <c r="AA5" s="136" t="e">
        <f>VLOOKUP(B5,'Daily Inventory Value'!B:E,3,FALSE)</f>
        <v>#N/A</v>
      </c>
      <c r="AB5" s="136" t="e">
        <f>VLOOKUP(B5,'Daily Inventory Value'!B:E,4,FALSE)</f>
        <v>#N/A</v>
      </c>
      <c r="AC5" s="117" t="str">
        <f>IFERROR(VLOOKUP($B5,ID!$A:$AJ, 32,FALSE), "")</f>
        <v/>
      </c>
      <c r="AD5" s="118" t="str">
        <f t="shared" si="8"/>
        <v>n.a.</v>
      </c>
      <c r="AE5" s="118" t="str">
        <f t="shared" si="9"/>
        <v>n.a.</v>
      </c>
      <c r="AF5" s="98" t="str">
        <f t="shared" si="10"/>
        <v>n.a.</v>
      </c>
      <c r="AG5" s="113" t="str">
        <f t="shared" si="11"/>
        <v>n.a.</v>
      </c>
      <c r="AH5" s="136" t="e">
        <f>VLOOKUP(B5,'Daily Accounts Payable'!B:E,2,FALSE)</f>
        <v>#N/A</v>
      </c>
      <c r="AI5" s="136" t="e">
        <f>VLOOKUP(B5,'Daily Accounts Payable'!B:E,3,FALSE)</f>
        <v>#N/A</v>
      </c>
      <c r="AJ5" s="136" t="e">
        <f>VLOOKUP(B5,'Daily Accounts Payable'!B:E,4,FALSE)</f>
        <v>#N/A</v>
      </c>
    </row>
    <row r="6" spans="1:41" s="23" customFormat="1" x14ac:dyDescent="0.25">
      <c r="A6" s="115"/>
      <c r="B6" s="116"/>
      <c r="C6" s="98"/>
      <c r="D6" s="98"/>
      <c r="E6" s="98"/>
      <c r="F6" s="108"/>
      <c r="G6" s="108"/>
      <c r="H6" s="108"/>
      <c r="I6" s="115"/>
      <c r="J6" s="135" t="e">
        <f>VLOOKUP($B6,'Daily COGS'!$B:$E,2,FALSE)</f>
        <v>#N/A</v>
      </c>
      <c r="K6" s="135" t="e">
        <f>VLOOKUP($B6,'Daily COGS'!$B:$E,3,FALSE)</f>
        <v>#N/A</v>
      </c>
      <c r="L6" s="135" t="e">
        <f>VLOOKUP($B6,'Daily COGS'!$B:$E,4,FALSE)</f>
        <v>#N/A</v>
      </c>
      <c r="M6" s="135" t="e">
        <f>VLOOKUP($B6,'Daily Inbounds'!$B:$E,2,FALSE)</f>
        <v>#N/A</v>
      </c>
      <c r="N6" s="135" t="e">
        <f>VLOOKUP($B6,'Daily Inbounds'!$B:$E,3,FALSE)</f>
        <v>#N/A</v>
      </c>
      <c r="O6" s="135" t="e">
        <f>VLOOKUP($B6,'Daily Inbounds'!$B:$E,4,FALSE)</f>
        <v>#N/A</v>
      </c>
      <c r="P6" s="117" t="str">
        <f>IFERROR(VLOOKUP($B6,ID!$A:$AJ, 23,FALSE), "")</f>
        <v/>
      </c>
      <c r="Q6" s="118" t="str">
        <f t="shared" si="0"/>
        <v>n.a.</v>
      </c>
      <c r="R6" s="118" t="str">
        <f t="shared" si="1"/>
        <v>n.a.</v>
      </c>
      <c r="S6" s="119" t="str">
        <f t="shared" si="2"/>
        <v>n.a.</v>
      </c>
      <c r="T6" s="113" t="str">
        <f t="shared" si="3"/>
        <v>n.a.</v>
      </c>
      <c r="U6" s="124" t="str">
        <f>IFERROR(VLOOKUP($B6,ID!$A:$AJ, 27,FALSE), "")</f>
        <v/>
      </c>
      <c r="V6" s="118" t="str">
        <f t="shared" si="4"/>
        <v>n.a.</v>
      </c>
      <c r="W6" s="120" t="str">
        <f t="shared" si="5"/>
        <v>n.a.</v>
      </c>
      <c r="X6" s="118" t="str">
        <f t="shared" si="6"/>
        <v>n.a.</v>
      </c>
      <c r="Y6" s="113" t="str">
        <f t="shared" si="7"/>
        <v>n.a.</v>
      </c>
      <c r="Z6" s="136" t="e">
        <f>VLOOKUP(B6,'Daily Inventory Value'!B:E,2,FALSE)</f>
        <v>#N/A</v>
      </c>
      <c r="AA6" s="136" t="e">
        <f>VLOOKUP(B6,'Daily Inventory Value'!B:E,3,FALSE)</f>
        <v>#N/A</v>
      </c>
      <c r="AB6" s="136" t="e">
        <f>VLOOKUP(B6,'Daily Inventory Value'!B:E,4,FALSE)</f>
        <v>#N/A</v>
      </c>
      <c r="AC6" s="117" t="str">
        <f>IFERROR(VLOOKUP($B6,ID!$A:$AJ, 32,FALSE), "")</f>
        <v/>
      </c>
      <c r="AD6" s="118" t="str">
        <f t="shared" si="8"/>
        <v>n.a.</v>
      </c>
      <c r="AE6" s="118" t="str">
        <f t="shared" si="9"/>
        <v>n.a.</v>
      </c>
      <c r="AF6" s="98" t="str">
        <f t="shared" si="10"/>
        <v>n.a.</v>
      </c>
      <c r="AG6" s="113" t="str">
        <f t="shared" si="11"/>
        <v>n.a.</v>
      </c>
      <c r="AH6" s="136" t="e">
        <f>VLOOKUP(B6,'Daily Accounts Payable'!B:E,2,FALSE)</f>
        <v>#N/A</v>
      </c>
      <c r="AI6" s="136" t="e">
        <f>VLOOKUP(B6,'Daily Accounts Payable'!B:E,3,FALSE)</f>
        <v>#N/A</v>
      </c>
      <c r="AJ6" s="136" t="e">
        <f>VLOOKUP(B6,'Daily Accounts Payable'!B:E,4,FALSE)</f>
        <v>#N/A</v>
      </c>
    </row>
    <row r="7" spans="1:41" s="23" customFormat="1" x14ac:dyDescent="0.25">
      <c r="A7" s="115"/>
      <c r="B7" s="116"/>
      <c r="C7" s="98"/>
      <c r="D7" s="98"/>
      <c r="E7" s="98"/>
      <c r="F7" s="108"/>
      <c r="G7" s="108"/>
      <c r="H7" s="108"/>
      <c r="I7" s="115"/>
      <c r="J7" s="135" t="e">
        <f>VLOOKUP($B7,'Daily COGS'!$B:$E,2,FALSE)</f>
        <v>#N/A</v>
      </c>
      <c r="K7" s="135" t="e">
        <f>VLOOKUP($B7,'Daily COGS'!$B:$E,3,FALSE)</f>
        <v>#N/A</v>
      </c>
      <c r="L7" s="135" t="e">
        <f>VLOOKUP($B7,'Daily COGS'!$B:$E,4,FALSE)</f>
        <v>#N/A</v>
      </c>
      <c r="M7" s="135" t="e">
        <f>VLOOKUP($B7,'Daily Inbounds'!$B:$E,2,FALSE)</f>
        <v>#N/A</v>
      </c>
      <c r="N7" s="135" t="e">
        <f>VLOOKUP($B7,'Daily Inbounds'!$B:$E,3,FALSE)</f>
        <v>#N/A</v>
      </c>
      <c r="O7" s="135" t="e">
        <f>VLOOKUP($B7,'Daily Inbounds'!$B:$E,4,FALSE)</f>
        <v>#N/A</v>
      </c>
      <c r="P7" s="117" t="str">
        <f>IFERROR(VLOOKUP($B7,ID!$A:$AJ, 23,FALSE), "")</f>
        <v/>
      </c>
      <c r="Q7" s="118" t="str">
        <f t="shared" si="0"/>
        <v>n.a.</v>
      </c>
      <c r="R7" s="118" t="str">
        <f t="shared" si="1"/>
        <v>n.a.</v>
      </c>
      <c r="S7" s="119" t="str">
        <f t="shared" si="2"/>
        <v>n.a.</v>
      </c>
      <c r="T7" s="113" t="str">
        <f t="shared" si="3"/>
        <v>n.a.</v>
      </c>
      <c r="U7" s="124" t="str">
        <f>IFERROR(VLOOKUP($B7,ID!$A:$AJ, 27,FALSE), "")</f>
        <v/>
      </c>
      <c r="V7" s="118" t="str">
        <f t="shared" si="4"/>
        <v>n.a.</v>
      </c>
      <c r="W7" s="120" t="str">
        <f t="shared" si="5"/>
        <v>n.a.</v>
      </c>
      <c r="X7" s="118" t="str">
        <f t="shared" si="6"/>
        <v>n.a.</v>
      </c>
      <c r="Y7" s="113" t="str">
        <f t="shared" si="7"/>
        <v>n.a.</v>
      </c>
      <c r="Z7" s="136" t="e">
        <f>VLOOKUP(B7,'Daily Inventory Value'!B:E,2,FALSE)</f>
        <v>#N/A</v>
      </c>
      <c r="AA7" s="136" t="e">
        <f>VLOOKUP(B7,'Daily Inventory Value'!B:E,3,FALSE)</f>
        <v>#N/A</v>
      </c>
      <c r="AB7" s="136" t="e">
        <f>VLOOKUP(B7,'Daily Inventory Value'!B:E,4,FALSE)</f>
        <v>#N/A</v>
      </c>
      <c r="AC7" s="117" t="str">
        <f>IFERROR(VLOOKUP($B7,ID!$A:$AJ, 32,FALSE), "")</f>
        <v/>
      </c>
      <c r="AD7" s="118" t="str">
        <f t="shared" si="8"/>
        <v>n.a.</v>
      </c>
      <c r="AE7" s="118" t="str">
        <f t="shared" si="9"/>
        <v>n.a.</v>
      </c>
      <c r="AF7" s="98" t="str">
        <f t="shared" si="10"/>
        <v>n.a.</v>
      </c>
      <c r="AG7" s="113" t="str">
        <f t="shared" si="11"/>
        <v>n.a.</v>
      </c>
      <c r="AH7" s="136" t="e">
        <f>VLOOKUP(B7,'Daily Accounts Payable'!B:E,2,FALSE)</f>
        <v>#N/A</v>
      </c>
      <c r="AI7" s="136" t="e">
        <f>VLOOKUP(B7,'Daily Accounts Payable'!B:E,3,FALSE)</f>
        <v>#N/A</v>
      </c>
      <c r="AJ7" s="136" t="e">
        <f>VLOOKUP(B7,'Daily Accounts Payable'!B:E,4,FALSE)</f>
        <v>#N/A</v>
      </c>
    </row>
    <row r="8" spans="1:41" s="23" customFormat="1" x14ac:dyDescent="0.25">
      <c r="A8" s="115"/>
      <c r="B8" s="116"/>
      <c r="C8" s="98"/>
      <c r="D8" s="98"/>
      <c r="E8" s="98"/>
      <c r="F8" s="108"/>
      <c r="G8" s="108"/>
      <c r="H8" s="108"/>
      <c r="I8" s="115"/>
      <c r="J8" s="135" t="e">
        <f>VLOOKUP($B8,'Daily COGS'!$B:$E,2,FALSE)</f>
        <v>#N/A</v>
      </c>
      <c r="K8" s="135" t="e">
        <f>VLOOKUP($B8,'Daily COGS'!$B:$E,3,FALSE)</f>
        <v>#N/A</v>
      </c>
      <c r="L8" s="135" t="e">
        <f>VLOOKUP($B8,'Daily COGS'!$B:$E,4,FALSE)</f>
        <v>#N/A</v>
      </c>
      <c r="M8" s="135" t="e">
        <f>VLOOKUP($B8,'Daily Inbounds'!$B:$E,2,FALSE)</f>
        <v>#N/A</v>
      </c>
      <c r="N8" s="135" t="e">
        <f>VLOOKUP($B8,'Daily Inbounds'!$B:$E,3,FALSE)</f>
        <v>#N/A</v>
      </c>
      <c r="O8" s="135" t="e">
        <f>VLOOKUP($B8,'Daily Inbounds'!$B:$E,4,FALSE)</f>
        <v>#N/A</v>
      </c>
      <c r="P8" s="117" t="str">
        <f>IFERROR(VLOOKUP($B8,ID!$A:$AJ, 23,FALSE), "")</f>
        <v/>
      </c>
      <c r="Q8" s="118" t="str">
        <f t="shared" si="0"/>
        <v>n.a.</v>
      </c>
      <c r="R8" s="118" t="str">
        <f t="shared" si="1"/>
        <v>n.a.</v>
      </c>
      <c r="S8" s="119" t="str">
        <f t="shared" si="2"/>
        <v>n.a.</v>
      </c>
      <c r="T8" s="113" t="str">
        <f t="shared" si="3"/>
        <v>n.a.</v>
      </c>
      <c r="U8" s="124" t="str">
        <f>IFERROR(VLOOKUP($B8,ID!$A:$AJ, 27,FALSE), "")</f>
        <v/>
      </c>
      <c r="V8" s="118" t="str">
        <f t="shared" si="4"/>
        <v>n.a.</v>
      </c>
      <c r="W8" s="120" t="str">
        <f t="shared" si="5"/>
        <v>n.a.</v>
      </c>
      <c r="X8" s="118" t="str">
        <f t="shared" si="6"/>
        <v>n.a.</v>
      </c>
      <c r="Y8" s="113" t="str">
        <f t="shared" si="7"/>
        <v>n.a.</v>
      </c>
      <c r="Z8" s="136" t="e">
        <f>VLOOKUP(B8,'Daily Inventory Value'!B:E,2,FALSE)</f>
        <v>#N/A</v>
      </c>
      <c r="AA8" s="136" t="e">
        <f>VLOOKUP(B8,'Daily Inventory Value'!B:E,3,FALSE)</f>
        <v>#N/A</v>
      </c>
      <c r="AB8" s="136" t="e">
        <f>VLOOKUP(B8,'Daily Inventory Value'!B:E,4,FALSE)</f>
        <v>#N/A</v>
      </c>
      <c r="AC8" s="117" t="str">
        <f>IFERROR(VLOOKUP($B8,ID!$A:$AJ, 32,FALSE), "")</f>
        <v/>
      </c>
      <c r="AD8" s="118" t="str">
        <f t="shared" si="8"/>
        <v>n.a.</v>
      </c>
      <c r="AE8" s="118" t="str">
        <f t="shared" si="9"/>
        <v>n.a.</v>
      </c>
      <c r="AF8" s="98" t="str">
        <f t="shared" si="10"/>
        <v>n.a.</v>
      </c>
      <c r="AG8" s="113" t="str">
        <f t="shared" si="11"/>
        <v>n.a.</v>
      </c>
      <c r="AH8" s="136" t="e">
        <f>VLOOKUP(B8,'Daily Accounts Payable'!B:E,2,FALSE)</f>
        <v>#N/A</v>
      </c>
      <c r="AI8" s="136" t="e">
        <f>VLOOKUP(B8,'Daily Accounts Payable'!B:E,3,FALSE)</f>
        <v>#N/A</v>
      </c>
      <c r="AJ8" s="136" t="e">
        <f>VLOOKUP(B8,'Daily Accounts Payable'!B:E,4,FALSE)</f>
        <v>#N/A</v>
      </c>
    </row>
    <row r="9" spans="1:41" s="23" customFormat="1" x14ac:dyDescent="0.25">
      <c r="A9" s="115"/>
      <c r="B9" s="116"/>
      <c r="C9" s="98"/>
      <c r="D9" s="98"/>
      <c r="E9" s="98"/>
      <c r="F9" s="108"/>
      <c r="G9" s="108"/>
      <c r="H9" s="108"/>
      <c r="I9" s="115"/>
      <c r="J9" s="135" t="e">
        <f>VLOOKUP($B9,'Daily COGS'!$B:$E,2,FALSE)</f>
        <v>#N/A</v>
      </c>
      <c r="K9" s="135" t="e">
        <f>VLOOKUP($B9,'Daily COGS'!$B:$E,3,FALSE)</f>
        <v>#N/A</v>
      </c>
      <c r="L9" s="135" t="e">
        <f>VLOOKUP($B9,'Daily COGS'!$B:$E,4,FALSE)</f>
        <v>#N/A</v>
      </c>
      <c r="M9" s="135" t="e">
        <f>VLOOKUP($B9,'Daily Inbounds'!$B:$E,2,FALSE)</f>
        <v>#N/A</v>
      </c>
      <c r="N9" s="135" t="e">
        <f>VLOOKUP($B9,'Daily Inbounds'!$B:$E,3,FALSE)</f>
        <v>#N/A</v>
      </c>
      <c r="O9" s="135" t="e">
        <f>VLOOKUP($B9,'Daily Inbounds'!$B:$E,4,FALSE)</f>
        <v>#N/A</v>
      </c>
      <c r="P9" s="117" t="str">
        <f>IFERROR(VLOOKUP($B9,ID!$A:$AJ, 23,FALSE), "")</f>
        <v/>
      </c>
      <c r="Q9" s="118" t="str">
        <f t="shared" si="0"/>
        <v>n.a.</v>
      </c>
      <c r="R9" s="118" t="str">
        <f t="shared" si="1"/>
        <v>n.a.</v>
      </c>
      <c r="S9" s="119" t="str">
        <f t="shared" si="2"/>
        <v>n.a.</v>
      </c>
      <c r="T9" s="113" t="str">
        <f t="shared" si="3"/>
        <v>n.a.</v>
      </c>
      <c r="U9" s="124" t="str">
        <f>IFERROR(VLOOKUP($B9,ID!$A:$AJ, 27,FALSE), "")</f>
        <v/>
      </c>
      <c r="V9" s="118" t="str">
        <f t="shared" si="4"/>
        <v>n.a.</v>
      </c>
      <c r="W9" s="120" t="str">
        <f t="shared" si="5"/>
        <v>n.a.</v>
      </c>
      <c r="X9" s="118" t="str">
        <f t="shared" si="6"/>
        <v>n.a.</v>
      </c>
      <c r="Y9" s="113" t="str">
        <f t="shared" si="7"/>
        <v>n.a.</v>
      </c>
      <c r="Z9" s="136" t="e">
        <f>VLOOKUP(B9,'Daily Inventory Value'!B:E,2,FALSE)</f>
        <v>#N/A</v>
      </c>
      <c r="AA9" s="136" t="e">
        <f>VLOOKUP(B9,'Daily Inventory Value'!B:E,3,FALSE)</f>
        <v>#N/A</v>
      </c>
      <c r="AB9" s="136" t="e">
        <f>VLOOKUP(B9,'Daily Inventory Value'!B:E,4,FALSE)</f>
        <v>#N/A</v>
      </c>
      <c r="AC9" s="117" t="str">
        <f>IFERROR(VLOOKUP($B9,ID!$A:$AJ, 32,FALSE), "")</f>
        <v/>
      </c>
      <c r="AD9" s="118" t="str">
        <f t="shared" si="8"/>
        <v>n.a.</v>
      </c>
      <c r="AE9" s="118" t="str">
        <f t="shared" si="9"/>
        <v>n.a.</v>
      </c>
      <c r="AF9" s="98" t="str">
        <f t="shared" si="10"/>
        <v>n.a.</v>
      </c>
      <c r="AG9" s="113" t="str">
        <f t="shared" si="11"/>
        <v>n.a.</v>
      </c>
      <c r="AH9" s="136" t="e">
        <f>VLOOKUP(B9,'Daily Accounts Payable'!B:E,2,FALSE)</f>
        <v>#N/A</v>
      </c>
      <c r="AI9" s="136" t="e">
        <f>VLOOKUP(B9,'Daily Accounts Payable'!B:E,3,FALSE)</f>
        <v>#N/A</v>
      </c>
      <c r="AJ9" s="136" t="e">
        <f>VLOOKUP(B9,'Daily Accounts Payable'!B:E,4,FALSE)</f>
        <v>#N/A</v>
      </c>
    </row>
    <row r="10" spans="1:41" s="23" customFormat="1" x14ac:dyDescent="0.25">
      <c r="A10" s="115"/>
      <c r="B10" s="116"/>
      <c r="C10" s="98"/>
      <c r="D10" s="98"/>
      <c r="E10" s="98"/>
      <c r="F10" s="108"/>
      <c r="G10" s="108"/>
      <c r="H10" s="108"/>
      <c r="I10" s="115"/>
      <c r="J10" s="135" t="e">
        <f>VLOOKUP($B10,'Daily COGS'!$B:$E,2,FALSE)</f>
        <v>#N/A</v>
      </c>
      <c r="K10" s="135" t="e">
        <f>VLOOKUP($B10,'Daily COGS'!$B:$E,3,FALSE)</f>
        <v>#N/A</v>
      </c>
      <c r="L10" s="135" t="e">
        <f>VLOOKUP($B10,'Daily COGS'!$B:$E,4,FALSE)</f>
        <v>#N/A</v>
      </c>
      <c r="M10" s="135" t="e">
        <f>VLOOKUP($B10,'Daily Inbounds'!$B:$E,2,FALSE)</f>
        <v>#N/A</v>
      </c>
      <c r="N10" s="135" t="e">
        <f>VLOOKUP($B10,'Daily Inbounds'!$B:$E,3,FALSE)</f>
        <v>#N/A</v>
      </c>
      <c r="O10" s="135" t="e">
        <f>VLOOKUP($B10,'Daily Inbounds'!$B:$E,4,FALSE)</f>
        <v>#N/A</v>
      </c>
      <c r="P10" s="117" t="str">
        <f>IFERROR(VLOOKUP($B10,ID!$A:$AJ, 23,FALSE), "")</f>
        <v/>
      </c>
      <c r="Q10" s="118" t="str">
        <f t="shared" si="0"/>
        <v>n.a.</v>
      </c>
      <c r="R10" s="118" t="str">
        <f t="shared" si="1"/>
        <v>n.a.</v>
      </c>
      <c r="S10" s="119" t="str">
        <f t="shared" si="2"/>
        <v>n.a.</v>
      </c>
      <c r="T10" s="113" t="str">
        <f t="shared" si="3"/>
        <v>n.a.</v>
      </c>
      <c r="U10" s="124" t="str">
        <f>IFERROR(VLOOKUP($B10,ID!$A:$AJ, 27,FALSE), "")</f>
        <v/>
      </c>
      <c r="V10" s="118" t="str">
        <f t="shared" si="4"/>
        <v>n.a.</v>
      </c>
      <c r="W10" s="120" t="str">
        <f t="shared" si="5"/>
        <v>n.a.</v>
      </c>
      <c r="X10" s="118" t="str">
        <f t="shared" si="6"/>
        <v>n.a.</v>
      </c>
      <c r="Y10" s="113" t="str">
        <f t="shared" si="7"/>
        <v>n.a.</v>
      </c>
      <c r="Z10" s="136" t="e">
        <f>VLOOKUP(B10,'Daily Inventory Value'!B:E,2,FALSE)</f>
        <v>#N/A</v>
      </c>
      <c r="AA10" s="136" t="e">
        <f>VLOOKUP(B10,'Daily Inventory Value'!B:E,3,FALSE)</f>
        <v>#N/A</v>
      </c>
      <c r="AB10" s="136" t="e">
        <f>VLOOKUP(B10,'Daily Inventory Value'!B:E,4,FALSE)</f>
        <v>#N/A</v>
      </c>
      <c r="AC10" s="117" t="str">
        <f>IFERROR(VLOOKUP($B10,ID!$A:$AJ, 32,FALSE), "")</f>
        <v/>
      </c>
      <c r="AD10" s="118" t="str">
        <f t="shared" si="8"/>
        <v>n.a.</v>
      </c>
      <c r="AE10" s="118" t="str">
        <f t="shared" si="9"/>
        <v>n.a.</v>
      </c>
      <c r="AF10" s="98" t="str">
        <f t="shared" si="10"/>
        <v>n.a.</v>
      </c>
      <c r="AG10" s="113" t="str">
        <f t="shared" si="11"/>
        <v>n.a.</v>
      </c>
      <c r="AH10" s="136" t="e">
        <f>VLOOKUP(B10,'Daily Accounts Payable'!B:E,2,FALSE)</f>
        <v>#N/A</v>
      </c>
      <c r="AI10" s="136" t="e">
        <f>VLOOKUP(B10,'Daily Accounts Payable'!B:E,3,FALSE)</f>
        <v>#N/A</v>
      </c>
      <c r="AJ10" s="136" t="e">
        <f>VLOOKUP(B10,'Daily Accounts Payable'!B:E,4,FALSE)</f>
        <v>#N/A</v>
      </c>
    </row>
    <row r="11" spans="1:41" s="23" customFormat="1" x14ac:dyDescent="0.25">
      <c r="A11" s="115"/>
      <c r="B11" s="116"/>
      <c r="C11" s="98"/>
      <c r="D11" s="98"/>
      <c r="E11" s="98"/>
      <c r="F11" s="108"/>
      <c r="G11" s="108"/>
      <c r="H11" s="108"/>
      <c r="I11" s="115"/>
      <c r="J11" s="135" t="e">
        <f>VLOOKUP($B11,'Daily COGS'!$B:$E,2,FALSE)</f>
        <v>#N/A</v>
      </c>
      <c r="K11" s="135" t="e">
        <f>VLOOKUP($B11,'Daily COGS'!$B:$E,3,FALSE)</f>
        <v>#N/A</v>
      </c>
      <c r="L11" s="135" t="e">
        <f>VLOOKUP($B11,'Daily COGS'!$B:$E,4,FALSE)</f>
        <v>#N/A</v>
      </c>
      <c r="M11" s="135" t="e">
        <f>VLOOKUP($B11,'Daily Inbounds'!$B:$E,2,FALSE)</f>
        <v>#N/A</v>
      </c>
      <c r="N11" s="135" t="e">
        <f>VLOOKUP($B11,'Daily Inbounds'!$B:$E,3,FALSE)</f>
        <v>#N/A</v>
      </c>
      <c r="O11" s="135" t="e">
        <f>VLOOKUP($B11,'Daily Inbounds'!$B:$E,4,FALSE)</f>
        <v>#N/A</v>
      </c>
      <c r="P11" s="117" t="str">
        <f>IFERROR(VLOOKUP($B11,ID!$A:$AJ, 23,FALSE), "")</f>
        <v/>
      </c>
      <c r="Q11" s="118" t="str">
        <f t="shared" si="0"/>
        <v>n.a.</v>
      </c>
      <c r="R11" s="118" t="str">
        <f t="shared" si="1"/>
        <v>n.a.</v>
      </c>
      <c r="S11" s="119" t="str">
        <f t="shared" si="2"/>
        <v>n.a.</v>
      </c>
      <c r="T11" s="113" t="str">
        <f t="shared" si="3"/>
        <v>n.a.</v>
      </c>
      <c r="U11" s="124" t="str">
        <f>IFERROR(VLOOKUP($B11,ID!$A:$AJ, 27,FALSE), "")</f>
        <v/>
      </c>
      <c r="V11" s="118" t="str">
        <f t="shared" si="4"/>
        <v>n.a.</v>
      </c>
      <c r="W11" s="120" t="str">
        <f t="shared" si="5"/>
        <v>n.a.</v>
      </c>
      <c r="X11" s="118" t="str">
        <f t="shared" si="6"/>
        <v>n.a.</v>
      </c>
      <c r="Y11" s="113" t="str">
        <f t="shared" si="7"/>
        <v>n.a.</v>
      </c>
      <c r="Z11" s="136" t="e">
        <f>VLOOKUP(B11,'Daily Inventory Value'!B:E,2,FALSE)</f>
        <v>#N/A</v>
      </c>
      <c r="AA11" s="136" t="e">
        <f>VLOOKUP(B11,'Daily Inventory Value'!B:E,3,FALSE)</f>
        <v>#N/A</v>
      </c>
      <c r="AB11" s="136" t="e">
        <f>VLOOKUP(B11,'Daily Inventory Value'!B:E,4,FALSE)</f>
        <v>#N/A</v>
      </c>
      <c r="AC11" s="117" t="str">
        <f>IFERROR(VLOOKUP($B11,ID!$A:$AJ, 32,FALSE), "")</f>
        <v/>
      </c>
      <c r="AD11" s="118" t="str">
        <f t="shared" si="8"/>
        <v>n.a.</v>
      </c>
      <c r="AE11" s="118" t="str">
        <f t="shared" si="9"/>
        <v>n.a.</v>
      </c>
      <c r="AF11" s="98" t="str">
        <f t="shared" si="10"/>
        <v>n.a.</v>
      </c>
      <c r="AG11" s="113" t="str">
        <f t="shared" si="11"/>
        <v>n.a.</v>
      </c>
      <c r="AH11" s="136" t="e">
        <f>VLOOKUP(B11,'Daily Accounts Payable'!B:E,2,FALSE)</f>
        <v>#N/A</v>
      </c>
      <c r="AI11" s="136" t="e">
        <f>VLOOKUP(B11,'Daily Accounts Payable'!B:E,3,FALSE)</f>
        <v>#N/A</v>
      </c>
      <c r="AJ11" s="136" t="e">
        <f>VLOOKUP(B11,'Daily Accounts Payable'!B:E,4,FALSE)</f>
        <v>#N/A</v>
      </c>
    </row>
    <row r="12" spans="1:41" s="23" customFormat="1" x14ac:dyDescent="0.25">
      <c r="A12" s="115"/>
      <c r="B12" s="116"/>
      <c r="C12" s="98"/>
      <c r="D12" s="98"/>
      <c r="E12" s="98"/>
      <c r="F12" s="108"/>
      <c r="G12" s="108"/>
      <c r="H12" s="108"/>
      <c r="I12" s="115"/>
      <c r="J12" s="135" t="e">
        <f>VLOOKUP($B12,'Daily COGS'!$B:$E,2,FALSE)</f>
        <v>#N/A</v>
      </c>
      <c r="K12" s="135" t="e">
        <f>VLOOKUP($B12,'Daily COGS'!$B:$E,3,FALSE)</f>
        <v>#N/A</v>
      </c>
      <c r="L12" s="135" t="e">
        <f>VLOOKUP($B12,'Daily COGS'!$B:$E,4,FALSE)</f>
        <v>#N/A</v>
      </c>
      <c r="M12" s="135" t="e">
        <f>VLOOKUP($B12,'Daily Inbounds'!$B:$E,2,FALSE)</f>
        <v>#N/A</v>
      </c>
      <c r="N12" s="135" t="e">
        <f>VLOOKUP($B12,'Daily Inbounds'!$B:$E,3,FALSE)</f>
        <v>#N/A</v>
      </c>
      <c r="O12" s="135" t="e">
        <f>VLOOKUP($B12,'Daily Inbounds'!$B:$E,4,FALSE)</f>
        <v>#N/A</v>
      </c>
      <c r="P12" s="117" t="str">
        <f>IFERROR(VLOOKUP($B12,ID!$A:$AJ, 23,FALSE), "")</f>
        <v/>
      </c>
      <c r="Q12" s="118" t="str">
        <f t="shared" si="0"/>
        <v>n.a.</v>
      </c>
      <c r="R12" s="118" t="str">
        <f t="shared" si="1"/>
        <v>n.a.</v>
      </c>
      <c r="S12" s="119" t="str">
        <f t="shared" si="2"/>
        <v>n.a.</v>
      </c>
      <c r="T12" s="113" t="str">
        <f t="shared" si="3"/>
        <v>n.a.</v>
      </c>
      <c r="U12" s="124" t="str">
        <f>IFERROR(VLOOKUP($B12,ID!$A:$AJ, 27,FALSE), "")</f>
        <v/>
      </c>
      <c r="V12" s="118" t="str">
        <f t="shared" si="4"/>
        <v>n.a.</v>
      </c>
      <c r="W12" s="120" t="str">
        <f t="shared" si="5"/>
        <v>n.a.</v>
      </c>
      <c r="X12" s="118" t="str">
        <f t="shared" si="6"/>
        <v>n.a.</v>
      </c>
      <c r="Y12" s="113" t="str">
        <f t="shared" si="7"/>
        <v>n.a.</v>
      </c>
      <c r="Z12" s="136" t="e">
        <f>VLOOKUP(B12,'Daily Inventory Value'!B:E,2,FALSE)</f>
        <v>#N/A</v>
      </c>
      <c r="AA12" s="136" t="e">
        <f>VLOOKUP(B12,'Daily Inventory Value'!B:E,3,FALSE)</f>
        <v>#N/A</v>
      </c>
      <c r="AB12" s="136" t="e">
        <f>VLOOKUP(B12,'Daily Inventory Value'!B:E,4,FALSE)</f>
        <v>#N/A</v>
      </c>
      <c r="AC12" s="117" t="str">
        <f>IFERROR(VLOOKUP($B12,ID!$A:$AJ, 32,FALSE), "")</f>
        <v/>
      </c>
      <c r="AD12" s="118" t="str">
        <f t="shared" si="8"/>
        <v>n.a.</v>
      </c>
      <c r="AE12" s="118" t="str">
        <f t="shared" si="9"/>
        <v>n.a.</v>
      </c>
      <c r="AF12" s="98" t="str">
        <f t="shared" si="10"/>
        <v>n.a.</v>
      </c>
      <c r="AG12" s="113" t="str">
        <f t="shared" si="11"/>
        <v>n.a.</v>
      </c>
      <c r="AH12" s="136" t="e">
        <f>VLOOKUP(B12,'Daily Accounts Payable'!B:E,2,FALSE)</f>
        <v>#N/A</v>
      </c>
      <c r="AI12" s="136" t="e">
        <f>VLOOKUP(B12,'Daily Accounts Payable'!B:E,3,FALSE)</f>
        <v>#N/A</v>
      </c>
      <c r="AJ12" s="136" t="e">
        <f>VLOOKUP(B12,'Daily Accounts Payable'!B:E,4,FALSE)</f>
        <v>#N/A</v>
      </c>
      <c r="AO12" s="64" t="s">
        <v>38</v>
      </c>
    </row>
    <row r="13" spans="1:41" s="23" customFormat="1" x14ac:dyDescent="0.25">
      <c r="A13" s="115"/>
      <c r="B13" s="116"/>
      <c r="C13" s="98"/>
      <c r="D13" s="98"/>
      <c r="E13" s="98"/>
      <c r="F13" s="108"/>
      <c r="G13" s="108"/>
      <c r="H13" s="108"/>
      <c r="I13" s="115"/>
      <c r="J13" s="135" t="e">
        <f>VLOOKUP($B13,'Daily COGS'!$B:$E,2,FALSE)</f>
        <v>#N/A</v>
      </c>
      <c r="K13" s="135" t="e">
        <f>VLOOKUP($B13,'Daily COGS'!$B:$E,3,FALSE)</f>
        <v>#N/A</v>
      </c>
      <c r="L13" s="135" t="e">
        <f>VLOOKUP($B13,'Daily COGS'!$B:$E,4,FALSE)</f>
        <v>#N/A</v>
      </c>
      <c r="M13" s="135" t="e">
        <f>VLOOKUP($B13,'Daily Inbounds'!$B:$E,2,FALSE)</f>
        <v>#N/A</v>
      </c>
      <c r="N13" s="135" t="e">
        <f>VLOOKUP($B13,'Daily Inbounds'!$B:$E,3,FALSE)</f>
        <v>#N/A</v>
      </c>
      <c r="O13" s="135" t="e">
        <f>VLOOKUP($B13,'Daily Inbounds'!$B:$E,4,FALSE)</f>
        <v>#N/A</v>
      </c>
      <c r="P13" s="117" t="str">
        <f>IFERROR(VLOOKUP($B13,ID!$A:$AJ, 23,FALSE), "")</f>
        <v/>
      </c>
      <c r="Q13" s="118" t="str">
        <f t="shared" si="0"/>
        <v>n.a.</v>
      </c>
      <c r="R13" s="118" t="str">
        <f t="shared" si="1"/>
        <v>n.a.</v>
      </c>
      <c r="S13" s="119" t="str">
        <f t="shared" si="2"/>
        <v>n.a.</v>
      </c>
      <c r="T13" s="113" t="str">
        <f t="shared" si="3"/>
        <v>n.a.</v>
      </c>
      <c r="U13" s="124" t="str">
        <f>IFERROR(VLOOKUP($B13,ID!$A:$AJ, 27,FALSE), "")</f>
        <v/>
      </c>
      <c r="V13" s="118" t="str">
        <f t="shared" si="4"/>
        <v>n.a.</v>
      </c>
      <c r="W13" s="120" t="str">
        <f t="shared" si="5"/>
        <v>n.a.</v>
      </c>
      <c r="X13" s="118" t="str">
        <f t="shared" si="6"/>
        <v>n.a.</v>
      </c>
      <c r="Y13" s="113" t="str">
        <f t="shared" si="7"/>
        <v>n.a.</v>
      </c>
      <c r="Z13" s="136" t="e">
        <f>VLOOKUP(B13,'Daily Inventory Value'!B:E,2,FALSE)</f>
        <v>#N/A</v>
      </c>
      <c r="AA13" s="136" t="e">
        <f>VLOOKUP(B13,'Daily Inventory Value'!B:E,3,FALSE)</f>
        <v>#N/A</v>
      </c>
      <c r="AB13" s="136" t="e">
        <f>VLOOKUP(B13,'Daily Inventory Value'!B:E,4,FALSE)</f>
        <v>#N/A</v>
      </c>
      <c r="AC13" s="117" t="str">
        <f>IFERROR(VLOOKUP($B13,ID!$A:$AJ, 32,FALSE), "")</f>
        <v/>
      </c>
      <c r="AD13" s="118" t="str">
        <f t="shared" si="8"/>
        <v>n.a.</v>
      </c>
      <c r="AE13" s="118" t="str">
        <f t="shared" si="9"/>
        <v>n.a.</v>
      </c>
      <c r="AF13" s="98" t="str">
        <f t="shared" si="10"/>
        <v>n.a.</v>
      </c>
      <c r="AG13" s="113" t="str">
        <f t="shared" si="11"/>
        <v>n.a.</v>
      </c>
      <c r="AH13" s="136" t="e">
        <f>VLOOKUP(B13,'Daily Accounts Payable'!B:E,2,FALSE)</f>
        <v>#N/A</v>
      </c>
      <c r="AI13" s="136" t="e">
        <f>VLOOKUP(B13,'Daily Accounts Payable'!B:E,3,FALSE)</f>
        <v>#N/A</v>
      </c>
      <c r="AJ13" s="136" t="e">
        <f>VLOOKUP(B13,'Daily Accounts Payable'!B:E,4,FALSE)</f>
        <v>#N/A</v>
      </c>
      <c r="AO13" s="99" t="s">
        <v>40</v>
      </c>
    </row>
    <row r="14" spans="1:41" s="23" customFormat="1" x14ac:dyDescent="0.25">
      <c r="A14" s="115"/>
      <c r="B14" s="116"/>
      <c r="C14" s="98"/>
      <c r="D14" s="98"/>
      <c r="E14" s="98"/>
      <c r="F14" s="108"/>
      <c r="G14" s="108"/>
      <c r="H14" s="108"/>
      <c r="I14" s="115"/>
      <c r="J14" s="135" t="e">
        <f>VLOOKUP($B14,'Daily COGS'!$B:$E,2,FALSE)</f>
        <v>#N/A</v>
      </c>
      <c r="K14" s="135" t="e">
        <f>VLOOKUP($B14,'Daily COGS'!$B:$E,3,FALSE)</f>
        <v>#N/A</v>
      </c>
      <c r="L14" s="135" t="e">
        <f>VLOOKUP($B14,'Daily COGS'!$B:$E,4,FALSE)</f>
        <v>#N/A</v>
      </c>
      <c r="M14" s="135" t="e">
        <f>VLOOKUP($B14,'Daily Inbounds'!$B:$E,2,FALSE)</f>
        <v>#N/A</v>
      </c>
      <c r="N14" s="135" t="e">
        <f>VLOOKUP($B14,'Daily Inbounds'!$B:$E,3,FALSE)</f>
        <v>#N/A</v>
      </c>
      <c r="O14" s="135" t="e">
        <f>VLOOKUP($B14,'Daily Inbounds'!$B:$E,4,FALSE)</f>
        <v>#N/A</v>
      </c>
      <c r="P14" s="117" t="str">
        <f>IFERROR(VLOOKUP($B14,ID!$A:$AJ, 23,FALSE), "")</f>
        <v/>
      </c>
      <c r="Q14" s="118" t="str">
        <f t="shared" si="0"/>
        <v>n.a.</v>
      </c>
      <c r="R14" s="118" t="str">
        <f t="shared" si="1"/>
        <v>n.a.</v>
      </c>
      <c r="S14" s="119" t="str">
        <f t="shared" si="2"/>
        <v>n.a.</v>
      </c>
      <c r="T14" s="113" t="str">
        <f t="shared" si="3"/>
        <v>n.a.</v>
      </c>
      <c r="U14" s="124" t="str">
        <f>IFERROR(VLOOKUP($B14,ID!$A:$AJ, 27,FALSE), "")</f>
        <v/>
      </c>
      <c r="V14" s="118" t="str">
        <f t="shared" si="4"/>
        <v>n.a.</v>
      </c>
      <c r="W14" s="120" t="str">
        <f t="shared" si="5"/>
        <v>n.a.</v>
      </c>
      <c r="X14" s="118" t="str">
        <f t="shared" si="6"/>
        <v>n.a.</v>
      </c>
      <c r="Y14" s="113" t="str">
        <f t="shared" si="7"/>
        <v>n.a.</v>
      </c>
      <c r="Z14" s="136" t="e">
        <f>VLOOKUP(B14,'Daily Inventory Value'!B:E,2,FALSE)</f>
        <v>#N/A</v>
      </c>
      <c r="AA14" s="136" t="e">
        <f>VLOOKUP(B14,'Daily Inventory Value'!B:E,3,FALSE)</f>
        <v>#N/A</v>
      </c>
      <c r="AB14" s="136" t="e">
        <f>VLOOKUP(B14,'Daily Inventory Value'!B:E,4,FALSE)</f>
        <v>#N/A</v>
      </c>
      <c r="AC14" s="117" t="str">
        <f>IFERROR(VLOOKUP($B14,ID!$A:$AJ, 32,FALSE), "")</f>
        <v/>
      </c>
      <c r="AD14" s="118" t="str">
        <f t="shared" si="8"/>
        <v>n.a.</v>
      </c>
      <c r="AE14" s="118" t="str">
        <f t="shared" si="9"/>
        <v>n.a.</v>
      </c>
      <c r="AF14" s="98" t="str">
        <f t="shared" si="10"/>
        <v>n.a.</v>
      </c>
      <c r="AG14" s="113" t="str">
        <f t="shared" si="11"/>
        <v>n.a.</v>
      </c>
      <c r="AH14" s="136" t="e">
        <f>VLOOKUP(B14,'Daily Accounts Payable'!B:E,2,FALSE)</f>
        <v>#N/A</v>
      </c>
      <c r="AI14" s="136" t="e">
        <f>VLOOKUP(B14,'Daily Accounts Payable'!B:E,3,FALSE)</f>
        <v>#N/A</v>
      </c>
      <c r="AJ14" s="136" t="e">
        <f>VLOOKUP(B14,'Daily Accounts Payable'!B:E,4,FALSE)</f>
        <v>#N/A</v>
      </c>
      <c r="AO14" s="97" t="s">
        <v>38</v>
      </c>
    </row>
    <row r="15" spans="1:41" s="23" customFormat="1" x14ac:dyDescent="0.25">
      <c r="A15" s="115"/>
      <c r="B15" s="116"/>
      <c r="C15" s="98"/>
      <c r="D15" s="98"/>
      <c r="E15" s="98"/>
      <c r="F15" s="108"/>
      <c r="G15" s="108"/>
      <c r="H15" s="108"/>
      <c r="I15" s="115"/>
      <c r="J15" s="135" t="e">
        <f>VLOOKUP($B15,'Daily COGS'!$B:$E,2,FALSE)</f>
        <v>#N/A</v>
      </c>
      <c r="K15" s="135" t="e">
        <f>VLOOKUP($B15,'Daily COGS'!$B:$E,3,FALSE)</f>
        <v>#N/A</v>
      </c>
      <c r="L15" s="135" t="e">
        <f>VLOOKUP($B15,'Daily COGS'!$B:$E,4,FALSE)</f>
        <v>#N/A</v>
      </c>
      <c r="M15" s="135" t="e">
        <f>VLOOKUP($B15,'Daily Inbounds'!$B:$E,2,FALSE)</f>
        <v>#N/A</v>
      </c>
      <c r="N15" s="135" t="e">
        <f>VLOOKUP($B15,'Daily Inbounds'!$B:$E,3,FALSE)</f>
        <v>#N/A</v>
      </c>
      <c r="O15" s="135" t="e">
        <f>VLOOKUP($B15,'Daily Inbounds'!$B:$E,4,FALSE)</f>
        <v>#N/A</v>
      </c>
      <c r="P15" s="117" t="str">
        <f>IFERROR(VLOOKUP($B15,ID!$A:$AJ, 23,FALSE), "")</f>
        <v/>
      </c>
      <c r="Q15" s="118" t="str">
        <f t="shared" si="0"/>
        <v>n.a.</v>
      </c>
      <c r="R15" s="118" t="str">
        <f t="shared" si="1"/>
        <v>n.a.</v>
      </c>
      <c r="S15" s="119" t="str">
        <f t="shared" si="2"/>
        <v>n.a.</v>
      </c>
      <c r="T15" s="113" t="str">
        <f t="shared" si="3"/>
        <v>n.a.</v>
      </c>
      <c r="U15" s="124" t="str">
        <f>IFERROR(VLOOKUP($B15,ID!$A:$AJ, 27,FALSE), "")</f>
        <v/>
      </c>
      <c r="V15" s="118" t="str">
        <f t="shared" si="4"/>
        <v>n.a.</v>
      </c>
      <c r="W15" s="120" t="str">
        <f t="shared" si="5"/>
        <v>n.a.</v>
      </c>
      <c r="X15" s="118" t="str">
        <f t="shared" si="6"/>
        <v>n.a.</v>
      </c>
      <c r="Y15" s="113" t="str">
        <f t="shared" si="7"/>
        <v>n.a.</v>
      </c>
      <c r="Z15" s="136" t="e">
        <f>VLOOKUP(B15,'Daily Inventory Value'!B:E,2,FALSE)</f>
        <v>#N/A</v>
      </c>
      <c r="AA15" s="136" t="e">
        <f>VLOOKUP(B15,'Daily Inventory Value'!B:E,3,FALSE)</f>
        <v>#N/A</v>
      </c>
      <c r="AB15" s="136" t="e">
        <f>VLOOKUP(B15,'Daily Inventory Value'!B:E,4,FALSE)</f>
        <v>#N/A</v>
      </c>
      <c r="AC15" s="117" t="str">
        <f>IFERROR(VLOOKUP($B15,ID!$A:$AJ, 32,FALSE), "")</f>
        <v/>
      </c>
      <c r="AD15" s="118" t="str">
        <f t="shared" si="8"/>
        <v>n.a.</v>
      </c>
      <c r="AE15" s="118" t="str">
        <f t="shared" si="9"/>
        <v>n.a.</v>
      </c>
      <c r="AF15" s="98" t="str">
        <f t="shared" si="10"/>
        <v>n.a.</v>
      </c>
      <c r="AG15" s="113" t="str">
        <f t="shared" si="11"/>
        <v>n.a.</v>
      </c>
      <c r="AH15" s="136" t="e">
        <f>VLOOKUP(B15,'Daily Accounts Payable'!B:E,2,FALSE)</f>
        <v>#N/A</v>
      </c>
      <c r="AI15" s="136" t="e">
        <f>VLOOKUP(B15,'Daily Accounts Payable'!B:E,3,FALSE)</f>
        <v>#N/A</v>
      </c>
      <c r="AJ15" s="136" t="e">
        <f>VLOOKUP(B15,'Daily Accounts Payable'!B:E,4,FALSE)</f>
        <v>#N/A</v>
      </c>
      <c r="AO15" s="97"/>
    </row>
    <row r="16" spans="1:41" s="23" customFormat="1" x14ac:dyDescent="0.25">
      <c r="A16" s="121"/>
      <c r="B16" s="122"/>
      <c r="C16" s="98"/>
      <c r="D16" s="98"/>
      <c r="E16" s="98"/>
      <c r="F16" s="115"/>
      <c r="G16" s="115"/>
      <c r="H16" s="115"/>
      <c r="I16" s="115"/>
      <c r="J16" s="136" t="e">
        <f>VLOOKUP($B16,'Daily COGS'!$B:$E,2,FALSE)</f>
        <v>#N/A</v>
      </c>
      <c r="K16" s="136" t="e">
        <f>VLOOKUP($B16,'Daily COGS'!$B:$E,3,FALSE)</f>
        <v>#N/A</v>
      </c>
      <c r="L16" s="136" t="e">
        <f>VLOOKUP($B16,'Daily COGS'!$B:$E,4,FALSE)</f>
        <v>#N/A</v>
      </c>
      <c r="M16" s="136" t="e">
        <f>VLOOKUP($B16,'Daily Inbounds'!$B:$E,2,FALSE)</f>
        <v>#N/A</v>
      </c>
      <c r="N16" s="136" t="e">
        <f>VLOOKUP($B16,'Daily Inbounds'!$B:$E,3,FALSE)</f>
        <v>#N/A</v>
      </c>
      <c r="O16" s="136" t="e">
        <f>VLOOKUP($B16,'Daily Inbounds'!$B:$E,4,FALSE)</f>
        <v>#N/A</v>
      </c>
      <c r="P16" s="117" t="str">
        <f>IFERROR(VLOOKUP($B16,ID!$A:$AJ, 23,FALSE), "")</f>
        <v/>
      </c>
      <c r="Q16" s="118" t="str">
        <f t="shared" si="0"/>
        <v>n.a.</v>
      </c>
      <c r="R16" s="118" t="str">
        <f t="shared" si="1"/>
        <v>n.a.</v>
      </c>
      <c r="S16" s="119" t="str">
        <f t="shared" si="2"/>
        <v>n.a.</v>
      </c>
      <c r="T16" s="113" t="str">
        <f t="shared" si="3"/>
        <v>n.a.</v>
      </c>
      <c r="U16" s="124" t="str">
        <f>IFERROR(VLOOKUP($B16,ID!$A:$AJ, 27,FALSE), "")</f>
        <v/>
      </c>
      <c r="V16" s="118" t="str">
        <f t="shared" si="4"/>
        <v>n.a.</v>
      </c>
      <c r="W16" s="120" t="str">
        <f t="shared" si="5"/>
        <v>n.a.</v>
      </c>
      <c r="X16" s="118" t="str">
        <f t="shared" si="6"/>
        <v>n.a.</v>
      </c>
      <c r="Y16" s="113" t="str">
        <f t="shared" si="7"/>
        <v>n.a.</v>
      </c>
      <c r="Z16" s="136" t="e">
        <f>VLOOKUP(B16,'Daily Inventory Value'!B:E,2,FALSE)</f>
        <v>#N/A</v>
      </c>
      <c r="AA16" s="136" t="e">
        <f>VLOOKUP(B16,'Daily Inventory Value'!B:E,3,FALSE)</f>
        <v>#N/A</v>
      </c>
      <c r="AB16" s="136" t="e">
        <f>VLOOKUP(B16,'Daily Inventory Value'!B:E,4,FALSE)</f>
        <v>#N/A</v>
      </c>
      <c r="AC16" s="117" t="str">
        <f>IFERROR(VLOOKUP($B16,ID!$A:$AJ, 32,FALSE), "")</f>
        <v/>
      </c>
      <c r="AD16" s="118" t="str">
        <f t="shared" si="8"/>
        <v>n.a.</v>
      </c>
      <c r="AE16" s="118" t="str">
        <f t="shared" si="9"/>
        <v>n.a.</v>
      </c>
      <c r="AF16" s="98" t="str">
        <f t="shared" si="10"/>
        <v>n.a.</v>
      </c>
      <c r="AG16" s="113" t="str">
        <f t="shared" si="11"/>
        <v>n.a.</v>
      </c>
      <c r="AH16" s="137" t="e">
        <f>VLOOKUP(B16,'Daily Accounts Payable'!B:E,2,FALSE)</f>
        <v>#N/A</v>
      </c>
      <c r="AI16" s="137" t="e">
        <f>VLOOKUP(B16,'Daily Accounts Payable'!B:E,3,FALSE)</f>
        <v>#N/A</v>
      </c>
      <c r="AJ16" s="137" t="e">
        <f>VLOOKUP(B16,'Daily Accounts Payable'!B:E,4,FALSE)</f>
        <v>#N/A</v>
      </c>
      <c r="AO16" s="125"/>
    </row>
    <row r="17" spans="1:36" s="4" customFormat="1" ht="15.75" hidden="1" customHeight="1" outlineLevel="1" thickBot="1" x14ac:dyDescent="0.3">
      <c r="A17" s="100" t="s">
        <v>44</v>
      </c>
      <c r="B17" s="100"/>
      <c r="C17" s="103">
        <f>SUM(C4:C16)</f>
        <v>0</v>
      </c>
      <c r="D17" s="103">
        <f>SUM(D4:D16)</f>
        <v>0</v>
      </c>
      <c r="E17" s="138">
        <f>SUM(E4:E16)</f>
        <v>0</v>
      </c>
      <c r="F17" s="103"/>
      <c r="G17" s="103"/>
      <c r="H17" s="103"/>
      <c r="I17" s="100"/>
      <c r="J17" s="138" t="e">
        <f t="shared" ref="J17:O17" si="12">SUM(J4:J16)</f>
        <v>#N/A</v>
      </c>
      <c r="K17" s="138" t="e">
        <f t="shared" si="12"/>
        <v>#N/A</v>
      </c>
      <c r="L17" s="138" t="e">
        <f t="shared" si="12"/>
        <v>#N/A</v>
      </c>
      <c r="M17" s="138" t="e">
        <f t="shared" si="12"/>
        <v>#N/A</v>
      </c>
      <c r="N17" s="138" t="e">
        <f t="shared" si="12"/>
        <v>#N/A</v>
      </c>
      <c r="O17" s="138" t="e">
        <f t="shared" si="12"/>
        <v>#N/A</v>
      </c>
      <c r="P17" s="103"/>
      <c r="Q17" s="103" t="str">
        <f t="shared" si="0"/>
        <v>n.a.</v>
      </c>
      <c r="R17" s="103" t="str">
        <f t="shared" si="1"/>
        <v>n.a.</v>
      </c>
      <c r="S17" s="103" t="str">
        <f t="shared" si="2"/>
        <v>n.a.</v>
      </c>
      <c r="T17" s="103"/>
      <c r="U17" s="104"/>
      <c r="V17" s="105" t="str">
        <f t="shared" si="4"/>
        <v>n.a.</v>
      </c>
      <c r="W17" s="105" t="str">
        <f t="shared" si="5"/>
        <v>n.a.</v>
      </c>
      <c r="X17" s="105" t="str">
        <f t="shared" si="6"/>
        <v>n.a.</v>
      </c>
      <c r="Y17" s="103"/>
      <c r="Z17" s="138" t="e">
        <f>SUM(Z4:Z16)</f>
        <v>#N/A</v>
      </c>
      <c r="AA17" s="138" t="e">
        <f>SUM(AA4:AA16)</f>
        <v>#N/A</v>
      </c>
      <c r="AB17" s="138" t="e">
        <f>SUM(AB4:AB16)</f>
        <v>#N/A</v>
      </c>
      <c r="AC17" s="104"/>
      <c r="AD17" s="106" t="str">
        <f t="shared" si="8"/>
        <v>n.a.</v>
      </c>
      <c r="AE17" s="106" t="str">
        <f t="shared" si="9"/>
        <v>n.a.</v>
      </c>
      <c r="AF17" s="105" t="str">
        <f t="shared" si="10"/>
        <v>n.a.</v>
      </c>
      <c r="AG17" s="103"/>
      <c r="AH17" s="138" t="e">
        <f>SUM(AH4:AH16)</f>
        <v>#N/A</v>
      </c>
      <c r="AI17" s="138" t="e">
        <f>SUM(AI4:AI16)</f>
        <v>#N/A</v>
      </c>
      <c r="AJ17" s="138" t="e">
        <f>SUM(AJ4:AJ16)</f>
        <v>#N/A</v>
      </c>
    </row>
    <row r="18" spans="1:36" collapsed="1" x14ac:dyDescent="0.25">
      <c r="A18" s="10"/>
      <c r="B18" s="10"/>
      <c r="C18" s="15"/>
      <c r="D18" s="15"/>
      <c r="E18" s="139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01" t="s">
        <v>45</v>
      </c>
      <c r="Y18" s="15"/>
      <c r="Z18" s="15"/>
      <c r="AA18" s="15"/>
      <c r="AB18" s="15"/>
      <c r="AC18" s="15"/>
      <c r="AD18" s="15"/>
      <c r="AE18" s="15"/>
      <c r="AF18" s="102" t="s">
        <v>46</v>
      </c>
      <c r="AG18" s="15"/>
      <c r="AH18" s="15"/>
      <c r="AI18" s="15"/>
      <c r="AJ18" s="15"/>
    </row>
    <row r="19" spans="1:36" x14ac:dyDescent="0.25">
      <c r="A19" s="10"/>
      <c r="B19" s="10"/>
      <c r="C19" s="15"/>
      <c r="D19" s="15"/>
      <c r="E19" s="139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65"/>
      <c r="AG19" s="15"/>
      <c r="AH19" s="15"/>
      <c r="AI19" s="15"/>
      <c r="AJ19" s="15"/>
    </row>
    <row r="20" spans="1:36" x14ac:dyDescent="0.25">
      <c r="A20" s="10"/>
      <c r="B20" s="10"/>
      <c r="C20" s="15"/>
      <c r="D20" s="15"/>
      <c r="E20" s="139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65"/>
      <c r="AG20" s="15"/>
      <c r="AH20" s="15"/>
      <c r="AI20" s="15"/>
      <c r="AJ20" s="15"/>
    </row>
    <row r="21" spans="1:36" x14ac:dyDescent="0.25">
      <c r="A21" s="10"/>
      <c r="B21" s="10"/>
      <c r="C21" s="15"/>
      <c r="D21" s="15"/>
      <c r="E21" s="139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65"/>
      <c r="AG21" s="15"/>
      <c r="AH21" s="15"/>
      <c r="AI21" s="15"/>
      <c r="AJ21" s="15"/>
    </row>
    <row r="22" spans="1:36" x14ac:dyDescent="0.25">
      <c r="A22" s="10"/>
      <c r="B22" s="10"/>
      <c r="C22" s="15"/>
      <c r="D22" s="15"/>
      <c r="E22" s="139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65"/>
      <c r="AG22" s="15"/>
      <c r="AH22" s="15"/>
      <c r="AI22" s="15"/>
      <c r="AJ22" s="15"/>
    </row>
    <row r="23" spans="1:36" x14ac:dyDescent="0.25">
      <c r="A23" s="10"/>
      <c r="B23" s="10"/>
      <c r="C23" s="15"/>
      <c r="D23" s="15"/>
      <c r="E23" s="139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65"/>
      <c r="AG23" s="15"/>
      <c r="AH23" s="15"/>
      <c r="AI23" s="15"/>
      <c r="AJ23" s="15"/>
    </row>
    <row r="24" spans="1:36" x14ac:dyDescent="0.25">
      <c r="A24" s="10"/>
      <c r="B24" s="10"/>
      <c r="C24" s="15"/>
      <c r="D24" s="15"/>
      <c r="E24" s="139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65"/>
      <c r="AG24" s="15"/>
      <c r="AH24" s="15"/>
      <c r="AI24" s="15"/>
      <c r="AJ24" s="15"/>
    </row>
    <row r="25" spans="1:36" x14ac:dyDescent="0.25">
      <c r="A25" s="10"/>
      <c r="B25" s="10"/>
      <c r="C25" s="15"/>
      <c r="D25" s="15"/>
      <c r="E25" s="139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65"/>
      <c r="AG25" s="15"/>
      <c r="AH25" s="15"/>
      <c r="AI25" s="15"/>
      <c r="AJ25" s="15"/>
    </row>
    <row r="26" spans="1:36" x14ac:dyDescent="0.25">
      <c r="A26" s="10"/>
      <c r="B26" s="10"/>
      <c r="C26" s="15"/>
      <c r="D26" s="15"/>
      <c r="E26" s="139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65"/>
      <c r="AG26" s="15"/>
      <c r="AH26" s="15"/>
      <c r="AI26" s="15"/>
      <c r="AJ26" s="15"/>
    </row>
    <row r="27" spans="1:36" x14ac:dyDescent="0.25">
      <c r="A27" s="10"/>
      <c r="B27" s="10"/>
      <c r="C27" s="15"/>
      <c r="D27" s="15"/>
      <c r="E27" s="139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65"/>
      <c r="AG27" s="15"/>
      <c r="AH27" s="15"/>
      <c r="AI27" s="15"/>
      <c r="AJ27" s="15"/>
    </row>
    <row r="28" spans="1:36" x14ac:dyDescent="0.25">
      <c r="A28" s="10"/>
      <c r="B28" s="10"/>
      <c r="C28" s="15"/>
      <c r="D28" s="15"/>
      <c r="E28" s="139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65"/>
      <c r="AG28" s="15"/>
      <c r="AH28" s="15"/>
      <c r="AI28" s="15"/>
      <c r="AJ28" s="15"/>
    </row>
    <row r="29" spans="1:36" x14ac:dyDescent="0.25">
      <c r="A29" s="10"/>
      <c r="B29" s="10"/>
      <c r="C29" s="15"/>
      <c r="D29" s="15"/>
      <c r="E29" s="139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65"/>
      <c r="AG29" s="15"/>
      <c r="AH29" s="15"/>
      <c r="AI29" s="15"/>
      <c r="AJ29" s="15"/>
    </row>
    <row r="30" spans="1:36" x14ac:dyDescent="0.25">
      <c r="A30" s="10"/>
      <c r="B30" s="10"/>
      <c r="C30" s="15"/>
      <c r="D30" s="15"/>
      <c r="E30" s="139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65"/>
      <c r="AG30" s="15"/>
      <c r="AH30" s="15"/>
      <c r="AI30" s="15"/>
      <c r="AJ30" s="15"/>
    </row>
    <row r="31" spans="1:36" x14ac:dyDescent="0.25">
      <c r="A31" s="10"/>
      <c r="B31" s="10"/>
      <c r="C31" s="15"/>
      <c r="D31" s="15"/>
      <c r="E31" s="139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65"/>
      <c r="AG31" s="15"/>
      <c r="AH31" s="15"/>
      <c r="AI31" s="15"/>
      <c r="AJ31" s="15"/>
    </row>
    <row r="32" spans="1:36" x14ac:dyDescent="0.25">
      <c r="A32" s="10"/>
      <c r="B32" s="10"/>
      <c r="C32" s="15"/>
      <c r="D32" s="15"/>
      <c r="E32" s="139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65"/>
      <c r="AG32" s="15"/>
      <c r="AH32" s="15"/>
      <c r="AI32" s="15"/>
      <c r="AJ32" s="15"/>
    </row>
    <row r="33" spans="1:36" x14ac:dyDescent="0.25">
      <c r="A33" s="10"/>
      <c r="B33" s="10"/>
      <c r="C33" s="15"/>
      <c r="D33" s="15"/>
      <c r="E33" s="139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65"/>
      <c r="AG33" s="15"/>
      <c r="AH33" s="15"/>
      <c r="AI33" s="15"/>
      <c r="AJ33" s="15"/>
    </row>
    <row r="34" spans="1:36" x14ac:dyDescent="0.25">
      <c r="A34" s="10"/>
      <c r="B34" s="10"/>
      <c r="C34" s="15"/>
      <c r="D34" s="15"/>
      <c r="E34" s="139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65"/>
      <c r="AG34" s="15"/>
      <c r="AH34" s="15"/>
      <c r="AI34" s="15"/>
      <c r="AJ34" s="15"/>
    </row>
    <row r="35" spans="1:36" x14ac:dyDescent="0.25">
      <c r="A35" s="10"/>
      <c r="B35" s="10"/>
      <c r="C35" s="15"/>
      <c r="D35" s="15"/>
      <c r="E35" s="139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65"/>
      <c r="AG35" s="15"/>
      <c r="AH35" s="15"/>
      <c r="AI35" s="15"/>
      <c r="AJ35" s="15"/>
    </row>
    <row r="36" spans="1:36" x14ac:dyDescent="0.25">
      <c r="A36" s="10"/>
      <c r="B36" s="10"/>
      <c r="C36" s="15"/>
      <c r="D36" s="15"/>
      <c r="E36" s="139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65"/>
      <c r="AG36" s="15"/>
      <c r="AH36" s="15"/>
      <c r="AI36" s="15"/>
      <c r="AJ36" s="15"/>
    </row>
    <row r="37" spans="1:36" x14ac:dyDescent="0.25">
      <c r="A37" s="10"/>
      <c r="B37" s="10"/>
      <c r="C37" s="15"/>
      <c r="D37" s="15"/>
      <c r="E37" s="139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65"/>
      <c r="AG37" s="15"/>
      <c r="AH37" s="15"/>
      <c r="AI37" s="15"/>
      <c r="AJ37" s="15"/>
    </row>
    <row r="38" spans="1:36" x14ac:dyDescent="0.25">
      <c r="A38" s="10"/>
      <c r="B38" s="10"/>
      <c r="C38" s="15"/>
      <c r="D38" s="15"/>
      <c r="E38" s="139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65"/>
      <c r="AG38" s="15"/>
      <c r="AH38" s="15"/>
      <c r="AI38" s="15"/>
      <c r="AJ38" s="15"/>
    </row>
    <row r="39" spans="1:36" x14ac:dyDescent="0.25">
      <c r="A39" s="10"/>
      <c r="B39" s="10"/>
      <c r="C39" s="15"/>
      <c r="D39" s="15"/>
      <c r="E39" s="139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65"/>
      <c r="AG39" s="15"/>
      <c r="AH39" s="15"/>
      <c r="AI39" s="15"/>
      <c r="AJ39" s="15"/>
    </row>
    <row r="40" spans="1:36" x14ac:dyDescent="0.25">
      <c r="A40" s="10"/>
      <c r="B40" s="10"/>
      <c r="C40" s="15"/>
      <c r="D40" s="15"/>
      <c r="E40" s="139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65"/>
      <c r="AG40" s="15"/>
      <c r="AH40" s="15"/>
      <c r="AI40" s="15"/>
      <c r="AJ40" s="15"/>
    </row>
    <row r="41" spans="1:36" x14ac:dyDescent="0.25">
      <c r="A41" s="10"/>
      <c r="B41" s="10"/>
      <c r="C41" s="15"/>
      <c r="D41" s="15"/>
      <c r="E41" s="139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65"/>
      <c r="AG41" s="15"/>
      <c r="AH41" s="15"/>
      <c r="AI41" s="15"/>
      <c r="AJ41" s="15"/>
    </row>
    <row r="42" spans="1:36" x14ac:dyDescent="0.25">
      <c r="A42" s="10"/>
      <c r="B42" s="10"/>
      <c r="C42" s="15"/>
      <c r="D42" s="15"/>
      <c r="E42" s="139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65"/>
      <c r="AG42" s="15"/>
      <c r="AH42" s="15"/>
      <c r="AI42" s="15"/>
      <c r="AJ42" s="15"/>
    </row>
    <row r="43" spans="1:36" x14ac:dyDescent="0.25">
      <c r="A43" s="10"/>
      <c r="B43" s="10"/>
      <c r="C43" s="15"/>
      <c r="D43" s="15"/>
      <c r="E43" s="139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65"/>
      <c r="AG43" s="15"/>
      <c r="AH43" s="15"/>
      <c r="AI43" s="15"/>
      <c r="AJ43" s="15"/>
    </row>
    <row r="44" spans="1:36" x14ac:dyDescent="0.25">
      <c r="A44" s="10"/>
      <c r="B44" s="10"/>
      <c r="C44" s="15"/>
      <c r="D44" s="15"/>
      <c r="E44" s="139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65"/>
      <c r="AG44" s="15"/>
      <c r="AH44" s="15"/>
      <c r="AI44" s="15"/>
      <c r="AJ44" s="15"/>
    </row>
    <row r="45" spans="1:36" x14ac:dyDescent="0.25">
      <c r="A45" s="10"/>
      <c r="B45" s="10"/>
      <c r="C45" s="15"/>
      <c r="D45" s="15"/>
      <c r="E45" s="139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65"/>
      <c r="AG45" s="15"/>
      <c r="AH45" s="15"/>
      <c r="AI45" s="15"/>
      <c r="AJ45" s="15"/>
    </row>
    <row r="46" spans="1:36" x14ac:dyDescent="0.25">
      <c r="A46" s="10"/>
      <c r="B46" s="10"/>
      <c r="C46" s="15"/>
      <c r="D46" s="15"/>
      <c r="E46" s="139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65"/>
      <c r="AG46" s="15"/>
      <c r="AH46" s="15"/>
      <c r="AI46" s="15"/>
      <c r="AJ46" s="15"/>
    </row>
    <row r="47" spans="1:36" x14ac:dyDescent="0.25">
      <c r="A47" s="10"/>
      <c r="B47" s="10"/>
      <c r="C47" s="15"/>
      <c r="D47" s="15"/>
      <c r="E47" s="139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65"/>
      <c r="AG47" s="15"/>
      <c r="AH47" s="15"/>
      <c r="AI47" s="15"/>
      <c r="AJ47" s="15"/>
    </row>
    <row r="48" spans="1:36" x14ac:dyDescent="0.25">
      <c r="A48" s="10"/>
      <c r="B48" s="10"/>
      <c r="C48" s="15"/>
      <c r="D48" s="15"/>
      <c r="E48" s="139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65"/>
      <c r="AG48" s="15"/>
      <c r="AH48" s="15"/>
      <c r="AI48" s="15"/>
      <c r="AJ48" s="15"/>
    </row>
    <row r="49" spans="1:36" x14ac:dyDescent="0.25">
      <c r="A49" s="10"/>
      <c r="B49" s="10"/>
      <c r="C49" s="15"/>
      <c r="D49" s="15"/>
      <c r="E49" s="139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65"/>
      <c r="AG49" s="15"/>
      <c r="AH49" s="15"/>
      <c r="AI49" s="15"/>
      <c r="AJ49" s="15"/>
    </row>
    <row r="50" spans="1:36" x14ac:dyDescent="0.25">
      <c r="A50" s="10"/>
      <c r="B50" s="10"/>
      <c r="C50" s="15"/>
      <c r="D50" s="15"/>
      <c r="E50" s="139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65"/>
      <c r="AG50" s="15"/>
      <c r="AH50" s="15"/>
      <c r="AI50" s="15"/>
      <c r="AJ50" s="15"/>
    </row>
    <row r="51" spans="1:36" x14ac:dyDescent="0.25">
      <c r="A51" s="10"/>
      <c r="B51" s="10"/>
      <c r="C51" s="15"/>
      <c r="D51" s="15"/>
      <c r="E51" s="139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65"/>
      <c r="AG51" s="15"/>
      <c r="AH51" s="15"/>
      <c r="AI51" s="15"/>
      <c r="AJ51" s="15"/>
    </row>
    <row r="52" spans="1:36" x14ac:dyDescent="0.25">
      <c r="A52" s="10"/>
      <c r="B52" s="10"/>
      <c r="C52" s="15"/>
      <c r="D52" s="15"/>
      <c r="E52" s="139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65"/>
      <c r="AG52" s="15"/>
      <c r="AH52" s="15"/>
      <c r="AI52" s="15"/>
      <c r="AJ52" s="15"/>
    </row>
    <row r="53" spans="1:36" x14ac:dyDescent="0.25">
      <c r="A53" s="10"/>
      <c r="B53" s="10"/>
      <c r="C53" s="15"/>
      <c r="D53" s="15"/>
      <c r="E53" s="139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65"/>
      <c r="AG53" s="15"/>
      <c r="AH53" s="15"/>
      <c r="AI53" s="15"/>
      <c r="AJ53" s="15"/>
    </row>
    <row r="54" spans="1:36" x14ac:dyDescent="0.25">
      <c r="A54" s="10"/>
      <c r="B54" s="10"/>
      <c r="C54" s="15"/>
      <c r="D54" s="15"/>
      <c r="E54" s="139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65"/>
      <c r="AG54" s="15"/>
      <c r="AH54" s="15"/>
      <c r="AI54" s="15"/>
      <c r="AJ54" s="15"/>
    </row>
    <row r="55" spans="1:36" x14ac:dyDescent="0.25">
      <c r="A55" s="10"/>
      <c r="B55" s="10"/>
      <c r="C55" s="15"/>
      <c r="D55" s="15"/>
      <c r="E55" s="139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65"/>
      <c r="AG55" s="15"/>
      <c r="AH55" s="15"/>
      <c r="AI55" s="15"/>
      <c r="AJ55" s="15"/>
    </row>
    <row r="56" spans="1:36" x14ac:dyDescent="0.25">
      <c r="A56" s="10"/>
      <c r="B56" s="10"/>
      <c r="C56" s="15"/>
      <c r="D56" s="15"/>
      <c r="E56" s="139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65"/>
      <c r="AG56" s="15"/>
      <c r="AH56" s="15"/>
      <c r="AI56" s="15"/>
      <c r="AJ56" s="15"/>
    </row>
    <row r="57" spans="1:36" x14ac:dyDescent="0.25">
      <c r="A57" s="10"/>
      <c r="B57" s="10"/>
      <c r="C57" s="15"/>
      <c r="D57" s="15"/>
      <c r="E57" s="139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65"/>
      <c r="AG57" s="15"/>
      <c r="AH57" s="15"/>
      <c r="AI57" s="15"/>
      <c r="AJ57" s="15"/>
    </row>
    <row r="58" spans="1:36" x14ac:dyDescent="0.25">
      <c r="A58" s="10"/>
      <c r="B58" s="10"/>
      <c r="C58" s="15"/>
      <c r="D58" s="15"/>
      <c r="E58" s="139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65"/>
      <c r="AG58" s="15"/>
      <c r="AH58" s="15"/>
      <c r="AI58" s="15"/>
      <c r="AJ58" s="15"/>
    </row>
    <row r="59" spans="1:36" x14ac:dyDescent="0.25">
      <c r="A59" s="10"/>
      <c r="B59" s="10"/>
      <c r="C59" s="15"/>
      <c r="D59" s="15"/>
      <c r="E59" s="139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65"/>
      <c r="AG59" s="15"/>
      <c r="AH59" s="15"/>
      <c r="AI59" s="15"/>
      <c r="AJ59" s="15"/>
    </row>
    <row r="60" spans="1:36" x14ac:dyDescent="0.25">
      <c r="A60" s="10"/>
      <c r="B60" s="10"/>
      <c r="C60" s="15"/>
      <c r="D60" s="15"/>
      <c r="E60" s="139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65"/>
      <c r="AG60" s="15"/>
      <c r="AH60" s="15"/>
      <c r="AI60" s="15"/>
      <c r="AJ60" s="15"/>
    </row>
    <row r="61" spans="1:36" x14ac:dyDescent="0.25">
      <c r="A61" s="10"/>
      <c r="B61" s="10"/>
      <c r="C61" s="15"/>
      <c r="D61" s="15"/>
      <c r="E61" s="139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65"/>
      <c r="AG61" s="15"/>
      <c r="AH61" s="15"/>
      <c r="AI61" s="15"/>
      <c r="AJ61" s="15"/>
    </row>
    <row r="62" spans="1:36" x14ac:dyDescent="0.25">
      <c r="A62" s="10"/>
      <c r="B62" s="10"/>
      <c r="C62" s="15"/>
      <c r="D62" s="15"/>
      <c r="E62" s="139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65"/>
      <c r="AG62" s="15"/>
      <c r="AH62" s="15"/>
      <c r="AI62" s="15"/>
      <c r="AJ62" s="15"/>
    </row>
    <row r="63" spans="1:36" x14ac:dyDescent="0.25">
      <c r="A63" s="10"/>
      <c r="B63" s="10"/>
      <c r="C63" s="15"/>
      <c r="D63" s="15"/>
      <c r="E63" s="139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65"/>
      <c r="AG63" s="15"/>
      <c r="AH63" s="15"/>
      <c r="AI63" s="15"/>
      <c r="AJ63" s="15"/>
    </row>
    <row r="64" spans="1:36" x14ac:dyDescent="0.25">
      <c r="A64" s="10"/>
      <c r="B64" s="10"/>
      <c r="C64" s="15"/>
      <c r="D64" s="15"/>
      <c r="E64" s="139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65"/>
      <c r="AG64" s="15"/>
      <c r="AH64" s="15"/>
      <c r="AI64" s="15"/>
      <c r="AJ64" s="15"/>
    </row>
    <row r="65" spans="1:36" x14ac:dyDescent="0.25">
      <c r="A65" s="10"/>
      <c r="B65" s="10"/>
      <c r="C65" s="15"/>
      <c r="D65" s="15"/>
      <c r="E65" s="139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65"/>
      <c r="AG65" s="15"/>
      <c r="AH65" s="15"/>
      <c r="AI65" s="15"/>
      <c r="AJ65" s="15"/>
    </row>
    <row r="66" spans="1:36" x14ac:dyDescent="0.25">
      <c r="A66" s="10"/>
      <c r="B66" s="10"/>
      <c r="C66" s="15"/>
      <c r="D66" s="15"/>
      <c r="E66" s="139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65"/>
      <c r="AG66" s="15"/>
      <c r="AH66" s="15"/>
      <c r="AI66" s="15"/>
      <c r="AJ66" s="15"/>
    </row>
    <row r="67" spans="1:36" x14ac:dyDescent="0.25">
      <c r="A67" s="10"/>
      <c r="B67" s="10"/>
      <c r="C67" s="15"/>
      <c r="D67" s="15"/>
      <c r="E67" s="139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65"/>
      <c r="AG67" s="15"/>
      <c r="AH67" s="15"/>
      <c r="AI67" s="15"/>
      <c r="AJ67" s="15"/>
    </row>
    <row r="68" spans="1:36" x14ac:dyDescent="0.25">
      <c r="A68" s="10"/>
      <c r="B68" s="10"/>
      <c r="C68" s="15"/>
      <c r="D68" s="15"/>
      <c r="E68" s="139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65"/>
      <c r="AG68" s="15"/>
      <c r="AH68" s="15"/>
      <c r="AI68" s="15"/>
      <c r="AJ68" s="15"/>
    </row>
    <row r="69" spans="1:36" x14ac:dyDescent="0.25">
      <c r="A69" s="10"/>
      <c r="B69" s="10"/>
      <c r="C69" s="15"/>
      <c r="D69" s="15"/>
      <c r="E69" s="139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65"/>
      <c r="AG69" s="15"/>
      <c r="AH69" s="15"/>
      <c r="AI69" s="15"/>
      <c r="AJ69" s="15"/>
    </row>
    <row r="70" spans="1:36" x14ac:dyDescent="0.25">
      <c r="A70" s="10"/>
      <c r="B70" s="10"/>
      <c r="C70" s="15"/>
      <c r="D70" s="15"/>
      <c r="E70" s="139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65"/>
      <c r="AG70" s="15"/>
      <c r="AH70" s="15"/>
      <c r="AI70" s="15"/>
      <c r="AJ70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40625" defaultRowHeight="15" outlineLevelCol="1" x14ac:dyDescent="0.25"/>
  <cols>
    <col min="1" max="1" width="32.42578125" style="23" customWidth="1"/>
    <col min="2" max="2" width="9.85546875" style="23" customWidth="1"/>
    <col min="3" max="3" width="27.42578125" style="23" customWidth="1"/>
    <col min="4" max="5" width="10.140625" style="23" hidden="1" customWidth="1" outlineLevel="1"/>
    <col min="6" max="15" width="9.140625" style="23" hidden="1" customWidth="1" outlineLevel="1"/>
    <col min="16" max="16" width="10.140625" style="63" customWidth="1" collapsed="1"/>
    <col min="17" max="17" width="10.140625" style="63" customWidth="1"/>
    <col min="18" max="19" width="9.140625" style="63" customWidth="1"/>
    <col min="20" max="27" width="6.42578125" style="63" customWidth="1"/>
    <col min="28" max="28" width="41.5703125" style="63" customWidth="1"/>
    <col min="29" max="32" width="6.42578125" style="63" customWidth="1"/>
    <col min="33" max="33" width="41.5703125" style="63" customWidth="1"/>
    <col min="34" max="35" width="9.140625" style="23" hidden="1" customWidth="1" outlineLevel="1"/>
    <col min="36" max="36" width="41.5703125" style="63" hidden="1" customWidth="1" outlineLevel="1"/>
    <col min="37" max="37" width="9.140625" style="23" customWidth="1" collapsed="1"/>
    <col min="38" max="38" width="9.140625" style="23" customWidth="1"/>
    <col min="39" max="16384" width="9.140625" style="23"/>
  </cols>
  <sheetData>
    <row r="1" spans="1:36" x14ac:dyDescent="0.2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25">
      <c r="A2" s="20"/>
      <c r="B2" s="21"/>
      <c r="C2" s="22"/>
      <c r="D2" s="142" t="s">
        <v>47</v>
      </c>
      <c r="E2" s="143"/>
      <c r="F2" s="143"/>
      <c r="G2" s="144"/>
      <c r="H2" s="142" t="s">
        <v>48</v>
      </c>
      <c r="I2" s="143"/>
      <c r="J2" s="143"/>
      <c r="K2" s="144"/>
      <c r="L2" s="142" t="s">
        <v>49</v>
      </c>
      <c r="M2" s="143"/>
      <c r="N2" s="143"/>
      <c r="O2" s="144"/>
      <c r="P2" s="142" t="s">
        <v>50</v>
      </c>
      <c r="Q2" s="143"/>
      <c r="R2" s="143"/>
      <c r="S2" s="144"/>
      <c r="T2" s="146" t="s">
        <v>51</v>
      </c>
      <c r="U2" s="143"/>
      <c r="V2" s="143"/>
      <c r="W2" s="143"/>
      <c r="X2" s="142" t="s">
        <v>52</v>
      </c>
      <c r="Y2" s="143"/>
      <c r="Z2" s="143"/>
      <c r="AA2" s="143"/>
      <c r="AB2" s="144"/>
      <c r="AC2" s="142" t="s">
        <v>53</v>
      </c>
      <c r="AD2" s="143"/>
      <c r="AE2" s="143"/>
      <c r="AF2" s="143"/>
      <c r="AG2" s="144"/>
      <c r="AH2" s="145" t="s">
        <v>54</v>
      </c>
      <c r="AI2" s="143"/>
      <c r="AJ2" s="128"/>
    </row>
    <row r="3" spans="1:36" ht="45" customHeight="1" x14ac:dyDescent="0.25">
      <c r="A3" s="24" t="s">
        <v>55</v>
      </c>
      <c r="B3" s="25" t="s">
        <v>56</v>
      </c>
      <c r="C3" s="26" t="s">
        <v>57</v>
      </c>
      <c r="D3" s="126" t="s">
        <v>58</v>
      </c>
      <c r="E3" s="127" t="s">
        <v>59</v>
      </c>
      <c r="F3" s="127" t="s">
        <v>60</v>
      </c>
      <c r="G3" s="128" t="s">
        <v>20</v>
      </c>
      <c r="H3" s="126" t="s">
        <v>58</v>
      </c>
      <c r="I3" s="127" t="s">
        <v>59</v>
      </c>
      <c r="J3" s="127" t="s">
        <v>60</v>
      </c>
      <c r="K3" s="128" t="s">
        <v>20</v>
      </c>
      <c r="L3" s="126" t="s">
        <v>58</v>
      </c>
      <c r="M3" s="127" t="s">
        <v>59</v>
      </c>
      <c r="N3" s="127" t="s">
        <v>60</v>
      </c>
      <c r="O3" s="128" t="s">
        <v>20</v>
      </c>
      <c r="P3" s="126" t="s">
        <v>58</v>
      </c>
      <c r="Q3" s="127" t="s">
        <v>59</v>
      </c>
      <c r="R3" s="127" t="s">
        <v>60</v>
      </c>
      <c r="S3" s="128" t="s">
        <v>61</v>
      </c>
      <c r="T3" s="127" t="s">
        <v>58</v>
      </c>
      <c r="U3" s="127" t="s">
        <v>59</v>
      </c>
      <c r="V3" s="127" t="s">
        <v>60</v>
      </c>
      <c r="W3" s="27" t="s">
        <v>20</v>
      </c>
      <c r="X3" s="127" t="s">
        <v>58</v>
      </c>
      <c r="Y3" s="127" t="s">
        <v>59</v>
      </c>
      <c r="Z3" s="127" t="s">
        <v>60</v>
      </c>
      <c r="AA3" s="28" t="s">
        <v>20</v>
      </c>
      <c r="AB3" s="128" t="s">
        <v>62</v>
      </c>
      <c r="AC3" s="126" t="s">
        <v>58</v>
      </c>
      <c r="AD3" s="127" t="s">
        <v>59</v>
      </c>
      <c r="AE3" s="127" t="s">
        <v>60</v>
      </c>
      <c r="AF3" s="28" t="s">
        <v>20</v>
      </c>
      <c r="AG3" s="128" t="s">
        <v>62</v>
      </c>
      <c r="AH3" s="129" t="s">
        <v>60</v>
      </c>
      <c r="AI3" s="130" t="s">
        <v>63</v>
      </c>
      <c r="AJ3" s="128" t="s">
        <v>62</v>
      </c>
    </row>
    <row r="4" spans="1:36" x14ac:dyDescent="0.25">
      <c r="A4" s="29" t="s">
        <v>36</v>
      </c>
      <c r="B4" s="63">
        <v>7</v>
      </c>
      <c r="C4" s="30" t="s">
        <v>37</v>
      </c>
      <c r="D4" s="44">
        <f t="shared" ref="D4:D16" si="0">T4*P4/30</f>
        <v>599774.82870643609</v>
      </c>
      <c r="E4" s="64">
        <f t="shared" ref="E4:E16" si="1">U4*Q4/30</f>
        <v>576148.30372189055</v>
      </c>
      <c r="F4" s="64">
        <f t="shared" ref="F4:F16" si="2">V4*R4/30</f>
        <v>375735.46207310841</v>
      </c>
      <c r="G4" s="38">
        <f t="shared" ref="G4:G16" si="3">W4*S4/30</f>
        <v>0</v>
      </c>
      <c r="H4" s="31">
        <f t="shared" ref="H4:H16" si="4">X4*P4/30</f>
        <v>599774.82870643609</v>
      </c>
      <c r="I4" s="32">
        <f t="shared" ref="I4:I16" si="5">Y4*Q4/30</f>
        <v>576148.30372189055</v>
      </c>
      <c r="J4" s="32">
        <f t="shared" ref="J4:J16" si="6">Z4*R4/30</f>
        <v>375735.46207310841</v>
      </c>
      <c r="K4" s="33">
        <f t="shared" ref="K4:K16" si="7">AA4*S4/30</f>
        <v>0</v>
      </c>
      <c r="L4" s="31">
        <f t="shared" ref="L4:L16" si="8">AC4*P4/30</f>
        <v>0</v>
      </c>
      <c r="M4" s="32">
        <f t="shared" ref="M4:M16" si="9">AD4*Q4/30</f>
        <v>0</v>
      </c>
      <c r="N4" s="32">
        <f t="shared" ref="N4:N16" si="10">AE4*R4/30</f>
        <v>0</v>
      </c>
      <c r="O4" s="33">
        <f t="shared" ref="O4:O16" si="11">AF4*S4/30</f>
        <v>0</v>
      </c>
      <c r="P4" s="44">
        <v>25501.00383164618</v>
      </c>
      <c r="Q4" s="64">
        <v>17895.856390198351</v>
      </c>
      <c r="R4" s="64">
        <v>209421.3855320967</v>
      </c>
      <c r="S4" s="38">
        <v>0</v>
      </c>
      <c r="T4" s="64">
        <v>705.58966933152124</v>
      </c>
      <c r="U4" s="64">
        <v>965.83526011772744</v>
      </c>
      <c r="V4" s="64">
        <v>53.824798425209799</v>
      </c>
      <c r="W4" s="34">
        <v>0</v>
      </c>
      <c r="X4" s="44">
        <v>705.58966933152124</v>
      </c>
      <c r="Y4" s="64">
        <v>965.83526011772744</v>
      </c>
      <c r="Z4" s="64">
        <v>53.824798425209799</v>
      </c>
      <c r="AA4" s="37">
        <v>0</v>
      </c>
      <c r="AB4" s="33" t="s">
        <v>64</v>
      </c>
      <c r="AC4" s="64">
        <v>0</v>
      </c>
      <c r="AD4" s="64">
        <v>0</v>
      </c>
      <c r="AE4" s="64">
        <v>0</v>
      </c>
      <c r="AF4" s="37">
        <v>0</v>
      </c>
      <c r="AG4" s="33" t="s">
        <v>64</v>
      </c>
      <c r="AH4" s="35" t="e">
        <f>#REF!</f>
        <v>#REF!</v>
      </c>
      <c r="AI4" s="36" t="e">
        <f>#REF!</f>
        <v>#REF!</v>
      </c>
      <c r="AJ4" s="38"/>
    </row>
    <row r="5" spans="1:36" x14ac:dyDescent="0.25">
      <c r="A5" s="29" t="s">
        <v>39</v>
      </c>
      <c r="B5" s="63">
        <v>7</v>
      </c>
      <c r="C5" s="30" t="s">
        <v>37</v>
      </c>
      <c r="D5" s="44">
        <f t="shared" si="0"/>
        <v>524557.91323902598</v>
      </c>
      <c r="E5" s="64">
        <f t="shared" si="1"/>
        <v>565896.28659044823</v>
      </c>
      <c r="F5" s="64">
        <f t="shared" si="2"/>
        <v>370891.00206880359</v>
      </c>
      <c r="G5" s="38">
        <f t="shared" si="3"/>
        <v>0</v>
      </c>
      <c r="H5" s="44">
        <f t="shared" si="4"/>
        <v>573688.23506943695</v>
      </c>
      <c r="I5" s="64">
        <f t="shared" si="5"/>
        <v>1124464.2722083244</v>
      </c>
      <c r="J5" s="64">
        <f t="shared" si="6"/>
        <v>370999.33944377018</v>
      </c>
      <c r="K5" s="38">
        <f t="shared" si="7"/>
        <v>0</v>
      </c>
      <c r="L5" s="44">
        <f t="shared" si="8"/>
        <v>49130.321830410925</v>
      </c>
      <c r="M5" s="64">
        <f t="shared" si="9"/>
        <v>558567.98561787594</v>
      </c>
      <c r="N5" s="64">
        <f t="shared" si="10"/>
        <v>108.3373749664337</v>
      </c>
      <c r="O5" s="38">
        <f t="shared" si="11"/>
        <v>0</v>
      </c>
      <c r="P5" s="44">
        <v>81447.41805754049</v>
      </c>
      <c r="Q5" s="64">
        <v>13572.46090389221</v>
      </c>
      <c r="R5" s="64">
        <v>775734.85960988095</v>
      </c>
      <c r="S5" s="38">
        <v>0</v>
      </c>
      <c r="T5" s="64">
        <v>193.21345933953589</v>
      </c>
      <c r="U5" s="64">
        <v>1250.8334868619841</v>
      </c>
      <c r="V5" s="64">
        <v>14.34347048379361</v>
      </c>
      <c r="W5" s="37">
        <v>0</v>
      </c>
      <c r="X5" s="44">
        <v>211.3099158026622</v>
      </c>
      <c r="Y5" s="64">
        <v>2485.4688037138321</v>
      </c>
      <c r="Z5" s="64">
        <v>14.34766021590212</v>
      </c>
      <c r="AA5" s="37">
        <v>0</v>
      </c>
      <c r="AB5" s="38" t="s">
        <v>64</v>
      </c>
      <c r="AC5" s="64">
        <v>18.096456463126291</v>
      </c>
      <c r="AD5" s="64">
        <v>1234.6353168518481</v>
      </c>
      <c r="AE5" s="64">
        <v>4.1897321085035489E-3</v>
      </c>
      <c r="AF5" s="37">
        <v>0</v>
      </c>
      <c r="AG5" s="38" t="s">
        <v>64</v>
      </c>
      <c r="AH5" s="35" t="e">
        <f>#REF!</f>
        <v>#REF!</v>
      </c>
      <c r="AI5" s="36" t="e">
        <f>#REF!</f>
        <v>#REF!</v>
      </c>
      <c r="AJ5" s="38"/>
    </row>
    <row r="6" spans="1:36" ht="75" customHeight="1" x14ac:dyDescent="0.25">
      <c r="A6" s="29" t="s">
        <v>42</v>
      </c>
      <c r="B6" s="63">
        <v>14</v>
      </c>
      <c r="C6" s="30" t="s">
        <v>65</v>
      </c>
      <c r="D6" s="44">
        <f t="shared" si="0"/>
        <v>522830.64179421932</v>
      </c>
      <c r="E6" s="64">
        <f t="shared" si="1"/>
        <v>407180.95734452101</v>
      </c>
      <c r="F6" s="64">
        <f t="shared" si="2"/>
        <v>367525.00047591073</v>
      </c>
      <c r="G6" s="38">
        <f t="shared" si="3"/>
        <v>121569.86218667607</v>
      </c>
      <c r="H6" s="44">
        <f t="shared" si="4"/>
        <v>522830.64179421932</v>
      </c>
      <c r="I6" s="64">
        <f t="shared" si="5"/>
        <v>407180.95734452101</v>
      </c>
      <c r="J6" s="64">
        <f t="shared" si="6"/>
        <v>400603.22633736487</v>
      </c>
      <c r="K6" s="38">
        <f t="shared" si="7"/>
        <v>364709.5865600282</v>
      </c>
      <c r="L6" s="44">
        <f t="shared" si="8"/>
        <v>6.5607772318206478E-13</v>
      </c>
      <c r="M6" s="64">
        <f t="shared" si="9"/>
        <v>2.0057605778390019E-12</v>
      </c>
      <c r="N6" s="64">
        <f t="shared" si="10"/>
        <v>33078.225861454099</v>
      </c>
      <c r="O6" s="38">
        <f t="shared" si="11"/>
        <v>243139.72437335213</v>
      </c>
      <c r="P6" s="44">
        <v>307954.02740550489</v>
      </c>
      <c r="Q6" s="64">
        <v>234536.01682329809</v>
      </c>
      <c r="R6" s="64">
        <v>186929.12889125341</v>
      </c>
      <c r="S6" s="38">
        <f>AVERAGE(P6:R6)</f>
        <v>243139.72437335213</v>
      </c>
      <c r="T6" s="64">
        <v>50.932664807052952</v>
      </c>
      <c r="U6" s="64">
        <v>52.08338099106912</v>
      </c>
      <c r="V6" s="64">
        <v>58.983584204747388</v>
      </c>
      <c r="W6" s="37">
        <f t="shared" ref="W6:W16" si="12">AA6-AF6</f>
        <v>15</v>
      </c>
      <c r="X6" s="39">
        <v>50.932664807052952</v>
      </c>
      <c r="Y6" s="40">
        <v>52.08338099106912</v>
      </c>
      <c r="Z6" s="64">
        <v>64.292263390969481</v>
      </c>
      <c r="AA6" s="37">
        <v>45</v>
      </c>
      <c r="AB6" s="41" t="s">
        <v>66</v>
      </c>
      <c r="AC6" s="42">
        <v>6.3913214129019402E-17</v>
      </c>
      <c r="AD6" s="42">
        <v>2.5656109517927428E-16</v>
      </c>
      <c r="AE6" s="64">
        <v>5.3086791862220881</v>
      </c>
      <c r="AF6" s="37">
        <v>30</v>
      </c>
      <c r="AG6" s="41" t="s">
        <v>67</v>
      </c>
      <c r="AH6" s="35" t="e">
        <f>#REF!</f>
        <v>#REF!</v>
      </c>
      <c r="AI6" s="36" t="e">
        <f>#REF!</f>
        <v>#REF!</v>
      </c>
      <c r="AJ6" s="38"/>
    </row>
    <row r="7" spans="1:36" ht="60" customHeight="1" x14ac:dyDescent="0.25">
      <c r="A7" s="29" t="s">
        <v>43</v>
      </c>
      <c r="B7" s="63">
        <v>30</v>
      </c>
      <c r="C7" s="30" t="s">
        <v>68</v>
      </c>
      <c r="D7" s="44">
        <f t="shared" si="0"/>
        <v>-16269.382601939385</v>
      </c>
      <c r="E7" s="64">
        <f t="shared" si="1"/>
        <v>285848.16222020914</v>
      </c>
      <c r="F7" s="64">
        <f t="shared" si="2"/>
        <v>336020.90401168365</v>
      </c>
      <c r="G7" s="38">
        <f t="shared" si="3"/>
        <v>0</v>
      </c>
      <c r="H7" s="44">
        <f t="shared" si="4"/>
        <v>89407.345022002526</v>
      </c>
      <c r="I7" s="64">
        <f t="shared" si="5"/>
        <v>795195.38553861179</v>
      </c>
      <c r="J7" s="64">
        <f t="shared" si="6"/>
        <v>357010.73759065528</v>
      </c>
      <c r="K7" s="38">
        <f t="shared" si="7"/>
        <v>538926.08166956867</v>
      </c>
      <c r="L7" s="44">
        <f t="shared" si="8"/>
        <v>105676.72762394192</v>
      </c>
      <c r="M7" s="64">
        <f t="shared" si="9"/>
        <v>509347.22331840271</v>
      </c>
      <c r="N7" s="64">
        <f t="shared" si="10"/>
        <v>20989.833578971458</v>
      </c>
      <c r="O7" s="38">
        <f t="shared" si="11"/>
        <v>538926.08166956867</v>
      </c>
      <c r="P7" s="44">
        <v>393388.41772048548</v>
      </c>
      <c r="Q7" s="64">
        <v>568651.21764288459</v>
      </c>
      <c r="R7" s="64">
        <v>654738.60964533605</v>
      </c>
      <c r="S7" s="38">
        <f>AVERAGE(P7:R7)</f>
        <v>538926.08166956867</v>
      </c>
      <c r="T7" s="64">
        <v>-1.240711358220461</v>
      </c>
      <c r="U7" s="64">
        <v>15.08032445996043</v>
      </c>
      <c r="V7" s="64">
        <v>15.39641464829921</v>
      </c>
      <c r="W7" s="37">
        <f t="shared" si="12"/>
        <v>0</v>
      </c>
      <c r="X7" s="39">
        <v>6.8182494192441521</v>
      </c>
      <c r="Y7" s="40">
        <v>41.951658285448246</v>
      </c>
      <c r="Z7" s="64">
        <v>16.358164876699892</v>
      </c>
      <c r="AA7" s="37">
        <v>30</v>
      </c>
      <c r="AB7" s="41" t="s">
        <v>69</v>
      </c>
      <c r="AC7" s="42">
        <v>8.0589607774646126</v>
      </c>
      <c r="AD7" s="42">
        <v>26.87133382548782</v>
      </c>
      <c r="AE7" s="64">
        <v>0.96175022840067714</v>
      </c>
      <c r="AF7" s="37">
        <v>30</v>
      </c>
      <c r="AG7" s="41" t="s">
        <v>70</v>
      </c>
      <c r="AH7" s="35" t="e">
        <f>#REF!</f>
        <v>#REF!</v>
      </c>
      <c r="AI7" s="36" t="e">
        <f>#REF!</f>
        <v>#REF!</v>
      </c>
      <c r="AJ7" s="38"/>
    </row>
    <row r="8" spans="1:36" ht="60" customHeight="1" x14ac:dyDescent="0.25">
      <c r="A8" s="29" t="s">
        <v>29</v>
      </c>
      <c r="B8" s="63">
        <v>0</v>
      </c>
      <c r="C8" s="30" t="s">
        <v>30</v>
      </c>
      <c r="D8" s="44">
        <f t="shared" si="0"/>
        <v>191825.95269538558</v>
      </c>
      <c r="E8" s="64">
        <f t="shared" si="1"/>
        <v>171739.45561615049</v>
      </c>
      <c r="F8" s="64">
        <f t="shared" si="2"/>
        <v>314625.51868453197</v>
      </c>
      <c r="G8" s="38">
        <f t="shared" si="3"/>
        <v>79374.399500251588</v>
      </c>
      <c r="H8" s="44">
        <f t="shared" si="4"/>
        <v>191825.95269538558</v>
      </c>
      <c r="I8" s="64">
        <f t="shared" si="5"/>
        <v>171739.45561615049</v>
      </c>
      <c r="J8" s="64">
        <f t="shared" si="6"/>
        <v>314625.51868453197</v>
      </c>
      <c r="K8" s="38">
        <f t="shared" si="7"/>
        <v>79374.399500251588</v>
      </c>
      <c r="L8" s="44">
        <f t="shared" si="8"/>
        <v>0</v>
      </c>
      <c r="M8" s="64">
        <f t="shared" si="9"/>
        <v>0</v>
      </c>
      <c r="N8" s="64">
        <f t="shared" si="10"/>
        <v>0</v>
      </c>
      <c r="O8" s="38">
        <f t="shared" si="11"/>
        <v>0</v>
      </c>
      <c r="P8" s="44">
        <v>105157.87405988479</v>
      </c>
      <c r="Q8" s="64">
        <v>53590.924940618374</v>
      </c>
      <c r="R8" s="64">
        <v>382785.24708232132</v>
      </c>
      <c r="S8" s="38">
        <f>AVERAGE(P8:Q8)</f>
        <v>79374.399500251588</v>
      </c>
      <c r="T8" s="64">
        <v>54.725132400302847</v>
      </c>
      <c r="U8" s="64">
        <v>96.139107025926705</v>
      </c>
      <c r="V8" s="64">
        <v>24.658122622228621</v>
      </c>
      <c r="W8" s="37">
        <f t="shared" si="12"/>
        <v>30</v>
      </c>
      <c r="X8" s="39">
        <v>54.725132400302847</v>
      </c>
      <c r="Y8" s="40">
        <v>96.139107025926705</v>
      </c>
      <c r="Z8" s="64">
        <v>24.658122622228621</v>
      </c>
      <c r="AA8" s="37">
        <v>30</v>
      </c>
      <c r="AB8" s="41" t="s">
        <v>71</v>
      </c>
      <c r="AC8" s="64">
        <v>0</v>
      </c>
      <c r="AD8" s="64">
        <v>0</v>
      </c>
      <c r="AE8" s="64">
        <v>0</v>
      </c>
      <c r="AF8" s="37">
        <v>0</v>
      </c>
      <c r="AG8" s="38"/>
      <c r="AH8" s="35" t="e">
        <f>#REF!</f>
        <v>#REF!</v>
      </c>
      <c r="AI8" s="36" t="e">
        <f>#REF!</f>
        <v>#REF!</v>
      </c>
      <c r="AJ8" s="38"/>
    </row>
    <row r="9" spans="1:36" ht="60" customHeight="1" x14ac:dyDescent="0.25">
      <c r="A9" s="29" t="s">
        <v>32</v>
      </c>
      <c r="B9" s="63">
        <v>0</v>
      </c>
      <c r="C9" s="30" t="s">
        <v>30</v>
      </c>
      <c r="D9" s="44">
        <f t="shared" si="0"/>
        <v>264750.21089714108</v>
      </c>
      <c r="E9" s="64">
        <f t="shared" si="1"/>
        <v>300853.04968749045</v>
      </c>
      <c r="F9" s="64">
        <f t="shared" si="2"/>
        <v>259273.74669922836</v>
      </c>
      <c r="G9" s="38">
        <f t="shared" si="3"/>
        <v>0</v>
      </c>
      <c r="H9" s="44">
        <f t="shared" si="4"/>
        <v>264750.21089714108</v>
      </c>
      <c r="I9" s="64">
        <f t="shared" si="5"/>
        <v>300853.04968749045</v>
      </c>
      <c r="J9" s="64">
        <f t="shared" si="6"/>
        <v>264911.30783358368</v>
      </c>
      <c r="K9" s="38">
        <f t="shared" si="7"/>
        <v>275785.08151593176</v>
      </c>
      <c r="L9" s="44">
        <f t="shared" si="8"/>
        <v>0</v>
      </c>
      <c r="M9" s="64">
        <f t="shared" si="9"/>
        <v>0</v>
      </c>
      <c r="N9" s="64">
        <f t="shared" si="10"/>
        <v>5637.5611343553046</v>
      </c>
      <c r="O9" s="38">
        <f t="shared" si="11"/>
        <v>275785.08151593176</v>
      </c>
      <c r="P9" s="44">
        <v>302469.17300973652</v>
      </c>
      <c r="Q9" s="64">
        <v>249100.99002212699</v>
      </c>
      <c r="R9" s="64">
        <v>938632.8237076985</v>
      </c>
      <c r="S9" s="38">
        <f>AVERAGE(P9:Q9)</f>
        <v>275785.08151593176</v>
      </c>
      <c r="T9" s="64">
        <v>26.258895238420092</v>
      </c>
      <c r="U9" s="64">
        <v>36.232660054153108</v>
      </c>
      <c r="V9" s="64">
        <v>8.2867466431144958</v>
      </c>
      <c r="W9" s="37">
        <f t="shared" si="12"/>
        <v>0</v>
      </c>
      <c r="X9" s="39">
        <v>26.258895238420092</v>
      </c>
      <c r="Y9" s="40">
        <v>36.232660054153108</v>
      </c>
      <c r="Z9" s="64">
        <v>8.4669308746466836</v>
      </c>
      <c r="AA9" s="37">
        <v>30</v>
      </c>
      <c r="AB9" s="41" t="s">
        <v>71</v>
      </c>
      <c r="AC9" s="64">
        <v>0</v>
      </c>
      <c r="AD9" s="64">
        <v>0</v>
      </c>
      <c r="AE9" s="64">
        <v>0.18018423153218779</v>
      </c>
      <c r="AF9" s="37">
        <v>30</v>
      </c>
      <c r="AG9" s="41"/>
      <c r="AH9" s="35" t="e">
        <f>#REF!</f>
        <v>#REF!</v>
      </c>
      <c r="AI9" s="36" t="e">
        <f>#REF!</f>
        <v>#REF!</v>
      </c>
      <c r="AJ9" s="38"/>
    </row>
    <row r="10" spans="1:36" ht="30" customHeight="1" x14ac:dyDescent="0.25">
      <c r="A10" s="29" t="s">
        <v>34</v>
      </c>
      <c r="B10" s="63">
        <v>30</v>
      </c>
      <c r="C10" s="30" t="s">
        <v>72</v>
      </c>
      <c r="D10" s="44">
        <f t="shared" si="0"/>
        <v>-169186.05541368795</v>
      </c>
      <c r="E10" s="64">
        <f t="shared" si="1"/>
        <v>-80604.390580407256</v>
      </c>
      <c r="F10" s="64">
        <f t="shared" si="2"/>
        <v>149829.50988108365</v>
      </c>
      <c r="G10" s="38">
        <f t="shared" si="3"/>
        <v>0</v>
      </c>
      <c r="H10" s="44">
        <f t="shared" si="4"/>
        <v>6631.9020367052808</v>
      </c>
      <c r="I10" s="64">
        <f t="shared" si="5"/>
        <v>49998.526153278755</v>
      </c>
      <c r="J10" s="64">
        <f t="shared" si="6"/>
        <v>397776.20354250341</v>
      </c>
      <c r="K10" s="38">
        <f t="shared" si="7"/>
        <v>166318.40583583451</v>
      </c>
      <c r="L10" s="44">
        <f t="shared" si="8"/>
        <v>175817.95745039315</v>
      </c>
      <c r="M10" s="64">
        <f t="shared" si="9"/>
        <v>130602.91673368601</v>
      </c>
      <c r="N10" s="64">
        <f t="shared" si="10"/>
        <v>247946.69366141973</v>
      </c>
      <c r="O10" s="38">
        <f t="shared" si="11"/>
        <v>166318.40583583451</v>
      </c>
      <c r="P10" s="44">
        <v>221743.498609111</v>
      </c>
      <c r="Q10" s="64">
        <v>92884.567029759783</v>
      </c>
      <c r="R10" s="64">
        <v>184327.1518686327</v>
      </c>
      <c r="S10" s="38">
        <f t="shared" ref="S10:S16" si="13">AVERAGE(P10:R10)</f>
        <v>166318.40583583451</v>
      </c>
      <c r="T10" s="64">
        <v>-22.88942717259938</v>
      </c>
      <c r="U10" s="64">
        <v>-26.033729765219871</v>
      </c>
      <c r="V10" s="64">
        <v>24.38536727153441</v>
      </c>
      <c r="W10" s="37">
        <f t="shared" si="12"/>
        <v>0</v>
      </c>
      <c r="X10" s="39">
        <v>0.89723965910666681</v>
      </c>
      <c r="Y10" s="40">
        <v>16.14860070476276</v>
      </c>
      <c r="Z10" s="64">
        <v>64.739708639233911</v>
      </c>
      <c r="AA10" s="37">
        <v>30</v>
      </c>
      <c r="AB10" s="43" t="s">
        <v>73</v>
      </c>
      <c r="AC10" s="64">
        <v>23.786666831706039</v>
      </c>
      <c r="AD10" s="64">
        <v>42.182330469982631</v>
      </c>
      <c r="AE10" s="64">
        <v>40.354341367699497</v>
      </c>
      <c r="AF10" s="37">
        <v>30</v>
      </c>
      <c r="AG10" s="41"/>
      <c r="AH10" s="35" t="e">
        <f>#REF!</f>
        <v>#REF!</v>
      </c>
      <c r="AI10" s="36" t="e">
        <f>#REF!</f>
        <v>#REF!</v>
      </c>
      <c r="AJ10" s="38"/>
    </row>
    <row r="11" spans="1:36" ht="60" customHeight="1" x14ac:dyDescent="0.25">
      <c r="A11" s="29" t="s">
        <v>28</v>
      </c>
      <c r="B11" s="63">
        <v>30</v>
      </c>
      <c r="C11" s="30" t="s">
        <v>74</v>
      </c>
      <c r="D11" s="44">
        <f t="shared" si="0"/>
        <v>218611.37195707025</v>
      </c>
      <c r="E11" s="64">
        <f t="shared" si="1"/>
        <v>227216.2554941634</v>
      </c>
      <c r="F11" s="64">
        <f t="shared" si="2"/>
        <v>103662.52815253244</v>
      </c>
      <c r="G11" s="38">
        <f t="shared" si="3"/>
        <v>78531.321305998179</v>
      </c>
      <c r="H11" s="44">
        <f t="shared" si="4"/>
        <v>322212.29501132498</v>
      </c>
      <c r="I11" s="64">
        <f t="shared" si="5"/>
        <v>260756.26774080086</v>
      </c>
      <c r="J11" s="64">
        <f t="shared" si="6"/>
        <v>146488.23925880168</v>
      </c>
      <c r="K11" s="38">
        <f t="shared" si="7"/>
        <v>235593.96391799452</v>
      </c>
      <c r="L11" s="44">
        <f t="shared" si="8"/>
        <v>103600.92305425472</v>
      </c>
      <c r="M11" s="64">
        <f t="shared" si="9"/>
        <v>33540.012246637409</v>
      </c>
      <c r="N11" s="64">
        <f t="shared" si="10"/>
        <v>42825.711106269249</v>
      </c>
      <c r="O11" s="38">
        <f t="shared" si="11"/>
        <v>157062.64261199636</v>
      </c>
      <c r="P11" s="44">
        <v>200594.33945057029</v>
      </c>
      <c r="Q11" s="64">
        <v>94636.481618836813</v>
      </c>
      <c r="R11" s="64">
        <v>175957.106766582</v>
      </c>
      <c r="S11" s="38">
        <f t="shared" si="13"/>
        <v>157062.64261199636</v>
      </c>
      <c r="T11" s="64">
        <v>32.694547496581727</v>
      </c>
      <c r="U11" s="64">
        <v>72.028117996602717</v>
      </c>
      <c r="V11" s="64">
        <v>17.67405648867264</v>
      </c>
      <c r="W11" s="37">
        <f t="shared" si="12"/>
        <v>15</v>
      </c>
      <c r="X11" s="44">
        <v>48.188642196066063</v>
      </c>
      <c r="Y11" s="64">
        <v>82.660385280711523</v>
      </c>
      <c r="Z11" s="64">
        <v>24.975673097386299</v>
      </c>
      <c r="AA11" s="37">
        <v>45</v>
      </c>
      <c r="AB11" s="41" t="s">
        <v>75</v>
      </c>
      <c r="AC11" s="42">
        <v>15.49409469948433</v>
      </c>
      <c r="AD11" s="42">
        <v>10.632267284108799</v>
      </c>
      <c r="AE11" s="64">
        <v>7.3016166087136574</v>
      </c>
      <c r="AF11" s="37">
        <v>30</v>
      </c>
      <c r="AG11" s="41" t="s">
        <v>76</v>
      </c>
      <c r="AH11" s="35" t="e">
        <f>#REF!</f>
        <v>#REF!</v>
      </c>
      <c r="AI11" s="36" t="e">
        <f>#REF!</f>
        <v>#REF!</v>
      </c>
      <c r="AJ11" s="38"/>
    </row>
    <row r="12" spans="1:36" ht="45" customHeight="1" x14ac:dyDescent="0.25">
      <c r="A12" s="29" t="s">
        <v>25</v>
      </c>
      <c r="B12" s="63">
        <v>30</v>
      </c>
      <c r="C12" s="30" t="s">
        <v>77</v>
      </c>
      <c r="D12" s="44">
        <f t="shared" si="0"/>
        <v>32751.120866791152</v>
      </c>
      <c r="E12" s="64">
        <f t="shared" si="1"/>
        <v>32385.810608342937</v>
      </c>
      <c r="F12" s="64">
        <f t="shared" si="2"/>
        <v>78330.070810390098</v>
      </c>
      <c r="G12" s="38">
        <f t="shared" si="3"/>
        <v>0</v>
      </c>
      <c r="H12" s="44">
        <f t="shared" si="4"/>
        <v>32751.120866791152</v>
      </c>
      <c r="I12" s="64">
        <f t="shared" si="5"/>
        <v>32385.810608342937</v>
      </c>
      <c r="J12" s="64">
        <f t="shared" si="6"/>
        <v>158815.74675953429</v>
      </c>
      <c r="K12" s="38">
        <f t="shared" si="7"/>
        <v>54567.415723601793</v>
      </c>
      <c r="L12" s="44">
        <f t="shared" si="8"/>
        <v>0</v>
      </c>
      <c r="M12" s="64">
        <f t="shared" si="9"/>
        <v>0</v>
      </c>
      <c r="N12" s="64">
        <f t="shared" si="10"/>
        <v>80485.675949144192</v>
      </c>
      <c r="O12" s="38">
        <f t="shared" si="11"/>
        <v>54567.415723601793</v>
      </c>
      <c r="P12" s="44">
        <v>44749.580102119107</v>
      </c>
      <c r="Q12" s="64">
        <v>31999.951666109311</v>
      </c>
      <c r="R12" s="64">
        <v>86952.715402576956</v>
      </c>
      <c r="S12" s="38">
        <f t="shared" si="13"/>
        <v>54567.415723601793</v>
      </c>
      <c r="T12" s="64">
        <v>21.95626470151408</v>
      </c>
      <c r="U12" s="64">
        <v>30.361743304733441</v>
      </c>
      <c r="V12" s="64">
        <v>27.025057393918491</v>
      </c>
      <c r="W12" s="37">
        <f t="shared" si="12"/>
        <v>0</v>
      </c>
      <c r="X12" s="44">
        <v>21.95626470151408</v>
      </c>
      <c r="Y12" s="64">
        <v>30.361743304733441</v>
      </c>
      <c r="Z12" s="64">
        <v>54.793831115305537</v>
      </c>
      <c r="AA12" s="37">
        <v>30</v>
      </c>
      <c r="AB12" s="43" t="s">
        <v>78</v>
      </c>
      <c r="AC12" s="64">
        <v>0</v>
      </c>
      <c r="AD12" s="64">
        <v>0</v>
      </c>
      <c r="AE12" s="64">
        <v>27.768773721387049</v>
      </c>
      <c r="AF12" s="37">
        <v>30</v>
      </c>
      <c r="AG12" s="38"/>
      <c r="AH12" s="35" t="e">
        <f>#REF!</f>
        <v>#REF!</v>
      </c>
      <c r="AI12" s="36" t="e">
        <f>#REF!</f>
        <v>#REF!</v>
      </c>
      <c r="AJ12" s="38"/>
    </row>
    <row r="13" spans="1:36" x14ac:dyDescent="0.25">
      <c r="A13" s="29" t="s">
        <v>33</v>
      </c>
      <c r="B13" s="63">
        <v>14</v>
      </c>
      <c r="C13" s="30" t="s">
        <v>79</v>
      </c>
      <c r="D13" s="44">
        <f t="shared" si="0"/>
        <v>105520.98377065216</v>
      </c>
      <c r="E13" s="64">
        <f t="shared" si="1"/>
        <v>64139.95553942048</v>
      </c>
      <c r="F13" s="64">
        <f t="shared" si="2"/>
        <v>71989.679217645433</v>
      </c>
      <c r="G13" s="38">
        <f t="shared" si="3"/>
        <v>0</v>
      </c>
      <c r="H13" s="44">
        <f t="shared" si="4"/>
        <v>164255.47743287522</v>
      </c>
      <c r="I13" s="64">
        <f t="shared" si="5"/>
        <v>158878.36531096816</v>
      </c>
      <c r="J13" s="64">
        <f t="shared" si="6"/>
        <v>154443.9815179038</v>
      </c>
      <c r="K13" s="38">
        <f t="shared" si="7"/>
        <v>171225.46231897475</v>
      </c>
      <c r="L13" s="44">
        <f t="shared" si="8"/>
        <v>58734.493662223023</v>
      </c>
      <c r="M13" s="64">
        <f t="shared" si="9"/>
        <v>94738.409771547609</v>
      </c>
      <c r="N13" s="64">
        <f t="shared" si="10"/>
        <v>82454.302300258394</v>
      </c>
      <c r="O13" s="38">
        <f t="shared" si="11"/>
        <v>171225.46231897475</v>
      </c>
      <c r="P13" s="44">
        <v>265847.4262362991</v>
      </c>
      <c r="Q13" s="64">
        <v>100604.2568347819</v>
      </c>
      <c r="R13" s="64">
        <v>147224.70388584319</v>
      </c>
      <c r="S13" s="38">
        <f t="shared" si="13"/>
        <v>171225.46231897475</v>
      </c>
      <c r="T13" s="64">
        <v>11.90769291219614</v>
      </c>
      <c r="U13" s="64">
        <v>19.126413997994579</v>
      </c>
      <c r="V13" s="64">
        <v>14.669347735309209</v>
      </c>
      <c r="W13" s="37">
        <f t="shared" si="12"/>
        <v>0</v>
      </c>
      <c r="X13" s="44">
        <v>18.535685647775619</v>
      </c>
      <c r="Y13" s="64">
        <v>47.377229446231283</v>
      </c>
      <c r="Z13" s="64">
        <v>31.471073286245161</v>
      </c>
      <c r="AA13" s="37">
        <v>30</v>
      </c>
      <c r="AB13" s="38"/>
      <c r="AC13" s="64">
        <v>6.6279927355794754</v>
      </c>
      <c r="AD13" s="64">
        <v>28.25081544823669</v>
      </c>
      <c r="AE13" s="64">
        <v>16.801725550935959</v>
      </c>
      <c r="AF13" s="37">
        <v>30</v>
      </c>
      <c r="AG13" s="41" t="s">
        <v>80</v>
      </c>
      <c r="AH13" s="35" t="e">
        <f>#REF!</f>
        <v>#REF!</v>
      </c>
      <c r="AI13" s="36" t="e">
        <f>#REF!</f>
        <v>#REF!</v>
      </c>
      <c r="AJ13" s="38"/>
    </row>
    <row r="14" spans="1:36" ht="60" customHeight="1" x14ac:dyDescent="0.25">
      <c r="A14" s="29" t="s">
        <v>41</v>
      </c>
      <c r="B14" s="63">
        <v>14</v>
      </c>
      <c r="C14" s="30" t="s">
        <v>30</v>
      </c>
      <c r="D14" s="44">
        <f t="shared" si="0"/>
        <v>-13555.375835929191</v>
      </c>
      <c r="E14" s="64">
        <f t="shared" si="1"/>
        <v>-19732.686932456429</v>
      </c>
      <c r="F14" s="64">
        <f t="shared" si="2"/>
        <v>47728.694359509514</v>
      </c>
      <c r="G14" s="38">
        <f t="shared" si="3"/>
        <v>369817.56863511272</v>
      </c>
      <c r="H14" s="44">
        <f t="shared" si="4"/>
        <v>340991.67044526251</v>
      </c>
      <c r="I14" s="64">
        <f t="shared" si="5"/>
        <v>256792.73145820168</v>
      </c>
      <c r="J14" s="64">
        <f t="shared" si="6"/>
        <v>96724.71913752667</v>
      </c>
      <c r="K14" s="38">
        <f t="shared" si="7"/>
        <v>693407.94119083637</v>
      </c>
      <c r="L14" s="44">
        <f t="shared" si="8"/>
        <v>354547.04628119175</v>
      </c>
      <c r="M14" s="64">
        <f t="shared" si="9"/>
        <v>276525.4183906581</v>
      </c>
      <c r="N14" s="64">
        <f t="shared" si="10"/>
        <v>48996.024778017163</v>
      </c>
      <c r="O14" s="38">
        <f t="shared" si="11"/>
        <v>323590.37255572365</v>
      </c>
      <c r="P14" s="44">
        <v>715102.28865330899</v>
      </c>
      <c r="Q14" s="64">
        <v>518297.05283226131</v>
      </c>
      <c r="R14" s="64">
        <v>846824.48208693904</v>
      </c>
      <c r="S14" s="38">
        <f t="shared" si="13"/>
        <v>693407.94119083637</v>
      </c>
      <c r="T14" s="64">
        <v>-0.56867567274005815</v>
      </c>
      <c r="U14" s="64">
        <v>-1.1421647195151581</v>
      </c>
      <c r="V14" s="64">
        <v>1.690859039947175</v>
      </c>
      <c r="W14" s="37">
        <f t="shared" si="12"/>
        <v>16</v>
      </c>
      <c r="X14" s="39">
        <v>14.305296285126831</v>
      </c>
      <c r="Y14" s="40">
        <v>14.863642194468079</v>
      </c>
      <c r="Z14" s="64">
        <v>3.4266151197880621</v>
      </c>
      <c r="AA14" s="37">
        <v>30</v>
      </c>
      <c r="AB14" s="41" t="s">
        <v>81</v>
      </c>
      <c r="AC14" s="64">
        <v>14.873971957866891</v>
      </c>
      <c r="AD14" s="64">
        <v>16.005806913983239</v>
      </c>
      <c r="AE14" s="64">
        <v>1.7357560798408871</v>
      </c>
      <c r="AF14" s="37">
        <v>14</v>
      </c>
      <c r="AG14" s="41" t="s">
        <v>82</v>
      </c>
      <c r="AH14" s="35" t="e">
        <f>#REF!</f>
        <v>#REF!</v>
      </c>
      <c r="AI14" s="36" t="e">
        <f>#REF!</f>
        <v>#REF!</v>
      </c>
      <c r="AJ14" s="38"/>
    </row>
    <row r="15" spans="1:36" x14ac:dyDescent="0.25">
      <c r="A15" s="29" t="s">
        <v>35</v>
      </c>
      <c r="B15" s="63">
        <v>30</v>
      </c>
      <c r="C15" s="30" t="s">
        <v>83</v>
      </c>
      <c r="D15" s="44">
        <f t="shared" si="0"/>
        <v>-533203.1587168168</v>
      </c>
      <c r="E15" s="64">
        <f t="shared" si="1"/>
        <v>-30512.859631715295</v>
      </c>
      <c r="F15" s="64">
        <f t="shared" si="2"/>
        <v>-291917.3930019277</v>
      </c>
      <c r="G15" s="38">
        <f t="shared" si="3"/>
        <v>0</v>
      </c>
      <c r="H15" s="44">
        <f t="shared" si="4"/>
        <v>244159.66282620991</v>
      </c>
      <c r="I15" s="64">
        <f t="shared" si="5"/>
        <v>186842.49090757937</v>
      </c>
      <c r="J15" s="64">
        <f t="shared" si="6"/>
        <v>308230.57889805338</v>
      </c>
      <c r="K15" s="38">
        <f t="shared" si="7"/>
        <v>628179.08175919845</v>
      </c>
      <c r="L15" s="44">
        <f t="shared" si="8"/>
        <v>777362.82154302672</v>
      </c>
      <c r="M15" s="64">
        <f t="shared" si="9"/>
        <v>217355.35053929471</v>
      </c>
      <c r="N15" s="64">
        <f t="shared" si="10"/>
        <v>600147.97189998103</v>
      </c>
      <c r="O15" s="38">
        <f t="shared" si="11"/>
        <v>628179.08175919845</v>
      </c>
      <c r="P15" s="44">
        <v>948636.28903847956</v>
      </c>
      <c r="Q15" s="64">
        <v>273046.79099178629</v>
      </c>
      <c r="R15" s="64">
        <v>662854.16524732998</v>
      </c>
      <c r="S15" s="38">
        <f t="shared" si="13"/>
        <v>628179.08175919857</v>
      </c>
      <c r="T15" s="64">
        <v>-16.86219992460741</v>
      </c>
      <c r="U15" s="64">
        <v>-3.3524868965736911</v>
      </c>
      <c r="V15" s="64">
        <v>-13.211837911269891</v>
      </c>
      <c r="W15" s="37">
        <f t="shared" si="12"/>
        <v>0</v>
      </c>
      <c r="X15" s="44">
        <v>7.7213890818055999</v>
      </c>
      <c r="Y15" s="64">
        <v>20.528623342788151</v>
      </c>
      <c r="Z15" s="64">
        <v>13.95015352055804</v>
      </c>
      <c r="AA15" s="37">
        <v>30</v>
      </c>
      <c r="AB15" s="38"/>
      <c r="AC15" s="64">
        <v>24.58358900641301</v>
      </c>
      <c r="AD15" s="64">
        <v>23.881110239361849</v>
      </c>
      <c r="AE15" s="64">
        <v>27.161991431827929</v>
      </c>
      <c r="AF15" s="37">
        <v>30</v>
      </c>
      <c r="AG15" s="38"/>
      <c r="AH15" s="35" t="e">
        <f>#REF!</f>
        <v>#REF!</v>
      </c>
      <c r="AI15" s="36" t="e">
        <f>#REF!</f>
        <v>#REF!</v>
      </c>
      <c r="AJ15" s="38"/>
    </row>
    <row r="16" spans="1:36" x14ac:dyDescent="0.25">
      <c r="A16" s="29" t="s">
        <v>26</v>
      </c>
      <c r="B16" s="63">
        <v>30</v>
      </c>
      <c r="C16" s="30" t="s">
        <v>84</v>
      </c>
      <c r="D16" s="44">
        <f t="shared" si="0"/>
        <v>-117300.32351601058</v>
      </c>
      <c r="E16" s="64">
        <f t="shared" si="1"/>
        <v>100457.70938507066</v>
      </c>
      <c r="F16" s="64">
        <f t="shared" si="2"/>
        <v>32575.017306188583</v>
      </c>
      <c r="G16" s="38">
        <f t="shared" si="3"/>
        <v>0</v>
      </c>
      <c r="H16" s="45">
        <f t="shared" si="4"/>
        <v>311595.14798856829</v>
      </c>
      <c r="I16" s="46">
        <f t="shared" si="5"/>
        <v>272791.32260181982</v>
      </c>
      <c r="J16" s="46">
        <f t="shared" si="6"/>
        <v>405524.92113337549</v>
      </c>
      <c r="K16" s="48">
        <f t="shared" si="7"/>
        <v>319055.82179968467</v>
      </c>
      <c r="L16" s="45">
        <f t="shared" si="8"/>
        <v>428895.47150457889</v>
      </c>
      <c r="M16" s="46">
        <f t="shared" si="9"/>
        <v>172333.61321674919</v>
      </c>
      <c r="N16" s="46">
        <f t="shared" si="10"/>
        <v>372949.90382718702</v>
      </c>
      <c r="O16" s="48">
        <f t="shared" si="11"/>
        <v>319055.82179968467</v>
      </c>
      <c r="P16" s="44">
        <v>389172.96914017061</v>
      </c>
      <c r="Q16" s="64">
        <v>233862.14736400929</v>
      </c>
      <c r="R16" s="46">
        <v>334132.3488948741</v>
      </c>
      <c r="S16" s="38">
        <f t="shared" si="13"/>
        <v>319055.82179968467</v>
      </c>
      <c r="T16" s="46">
        <v>-9.0422767882752311</v>
      </c>
      <c r="U16" s="46">
        <v>12.886785294335001</v>
      </c>
      <c r="V16" s="46">
        <v>2.924740817277538</v>
      </c>
      <c r="W16" s="47">
        <f t="shared" si="12"/>
        <v>0</v>
      </c>
      <c r="X16" s="45">
        <v>24.0197937187415</v>
      </c>
      <c r="Y16" s="46">
        <v>34.99386185536261</v>
      </c>
      <c r="Z16" s="46">
        <v>36.409966512487827</v>
      </c>
      <c r="AA16" s="37">
        <v>30</v>
      </c>
      <c r="AB16" s="41"/>
      <c r="AC16" s="46">
        <v>33.062070507016728</v>
      </c>
      <c r="AD16" s="46">
        <v>22.107076561027611</v>
      </c>
      <c r="AE16" s="46">
        <v>33.485225695210303</v>
      </c>
      <c r="AF16" s="47">
        <v>30</v>
      </c>
      <c r="AG16" s="48"/>
      <c r="AH16" s="49" t="e">
        <f>#REF!</f>
        <v>#REF!</v>
      </c>
      <c r="AI16" s="50" t="e">
        <f>#REF!</f>
        <v>#REF!</v>
      </c>
      <c r="AJ16" s="48"/>
    </row>
    <row r="17" spans="1:36" ht="15.75" customHeight="1" thickBot="1" x14ac:dyDescent="0.3">
      <c r="A17" s="51" t="s">
        <v>85</v>
      </c>
      <c r="B17" s="52"/>
      <c r="C17" s="53"/>
      <c r="D17" s="54">
        <f t="shared" ref="D17:S17" si="14">SUM(D4:D16)</f>
        <v>1611108.7278423382</v>
      </c>
      <c r="E17" s="55">
        <f t="shared" si="14"/>
        <v>2601016.0090631284</v>
      </c>
      <c r="F17" s="55">
        <f t="shared" si="14"/>
        <v>2216269.7407386894</v>
      </c>
      <c r="G17" s="56">
        <f t="shared" si="14"/>
        <v>649293.15162803861</v>
      </c>
      <c r="H17" s="54">
        <f t="shared" si="14"/>
        <v>3664874.4907923583</v>
      </c>
      <c r="I17" s="55">
        <f t="shared" si="14"/>
        <v>4594026.9388979794</v>
      </c>
      <c r="J17" s="55">
        <f t="shared" si="14"/>
        <v>3751889.9822107134</v>
      </c>
      <c r="K17" s="56">
        <f t="shared" si="14"/>
        <v>3527143.2417919058</v>
      </c>
      <c r="L17" s="54">
        <f t="shared" si="14"/>
        <v>2053765.7629500211</v>
      </c>
      <c r="M17" s="55">
        <f t="shared" si="14"/>
        <v>1993010.929834852</v>
      </c>
      <c r="N17" s="55">
        <f t="shared" si="14"/>
        <v>1535620.241472024</v>
      </c>
      <c r="O17" s="56">
        <f t="shared" si="14"/>
        <v>2877850.090163867</v>
      </c>
      <c r="P17" s="57">
        <f t="shared" si="14"/>
        <v>4001764.305314857</v>
      </c>
      <c r="Q17" s="58">
        <f t="shared" si="14"/>
        <v>2482678.7150605633</v>
      </c>
      <c r="R17" s="58">
        <f t="shared" si="14"/>
        <v>5586514.7286213636</v>
      </c>
      <c r="S17" s="59">
        <f t="shared" si="14"/>
        <v>3327042.0582992313</v>
      </c>
      <c r="T17" s="58">
        <f>D17/P17*30</f>
        <v>12.077988144148662</v>
      </c>
      <c r="U17" s="58">
        <f>E17/Q17*30</f>
        <v>31.429954991171844</v>
      </c>
      <c r="V17" s="58">
        <f>F17/R17*30</f>
        <v>11.901533505590269</v>
      </c>
      <c r="W17" s="60">
        <f>G17/S17*30</f>
        <v>5.8546884011435161</v>
      </c>
      <c r="X17" s="57">
        <f>H17/P17*30</f>
        <v>27.474440355657133</v>
      </c>
      <c r="Y17" s="58">
        <f>I17/Q17*30</f>
        <v>55.512945485407819</v>
      </c>
      <c r="Z17" s="58">
        <f>J17/R17*30</f>
        <v>20.147928526825538</v>
      </c>
      <c r="AA17" s="60">
        <f>K17/S17*30</f>
        <v>31.804316086057824</v>
      </c>
      <c r="AB17" s="59"/>
      <c r="AC17" s="57">
        <f>L17/P17*30</f>
        <v>15.396452211508482</v>
      </c>
      <c r="AD17" s="58">
        <f>M17/Q17*30</f>
        <v>24.082990494235986</v>
      </c>
      <c r="AE17" s="58">
        <f>N17/R17*30</f>
        <v>8.2463950212352692</v>
      </c>
      <c r="AF17" s="60">
        <f>O17/S17*30</f>
        <v>25.949627684914304</v>
      </c>
      <c r="AG17" s="59"/>
      <c r="AH17" s="61" t="e">
        <f>#REF!</f>
        <v>#REF!</v>
      </c>
      <c r="AI17" s="62" t="e">
        <f>#REF!</f>
        <v>#REF!</v>
      </c>
      <c r="AJ17" s="56"/>
    </row>
    <row r="18" spans="1:36" ht="15.75" customHeight="1" thickTop="1" x14ac:dyDescent="0.25"/>
    <row r="19" spans="1:36" x14ac:dyDescent="0.25">
      <c r="F19" s="64"/>
      <c r="R19" s="64"/>
      <c r="X19" s="64"/>
      <c r="Y19" s="64"/>
      <c r="Z19" s="64"/>
      <c r="AA19" s="64"/>
      <c r="AB19" s="64"/>
      <c r="AC19" s="64"/>
      <c r="AD19" s="64"/>
      <c r="AG19" s="64"/>
      <c r="AJ19" s="64"/>
    </row>
    <row r="20" spans="1:36" x14ac:dyDescent="0.25">
      <c r="R20" s="23"/>
      <c r="Z20" s="6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134" x14ac:dyDescent="0.25">
      <c r="C1" s="4" t="s">
        <v>86</v>
      </c>
      <c r="F1" s="80" t="s">
        <v>87</v>
      </c>
      <c r="G1" s="2"/>
    </row>
    <row r="2" spans="1:134" ht="30" customHeight="1" x14ac:dyDescent="0.25">
      <c r="A2" s="9" t="s">
        <v>88</v>
      </c>
      <c r="B2" s="4" t="s">
        <v>89</v>
      </c>
      <c r="C2" s="4" t="s">
        <v>90</v>
      </c>
      <c r="D2" s="4" t="s">
        <v>91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79">
        <f t="shared" si="0"/>
        <v>43676</v>
      </c>
      <c r="AJ2" s="79">
        <f t="shared" si="0"/>
        <v>43677</v>
      </c>
      <c r="AK2" s="79">
        <f t="shared" si="0"/>
        <v>43678</v>
      </c>
      <c r="AL2" s="79">
        <f t="shared" si="0"/>
        <v>43679</v>
      </c>
      <c r="AM2" s="79">
        <f t="shared" ref="AM2:BR2" si="1">AL2+1</f>
        <v>43680</v>
      </c>
      <c r="AN2" s="79">
        <f t="shared" si="1"/>
        <v>43681</v>
      </c>
      <c r="AO2" s="79">
        <f t="shared" si="1"/>
        <v>43682</v>
      </c>
      <c r="AP2" s="79">
        <f t="shared" si="1"/>
        <v>43683</v>
      </c>
      <c r="AQ2" s="79">
        <f t="shared" si="1"/>
        <v>43684</v>
      </c>
      <c r="AR2" s="79">
        <f t="shared" si="1"/>
        <v>43685</v>
      </c>
      <c r="AS2" s="79">
        <f t="shared" si="1"/>
        <v>43686</v>
      </c>
      <c r="AT2" s="79">
        <f t="shared" si="1"/>
        <v>43687</v>
      </c>
      <c r="AU2" s="79">
        <f t="shared" si="1"/>
        <v>43688</v>
      </c>
      <c r="AV2" s="79">
        <f t="shared" si="1"/>
        <v>43689</v>
      </c>
      <c r="AW2" s="79">
        <f t="shared" si="1"/>
        <v>43690</v>
      </c>
      <c r="AX2" s="79">
        <f t="shared" si="1"/>
        <v>43691</v>
      </c>
      <c r="AY2" s="79">
        <f t="shared" si="1"/>
        <v>43692</v>
      </c>
      <c r="AZ2" s="79">
        <f t="shared" si="1"/>
        <v>43693</v>
      </c>
      <c r="BA2" s="79">
        <f t="shared" si="1"/>
        <v>43694</v>
      </c>
      <c r="BB2" s="79">
        <f t="shared" si="1"/>
        <v>43695</v>
      </c>
      <c r="BC2" s="79">
        <f t="shared" si="1"/>
        <v>43696</v>
      </c>
      <c r="BD2" s="79">
        <f t="shared" si="1"/>
        <v>43697</v>
      </c>
      <c r="BE2" s="79">
        <f t="shared" si="1"/>
        <v>43698</v>
      </c>
      <c r="BF2" s="79">
        <f t="shared" si="1"/>
        <v>43699</v>
      </c>
      <c r="BG2" s="79">
        <f t="shared" si="1"/>
        <v>43700</v>
      </c>
      <c r="BH2" s="79">
        <f t="shared" si="1"/>
        <v>43701</v>
      </c>
      <c r="BI2" s="79">
        <f t="shared" si="1"/>
        <v>43702</v>
      </c>
      <c r="BJ2" s="79">
        <f t="shared" si="1"/>
        <v>43703</v>
      </c>
      <c r="BK2" s="79">
        <f t="shared" si="1"/>
        <v>43704</v>
      </c>
      <c r="BL2" s="79">
        <f t="shared" si="1"/>
        <v>43705</v>
      </c>
      <c r="BM2" s="79">
        <f t="shared" si="1"/>
        <v>43706</v>
      </c>
      <c r="BN2" s="79">
        <f t="shared" si="1"/>
        <v>43707</v>
      </c>
      <c r="BO2" s="79">
        <f t="shared" si="1"/>
        <v>43708</v>
      </c>
      <c r="BP2" s="79">
        <f t="shared" si="1"/>
        <v>43709</v>
      </c>
      <c r="BQ2" s="79">
        <f t="shared" si="1"/>
        <v>43710</v>
      </c>
      <c r="BR2" s="79">
        <f t="shared" si="1"/>
        <v>43711</v>
      </c>
      <c r="BS2" s="79">
        <f t="shared" ref="BS2:CS2" si="2">BR2+1</f>
        <v>43712</v>
      </c>
      <c r="BT2" s="79">
        <f t="shared" si="2"/>
        <v>43713</v>
      </c>
      <c r="BU2" s="79">
        <f t="shared" si="2"/>
        <v>43714</v>
      </c>
      <c r="BV2" s="79">
        <f t="shared" si="2"/>
        <v>43715</v>
      </c>
      <c r="BW2" s="79">
        <f t="shared" si="2"/>
        <v>43716</v>
      </c>
      <c r="BX2" s="79">
        <f t="shared" si="2"/>
        <v>43717</v>
      </c>
      <c r="BY2" s="79">
        <f t="shared" si="2"/>
        <v>43718</v>
      </c>
      <c r="BZ2" s="79">
        <f t="shared" si="2"/>
        <v>43719</v>
      </c>
      <c r="CA2" s="79">
        <f t="shared" si="2"/>
        <v>43720</v>
      </c>
      <c r="CB2" s="79">
        <f t="shared" si="2"/>
        <v>43721</v>
      </c>
      <c r="CC2" s="79">
        <f t="shared" si="2"/>
        <v>43722</v>
      </c>
      <c r="CD2" s="79">
        <f t="shared" si="2"/>
        <v>43723</v>
      </c>
      <c r="CE2" s="79">
        <f t="shared" si="2"/>
        <v>43724</v>
      </c>
      <c r="CF2" s="79">
        <f t="shared" si="2"/>
        <v>43725</v>
      </c>
      <c r="CG2" s="79">
        <f t="shared" si="2"/>
        <v>43726</v>
      </c>
      <c r="CH2" s="79">
        <f t="shared" si="2"/>
        <v>43727</v>
      </c>
      <c r="CI2" s="79">
        <f t="shared" si="2"/>
        <v>43728</v>
      </c>
      <c r="CJ2" s="79">
        <f t="shared" si="2"/>
        <v>43729</v>
      </c>
      <c r="CK2" s="79">
        <f t="shared" si="2"/>
        <v>43730</v>
      </c>
      <c r="CL2" s="79">
        <f t="shared" si="2"/>
        <v>43731</v>
      </c>
      <c r="CM2" s="79">
        <f t="shared" si="2"/>
        <v>43732</v>
      </c>
      <c r="CN2" s="79">
        <f t="shared" si="2"/>
        <v>43733</v>
      </c>
      <c r="CO2" s="79">
        <f t="shared" si="2"/>
        <v>43734</v>
      </c>
      <c r="CP2" s="79">
        <f t="shared" si="2"/>
        <v>43735</v>
      </c>
      <c r="CQ2" s="79">
        <f t="shared" si="2"/>
        <v>43736</v>
      </c>
      <c r="CR2" s="79">
        <f t="shared" si="2"/>
        <v>43737</v>
      </c>
      <c r="CS2" s="79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8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8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2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8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2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8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2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8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2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8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2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8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2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8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2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8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2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8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2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8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2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8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2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8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2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8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8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8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8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8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8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8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8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8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8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8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8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8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8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8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8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8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8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8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8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8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8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8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8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8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8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8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8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8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8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8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8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8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8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8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8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8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8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8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8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8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8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8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8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8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8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8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8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8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8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8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8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8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8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8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8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8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8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8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8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8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8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8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8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8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8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8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8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8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8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8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8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8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8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8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8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8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8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8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8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8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8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8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8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8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8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8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8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8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8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8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8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8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8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8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8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8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8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8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8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8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8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8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8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8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8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8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8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8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8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8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8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8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8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8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8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8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8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8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8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8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8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8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8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8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8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8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8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8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8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8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8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8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8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8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8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8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8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8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8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8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8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8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8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8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8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8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8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8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8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8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8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8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8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8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8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8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8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8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8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8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8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8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8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8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8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8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8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8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8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8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8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8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8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8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8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8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8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8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8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8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8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8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8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8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8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8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8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8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8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8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8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8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8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8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8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8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8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8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8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8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8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8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8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8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8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8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8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8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8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8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8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8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8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8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8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8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8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8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8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8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8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8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8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8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8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8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8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8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8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8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8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8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8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92</v>
      </c>
      <c r="F1" s="80" t="s">
        <v>93</v>
      </c>
    </row>
    <row r="2" spans="1:97" ht="30" customHeight="1" x14ac:dyDescent="0.25">
      <c r="A2" s="9" t="s">
        <v>88</v>
      </c>
      <c r="B2" s="4" t="s">
        <v>89</v>
      </c>
      <c r="C2" s="4" t="s">
        <v>90</v>
      </c>
      <c r="D2" s="4" t="s">
        <v>91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8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8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8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8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8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8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8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8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8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8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8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8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8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8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8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8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8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8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8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8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8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8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8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8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8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8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8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8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8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8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2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8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2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8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2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8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2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8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2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82"/>
      <c r="G37" s="16"/>
    </row>
    <row r="38" spans="3:97" x14ac:dyDescent="0.2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8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2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8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2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8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2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8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2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8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2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8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2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8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2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8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2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8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2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8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2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8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8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8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8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8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8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8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8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8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8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8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8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8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8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8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8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8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8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8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8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8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8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8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8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8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8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8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8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8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8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8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8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8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8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8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8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8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8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8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8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8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8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8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8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8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8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8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8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8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8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8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8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8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8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8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8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8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8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8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8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8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8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8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8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8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8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8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8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8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8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8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8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8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8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8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8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8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8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8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8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8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8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8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8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8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8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8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8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8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8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8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8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8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8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8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8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8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8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8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8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8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8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8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8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8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8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8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8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8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8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8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8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8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8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8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8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8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8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8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8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8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8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8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8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8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8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8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8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8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8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8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8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8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8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8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8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8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8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8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8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8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8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8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8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8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8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8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8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8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8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8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8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8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8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8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8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8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8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8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8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8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8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8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8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8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8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8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8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8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8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8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8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8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8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8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8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8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8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8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8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8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8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8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8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8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8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8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8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8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8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8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8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8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8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8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8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8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8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8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8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8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8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8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8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97" x14ac:dyDescent="0.25">
      <c r="C1" s="4" t="s">
        <v>94</v>
      </c>
      <c r="F1" s="80" t="s">
        <v>95</v>
      </c>
    </row>
    <row r="2" spans="1:97" ht="30" customHeight="1" x14ac:dyDescent="0.25">
      <c r="A2" s="9" t="s">
        <v>88</v>
      </c>
      <c r="B2" s="4" t="s">
        <v>89</v>
      </c>
      <c r="C2" s="4" t="s">
        <v>90</v>
      </c>
      <c r="D2" s="4" t="s">
        <v>91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79">
        <f t="shared" si="0"/>
        <v>43676</v>
      </c>
      <c r="AJ2" s="79">
        <f t="shared" si="0"/>
        <v>43677</v>
      </c>
      <c r="AK2" s="79">
        <f t="shared" si="0"/>
        <v>43678</v>
      </c>
      <c r="AL2" s="79">
        <f t="shared" si="0"/>
        <v>43679</v>
      </c>
      <c r="AM2" s="79">
        <f t="shared" ref="AM2:BR2" si="1">AL2+1</f>
        <v>43680</v>
      </c>
      <c r="AN2" s="79">
        <f t="shared" si="1"/>
        <v>43681</v>
      </c>
      <c r="AO2" s="79">
        <f t="shared" si="1"/>
        <v>43682</v>
      </c>
      <c r="AP2" s="79">
        <f t="shared" si="1"/>
        <v>43683</v>
      </c>
      <c r="AQ2" s="79">
        <f t="shared" si="1"/>
        <v>43684</v>
      </c>
      <c r="AR2" s="79">
        <f t="shared" si="1"/>
        <v>43685</v>
      </c>
      <c r="AS2" s="79">
        <f t="shared" si="1"/>
        <v>43686</v>
      </c>
      <c r="AT2" s="79">
        <f t="shared" si="1"/>
        <v>43687</v>
      </c>
      <c r="AU2" s="79">
        <f t="shared" si="1"/>
        <v>43688</v>
      </c>
      <c r="AV2" s="79">
        <f t="shared" si="1"/>
        <v>43689</v>
      </c>
      <c r="AW2" s="79">
        <f t="shared" si="1"/>
        <v>43690</v>
      </c>
      <c r="AX2" s="79">
        <f t="shared" si="1"/>
        <v>43691</v>
      </c>
      <c r="AY2" s="79">
        <f t="shared" si="1"/>
        <v>43692</v>
      </c>
      <c r="AZ2" s="79">
        <f t="shared" si="1"/>
        <v>43693</v>
      </c>
      <c r="BA2" s="79">
        <f t="shared" si="1"/>
        <v>43694</v>
      </c>
      <c r="BB2" s="79">
        <f t="shared" si="1"/>
        <v>43695</v>
      </c>
      <c r="BC2" s="79">
        <f t="shared" si="1"/>
        <v>43696</v>
      </c>
      <c r="BD2" s="79">
        <f t="shared" si="1"/>
        <v>43697</v>
      </c>
      <c r="BE2" s="79">
        <f t="shared" si="1"/>
        <v>43698</v>
      </c>
      <c r="BF2" s="79">
        <f t="shared" si="1"/>
        <v>43699</v>
      </c>
      <c r="BG2" s="79">
        <f t="shared" si="1"/>
        <v>43700</v>
      </c>
      <c r="BH2" s="79">
        <f t="shared" si="1"/>
        <v>43701</v>
      </c>
      <c r="BI2" s="79">
        <f t="shared" si="1"/>
        <v>43702</v>
      </c>
      <c r="BJ2" s="79">
        <f t="shared" si="1"/>
        <v>43703</v>
      </c>
      <c r="BK2" s="79">
        <f t="shared" si="1"/>
        <v>43704</v>
      </c>
      <c r="BL2" s="79">
        <f t="shared" si="1"/>
        <v>43705</v>
      </c>
      <c r="BM2" s="79">
        <f t="shared" si="1"/>
        <v>43706</v>
      </c>
      <c r="BN2" s="79">
        <f t="shared" si="1"/>
        <v>43707</v>
      </c>
      <c r="BO2" s="79">
        <f t="shared" si="1"/>
        <v>43708</v>
      </c>
      <c r="BP2" s="79">
        <f t="shared" si="1"/>
        <v>43709</v>
      </c>
      <c r="BQ2" s="79">
        <f t="shared" si="1"/>
        <v>43710</v>
      </c>
      <c r="BR2" s="79">
        <f t="shared" si="1"/>
        <v>43711</v>
      </c>
      <c r="BS2" s="79">
        <f t="shared" ref="BS2:CS2" si="2">BR2+1</f>
        <v>43712</v>
      </c>
      <c r="BT2" s="79">
        <f t="shared" si="2"/>
        <v>43713</v>
      </c>
      <c r="BU2" s="79">
        <f t="shared" si="2"/>
        <v>43714</v>
      </c>
      <c r="BV2" s="79">
        <f t="shared" si="2"/>
        <v>43715</v>
      </c>
      <c r="BW2" s="79">
        <f t="shared" si="2"/>
        <v>43716</v>
      </c>
      <c r="BX2" s="79">
        <f t="shared" si="2"/>
        <v>43717</v>
      </c>
      <c r="BY2" s="79">
        <f t="shared" si="2"/>
        <v>43718</v>
      </c>
      <c r="BZ2" s="79">
        <f t="shared" si="2"/>
        <v>43719</v>
      </c>
      <c r="CA2" s="79">
        <f t="shared" si="2"/>
        <v>43720</v>
      </c>
      <c r="CB2" s="79">
        <f t="shared" si="2"/>
        <v>43721</v>
      </c>
      <c r="CC2" s="79">
        <f t="shared" si="2"/>
        <v>43722</v>
      </c>
      <c r="CD2" s="79">
        <f t="shared" si="2"/>
        <v>43723</v>
      </c>
      <c r="CE2" s="79">
        <f t="shared" si="2"/>
        <v>43724</v>
      </c>
      <c r="CF2" s="79">
        <f t="shared" si="2"/>
        <v>43725</v>
      </c>
      <c r="CG2" s="79">
        <f t="shared" si="2"/>
        <v>43726</v>
      </c>
      <c r="CH2" s="79">
        <f t="shared" si="2"/>
        <v>43727</v>
      </c>
      <c r="CI2" s="79">
        <f t="shared" si="2"/>
        <v>43728</v>
      </c>
      <c r="CJ2" s="79">
        <f t="shared" si="2"/>
        <v>43729</v>
      </c>
      <c r="CK2" s="79">
        <f t="shared" si="2"/>
        <v>43730</v>
      </c>
      <c r="CL2" s="79">
        <f t="shared" si="2"/>
        <v>43731</v>
      </c>
      <c r="CM2" s="79">
        <f t="shared" si="2"/>
        <v>43732</v>
      </c>
      <c r="CN2" s="79">
        <f t="shared" si="2"/>
        <v>43733</v>
      </c>
      <c r="CO2" s="79">
        <f t="shared" si="2"/>
        <v>43734</v>
      </c>
      <c r="CP2" s="79">
        <f t="shared" si="2"/>
        <v>43735</v>
      </c>
      <c r="CQ2" s="79">
        <f t="shared" si="2"/>
        <v>43736</v>
      </c>
      <c r="CR2" s="79">
        <f t="shared" si="2"/>
        <v>43737</v>
      </c>
      <c r="CS2" s="79">
        <f t="shared" si="2"/>
        <v>43738</v>
      </c>
    </row>
    <row r="3" spans="1:97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41">
        <f ca="1">SUMIFS(F3:CS3,$F$2:$CS$2,"&gt;="&amp;TODAY()-30)</f>
        <v>0</v>
      </c>
      <c r="F3" s="14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41">
        <f t="shared" ref="E4:E67" ca="1" si="5">SUMIFS(F4:CS4,$F$2:$CS$2,"&gt;="&amp;TODAY()-30)</f>
        <v>0</v>
      </c>
      <c r="F4" s="14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25">
      <c r="A5"/>
      <c r="B5"/>
      <c r="C5" s="16">
        <f t="shared" si="3"/>
        <v>0</v>
      </c>
      <c r="D5" s="16">
        <f t="shared" si="4"/>
        <v>0</v>
      </c>
      <c r="E5" s="141">
        <f t="shared" ca="1" si="5"/>
        <v>0</v>
      </c>
      <c r="F5" s="14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25">
      <c r="A6"/>
      <c r="B6"/>
      <c r="C6" s="16">
        <f t="shared" si="3"/>
        <v>0</v>
      </c>
      <c r="D6" s="16">
        <f t="shared" si="4"/>
        <v>0</v>
      </c>
      <c r="E6" s="141">
        <f t="shared" ca="1" si="5"/>
        <v>0</v>
      </c>
      <c r="F6" s="14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25">
      <c r="A7"/>
      <c r="B7"/>
      <c r="C7" s="16">
        <f t="shared" si="3"/>
        <v>0</v>
      </c>
      <c r="D7" s="16">
        <f t="shared" si="4"/>
        <v>0</v>
      </c>
      <c r="E7" s="141">
        <f t="shared" ca="1" si="5"/>
        <v>0</v>
      </c>
      <c r="F7" s="14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25">
      <c r="A8"/>
      <c r="B8"/>
      <c r="C8" s="16">
        <f t="shared" si="3"/>
        <v>0</v>
      </c>
      <c r="D8" s="16">
        <f t="shared" si="4"/>
        <v>0</v>
      </c>
      <c r="E8" s="141">
        <f t="shared" ca="1" si="5"/>
        <v>0</v>
      </c>
      <c r="F8" s="14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25">
      <c r="A9"/>
      <c r="B9"/>
      <c r="C9" s="16">
        <f t="shared" si="3"/>
        <v>0</v>
      </c>
      <c r="D9" s="16">
        <f t="shared" si="4"/>
        <v>0</v>
      </c>
      <c r="E9" s="141">
        <f t="shared" ca="1" si="5"/>
        <v>0</v>
      </c>
      <c r="F9" s="14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25">
      <c r="A10"/>
      <c r="B10"/>
      <c r="C10" s="16">
        <f t="shared" si="3"/>
        <v>0</v>
      </c>
      <c r="D10" s="16">
        <f t="shared" si="4"/>
        <v>0</v>
      </c>
      <c r="E10" s="141">
        <f t="shared" ca="1" si="5"/>
        <v>0</v>
      </c>
      <c r="F10" s="14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25">
      <c r="A11"/>
      <c r="B11"/>
      <c r="C11" s="16">
        <f t="shared" si="3"/>
        <v>0</v>
      </c>
      <c r="D11" s="16">
        <f t="shared" si="4"/>
        <v>0</v>
      </c>
      <c r="E11" s="141">
        <f t="shared" ca="1" si="5"/>
        <v>0</v>
      </c>
      <c r="F11" s="14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25">
      <c r="A12"/>
      <c r="B12"/>
      <c r="C12" s="16">
        <f t="shared" si="3"/>
        <v>0</v>
      </c>
      <c r="D12" s="16">
        <f t="shared" si="4"/>
        <v>0</v>
      </c>
      <c r="E12" s="141">
        <f t="shared" ca="1" si="5"/>
        <v>0</v>
      </c>
      <c r="F12" s="14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25">
      <c r="A13"/>
      <c r="B13"/>
      <c r="C13" s="16">
        <f t="shared" si="3"/>
        <v>0</v>
      </c>
      <c r="D13" s="16">
        <f t="shared" si="4"/>
        <v>0</v>
      </c>
      <c r="E13" s="141">
        <f t="shared" ca="1" si="5"/>
        <v>0</v>
      </c>
      <c r="F13" s="14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25">
      <c r="A14"/>
      <c r="B14"/>
      <c r="C14" s="16">
        <f t="shared" si="3"/>
        <v>0</v>
      </c>
      <c r="D14" s="16">
        <f t="shared" si="4"/>
        <v>0</v>
      </c>
      <c r="E14" s="141">
        <f t="shared" ca="1" si="5"/>
        <v>0</v>
      </c>
      <c r="F14" s="14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25">
      <c r="A15"/>
      <c r="B15"/>
      <c r="C15" s="16">
        <f t="shared" si="3"/>
        <v>0</v>
      </c>
      <c r="D15" s="16">
        <f t="shared" si="4"/>
        <v>0</v>
      </c>
      <c r="E15" s="141">
        <f t="shared" ca="1" si="5"/>
        <v>0</v>
      </c>
      <c r="F15" s="14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25">
      <c r="A16"/>
      <c r="B16"/>
      <c r="C16" s="16">
        <f t="shared" si="3"/>
        <v>0</v>
      </c>
      <c r="D16" s="16">
        <f t="shared" si="4"/>
        <v>0</v>
      </c>
      <c r="E16" s="141">
        <f t="shared" ca="1" si="5"/>
        <v>0</v>
      </c>
      <c r="F16" s="14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41">
        <f t="shared" ca="1" si="5"/>
        <v>0</v>
      </c>
      <c r="F17" s="14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41">
        <f t="shared" ca="1" si="5"/>
        <v>0</v>
      </c>
      <c r="F18" s="14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41">
        <f t="shared" ca="1" si="5"/>
        <v>0</v>
      </c>
      <c r="F19" s="14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41">
        <f t="shared" ca="1" si="5"/>
        <v>0</v>
      </c>
      <c r="F20" s="14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41">
        <f t="shared" ca="1" si="5"/>
        <v>0</v>
      </c>
      <c r="F21" s="14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41">
        <f t="shared" ca="1" si="5"/>
        <v>0</v>
      </c>
      <c r="F22" s="14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41">
        <f t="shared" ca="1" si="5"/>
        <v>0</v>
      </c>
      <c r="F23" s="14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41">
        <f t="shared" ca="1" si="5"/>
        <v>0</v>
      </c>
      <c r="F24" s="14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41">
        <f t="shared" ca="1" si="5"/>
        <v>0</v>
      </c>
      <c r="F25" s="14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41">
        <f t="shared" ca="1" si="5"/>
        <v>0</v>
      </c>
      <c r="F26" s="14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41">
        <f t="shared" ca="1" si="5"/>
        <v>0</v>
      </c>
      <c r="F27" s="14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41">
        <f t="shared" ca="1" si="5"/>
        <v>0</v>
      </c>
      <c r="F28" s="14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41">
        <f t="shared" ca="1" si="5"/>
        <v>0</v>
      </c>
      <c r="F29" s="14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41">
        <f t="shared" ca="1" si="5"/>
        <v>0</v>
      </c>
      <c r="F30" s="14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41">
        <f t="shared" ca="1" si="5"/>
        <v>0</v>
      </c>
      <c r="F31" s="14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41">
        <f t="shared" ca="1" si="5"/>
        <v>0</v>
      </c>
      <c r="F32" s="14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41">
        <f t="shared" ca="1" si="5"/>
        <v>0</v>
      </c>
      <c r="F33" s="14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41">
        <f t="shared" ca="1" si="5"/>
        <v>0</v>
      </c>
      <c r="F34" s="14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41">
        <f t="shared" ca="1" si="5"/>
        <v>0</v>
      </c>
      <c r="F35" s="14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41">
        <f t="shared" ca="1" si="5"/>
        <v>0</v>
      </c>
      <c r="F36" s="14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41">
        <f t="shared" ca="1" si="5"/>
        <v>0</v>
      </c>
      <c r="F37" s="14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41">
        <f t="shared" ca="1" si="5"/>
        <v>0</v>
      </c>
      <c r="F38" s="14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41">
        <f t="shared" ca="1" si="5"/>
        <v>0</v>
      </c>
      <c r="F39" s="14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41">
        <f t="shared" ca="1" si="5"/>
        <v>0</v>
      </c>
      <c r="F40" s="1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41">
        <f t="shared" ca="1" si="5"/>
        <v>0</v>
      </c>
      <c r="F41" s="14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41">
        <f t="shared" ca="1" si="5"/>
        <v>0</v>
      </c>
      <c r="F42" s="14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41">
        <f t="shared" ca="1" si="5"/>
        <v>0</v>
      </c>
      <c r="F43" s="14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41">
        <f t="shared" ca="1" si="5"/>
        <v>0</v>
      </c>
      <c r="F44" s="14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41">
        <f t="shared" ca="1" si="5"/>
        <v>0</v>
      </c>
      <c r="F45" s="14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41">
        <f t="shared" ca="1" si="5"/>
        <v>0</v>
      </c>
      <c r="F46" s="14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41">
        <f t="shared" ca="1" si="5"/>
        <v>0</v>
      </c>
      <c r="F47" s="14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41">
        <f t="shared" ca="1" si="5"/>
        <v>0</v>
      </c>
      <c r="F48" s="14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41">
        <f t="shared" ca="1" si="5"/>
        <v>0</v>
      </c>
      <c r="F49" s="14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41">
        <f t="shared" ca="1" si="5"/>
        <v>0</v>
      </c>
      <c r="F50" s="14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41">
        <f t="shared" ca="1" si="5"/>
        <v>0</v>
      </c>
      <c r="F51" s="14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41">
        <f t="shared" ca="1" si="5"/>
        <v>0</v>
      </c>
      <c r="F52" s="14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41">
        <f t="shared" ca="1" si="5"/>
        <v>0</v>
      </c>
      <c r="F53" s="14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41">
        <f t="shared" ca="1" si="5"/>
        <v>0</v>
      </c>
      <c r="F54" s="14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41">
        <f t="shared" ca="1" si="5"/>
        <v>0</v>
      </c>
      <c r="F55" s="14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41">
        <f t="shared" ca="1" si="5"/>
        <v>0</v>
      </c>
      <c r="F56" s="14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41">
        <f t="shared" ca="1" si="5"/>
        <v>0</v>
      </c>
      <c r="F57" s="14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41">
        <f t="shared" ca="1" si="5"/>
        <v>0</v>
      </c>
      <c r="F58" s="14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41">
        <f t="shared" ca="1" si="5"/>
        <v>0</v>
      </c>
      <c r="F59" s="14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41">
        <f t="shared" ca="1" si="5"/>
        <v>0</v>
      </c>
      <c r="F60" s="14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41">
        <f t="shared" ca="1" si="5"/>
        <v>0</v>
      </c>
      <c r="F61" s="14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41">
        <f t="shared" ca="1" si="5"/>
        <v>0</v>
      </c>
      <c r="F62" s="14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41">
        <f t="shared" ca="1" si="5"/>
        <v>0</v>
      </c>
      <c r="F63" s="14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41">
        <f t="shared" ca="1" si="5"/>
        <v>0</v>
      </c>
      <c r="F64" s="14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41">
        <f t="shared" ca="1" si="5"/>
        <v>0</v>
      </c>
      <c r="F65" s="14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41">
        <f t="shared" ca="1" si="5"/>
        <v>0</v>
      </c>
      <c r="F66" s="14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41">
        <f t="shared" ca="1" si="5"/>
        <v>0</v>
      </c>
      <c r="F67" s="14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41">
        <f t="shared" ref="E68:E131" ca="1" si="8">SUMIFS(F68:CS68,$F$2:$CS$2,"&gt;="&amp;TODAY()-30)</f>
        <v>0</v>
      </c>
      <c r="F68" s="14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41">
        <f t="shared" ca="1" si="8"/>
        <v>0</v>
      </c>
      <c r="F69" s="14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41">
        <f t="shared" ca="1" si="8"/>
        <v>0</v>
      </c>
      <c r="F70" s="14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41">
        <f t="shared" ca="1" si="8"/>
        <v>0</v>
      </c>
      <c r="F71" s="14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41">
        <f t="shared" ca="1" si="8"/>
        <v>0</v>
      </c>
      <c r="F72" s="14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41">
        <f t="shared" ca="1" si="8"/>
        <v>0</v>
      </c>
      <c r="F73" s="14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41">
        <f t="shared" ca="1" si="8"/>
        <v>0</v>
      </c>
      <c r="F74" s="14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41">
        <f t="shared" ca="1" si="8"/>
        <v>0</v>
      </c>
      <c r="F75" s="14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41">
        <f t="shared" ca="1" si="8"/>
        <v>0</v>
      </c>
      <c r="F76" s="14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41">
        <f t="shared" ca="1" si="8"/>
        <v>0</v>
      </c>
      <c r="F77" s="14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41">
        <f t="shared" ca="1" si="8"/>
        <v>0</v>
      </c>
      <c r="F78" s="14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41">
        <f t="shared" ca="1" si="8"/>
        <v>0</v>
      </c>
      <c r="F79" s="14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41">
        <f t="shared" ca="1" si="8"/>
        <v>0</v>
      </c>
      <c r="F80" s="14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41">
        <f t="shared" ca="1" si="8"/>
        <v>0</v>
      </c>
      <c r="F81" s="14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41">
        <f t="shared" ca="1" si="8"/>
        <v>0</v>
      </c>
      <c r="F82" s="14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41">
        <f t="shared" ca="1" si="8"/>
        <v>0</v>
      </c>
      <c r="F83" s="14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41">
        <f t="shared" ca="1" si="8"/>
        <v>0</v>
      </c>
      <c r="F84" s="14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41">
        <f t="shared" ca="1" si="8"/>
        <v>0</v>
      </c>
      <c r="F85" s="14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41">
        <f t="shared" ca="1" si="8"/>
        <v>0</v>
      </c>
      <c r="F86" s="14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41">
        <f t="shared" ca="1" si="8"/>
        <v>0</v>
      </c>
      <c r="F87" s="14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41">
        <f t="shared" ca="1" si="8"/>
        <v>0</v>
      </c>
      <c r="F88" s="14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41">
        <f t="shared" ca="1" si="8"/>
        <v>0</v>
      </c>
      <c r="F89" s="14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41">
        <f t="shared" ca="1" si="8"/>
        <v>0</v>
      </c>
      <c r="F90" s="14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41">
        <f t="shared" ca="1" si="8"/>
        <v>0</v>
      </c>
      <c r="F91" s="14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41">
        <f t="shared" ca="1" si="8"/>
        <v>0</v>
      </c>
      <c r="F92" s="14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41">
        <f t="shared" ca="1" si="8"/>
        <v>0</v>
      </c>
      <c r="F93" s="14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41">
        <f t="shared" ca="1" si="8"/>
        <v>0</v>
      </c>
      <c r="F94" s="14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41">
        <f t="shared" ca="1" si="8"/>
        <v>0</v>
      </c>
      <c r="F95" s="14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41">
        <f t="shared" ca="1" si="8"/>
        <v>0</v>
      </c>
      <c r="F96" s="14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41">
        <f t="shared" ca="1" si="8"/>
        <v>0</v>
      </c>
      <c r="F97" s="14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41">
        <f t="shared" ca="1" si="8"/>
        <v>0</v>
      </c>
      <c r="F98" s="14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41">
        <f t="shared" ca="1" si="8"/>
        <v>0</v>
      </c>
      <c r="F99" s="14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41">
        <f t="shared" ca="1" si="8"/>
        <v>0</v>
      </c>
      <c r="F100" s="14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41">
        <f t="shared" ca="1" si="8"/>
        <v>0</v>
      </c>
      <c r="F101" s="14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41">
        <f t="shared" ca="1" si="8"/>
        <v>0</v>
      </c>
      <c r="F102" s="14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41">
        <f t="shared" ca="1" si="8"/>
        <v>0</v>
      </c>
      <c r="F103" s="14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41">
        <f t="shared" ca="1" si="8"/>
        <v>0</v>
      </c>
      <c r="F104" s="14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41">
        <f t="shared" ca="1" si="8"/>
        <v>0</v>
      </c>
      <c r="F105" s="14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41">
        <f t="shared" ca="1" si="8"/>
        <v>0</v>
      </c>
      <c r="F106" s="14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41">
        <f t="shared" ca="1" si="8"/>
        <v>0</v>
      </c>
      <c r="F107" s="14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41">
        <f t="shared" ca="1" si="8"/>
        <v>0</v>
      </c>
      <c r="F108" s="14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41">
        <f t="shared" ca="1" si="8"/>
        <v>0</v>
      </c>
      <c r="F109" s="14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41">
        <f t="shared" ca="1" si="8"/>
        <v>0</v>
      </c>
      <c r="F110" s="14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41">
        <f t="shared" ca="1" si="8"/>
        <v>0</v>
      </c>
      <c r="F111" s="14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41">
        <f t="shared" ca="1" si="8"/>
        <v>0</v>
      </c>
      <c r="F112" s="14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41">
        <f t="shared" ca="1" si="8"/>
        <v>0</v>
      </c>
      <c r="F113" s="14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41">
        <f t="shared" ca="1" si="8"/>
        <v>0</v>
      </c>
      <c r="F114" s="14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41">
        <f t="shared" ca="1" si="8"/>
        <v>0</v>
      </c>
      <c r="F115" s="14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41">
        <f t="shared" ca="1" si="8"/>
        <v>0</v>
      </c>
      <c r="F116" s="14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41">
        <f t="shared" ca="1" si="8"/>
        <v>0</v>
      </c>
      <c r="F117" s="14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41">
        <f t="shared" ca="1" si="8"/>
        <v>0</v>
      </c>
      <c r="F118" s="14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41">
        <f t="shared" ca="1" si="8"/>
        <v>0</v>
      </c>
      <c r="F119" s="14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41">
        <f t="shared" ca="1" si="8"/>
        <v>0</v>
      </c>
      <c r="F120" s="14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41">
        <f t="shared" ca="1" si="8"/>
        <v>0</v>
      </c>
      <c r="F121" s="14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41">
        <f t="shared" ca="1" si="8"/>
        <v>0</v>
      </c>
      <c r="F122" s="14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41">
        <f t="shared" ca="1" si="8"/>
        <v>0</v>
      </c>
      <c r="F123" s="14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41">
        <f t="shared" ca="1" si="8"/>
        <v>0</v>
      </c>
      <c r="F124" s="14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41">
        <f t="shared" ca="1" si="8"/>
        <v>0</v>
      </c>
      <c r="F125" s="14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41">
        <f t="shared" ca="1" si="8"/>
        <v>0</v>
      </c>
      <c r="F126" s="14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41">
        <f t="shared" ca="1" si="8"/>
        <v>0</v>
      </c>
      <c r="F127" s="14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41">
        <f t="shared" ca="1" si="8"/>
        <v>0</v>
      </c>
      <c r="F128" s="14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41">
        <f t="shared" ca="1" si="8"/>
        <v>0</v>
      </c>
      <c r="F129" s="14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41">
        <f t="shared" ca="1" si="8"/>
        <v>0</v>
      </c>
      <c r="F130" s="14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41">
        <f t="shared" ca="1" si="8"/>
        <v>0</v>
      </c>
      <c r="F131" s="14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41">
        <f t="shared" ref="E132:E195" ca="1" si="11">SUMIFS(F132:CS132,$F$2:$CS$2,"&gt;="&amp;TODAY()-30)</f>
        <v>0</v>
      </c>
      <c r="F132" s="14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41">
        <f t="shared" ca="1" si="11"/>
        <v>0</v>
      </c>
      <c r="F133" s="14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41">
        <f t="shared" ca="1" si="11"/>
        <v>0</v>
      </c>
      <c r="F134" s="14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41">
        <f t="shared" ca="1" si="11"/>
        <v>0</v>
      </c>
      <c r="F135" s="14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41">
        <f t="shared" ca="1" si="11"/>
        <v>0</v>
      </c>
      <c r="F136" s="14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41">
        <f t="shared" ca="1" si="11"/>
        <v>0</v>
      </c>
      <c r="F137" s="14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41">
        <f t="shared" ca="1" si="11"/>
        <v>0</v>
      </c>
      <c r="F138" s="14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41">
        <f t="shared" ca="1" si="11"/>
        <v>0</v>
      </c>
      <c r="F139" s="14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41">
        <f t="shared" ca="1" si="11"/>
        <v>0</v>
      </c>
      <c r="F140" s="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41">
        <f t="shared" ca="1" si="11"/>
        <v>0</v>
      </c>
      <c r="F141" s="14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41">
        <f t="shared" ca="1" si="11"/>
        <v>0</v>
      </c>
      <c r="F142" s="14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41">
        <f t="shared" ca="1" si="11"/>
        <v>0</v>
      </c>
      <c r="F143" s="14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41">
        <f t="shared" ca="1" si="11"/>
        <v>0</v>
      </c>
      <c r="F144" s="14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41">
        <f t="shared" ca="1" si="11"/>
        <v>0</v>
      </c>
      <c r="F145" s="14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41">
        <f t="shared" ca="1" si="11"/>
        <v>0</v>
      </c>
      <c r="F146" s="14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41">
        <f t="shared" ca="1" si="11"/>
        <v>0</v>
      </c>
      <c r="F147" s="14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41">
        <f t="shared" ca="1" si="11"/>
        <v>0</v>
      </c>
      <c r="F148" s="14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41">
        <f t="shared" ca="1" si="11"/>
        <v>0</v>
      </c>
      <c r="F149" s="14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41">
        <f t="shared" ca="1" si="11"/>
        <v>0</v>
      </c>
      <c r="F150" s="14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41">
        <f t="shared" ca="1" si="11"/>
        <v>0</v>
      </c>
      <c r="F151" s="14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41">
        <f t="shared" ca="1" si="11"/>
        <v>0</v>
      </c>
      <c r="F152" s="14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41">
        <f t="shared" ca="1" si="11"/>
        <v>0</v>
      </c>
      <c r="F153" s="14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41">
        <f t="shared" ca="1" si="11"/>
        <v>0</v>
      </c>
      <c r="F154" s="14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41">
        <f t="shared" ca="1" si="11"/>
        <v>0</v>
      </c>
      <c r="F155" s="14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41">
        <f t="shared" ca="1" si="11"/>
        <v>0</v>
      </c>
      <c r="F156" s="14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41">
        <f t="shared" ca="1" si="11"/>
        <v>0</v>
      </c>
      <c r="F157" s="14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41">
        <f t="shared" ca="1" si="11"/>
        <v>0</v>
      </c>
      <c r="F158" s="14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41">
        <f t="shared" ca="1" si="11"/>
        <v>0</v>
      </c>
      <c r="F159" s="14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41">
        <f t="shared" ca="1" si="11"/>
        <v>0</v>
      </c>
      <c r="F160" s="14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41">
        <f t="shared" ca="1" si="11"/>
        <v>0</v>
      </c>
      <c r="F161" s="14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41">
        <f t="shared" ca="1" si="11"/>
        <v>0</v>
      </c>
      <c r="F162" s="14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41">
        <f t="shared" ca="1" si="11"/>
        <v>0</v>
      </c>
      <c r="F163" s="14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41">
        <f t="shared" ca="1" si="11"/>
        <v>0</v>
      </c>
      <c r="F164" s="14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41">
        <f t="shared" ca="1" si="11"/>
        <v>0</v>
      </c>
      <c r="F165" s="14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41">
        <f t="shared" ca="1" si="11"/>
        <v>0</v>
      </c>
      <c r="F166" s="14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41">
        <f t="shared" ca="1" si="11"/>
        <v>0</v>
      </c>
      <c r="F167" s="14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41">
        <f t="shared" ca="1" si="11"/>
        <v>0</v>
      </c>
      <c r="F168" s="14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41">
        <f t="shared" ca="1" si="11"/>
        <v>0</v>
      </c>
      <c r="F169" s="14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41">
        <f t="shared" ca="1" si="11"/>
        <v>0</v>
      </c>
      <c r="F170" s="14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41">
        <f t="shared" ca="1" si="11"/>
        <v>0</v>
      </c>
      <c r="F171" s="14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41">
        <f t="shared" ca="1" si="11"/>
        <v>0</v>
      </c>
      <c r="F172" s="14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41">
        <f t="shared" ca="1" si="11"/>
        <v>0</v>
      </c>
      <c r="F173" s="14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41">
        <f t="shared" ca="1" si="11"/>
        <v>0</v>
      </c>
      <c r="F174" s="14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41">
        <f t="shared" ca="1" si="11"/>
        <v>0</v>
      </c>
      <c r="F175" s="14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41">
        <f t="shared" ca="1" si="11"/>
        <v>0</v>
      </c>
      <c r="F176" s="14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41">
        <f t="shared" ca="1" si="11"/>
        <v>0</v>
      </c>
      <c r="F177" s="14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41">
        <f t="shared" ca="1" si="11"/>
        <v>0</v>
      </c>
      <c r="F178" s="14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41">
        <f t="shared" ca="1" si="11"/>
        <v>0</v>
      </c>
      <c r="F179" s="14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41">
        <f t="shared" ca="1" si="11"/>
        <v>0</v>
      </c>
      <c r="F180" s="14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41">
        <f t="shared" ca="1" si="11"/>
        <v>0</v>
      </c>
      <c r="F181" s="14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41">
        <f t="shared" ca="1" si="11"/>
        <v>0</v>
      </c>
      <c r="F182" s="14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41">
        <f t="shared" ca="1" si="11"/>
        <v>0</v>
      </c>
      <c r="F183" s="14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41">
        <f t="shared" ca="1" si="11"/>
        <v>0</v>
      </c>
      <c r="F184" s="14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41">
        <f t="shared" ca="1" si="11"/>
        <v>0</v>
      </c>
      <c r="F185" s="14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41">
        <f t="shared" ca="1" si="11"/>
        <v>0</v>
      </c>
      <c r="F186" s="14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41">
        <f t="shared" ca="1" si="11"/>
        <v>0</v>
      </c>
      <c r="F187" s="14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41">
        <f t="shared" ca="1" si="11"/>
        <v>0</v>
      </c>
      <c r="F188" s="14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41">
        <f t="shared" ca="1" si="11"/>
        <v>0</v>
      </c>
      <c r="F189" s="14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41">
        <f t="shared" ca="1" si="11"/>
        <v>0</v>
      </c>
      <c r="F190" s="14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41">
        <f t="shared" ca="1" si="11"/>
        <v>0</v>
      </c>
      <c r="F191" s="14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41">
        <f t="shared" ca="1" si="11"/>
        <v>0</v>
      </c>
      <c r="F192" s="14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41">
        <f t="shared" ca="1" si="11"/>
        <v>0</v>
      </c>
      <c r="F193" s="14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41">
        <f t="shared" ca="1" si="11"/>
        <v>0</v>
      </c>
      <c r="F194" s="14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41">
        <f t="shared" ca="1" si="11"/>
        <v>0</v>
      </c>
      <c r="F195" s="14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41">
        <f t="shared" ref="E196:E256" ca="1" si="14">SUMIFS(F196:CS196,$F$2:$CS$2,"&gt;="&amp;TODAY()-30)</f>
        <v>0</v>
      </c>
      <c r="F196" s="14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41">
        <f t="shared" ca="1" si="14"/>
        <v>0</v>
      </c>
      <c r="F197" s="14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41">
        <f t="shared" ca="1" si="14"/>
        <v>0</v>
      </c>
      <c r="F198" s="14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41">
        <f t="shared" ca="1" si="14"/>
        <v>0</v>
      </c>
      <c r="F199" s="14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41">
        <f t="shared" ca="1" si="14"/>
        <v>0</v>
      </c>
      <c r="F200" s="14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41">
        <f t="shared" ca="1" si="14"/>
        <v>0</v>
      </c>
      <c r="F201" s="14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41">
        <f t="shared" ca="1" si="14"/>
        <v>0</v>
      </c>
      <c r="F202" s="14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41">
        <f t="shared" ca="1" si="14"/>
        <v>0</v>
      </c>
      <c r="F203" s="14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41">
        <f t="shared" ca="1" si="14"/>
        <v>0</v>
      </c>
      <c r="F204" s="14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41">
        <f t="shared" ca="1" si="14"/>
        <v>0</v>
      </c>
      <c r="F205" s="14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41">
        <f t="shared" ca="1" si="14"/>
        <v>0</v>
      </c>
      <c r="F206" s="14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41">
        <f t="shared" ca="1" si="14"/>
        <v>0</v>
      </c>
      <c r="F207" s="14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41">
        <f t="shared" ca="1" si="14"/>
        <v>0</v>
      </c>
      <c r="F208" s="14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41">
        <f t="shared" ca="1" si="14"/>
        <v>0</v>
      </c>
      <c r="F209" s="14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41">
        <f t="shared" ca="1" si="14"/>
        <v>0</v>
      </c>
      <c r="F210" s="14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41">
        <f t="shared" ca="1" si="14"/>
        <v>0</v>
      </c>
      <c r="F211" s="14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41">
        <f t="shared" ca="1" si="14"/>
        <v>0</v>
      </c>
      <c r="F212" s="14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41">
        <f t="shared" ca="1" si="14"/>
        <v>0</v>
      </c>
      <c r="F213" s="14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41">
        <f t="shared" ca="1" si="14"/>
        <v>0</v>
      </c>
      <c r="F214" s="14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41">
        <f t="shared" ca="1" si="14"/>
        <v>0</v>
      </c>
      <c r="F215" s="14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41">
        <f t="shared" ca="1" si="14"/>
        <v>0</v>
      </c>
      <c r="F216" s="14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41">
        <f t="shared" ca="1" si="14"/>
        <v>0</v>
      </c>
      <c r="F217" s="14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41">
        <f t="shared" ca="1" si="14"/>
        <v>0</v>
      </c>
      <c r="F218" s="14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41">
        <f t="shared" ca="1" si="14"/>
        <v>0</v>
      </c>
      <c r="F219" s="14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41">
        <f t="shared" ca="1" si="14"/>
        <v>0</v>
      </c>
      <c r="F220" s="14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41">
        <f t="shared" ca="1" si="14"/>
        <v>0</v>
      </c>
      <c r="F221" s="14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41">
        <f t="shared" ca="1" si="14"/>
        <v>0</v>
      </c>
      <c r="F222" s="14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41">
        <f t="shared" ca="1" si="14"/>
        <v>0</v>
      </c>
      <c r="F223" s="14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41">
        <f t="shared" ca="1" si="14"/>
        <v>0</v>
      </c>
      <c r="F224" s="14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41">
        <f t="shared" ca="1" si="14"/>
        <v>0</v>
      </c>
      <c r="F225" s="14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41">
        <f t="shared" ca="1" si="14"/>
        <v>0</v>
      </c>
      <c r="F226" s="14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41">
        <f t="shared" ca="1" si="14"/>
        <v>0</v>
      </c>
      <c r="F227" s="14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41">
        <f t="shared" ca="1" si="14"/>
        <v>0</v>
      </c>
      <c r="F228" s="14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41">
        <f t="shared" ca="1" si="14"/>
        <v>0</v>
      </c>
      <c r="F229" s="14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41">
        <f t="shared" ca="1" si="14"/>
        <v>0</v>
      </c>
      <c r="F230" s="14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41">
        <f t="shared" ca="1" si="14"/>
        <v>0</v>
      </c>
      <c r="F231" s="14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41">
        <f t="shared" ca="1" si="14"/>
        <v>0</v>
      </c>
      <c r="F232" s="14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41">
        <f t="shared" ca="1" si="14"/>
        <v>0</v>
      </c>
      <c r="F233" s="14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41">
        <f t="shared" ca="1" si="14"/>
        <v>0</v>
      </c>
      <c r="F234" s="14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41">
        <f t="shared" ca="1" si="14"/>
        <v>0</v>
      </c>
      <c r="F235" s="14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41">
        <f t="shared" ca="1" si="14"/>
        <v>0</v>
      </c>
      <c r="F236" s="14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41">
        <f t="shared" ca="1" si="14"/>
        <v>0</v>
      </c>
      <c r="F237" s="14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41">
        <f t="shared" ca="1" si="14"/>
        <v>0</v>
      </c>
      <c r="F238" s="14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41">
        <f t="shared" ca="1" si="14"/>
        <v>0</v>
      </c>
      <c r="F239" s="14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41">
        <f t="shared" ca="1" si="14"/>
        <v>0</v>
      </c>
      <c r="F240" s="1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41">
        <f t="shared" ca="1" si="14"/>
        <v>0</v>
      </c>
      <c r="F241" s="14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41">
        <f t="shared" ca="1" si="14"/>
        <v>0</v>
      </c>
      <c r="F242" s="14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41">
        <f t="shared" ca="1" si="14"/>
        <v>0</v>
      </c>
      <c r="F243" s="14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41">
        <f t="shared" ca="1" si="14"/>
        <v>0</v>
      </c>
      <c r="F244" s="14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41">
        <f t="shared" ca="1" si="14"/>
        <v>0</v>
      </c>
      <c r="F245" s="14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41">
        <f t="shared" ca="1" si="14"/>
        <v>0</v>
      </c>
      <c r="F246" s="14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41">
        <f t="shared" ca="1" si="14"/>
        <v>0</v>
      </c>
      <c r="F247" s="14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41">
        <f t="shared" ca="1" si="14"/>
        <v>0</v>
      </c>
      <c r="F248" s="14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41">
        <f t="shared" ca="1" si="14"/>
        <v>0</v>
      </c>
      <c r="F249" s="14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41">
        <f t="shared" ca="1" si="14"/>
        <v>0</v>
      </c>
      <c r="F250" s="14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41">
        <f t="shared" ca="1" si="14"/>
        <v>0</v>
      </c>
      <c r="F251" s="14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41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41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41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41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41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96</v>
      </c>
      <c r="F1" s="80" t="s">
        <v>97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25">
      <c r="A2" s="9" t="s">
        <v>88</v>
      </c>
      <c r="B2" s="4" t="s">
        <v>89</v>
      </c>
      <c r="C2" s="4" t="s">
        <v>90</v>
      </c>
      <c r="D2" s="4" t="s">
        <v>91</v>
      </c>
      <c r="E2" s="4" t="s">
        <v>21</v>
      </c>
      <c r="F2" s="81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41" t="e">
        <f ca="1">AVERAGEIFS(F3:CS3,$F$2:$CS$2,"&gt;="&amp;TODAY()-30)</f>
        <v>#DIV/0!</v>
      </c>
      <c r="F3" s="14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41" t="e">
        <f t="shared" ref="E4:E67" ca="1" si="5">AVERAGEIFS(F4:CS4,$F$2:$CS$2,"&gt;="&amp;TODAY()-30)</f>
        <v>#DIV/0!</v>
      </c>
      <c r="F4" s="14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41" t="e">
        <f t="shared" ca="1" si="5"/>
        <v>#DIV/0!</v>
      </c>
      <c r="F5" s="14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41" t="e">
        <f t="shared" ca="1" si="5"/>
        <v>#DIV/0!</v>
      </c>
      <c r="F6" s="14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41" t="e">
        <f t="shared" ca="1" si="5"/>
        <v>#DIV/0!</v>
      </c>
      <c r="F7" s="14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41" t="e">
        <f t="shared" ca="1" si="5"/>
        <v>#DIV/0!</v>
      </c>
      <c r="F8" s="14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41" t="e">
        <f t="shared" ca="1" si="5"/>
        <v>#DIV/0!</v>
      </c>
      <c r="F9" s="14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41" t="e">
        <f t="shared" ca="1" si="5"/>
        <v>#DIV/0!</v>
      </c>
      <c r="F10" s="14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41" t="e">
        <f t="shared" ca="1" si="5"/>
        <v>#DIV/0!</v>
      </c>
      <c r="F11" s="14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41" t="e">
        <f t="shared" ca="1" si="5"/>
        <v>#DIV/0!</v>
      </c>
      <c r="F12" s="14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41" t="e">
        <f t="shared" ca="1" si="5"/>
        <v>#DIV/0!</v>
      </c>
      <c r="F13" s="14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41" t="e">
        <f t="shared" ca="1" si="5"/>
        <v>#DIV/0!</v>
      </c>
      <c r="F14" s="14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41" t="e">
        <f t="shared" ca="1" si="5"/>
        <v>#DIV/0!</v>
      </c>
      <c r="F15" s="14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41" t="e">
        <f t="shared" ca="1" si="5"/>
        <v>#DIV/0!</v>
      </c>
      <c r="F16" s="14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41" t="e">
        <f t="shared" ca="1" si="5"/>
        <v>#DIV/0!</v>
      </c>
      <c r="F17" s="14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41" t="e">
        <f t="shared" ca="1" si="5"/>
        <v>#DIV/0!</v>
      </c>
      <c r="F18" s="14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41" t="e">
        <f t="shared" ca="1" si="5"/>
        <v>#DIV/0!</v>
      </c>
      <c r="F19" s="14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41" t="e">
        <f t="shared" ca="1" si="5"/>
        <v>#DIV/0!</v>
      </c>
      <c r="F20" s="14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41" t="e">
        <f t="shared" ca="1" si="5"/>
        <v>#DIV/0!</v>
      </c>
      <c r="F21" s="14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41" t="e">
        <f t="shared" ca="1" si="5"/>
        <v>#DIV/0!</v>
      </c>
      <c r="F22" s="14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41" t="e">
        <f t="shared" ca="1" si="5"/>
        <v>#DIV/0!</v>
      </c>
      <c r="F23" s="14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41" t="e">
        <f t="shared" ca="1" si="5"/>
        <v>#DIV/0!</v>
      </c>
      <c r="F24" s="14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41" t="e">
        <f t="shared" ca="1" si="5"/>
        <v>#DIV/0!</v>
      </c>
      <c r="F25" s="14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41" t="e">
        <f t="shared" ca="1" si="5"/>
        <v>#DIV/0!</v>
      </c>
      <c r="F26" s="14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41" t="e">
        <f t="shared" ca="1" si="5"/>
        <v>#DIV/0!</v>
      </c>
      <c r="F27" s="14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41" t="e">
        <f t="shared" ca="1" si="5"/>
        <v>#DIV/0!</v>
      </c>
      <c r="F28" s="14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41" t="e">
        <f t="shared" ca="1" si="5"/>
        <v>#DIV/0!</v>
      </c>
      <c r="F29" s="14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41" t="e">
        <f t="shared" ca="1" si="5"/>
        <v>#DIV/0!</v>
      </c>
      <c r="F30" s="14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41" t="e">
        <f t="shared" ca="1" si="5"/>
        <v>#DIV/0!</v>
      </c>
      <c r="F31" s="14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41" t="e">
        <f t="shared" ca="1" si="5"/>
        <v>#DIV/0!</v>
      </c>
      <c r="F32" s="14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25">
      <c r="C33" s="16" t="e">
        <f t="shared" si="3"/>
        <v>#DIV/0!</v>
      </c>
      <c r="D33" s="16" t="e">
        <f t="shared" si="4"/>
        <v>#DIV/0!</v>
      </c>
      <c r="E33" s="141" t="e">
        <f t="shared" ca="1" si="5"/>
        <v>#DIV/0!</v>
      </c>
      <c r="F33" s="14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25">
      <c r="C34" s="16" t="e">
        <f t="shared" si="3"/>
        <v>#DIV/0!</v>
      </c>
      <c r="D34" s="16" t="e">
        <f t="shared" si="4"/>
        <v>#DIV/0!</v>
      </c>
      <c r="E34" s="141" t="e">
        <f t="shared" ca="1" si="5"/>
        <v>#DIV/0!</v>
      </c>
      <c r="F34" s="14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25">
      <c r="C35" s="16" t="e">
        <f t="shared" si="3"/>
        <v>#DIV/0!</v>
      </c>
      <c r="D35" s="16" t="e">
        <f t="shared" si="4"/>
        <v>#DIV/0!</v>
      </c>
      <c r="E35" s="141" t="e">
        <f t="shared" ca="1" si="5"/>
        <v>#DIV/0!</v>
      </c>
      <c r="F35" s="14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25">
      <c r="C36" s="16" t="e">
        <f t="shared" si="3"/>
        <v>#DIV/0!</v>
      </c>
      <c r="D36" s="16" t="e">
        <f t="shared" si="4"/>
        <v>#DIV/0!</v>
      </c>
      <c r="E36" s="141" t="e">
        <f t="shared" ca="1" si="5"/>
        <v>#DIV/0!</v>
      </c>
      <c r="F36" s="14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25">
      <c r="C37" s="16" t="e">
        <f t="shared" si="3"/>
        <v>#DIV/0!</v>
      </c>
      <c r="D37" s="16" t="e">
        <f t="shared" si="4"/>
        <v>#DIV/0!</v>
      </c>
      <c r="E37" s="141" t="e">
        <f t="shared" ca="1" si="5"/>
        <v>#DIV/0!</v>
      </c>
      <c r="F37" s="140"/>
      <c r="G37" s="16"/>
      <c r="DD37">
        <v>0</v>
      </c>
    </row>
    <row r="38" spans="3:108" x14ac:dyDescent="0.25">
      <c r="C38" s="16" t="e">
        <f t="shared" si="3"/>
        <v>#DIV/0!</v>
      </c>
      <c r="D38" s="16" t="e">
        <f t="shared" si="4"/>
        <v>#DIV/0!</v>
      </c>
      <c r="E38" s="141" t="e">
        <f t="shared" ca="1" si="5"/>
        <v>#DIV/0!</v>
      </c>
      <c r="F38" s="14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25">
      <c r="C39" s="16" t="e">
        <f t="shared" si="3"/>
        <v>#DIV/0!</v>
      </c>
      <c r="D39" s="16" t="e">
        <f t="shared" si="4"/>
        <v>#DIV/0!</v>
      </c>
      <c r="E39" s="141" t="e">
        <f t="shared" ca="1" si="5"/>
        <v>#DIV/0!</v>
      </c>
      <c r="F39" s="14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25">
      <c r="C40" s="16" t="e">
        <f t="shared" si="3"/>
        <v>#DIV/0!</v>
      </c>
      <c r="D40" s="16" t="e">
        <f t="shared" si="4"/>
        <v>#DIV/0!</v>
      </c>
      <c r="E40" s="141" t="e">
        <f t="shared" ca="1" si="5"/>
        <v>#DIV/0!</v>
      </c>
      <c r="F40" s="14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25">
      <c r="C41" s="16" t="e">
        <f t="shared" si="3"/>
        <v>#DIV/0!</v>
      </c>
      <c r="D41" s="16" t="e">
        <f t="shared" si="4"/>
        <v>#DIV/0!</v>
      </c>
      <c r="E41" s="141" t="e">
        <f t="shared" ca="1" si="5"/>
        <v>#DIV/0!</v>
      </c>
      <c r="F41" s="14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25">
      <c r="C42" s="16" t="e">
        <f t="shared" si="3"/>
        <v>#DIV/0!</v>
      </c>
      <c r="D42" s="16" t="e">
        <f t="shared" si="4"/>
        <v>#DIV/0!</v>
      </c>
      <c r="E42" s="141" t="e">
        <f t="shared" ca="1" si="5"/>
        <v>#DIV/0!</v>
      </c>
      <c r="F42" s="14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25">
      <c r="C43" s="16" t="e">
        <f t="shared" si="3"/>
        <v>#DIV/0!</v>
      </c>
      <c r="D43" s="16" t="e">
        <f t="shared" si="4"/>
        <v>#DIV/0!</v>
      </c>
      <c r="E43" s="141" t="e">
        <f t="shared" ca="1" si="5"/>
        <v>#DIV/0!</v>
      </c>
      <c r="F43" s="14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25">
      <c r="C44" s="16" t="e">
        <f t="shared" si="3"/>
        <v>#DIV/0!</v>
      </c>
      <c r="D44" s="16" t="e">
        <f t="shared" si="4"/>
        <v>#DIV/0!</v>
      </c>
      <c r="E44" s="141" t="e">
        <f t="shared" ca="1" si="5"/>
        <v>#DIV/0!</v>
      </c>
      <c r="F44" s="14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25">
      <c r="C45" s="16" t="e">
        <f t="shared" si="3"/>
        <v>#DIV/0!</v>
      </c>
      <c r="D45" s="16" t="e">
        <f t="shared" si="4"/>
        <v>#DIV/0!</v>
      </c>
      <c r="E45" s="141" t="e">
        <f t="shared" ca="1" si="5"/>
        <v>#DIV/0!</v>
      </c>
      <c r="F45" s="14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25">
      <c r="C46" s="16" t="e">
        <f t="shared" si="3"/>
        <v>#DIV/0!</v>
      </c>
      <c r="D46" s="16" t="e">
        <f t="shared" si="4"/>
        <v>#DIV/0!</v>
      </c>
      <c r="E46" s="141" t="e">
        <f t="shared" ca="1" si="5"/>
        <v>#DIV/0!</v>
      </c>
      <c r="F46" s="14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25">
      <c r="C47" s="16" t="e">
        <f t="shared" si="3"/>
        <v>#DIV/0!</v>
      </c>
      <c r="D47" s="16" t="e">
        <f t="shared" si="4"/>
        <v>#DIV/0!</v>
      </c>
      <c r="E47" s="141" t="e">
        <f t="shared" ca="1" si="5"/>
        <v>#DIV/0!</v>
      </c>
      <c r="F47" s="14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25">
      <c r="C48" s="16" t="e">
        <f t="shared" si="3"/>
        <v>#DIV/0!</v>
      </c>
      <c r="D48" s="16" t="e">
        <f t="shared" si="4"/>
        <v>#DIV/0!</v>
      </c>
      <c r="E48" s="141" t="e">
        <f t="shared" ca="1" si="5"/>
        <v>#DIV/0!</v>
      </c>
      <c r="F48" s="14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41" t="e">
        <f t="shared" ca="1" si="5"/>
        <v>#DIV/0!</v>
      </c>
      <c r="F49" s="14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41" t="e">
        <f t="shared" ca="1" si="5"/>
        <v>#DIV/0!</v>
      </c>
      <c r="F50" s="14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41" t="e">
        <f t="shared" ca="1" si="5"/>
        <v>#DIV/0!</v>
      </c>
      <c r="F51" s="14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41" t="e">
        <f t="shared" ca="1" si="5"/>
        <v>#DIV/0!</v>
      </c>
      <c r="F52" s="14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41" t="e">
        <f t="shared" ca="1" si="5"/>
        <v>#DIV/0!</v>
      </c>
      <c r="F53" s="14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41" t="e">
        <f t="shared" ca="1" si="5"/>
        <v>#DIV/0!</v>
      </c>
      <c r="F54" s="14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41" t="e">
        <f t="shared" ca="1" si="5"/>
        <v>#DIV/0!</v>
      </c>
      <c r="F55" s="14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41" t="e">
        <f t="shared" ca="1" si="5"/>
        <v>#DIV/0!</v>
      </c>
      <c r="F56" s="14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41" t="e">
        <f t="shared" ca="1" si="5"/>
        <v>#DIV/0!</v>
      </c>
      <c r="F57" s="14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41" t="e">
        <f t="shared" ca="1" si="5"/>
        <v>#DIV/0!</v>
      </c>
      <c r="F58" s="14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41" t="e">
        <f t="shared" ca="1" si="5"/>
        <v>#DIV/0!</v>
      </c>
      <c r="F59" s="14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41" t="e">
        <f t="shared" ca="1" si="5"/>
        <v>#DIV/0!</v>
      </c>
      <c r="F60" s="14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41" t="e">
        <f t="shared" ca="1" si="5"/>
        <v>#DIV/0!</v>
      </c>
      <c r="F61" s="14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41" t="e">
        <f t="shared" ca="1" si="5"/>
        <v>#DIV/0!</v>
      </c>
      <c r="F62" s="14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41" t="e">
        <f t="shared" ca="1" si="5"/>
        <v>#DIV/0!</v>
      </c>
      <c r="F63" s="14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41" t="e">
        <f t="shared" ca="1" si="5"/>
        <v>#DIV/0!</v>
      </c>
      <c r="F64" s="14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41" t="e">
        <f t="shared" ca="1" si="5"/>
        <v>#DIV/0!</v>
      </c>
      <c r="F65" s="14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41" t="e">
        <f t="shared" ca="1" si="5"/>
        <v>#DIV/0!</v>
      </c>
      <c r="F66" s="14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41" t="e">
        <f t="shared" ca="1" si="5"/>
        <v>#DIV/0!</v>
      </c>
      <c r="F67" s="14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41" t="e">
        <f t="shared" ref="E68:E131" ca="1" si="8">AVERAGEIFS(F68:CS68,$F$2:$CS$2,"&gt;="&amp;TODAY()-30)</f>
        <v>#DIV/0!</v>
      </c>
      <c r="F68" s="14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41" t="e">
        <f t="shared" ca="1" si="8"/>
        <v>#DIV/0!</v>
      </c>
      <c r="F69" s="14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41" t="e">
        <f t="shared" ca="1" si="8"/>
        <v>#DIV/0!</v>
      </c>
      <c r="F70" s="14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41" t="e">
        <f t="shared" ca="1" si="8"/>
        <v>#DIV/0!</v>
      </c>
      <c r="F71" s="14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41" t="e">
        <f t="shared" ca="1" si="8"/>
        <v>#DIV/0!</v>
      </c>
      <c r="F72" s="14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41" t="e">
        <f t="shared" ca="1" si="8"/>
        <v>#DIV/0!</v>
      </c>
      <c r="F73" s="14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41" t="e">
        <f t="shared" ca="1" si="8"/>
        <v>#DIV/0!</v>
      </c>
      <c r="F74" s="14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41" t="e">
        <f t="shared" ca="1" si="8"/>
        <v>#DIV/0!</v>
      </c>
      <c r="F75" s="14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41" t="e">
        <f t="shared" ca="1" si="8"/>
        <v>#DIV/0!</v>
      </c>
      <c r="F76" s="14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41" t="e">
        <f t="shared" ca="1" si="8"/>
        <v>#DIV/0!</v>
      </c>
      <c r="F77" s="14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41" t="e">
        <f t="shared" ca="1" si="8"/>
        <v>#DIV/0!</v>
      </c>
      <c r="F78" s="14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41" t="e">
        <f t="shared" ca="1" si="8"/>
        <v>#DIV/0!</v>
      </c>
      <c r="F79" s="14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41" t="e">
        <f t="shared" ca="1" si="8"/>
        <v>#DIV/0!</v>
      </c>
      <c r="F80" s="14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41" t="e">
        <f t="shared" ca="1" si="8"/>
        <v>#DIV/0!</v>
      </c>
      <c r="F81" s="14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41" t="e">
        <f t="shared" ca="1" si="8"/>
        <v>#DIV/0!</v>
      </c>
      <c r="F82" s="14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41" t="e">
        <f t="shared" ca="1" si="8"/>
        <v>#DIV/0!</v>
      </c>
      <c r="F83" s="14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41" t="e">
        <f t="shared" ca="1" si="8"/>
        <v>#DIV/0!</v>
      </c>
      <c r="F84" s="14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41" t="e">
        <f t="shared" ca="1" si="8"/>
        <v>#DIV/0!</v>
      </c>
      <c r="F85" s="14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41" t="e">
        <f t="shared" ca="1" si="8"/>
        <v>#DIV/0!</v>
      </c>
      <c r="F86" s="14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41" t="e">
        <f t="shared" ca="1" si="8"/>
        <v>#DIV/0!</v>
      </c>
      <c r="F87" s="14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41" t="e">
        <f t="shared" ca="1" si="8"/>
        <v>#DIV/0!</v>
      </c>
      <c r="F88" s="14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41" t="e">
        <f t="shared" ca="1" si="8"/>
        <v>#DIV/0!</v>
      </c>
      <c r="F89" s="14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41" t="e">
        <f t="shared" ca="1" si="8"/>
        <v>#DIV/0!</v>
      </c>
      <c r="F90" s="14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41" t="e">
        <f t="shared" ca="1" si="8"/>
        <v>#DIV/0!</v>
      </c>
      <c r="F91" s="14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41" t="e">
        <f t="shared" ca="1" si="8"/>
        <v>#DIV/0!</v>
      </c>
      <c r="F92" s="14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41" t="e">
        <f t="shared" ca="1" si="8"/>
        <v>#DIV/0!</v>
      </c>
      <c r="F93" s="14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41" t="e">
        <f t="shared" ca="1" si="8"/>
        <v>#DIV/0!</v>
      </c>
      <c r="F94" s="14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41" t="e">
        <f t="shared" ca="1" si="8"/>
        <v>#DIV/0!</v>
      </c>
      <c r="F95" s="14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41" t="e">
        <f t="shared" ca="1" si="8"/>
        <v>#DIV/0!</v>
      </c>
      <c r="F96" s="14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41" t="e">
        <f t="shared" ca="1" si="8"/>
        <v>#DIV/0!</v>
      </c>
      <c r="F97" s="14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41" t="e">
        <f t="shared" ca="1" si="8"/>
        <v>#DIV/0!</v>
      </c>
      <c r="F98" s="14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41" t="e">
        <f t="shared" ca="1" si="8"/>
        <v>#DIV/0!</v>
      </c>
      <c r="F99" s="14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41" t="e">
        <f t="shared" ca="1" si="8"/>
        <v>#DIV/0!</v>
      </c>
      <c r="F100" s="14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41" t="e">
        <f t="shared" ca="1" si="8"/>
        <v>#DIV/0!</v>
      </c>
      <c r="F101" s="14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41" t="e">
        <f t="shared" ca="1" si="8"/>
        <v>#DIV/0!</v>
      </c>
      <c r="F102" s="14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41" t="e">
        <f t="shared" ca="1" si="8"/>
        <v>#DIV/0!</v>
      </c>
      <c r="F103" s="14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41" t="e">
        <f t="shared" ca="1" si="8"/>
        <v>#DIV/0!</v>
      </c>
      <c r="F104" s="14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41" t="e">
        <f t="shared" ca="1" si="8"/>
        <v>#DIV/0!</v>
      </c>
      <c r="F105" s="14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41" t="e">
        <f t="shared" ca="1" si="8"/>
        <v>#DIV/0!</v>
      </c>
      <c r="F106" s="14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41" t="e">
        <f t="shared" ca="1" si="8"/>
        <v>#DIV/0!</v>
      </c>
      <c r="F107" s="14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41" t="e">
        <f t="shared" ca="1" si="8"/>
        <v>#DIV/0!</v>
      </c>
      <c r="F108" s="14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41" t="e">
        <f t="shared" ca="1" si="8"/>
        <v>#DIV/0!</v>
      </c>
      <c r="F109" s="14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41" t="e">
        <f t="shared" ca="1" si="8"/>
        <v>#DIV/0!</v>
      </c>
      <c r="F110" s="14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41" t="e">
        <f t="shared" ca="1" si="8"/>
        <v>#DIV/0!</v>
      </c>
      <c r="F111" s="14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41" t="e">
        <f t="shared" ca="1" si="8"/>
        <v>#DIV/0!</v>
      </c>
      <c r="F112" s="14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41" t="e">
        <f t="shared" ca="1" si="8"/>
        <v>#DIV/0!</v>
      </c>
      <c r="F113" s="14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41" t="e">
        <f t="shared" ca="1" si="8"/>
        <v>#DIV/0!</v>
      </c>
      <c r="F114" s="14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41" t="e">
        <f t="shared" ca="1" si="8"/>
        <v>#DIV/0!</v>
      </c>
      <c r="F115" s="14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41" t="e">
        <f t="shared" ca="1" si="8"/>
        <v>#DIV/0!</v>
      </c>
      <c r="F116" s="14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41" t="e">
        <f t="shared" ca="1" si="8"/>
        <v>#DIV/0!</v>
      </c>
      <c r="F117" s="14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41" t="e">
        <f t="shared" ca="1" si="8"/>
        <v>#DIV/0!</v>
      </c>
      <c r="F118" s="14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41" t="e">
        <f t="shared" ca="1" si="8"/>
        <v>#DIV/0!</v>
      </c>
      <c r="F119" s="14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41" t="e">
        <f t="shared" ca="1" si="8"/>
        <v>#DIV/0!</v>
      </c>
      <c r="F120" s="14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41" t="e">
        <f t="shared" ca="1" si="8"/>
        <v>#DIV/0!</v>
      </c>
      <c r="F121" s="14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41" t="e">
        <f t="shared" ca="1" si="8"/>
        <v>#DIV/0!</v>
      </c>
      <c r="F122" s="14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41" t="e">
        <f t="shared" ca="1" si="8"/>
        <v>#DIV/0!</v>
      </c>
      <c r="F123" s="14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41" t="e">
        <f t="shared" ca="1" si="8"/>
        <v>#DIV/0!</v>
      </c>
      <c r="F124" s="14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41" t="e">
        <f t="shared" ca="1" si="8"/>
        <v>#DIV/0!</v>
      </c>
      <c r="F125" s="14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41" t="e">
        <f t="shared" ca="1" si="8"/>
        <v>#DIV/0!</v>
      </c>
      <c r="F126" s="14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41" t="e">
        <f t="shared" ca="1" si="8"/>
        <v>#DIV/0!</v>
      </c>
      <c r="F127" s="14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41" t="e">
        <f t="shared" ca="1" si="8"/>
        <v>#DIV/0!</v>
      </c>
      <c r="F128" s="14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41" t="e">
        <f t="shared" ca="1" si="8"/>
        <v>#DIV/0!</v>
      </c>
      <c r="F129" s="14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41" t="e">
        <f t="shared" ca="1" si="8"/>
        <v>#DIV/0!</v>
      </c>
      <c r="F130" s="14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41" t="e">
        <f t="shared" ca="1" si="8"/>
        <v>#DIV/0!</v>
      </c>
      <c r="F131" s="14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41" t="e">
        <f t="shared" ref="E132:E195" ca="1" si="11">AVERAGEIFS(F132:CS132,$F$2:$CS$2,"&gt;="&amp;TODAY()-30)</f>
        <v>#DIV/0!</v>
      </c>
      <c r="F132" s="14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41" t="e">
        <f t="shared" ca="1" si="11"/>
        <v>#DIV/0!</v>
      </c>
      <c r="F133" s="14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41" t="e">
        <f t="shared" ca="1" si="11"/>
        <v>#DIV/0!</v>
      </c>
      <c r="F134" s="14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41" t="e">
        <f t="shared" ca="1" si="11"/>
        <v>#DIV/0!</v>
      </c>
      <c r="F135" s="14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41" t="e">
        <f t="shared" ca="1" si="11"/>
        <v>#DIV/0!</v>
      </c>
      <c r="F136" s="14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41" t="e">
        <f t="shared" ca="1" si="11"/>
        <v>#DIV/0!</v>
      </c>
      <c r="F137" s="14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41" t="e">
        <f t="shared" ca="1" si="11"/>
        <v>#DIV/0!</v>
      </c>
      <c r="F138" s="14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41" t="e">
        <f t="shared" ca="1" si="11"/>
        <v>#DIV/0!</v>
      </c>
      <c r="F139" s="14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41" t="e">
        <f t="shared" ca="1" si="11"/>
        <v>#DIV/0!</v>
      </c>
      <c r="F140" s="14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41" t="e">
        <f t="shared" ca="1" si="11"/>
        <v>#DIV/0!</v>
      </c>
      <c r="F141" s="14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41" t="e">
        <f t="shared" ca="1" si="11"/>
        <v>#DIV/0!</v>
      </c>
      <c r="F142" s="14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41" t="e">
        <f t="shared" ca="1" si="11"/>
        <v>#DIV/0!</v>
      </c>
      <c r="F143" s="14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41" t="e">
        <f t="shared" ca="1" si="11"/>
        <v>#DIV/0!</v>
      </c>
      <c r="F144" s="14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41" t="e">
        <f t="shared" ca="1" si="11"/>
        <v>#DIV/0!</v>
      </c>
      <c r="F145" s="14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41" t="e">
        <f t="shared" ca="1" si="11"/>
        <v>#DIV/0!</v>
      </c>
      <c r="F146" s="14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41" t="e">
        <f t="shared" ca="1" si="11"/>
        <v>#DIV/0!</v>
      </c>
      <c r="F147" s="14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41" t="e">
        <f t="shared" ca="1" si="11"/>
        <v>#DIV/0!</v>
      </c>
      <c r="F148" s="14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41" t="e">
        <f t="shared" ca="1" si="11"/>
        <v>#DIV/0!</v>
      </c>
      <c r="F149" s="14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41" t="e">
        <f t="shared" ca="1" si="11"/>
        <v>#DIV/0!</v>
      </c>
      <c r="F150" s="14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41" t="e">
        <f t="shared" ca="1" si="11"/>
        <v>#DIV/0!</v>
      </c>
      <c r="F151" s="14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41" t="e">
        <f t="shared" ca="1" si="11"/>
        <v>#DIV/0!</v>
      </c>
      <c r="F152" s="14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41" t="e">
        <f t="shared" ca="1" si="11"/>
        <v>#DIV/0!</v>
      </c>
      <c r="F153" s="14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41" t="e">
        <f t="shared" ca="1" si="11"/>
        <v>#DIV/0!</v>
      </c>
      <c r="F154" s="14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41" t="e">
        <f t="shared" ca="1" si="11"/>
        <v>#DIV/0!</v>
      </c>
      <c r="F155" s="14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41" t="e">
        <f t="shared" ca="1" si="11"/>
        <v>#DIV/0!</v>
      </c>
      <c r="F156" s="14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41" t="e">
        <f t="shared" ca="1" si="11"/>
        <v>#DIV/0!</v>
      </c>
      <c r="F157" s="14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41" t="e">
        <f t="shared" ca="1" si="11"/>
        <v>#DIV/0!</v>
      </c>
      <c r="F158" s="14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41" t="e">
        <f t="shared" ca="1" si="11"/>
        <v>#DIV/0!</v>
      </c>
      <c r="F159" s="14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41" t="e">
        <f t="shared" ca="1" si="11"/>
        <v>#DIV/0!</v>
      </c>
      <c r="F160" s="14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41" t="e">
        <f t="shared" ca="1" si="11"/>
        <v>#DIV/0!</v>
      </c>
      <c r="F161" s="14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41" t="e">
        <f t="shared" ca="1" si="11"/>
        <v>#DIV/0!</v>
      </c>
      <c r="F162" s="14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41" t="e">
        <f t="shared" ca="1" si="11"/>
        <v>#DIV/0!</v>
      </c>
      <c r="F163" s="14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41" t="e">
        <f t="shared" ca="1" si="11"/>
        <v>#DIV/0!</v>
      </c>
      <c r="F164" s="14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41" t="e">
        <f t="shared" ca="1" si="11"/>
        <v>#DIV/0!</v>
      </c>
      <c r="F165" s="14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41" t="e">
        <f t="shared" ca="1" si="11"/>
        <v>#DIV/0!</v>
      </c>
      <c r="F166" s="14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41" t="e">
        <f t="shared" ca="1" si="11"/>
        <v>#DIV/0!</v>
      </c>
      <c r="F167" s="14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41" t="e">
        <f t="shared" ca="1" si="11"/>
        <v>#DIV/0!</v>
      </c>
      <c r="F168" s="14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41" t="e">
        <f t="shared" ca="1" si="11"/>
        <v>#DIV/0!</v>
      </c>
      <c r="F169" s="14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41" t="e">
        <f t="shared" ca="1" si="11"/>
        <v>#DIV/0!</v>
      </c>
      <c r="F170" s="14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41" t="e">
        <f t="shared" ca="1" si="11"/>
        <v>#DIV/0!</v>
      </c>
      <c r="F171" s="14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41" t="e">
        <f t="shared" ca="1" si="11"/>
        <v>#DIV/0!</v>
      </c>
      <c r="F172" s="14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41" t="e">
        <f t="shared" ca="1" si="11"/>
        <v>#DIV/0!</v>
      </c>
      <c r="F173" s="14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41" t="e">
        <f t="shared" ca="1" si="11"/>
        <v>#DIV/0!</v>
      </c>
      <c r="F174" s="14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41" t="e">
        <f t="shared" ca="1" si="11"/>
        <v>#DIV/0!</v>
      </c>
      <c r="F175" s="14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41" t="e">
        <f t="shared" ca="1" si="11"/>
        <v>#DIV/0!</v>
      </c>
      <c r="F176" s="14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41" t="e">
        <f t="shared" ca="1" si="11"/>
        <v>#DIV/0!</v>
      </c>
      <c r="F177" s="14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41" t="e">
        <f t="shared" ca="1" si="11"/>
        <v>#DIV/0!</v>
      </c>
      <c r="F178" s="14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41" t="e">
        <f t="shared" ca="1" si="11"/>
        <v>#DIV/0!</v>
      </c>
      <c r="F179" s="14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41" t="e">
        <f t="shared" ca="1" si="11"/>
        <v>#DIV/0!</v>
      </c>
      <c r="F180" s="14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41" t="e">
        <f t="shared" ca="1" si="11"/>
        <v>#DIV/0!</v>
      </c>
      <c r="F181" s="14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41" t="e">
        <f t="shared" ca="1" si="11"/>
        <v>#DIV/0!</v>
      </c>
      <c r="F182" s="14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41" t="e">
        <f t="shared" ca="1" si="11"/>
        <v>#DIV/0!</v>
      </c>
      <c r="F183" s="14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41" t="e">
        <f t="shared" ca="1" si="11"/>
        <v>#DIV/0!</v>
      </c>
      <c r="F184" s="14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41" t="e">
        <f t="shared" ca="1" si="11"/>
        <v>#DIV/0!</v>
      </c>
      <c r="F185" s="14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41" t="e">
        <f t="shared" ca="1" si="11"/>
        <v>#DIV/0!</v>
      </c>
      <c r="F186" s="14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41" t="e">
        <f t="shared" ca="1" si="11"/>
        <v>#DIV/0!</v>
      </c>
      <c r="F187" s="14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41" t="e">
        <f t="shared" ca="1" si="11"/>
        <v>#DIV/0!</v>
      </c>
      <c r="F188" s="14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41" t="e">
        <f t="shared" ca="1" si="11"/>
        <v>#DIV/0!</v>
      </c>
      <c r="F189" s="14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41" t="e">
        <f t="shared" ca="1" si="11"/>
        <v>#DIV/0!</v>
      </c>
      <c r="F190" s="14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41" t="e">
        <f t="shared" ca="1" si="11"/>
        <v>#DIV/0!</v>
      </c>
      <c r="F191" s="14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41" t="e">
        <f t="shared" ca="1" si="11"/>
        <v>#DIV/0!</v>
      </c>
      <c r="F192" s="14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41" t="e">
        <f t="shared" ca="1" si="11"/>
        <v>#DIV/0!</v>
      </c>
      <c r="F193" s="14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41" t="e">
        <f t="shared" ca="1" si="11"/>
        <v>#DIV/0!</v>
      </c>
      <c r="F194" s="14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41" t="e">
        <f t="shared" ca="1" si="11"/>
        <v>#DIV/0!</v>
      </c>
      <c r="F195" s="14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41" t="e">
        <f t="shared" ref="E196:E256" ca="1" si="14">AVERAGEIFS(F196:CS196,$F$2:$CS$2,"&gt;="&amp;TODAY()-30)</f>
        <v>#DIV/0!</v>
      </c>
      <c r="F196" s="14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41" t="e">
        <f t="shared" ca="1" si="14"/>
        <v>#DIV/0!</v>
      </c>
      <c r="F197" s="14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41" t="e">
        <f t="shared" ca="1" si="14"/>
        <v>#DIV/0!</v>
      </c>
      <c r="F198" s="14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41" t="e">
        <f t="shared" ca="1" si="14"/>
        <v>#DIV/0!</v>
      </c>
      <c r="F199" s="14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41" t="e">
        <f t="shared" ca="1" si="14"/>
        <v>#DIV/0!</v>
      </c>
      <c r="F200" s="14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41" t="e">
        <f t="shared" ca="1" si="14"/>
        <v>#DIV/0!</v>
      </c>
      <c r="F201" s="14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41" t="e">
        <f t="shared" ca="1" si="14"/>
        <v>#DIV/0!</v>
      </c>
      <c r="F202" s="14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41" t="e">
        <f t="shared" ca="1" si="14"/>
        <v>#DIV/0!</v>
      </c>
      <c r="F203" s="14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41" t="e">
        <f t="shared" ca="1" si="14"/>
        <v>#DIV/0!</v>
      </c>
      <c r="F204" s="14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41" t="e">
        <f t="shared" ca="1" si="14"/>
        <v>#DIV/0!</v>
      </c>
      <c r="F205" s="14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41" t="e">
        <f t="shared" ca="1" si="14"/>
        <v>#DIV/0!</v>
      </c>
      <c r="F206" s="14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41" t="e">
        <f t="shared" ca="1" si="14"/>
        <v>#DIV/0!</v>
      </c>
      <c r="F207" s="14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41" t="e">
        <f t="shared" ca="1" si="14"/>
        <v>#DIV/0!</v>
      </c>
      <c r="F208" s="14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41" t="e">
        <f t="shared" ca="1" si="14"/>
        <v>#DIV/0!</v>
      </c>
      <c r="F209" s="14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41" t="e">
        <f t="shared" ca="1" si="14"/>
        <v>#DIV/0!</v>
      </c>
      <c r="F210" s="14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41" t="e">
        <f t="shared" ca="1" si="14"/>
        <v>#DIV/0!</v>
      </c>
      <c r="F211" s="14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41" t="e">
        <f t="shared" ca="1" si="14"/>
        <v>#DIV/0!</v>
      </c>
      <c r="F212" s="14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41" t="e">
        <f t="shared" ca="1" si="14"/>
        <v>#DIV/0!</v>
      </c>
      <c r="F213" s="14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41" t="e">
        <f t="shared" ca="1" si="14"/>
        <v>#DIV/0!</v>
      </c>
      <c r="F214" s="14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41" t="e">
        <f t="shared" ca="1" si="14"/>
        <v>#DIV/0!</v>
      </c>
      <c r="F215" s="14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41" t="e">
        <f t="shared" ca="1" si="14"/>
        <v>#DIV/0!</v>
      </c>
      <c r="F216" s="14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41" t="e">
        <f t="shared" ca="1" si="14"/>
        <v>#DIV/0!</v>
      </c>
      <c r="F217" s="14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41" t="e">
        <f t="shared" ca="1" si="14"/>
        <v>#DIV/0!</v>
      </c>
      <c r="F218" s="14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41" t="e">
        <f t="shared" ca="1" si="14"/>
        <v>#DIV/0!</v>
      </c>
      <c r="F219" s="14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41" t="e">
        <f t="shared" ca="1" si="14"/>
        <v>#DIV/0!</v>
      </c>
      <c r="F220" s="14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41" t="e">
        <f t="shared" ca="1" si="14"/>
        <v>#DIV/0!</v>
      </c>
      <c r="F221" s="14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41" t="e">
        <f t="shared" ca="1" si="14"/>
        <v>#DIV/0!</v>
      </c>
      <c r="F222" s="14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41" t="e">
        <f t="shared" ca="1" si="14"/>
        <v>#DIV/0!</v>
      </c>
      <c r="F223" s="14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41" t="e">
        <f t="shared" ca="1" si="14"/>
        <v>#DIV/0!</v>
      </c>
      <c r="F224" s="14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41" t="e">
        <f t="shared" ca="1" si="14"/>
        <v>#DIV/0!</v>
      </c>
      <c r="F225" s="14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41" t="e">
        <f t="shared" ca="1" si="14"/>
        <v>#DIV/0!</v>
      </c>
      <c r="F226" s="14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41" t="e">
        <f t="shared" ca="1" si="14"/>
        <v>#DIV/0!</v>
      </c>
      <c r="F227" s="14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41" t="e">
        <f t="shared" ca="1" si="14"/>
        <v>#DIV/0!</v>
      </c>
      <c r="F228" s="14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41" t="e">
        <f t="shared" ca="1" si="14"/>
        <v>#DIV/0!</v>
      </c>
      <c r="F229" s="14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41" t="e">
        <f t="shared" ca="1" si="14"/>
        <v>#DIV/0!</v>
      </c>
      <c r="F230" s="14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41" t="e">
        <f t="shared" ca="1" si="14"/>
        <v>#DIV/0!</v>
      </c>
      <c r="F231" s="14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41" t="e">
        <f t="shared" ca="1" si="14"/>
        <v>#DIV/0!</v>
      </c>
      <c r="F232" s="14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41" t="e">
        <f t="shared" ca="1" si="14"/>
        <v>#DIV/0!</v>
      </c>
      <c r="F233" s="14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41" t="e">
        <f t="shared" ca="1" si="14"/>
        <v>#DIV/0!</v>
      </c>
      <c r="F234" s="14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41" t="e">
        <f t="shared" ca="1" si="14"/>
        <v>#DIV/0!</v>
      </c>
      <c r="F235" s="14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41" t="e">
        <f t="shared" ca="1" si="14"/>
        <v>#DIV/0!</v>
      </c>
      <c r="F236" s="14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41" t="e">
        <f t="shared" ca="1" si="14"/>
        <v>#DIV/0!</v>
      </c>
      <c r="F237" s="14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41" t="e">
        <f t="shared" ca="1" si="14"/>
        <v>#DIV/0!</v>
      </c>
      <c r="F238" s="14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41" t="e">
        <f t="shared" ca="1" si="14"/>
        <v>#DIV/0!</v>
      </c>
      <c r="F239" s="14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41" t="e">
        <f t="shared" ca="1" si="14"/>
        <v>#DIV/0!</v>
      </c>
      <c r="F240" s="14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41" t="e">
        <f t="shared" ca="1" si="14"/>
        <v>#DIV/0!</v>
      </c>
      <c r="F241" s="14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41" t="e">
        <f t="shared" ca="1" si="14"/>
        <v>#DIV/0!</v>
      </c>
      <c r="F242" s="14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41" t="e">
        <f t="shared" ca="1" si="14"/>
        <v>#DIV/0!</v>
      </c>
      <c r="F243" s="14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41" t="e">
        <f t="shared" ca="1" si="14"/>
        <v>#DIV/0!</v>
      </c>
      <c r="F244" s="14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41" t="e">
        <f t="shared" ca="1" si="14"/>
        <v>#DIV/0!</v>
      </c>
      <c r="F245" s="14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41" t="e">
        <f t="shared" ca="1" si="14"/>
        <v>#DIV/0!</v>
      </c>
      <c r="F246" s="14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41" t="e">
        <f t="shared" ca="1" si="14"/>
        <v>#DIV/0!</v>
      </c>
      <c r="F247" s="14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41" t="e">
        <f t="shared" ca="1" si="14"/>
        <v>#DIV/0!</v>
      </c>
      <c r="F248" s="14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41" t="e">
        <f t="shared" ca="1" si="14"/>
        <v>#DIV/0!</v>
      </c>
      <c r="F249" s="14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41" t="e">
        <f t="shared" ca="1" si="14"/>
        <v>#DIV/0!</v>
      </c>
      <c r="F250" s="14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41" t="e">
        <f t="shared" ca="1" si="14"/>
        <v>#DIV/0!</v>
      </c>
      <c r="F251" s="14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41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41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41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41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41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2019-10-03T03:07:39Z</dcterms:modified>
</cp:coreProperties>
</file>