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Y\"/>
    </mc:Choice>
  </mc:AlternateContent>
  <xr:revisionPtr revIDLastSave="0" documentId="13_ncr:1_{081A2EFF-CF6B-4AC7-9749-96B790804C89}" xr6:coauthVersionLast="41" xr6:coauthVersionMax="41" xr10:uidLastSave="{00000000-0000-0000-0000-000000000000}"/>
  <bookViews>
    <workbookView xWindow="28980" yWindow="795" windowWidth="27345" windowHeight="14130" xr2:uid="{00000000-000D-0000-FFFF-FFFF00000000}"/>
  </bookViews>
  <sheets>
    <sheet name="Tracking" sheetId="1" r:id="rId1"/>
    <sheet name="MY" sheetId="8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4" i="1"/>
  <c r="U5" i="1"/>
  <c r="U6" i="1"/>
  <c r="U7" i="1"/>
  <c r="U8" i="1"/>
  <c r="U9" i="1"/>
  <c r="U10" i="1"/>
  <c r="U11" i="1"/>
  <c r="U12" i="1"/>
  <c r="U13" i="1"/>
  <c r="U14" i="1"/>
  <c r="U15" i="1"/>
  <c r="U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E16" i="1" l="1"/>
  <c r="D16" i="1"/>
  <c r="C16" i="1"/>
  <c r="D15" i="8" l="1"/>
  <c r="E15" i="8"/>
  <c r="F15" i="8"/>
  <c r="G15" i="8"/>
  <c r="H15" i="8"/>
  <c r="X15" i="8" s="1"/>
  <c r="I15" i="8"/>
  <c r="Y15" i="8" s="1"/>
  <c r="J15" i="8"/>
  <c r="K15" i="8"/>
  <c r="AA15" i="8" s="1"/>
  <c r="W15" i="8" s="1"/>
  <c r="L15" i="8"/>
  <c r="M15" i="8"/>
  <c r="N15" i="8"/>
  <c r="O15" i="8"/>
  <c r="AF15" i="8" s="1"/>
  <c r="P15" i="8"/>
  <c r="T15" i="8" s="1"/>
  <c r="Q15" i="8"/>
  <c r="U15" i="8" s="1"/>
  <c r="R15" i="8"/>
  <c r="V15" i="8" s="1"/>
  <c r="S15" i="8"/>
  <c r="Z15" i="8"/>
  <c r="AH15" i="8"/>
  <c r="AI15" i="8"/>
  <c r="AE15" i="8" l="1"/>
  <c r="AD15" i="8"/>
  <c r="AC15" i="8"/>
  <c r="G2" i="6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N13" i="1"/>
  <c r="N10" i="1"/>
  <c r="N6" i="1"/>
  <c r="N7" i="1"/>
  <c r="N11" i="1"/>
  <c r="N9" i="1"/>
  <c r="N5" i="1"/>
  <c r="N4" i="1"/>
  <c r="N16" i="1" s="1"/>
  <c r="N15" i="1"/>
  <c r="N14" i="1"/>
  <c r="N12" i="1"/>
  <c r="N8" i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O13" i="1"/>
  <c r="O15" i="1"/>
  <c r="O10" i="1"/>
  <c r="O5" i="1"/>
  <c r="M10" i="1"/>
  <c r="M5" i="1"/>
  <c r="M15" i="1"/>
  <c r="O14" i="1"/>
  <c r="O12" i="1"/>
  <c r="M14" i="1"/>
  <c r="M12" i="1"/>
  <c r="M13" i="1"/>
  <c r="O11" i="1"/>
  <c r="O4" i="1"/>
  <c r="O16" i="1" s="1"/>
  <c r="M6" i="1"/>
  <c r="O8" i="1"/>
  <c r="M7" i="1"/>
  <c r="M9" i="1"/>
  <c r="M8" i="1"/>
  <c r="O7" i="1"/>
  <c r="O6" i="1"/>
  <c r="O9" i="1"/>
  <c r="M11" i="1"/>
  <c r="M4" i="1"/>
  <c r="M16" i="1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AA15" i="1"/>
  <c r="AA11" i="1"/>
  <c r="AA13" i="1"/>
  <c r="AA4" i="1"/>
  <c r="AA16" i="1" s="1"/>
  <c r="AA8" i="1"/>
  <c r="AA6" i="1"/>
  <c r="AA14" i="1"/>
  <c r="AA9" i="1"/>
  <c r="AA12" i="1"/>
  <c r="AA10" i="1"/>
  <c r="AA5" i="1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AI15" i="1" s="1"/>
  <c r="AI9" i="1"/>
  <c r="AI4" i="1"/>
  <c r="AI16" i="1" s="1"/>
  <c r="AI5" i="1"/>
  <c r="AI8" i="1"/>
  <c r="AI14" i="1"/>
  <c r="AI13" i="1"/>
  <c r="AI6" i="1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AI11" i="1" l="1"/>
  <c r="L6" i="1"/>
  <c r="L11" i="1"/>
  <c r="L14" i="1"/>
  <c r="J15" i="1"/>
  <c r="L9" i="1"/>
  <c r="J9" i="1"/>
  <c r="J11" i="1"/>
  <c r="J6" i="1"/>
  <c r="J8" i="1"/>
  <c r="J7" i="1"/>
  <c r="J5" i="1"/>
  <c r="L8" i="1"/>
  <c r="J13" i="1"/>
  <c r="L13" i="1"/>
  <c r="J4" i="1"/>
  <c r="J16" i="1" s="1"/>
  <c r="L4" i="1"/>
  <c r="L16" i="1" s="1"/>
  <c r="J12" i="1"/>
  <c r="J10" i="1"/>
  <c r="L7" i="1"/>
  <c r="L15" i="1"/>
  <c r="L5" i="1"/>
  <c r="J14" i="1"/>
  <c r="L12" i="1"/>
  <c r="L10" i="1"/>
  <c r="K14" i="1"/>
  <c r="AE14" i="1" s="1"/>
  <c r="K15" i="1"/>
  <c r="AE15" i="1" s="1"/>
  <c r="K12" i="1"/>
  <c r="W12" i="1" s="1"/>
  <c r="K6" i="1"/>
  <c r="AE6" i="1" s="1"/>
  <c r="K5" i="1"/>
  <c r="AE5" i="1" s="1"/>
  <c r="K8" i="1"/>
  <c r="W8" i="1" s="1"/>
  <c r="K9" i="1"/>
  <c r="W9" i="1" s="1"/>
  <c r="K10" i="1"/>
  <c r="W10" i="1" s="1"/>
  <c r="K4" i="1"/>
  <c r="K16" i="1" s="1"/>
  <c r="K7" i="1"/>
  <c r="K11" i="1"/>
  <c r="W11" i="1" s="1"/>
  <c r="K13" i="1"/>
  <c r="AE13" i="1" s="1"/>
  <c r="AI7" i="1"/>
  <c r="AI12" i="1"/>
  <c r="AH4" i="1"/>
  <c r="AH16" i="1" s="1"/>
  <c r="AJ11" i="1"/>
  <c r="AH7" i="1"/>
  <c r="AD7" i="1" s="1"/>
  <c r="AH15" i="1"/>
  <c r="AH5" i="1"/>
  <c r="AH11" i="1"/>
  <c r="AJ15" i="1"/>
  <c r="AJ10" i="1"/>
  <c r="AH14" i="1"/>
  <c r="AD14" i="1" s="1"/>
  <c r="AJ12" i="1"/>
  <c r="AF12" i="1" s="1"/>
  <c r="AG12" i="1" s="1"/>
  <c r="AH12" i="1"/>
  <c r="AD12" i="1" s="1"/>
  <c r="AJ8" i="1"/>
  <c r="AJ9" i="1"/>
  <c r="AJ13" i="1"/>
  <c r="AH8" i="1"/>
  <c r="AJ7" i="1"/>
  <c r="AH9" i="1"/>
  <c r="AH6" i="1"/>
  <c r="AH10" i="1"/>
  <c r="AJ6" i="1"/>
  <c r="AJ5" i="1"/>
  <c r="AJ14" i="1"/>
  <c r="AH13" i="1"/>
  <c r="AJ4" i="1"/>
  <c r="AJ16" i="1" s="1"/>
  <c r="AI10" i="1"/>
  <c r="W15" i="1"/>
  <c r="Z6" i="1"/>
  <c r="Z11" i="1"/>
  <c r="AB14" i="1"/>
  <c r="Z7" i="1"/>
  <c r="V7" i="1" s="1"/>
  <c r="Z14" i="1"/>
  <c r="V14" i="1" s="1"/>
  <c r="Z4" i="1"/>
  <c r="Z16" i="1" s="1"/>
  <c r="AB5" i="1"/>
  <c r="AB11" i="1"/>
  <c r="AB4" i="1"/>
  <c r="AB16" i="1" s="1"/>
  <c r="AB9" i="1"/>
  <c r="Z9" i="1"/>
  <c r="AB8" i="1"/>
  <c r="AA7" i="1"/>
  <c r="AB10" i="1"/>
  <c r="Z10" i="1"/>
  <c r="Z12" i="1"/>
  <c r="Z13" i="1"/>
  <c r="AB12" i="1"/>
  <c r="AB7" i="1"/>
  <c r="Z8" i="1"/>
  <c r="V8" i="1" s="1"/>
  <c r="AB15" i="1"/>
  <c r="Z5" i="1"/>
  <c r="AB13" i="1"/>
  <c r="Z15" i="1"/>
  <c r="AB6" i="1"/>
  <c r="W16" i="1" l="1"/>
  <c r="AE16" i="1"/>
  <c r="X16" i="1"/>
  <c r="AF16" i="1"/>
  <c r="AD5" i="1"/>
  <c r="V16" i="1"/>
  <c r="AD16" i="1"/>
  <c r="X7" i="1"/>
  <c r="S7" i="1" s="1"/>
  <c r="T7" i="1" s="1"/>
  <c r="AF7" i="1"/>
  <c r="AG7" i="1" s="1"/>
  <c r="AF10" i="1"/>
  <c r="AG10" i="1" s="1"/>
  <c r="Q14" i="1"/>
  <c r="W5" i="1"/>
  <c r="R5" i="1" s="1"/>
  <c r="AF6" i="1"/>
  <c r="AG6" i="1" s="1"/>
  <c r="X6" i="1"/>
  <c r="Y6" i="1" s="1"/>
  <c r="AD11" i="1"/>
  <c r="V11" i="1"/>
  <c r="V9" i="1"/>
  <c r="AD10" i="1"/>
  <c r="AD6" i="1"/>
  <c r="AD9" i="1"/>
  <c r="AF15" i="1"/>
  <c r="AG15" i="1" s="1"/>
  <c r="Q7" i="1"/>
  <c r="AF9" i="1"/>
  <c r="AG9" i="1" s="1"/>
  <c r="V12" i="1"/>
  <c r="X9" i="1"/>
  <c r="Y9" i="1" s="1"/>
  <c r="V6" i="1"/>
  <c r="AD15" i="1"/>
  <c r="AE12" i="1"/>
  <c r="V15" i="1"/>
  <c r="AF11" i="1"/>
  <c r="AG11" i="1" s="1"/>
  <c r="X15" i="1"/>
  <c r="V10" i="1"/>
  <c r="Q10" i="1" s="1"/>
  <c r="X10" i="1"/>
  <c r="S10" i="1" s="1"/>
  <c r="T10" i="1" s="1"/>
  <c r="X11" i="1"/>
  <c r="Y11" i="1" s="1"/>
  <c r="AE9" i="1"/>
  <c r="R9" i="1" s="1"/>
  <c r="R12" i="1"/>
  <c r="AD8" i="1"/>
  <c r="Q8" i="1" s="1"/>
  <c r="AE10" i="1"/>
  <c r="R10" i="1" s="1"/>
  <c r="AE8" i="1"/>
  <c r="R8" i="1" s="1"/>
  <c r="V5" i="1"/>
  <c r="Q5" i="1" s="1"/>
  <c r="Q12" i="1"/>
  <c r="AF14" i="1"/>
  <c r="AG14" i="1" s="1"/>
  <c r="AF5" i="1"/>
  <c r="AG5" i="1" s="1"/>
  <c r="X12" i="1"/>
  <c r="Y12" i="1" s="1"/>
  <c r="X5" i="1"/>
  <c r="Y5" i="1" s="1"/>
  <c r="X14" i="1"/>
  <c r="Y14" i="1" s="1"/>
  <c r="W13" i="1"/>
  <c r="R13" i="1" s="1"/>
  <c r="W4" i="1"/>
  <c r="W14" i="1"/>
  <c r="R14" i="1" s="1"/>
  <c r="AD4" i="1"/>
  <c r="AE7" i="1"/>
  <c r="R15" i="1"/>
  <c r="S6" i="1"/>
  <c r="T6" i="1" s="1"/>
  <c r="V4" i="1"/>
  <c r="AF4" i="1"/>
  <c r="AG4" i="1" s="1"/>
  <c r="X8" i="1"/>
  <c r="X13" i="1"/>
  <c r="X4" i="1"/>
  <c r="AF8" i="1"/>
  <c r="AG8" i="1" s="1"/>
  <c r="AD13" i="1"/>
  <c r="AF13" i="1"/>
  <c r="AG13" i="1" s="1"/>
  <c r="W6" i="1"/>
  <c r="R6" i="1" s="1"/>
  <c r="Y7" i="1"/>
  <c r="V13" i="1"/>
  <c r="W7" i="1"/>
  <c r="AE4" i="1"/>
  <c r="AE11" i="1"/>
  <c r="R11" i="1" s="1"/>
  <c r="S15" i="1" l="1"/>
  <c r="T15" i="1" s="1"/>
  <c r="Q16" i="1"/>
  <c r="R16" i="1"/>
  <c r="Q15" i="1"/>
  <c r="S16" i="1"/>
  <c r="S11" i="1"/>
  <c r="T11" i="1" s="1"/>
  <c r="Q11" i="1"/>
  <c r="Q6" i="1"/>
  <c r="Y15" i="1"/>
  <c r="S9" i="1"/>
  <c r="T9" i="1" s="1"/>
  <c r="Y10" i="1"/>
  <c r="Q9" i="1"/>
  <c r="S14" i="1"/>
  <c r="T14" i="1" s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<sst xmlns="http://schemas.openxmlformats.org/spreadsheetml/2006/main" count="161" uniqueCount="93">
  <si>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</si>
  <si>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</si>
  <si>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</si>
  <si>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</si>
  <si>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</si>
  <si>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</si>
  <si>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</si>
  <si>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</si>
  <si>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</si>
  <si>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</si>
  <si>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</si>
  <si>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</si>
  <si>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</si>
  <si>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</si>
  <si>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</si>
  <si>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</si>
  <si>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</si>
  <si>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</si>
  <si>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</si>
  <si>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</si>
  <si>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</si>
  <si>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</si>
  <si>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</si>
  <si>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</si>
  <si>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</si>
  <si>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</si>
  <si>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</si>
  <si>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</si>
  <si>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</si>
  <si>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</si>
  <si>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</si>
  <si>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</si>
  <si>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</si>
  <si>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</si>
  <si>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</si>
  <si>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</si>
  <si>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</si>
  <si>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Payment Terms</t>
  </si>
  <si>
    <t>Top Brands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</si>
  <si>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</si>
  <si>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</si>
  <si>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</si>
  <si>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</si>
  <si>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</si>
  <si>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</si>
  <si>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</si>
  <si>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</si>
  <si>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</si>
  <si>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</si>
  <si>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</si>
  <si>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</si>
  <si>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</si>
  <si>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</si>
  <si>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</si>
  <si>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</si>
  <si>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</si>
  <si>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</si>
  <si>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Sep</t>
  </si>
  <si>
    <t xml:space="preserve"> </t>
  </si>
  <si>
    <t>N/A</t>
  </si>
  <si>
    <t>- 44% black stock - not selling fast enough. Clearance in progress
- Still purchasing the Green SKUs</t>
  </si>
  <si>
    <t>philips, panasonic, electrolux</t>
  </si>
  <si>
    <t>MY_MTT Solutions Sdn Bhd</t>
  </si>
  <si>
    <t>nivea, eucerin, similac</t>
  </si>
  <si>
    <t>MY_DKSH Malaysia Sdn Bhd</t>
  </si>
  <si>
    <t>TOP to be negociated from 7 to 30, by end of this year</t>
  </si>
  <si>
    <t>- 24% black stock 
'- Focus on black stock clearance</t>
  </si>
  <si>
    <t>olay, ambi pur, oral b</t>
  </si>
  <si>
    <t>MY_L H Marketing Sdn Bhd</t>
  </si>
  <si>
    <t>genki, whoopee</t>
  </si>
  <si>
    <t>MY_OAHP Marketing Sdn Bhd</t>
  </si>
  <si>
    <t>fernleaf, anmum, anlene</t>
  </si>
  <si>
    <t>MY_Fonterra Brands (Malaysia) Sdn Bhd</t>
  </si>
  <si>
    <t xml:space="preserve">Supplier to be discontinued </t>
  </si>
  <si>
    <t>realme</t>
  </si>
  <si>
    <t>MY_Jie Communication Sdn Bhd</t>
  </si>
  <si>
    <t>petpet, certainty, babylove</t>
  </si>
  <si>
    <t>MY_Disposable Soft Goods (Malaysia) Sdn Bhd</t>
  </si>
  <si>
    <t>nivea, dutch lady, eucerin</t>
  </si>
  <si>
    <t>MY_PB Sales Sdn Bhd</t>
  </si>
  <si>
    <t>- August Super Brand Festival + 7.7 in July
- Long term inventory days should normalize wround 30</t>
  </si>
  <si>
    <t>enfagrow a+, sustagen, enfalac a+</t>
  </si>
  <si>
    <t>MY_Gdeal Sdn Bhd</t>
  </si>
  <si>
    <t>- High Inventory Days in Jun, due to lower sales after Ramadhan campaign
- Should normalize wround 30 days in future</t>
  </si>
  <si>
    <t>dove, lifebouy, rexona</t>
  </si>
  <si>
    <t>MY_Unilever (M) Holdings Sdn Bhd</t>
  </si>
  <si>
    <t>- Historically low thanks to campaigns
- Long term should normalize around 30 days</t>
  </si>
  <si>
    <t>drypers, tena, vinda</t>
  </si>
  <si>
    <t>MY_Vinda Marketing Sdn Bhd</t>
  </si>
  <si>
    <t>milo, nestle, maggi</t>
  </si>
  <si>
    <t>MY_Rurutiki Sdn Bhd</t>
  </si>
  <si>
    <t>Top Suppliers 
(Top 80% by WC or COGS)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</si>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</sst>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4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0" fillId="0" borderId="13" xfId="0" applyNumberFormat="1" applyBorder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2" xfId="0" applyNumberFormat="1" applyBorder="1" applyAlignment="1">
      <alignment horizontal="center" vertical="top"/>
    </xf>
    <xf numFmtId="3" fontId="0" fillId="0" borderId="13" xfId="0" quotePrefix="1" applyNumberFormat="1" applyBorder="1" applyAlignment="1">
      <alignment horizontal="left" vertical="top" wrapText="1"/>
    </xf>
    <xf numFmtId="3" fontId="7" fillId="0" borderId="0" xfId="0" applyNumberFormat="1" applyFont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0" fontId="0" fillId="0" borderId="13" xfId="0" applyBorder="1" applyAlignment="1">
      <alignment vertical="top"/>
    </xf>
    <xf numFmtId="0" fontId="0" fillId="0" borderId="12" xfId="0" applyBorder="1" applyAlignment="1">
      <alignment vertical="top"/>
    </xf>
    <xf numFmtId="3" fontId="0" fillId="0" borderId="0" xfId="0" applyNumberFormat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/>
    </xf>
    <xf numFmtId="3" fontId="0" fillId="0" borderId="0" xfId="0" quotePrefix="1" applyNumberFormat="1" applyAlignment="1">
      <alignment horizontal="left" vertical="top" wrapText="1"/>
    </xf>
    <xf numFmtId="3" fontId="3" fillId="0" borderId="13" xfId="0" quotePrefix="1" applyNumberFormat="1" applyFont="1" applyBorder="1" applyAlignment="1">
      <alignment horizontal="left" vertical="top" wrapText="1"/>
    </xf>
    <xf numFmtId="3" fontId="0" fillId="0" borderId="11" xfId="0" applyNumberFormat="1" applyBorder="1" applyAlignment="1">
      <alignment horizontal="left" vertical="top"/>
    </xf>
    <xf numFmtId="3" fontId="7" fillId="0" borderId="10" xfId="0" applyNumberFormat="1" applyFon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3" fontId="3" fillId="9" borderId="19" xfId="0" applyNumberFormat="1" applyFont="1" applyFill="1" applyBorder="1" applyAlignment="1">
      <alignment horizontal="left" vertical="top" wrapText="1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9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95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96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97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56</v>
      </c>
      <c r="B3" s="70" t="s">
        <v>11</v>
      </c>
      <c r="C3" s="71" t="s">
        <v>12</v>
      </c>
      <c r="D3" s="72" t="s">
        <v>13</v>
      </c>
      <c r="E3" s="98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43678</v>
      </c>
      <c r="K3" s="64">
        <v>43709</v>
      </c>
      <c r="L3" s="68" t="s">
        <v>19</v>
      </c>
      <c r="M3" s="64">
        <v>43678</v>
      </c>
      <c r="N3" s="64">
        <v>43709</v>
      </c>
      <c r="O3" s="68" t="s">
        <v>19</v>
      </c>
      <c r="P3" s="54" t="s">
        <v>20</v>
      </c>
      <c r="Q3" s="61">
        <v>43678</v>
      </c>
      <c r="R3" s="61">
        <v>43709</v>
      </c>
      <c r="S3" s="61" t="s">
        <v>21</v>
      </c>
      <c r="T3" s="54" t="s">
        <v>22</v>
      </c>
      <c r="U3" s="52" t="s">
        <v>20</v>
      </c>
      <c r="V3" s="61">
        <v>43678</v>
      </c>
      <c r="W3" s="61">
        <v>43709</v>
      </c>
      <c r="X3" s="54" t="s">
        <v>23</v>
      </c>
      <c r="Y3" s="54" t="s">
        <v>22</v>
      </c>
      <c r="Z3" s="61">
        <v>43678</v>
      </c>
      <c r="AA3" s="61">
        <v>43709</v>
      </c>
      <c r="AB3" s="54" t="s">
        <v>21</v>
      </c>
      <c r="AC3" s="54" t="s">
        <v>20</v>
      </c>
      <c r="AD3" s="61">
        <v>43678</v>
      </c>
      <c r="AE3" s="61">
        <v>43709</v>
      </c>
      <c r="AF3" s="54" t="s">
        <v>24</v>
      </c>
      <c r="AG3" s="53" t="s">
        <v>22</v>
      </c>
      <c r="AH3" s="61">
        <v>43678</v>
      </c>
      <c r="AI3" s="61">
        <v>43709</v>
      </c>
      <c r="AJ3" s="54" t="s">
        <v>24</v>
      </c>
      <c r="AK3" s="2"/>
      <c r="AL3" s="2"/>
    </row>
    <row r="4" spans="1:41" s="23" customFormat="1" x14ac:dyDescent="0.35">
      <c r="A4" s="81"/>
      <c r="B4" s="82"/>
      <c r="C4" s="76"/>
      <c r="D4" s="76"/>
      <c r="E4" s="76"/>
      <c r="F4" s="81"/>
      <c r="G4" s="81"/>
      <c r="H4" s="81"/>
      <c r="I4" s="81"/>
      <c r="J4" s="99" t="e">
        <f>VLOOKUP($B4,'Daily COGS'!$B:$E,2,FALSE)</f>
        <v>#N/A</v>
      </c>
      <c r="K4" s="99" t="e">
        <f>VLOOKUP($B4,'Daily COGS'!$B:$E,3,FALSE)</f>
        <v>#N/A</v>
      </c>
      <c r="L4" s="99" t="e">
        <f>VLOOKUP($B4,'Daily COGS'!$B:$E,4,FALSE)</f>
        <v>#N/A</v>
      </c>
      <c r="M4" s="99" t="e">
        <f>VLOOKUP($B4,'Daily Inbounds'!$B:$E,2,FALSE)</f>
        <v>#N/A</v>
      </c>
      <c r="N4" s="99" t="e">
        <f>VLOOKUP($B4,'Daily Inbounds'!$B:$E,3,FALSE)</f>
        <v>#N/A</v>
      </c>
      <c r="O4" s="99" t="e">
        <f>VLOOKUP($B4,'Daily Inbounds'!$B:$E,4,FALSE)</f>
        <v>#N/A</v>
      </c>
      <c r="P4" s="83" t="str">
        <f>IFERROR(VLOOKUP($B4,MY!$A:$AJ, 23,FALSE), "")</f>
        <v/>
      </c>
      <c r="Q4" s="84" t="str">
        <f t="shared" ref="Q4:Q16" si="0">IFERROR(IF(V4="n.a.", -AD4, IF(AD4="n.a.", V4, V4-AD4)),"n.a.")</f>
        <v>n.a.</v>
      </c>
      <c r="R4" s="84" t="str">
        <f t="shared" ref="R4:R16" si="1">IFERROR(IF(W4="n.a.", -AE4, IF(AE4="n.a.", W4, W4-AE4)),"n.a.")</f>
        <v>n.a.</v>
      </c>
      <c r="S4" s="85" t="str">
        <f t="shared" ref="S4:S16" si="2">IFERROR(IF(X4="n.a.", -AF4, IF(AF4="n.a.", X4, X4-AF4)),"n.a.")</f>
        <v>n.a.</v>
      </c>
      <c r="T4" s="86" t="str">
        <f t="shared" ref="T4:T15" si="3">IFERROR(P4-S4, "n.a.")</f>
        <v>n.a.</v>
      </c>
      <c r="U4" s="94" t="str">
        <f>IFERROR(VLOOKUP($B4,MY!$A:$AJ, 27,FALSE), "")</f>
        <v/>
      </c>
      <c r="V4" s="84" t="str">
        <f t="shared" ref="V4:V16" si="4">IFERROR(Z4/J4*30,"n.a.")</f>
        <v>n.a.</v>
      </c>
      <c r="W4" s="87" t="str">
        <f t="shared" ref="W4:W16" si="5">IFERROR(AA4/K4*30,"n.a.")</f>
        <v>n.a.</v>
      </c>
      <c r="X4" s="84" t="str">
        <f t="shared" ref="X4:X16" si="6">IFERROR(AB4/L4*30,"n.a.")</f>
        <v>n.a.</v>
      </c>
      <c r="Y4" s="86" t="str">
        <f t="shared" ref="Y4:Y15" si="7">IFERROR(-X4+U4,"n.a.")</f>
        <v>n.a.</v>
      </c>
      <c r="Z4" s="99" t="e">
        <f>VLOOKUP(B4,'Daily Inventory Value'!B:E,2,FALSE)</f>
        <v>#N/A</v>
      </c>
      <c r="AA4" s="99" t="e">
        <f>VLOOKUP(B4,'Daily Inventory Value'!B:E,3,FALSE)</f>
        <v>#N/A</v>
      </c>
      <c r="AB4" s="99" t="e">
        <f>VLOOKUP(B4,'Daily Inventory Value'!B:E,4,FALSE)</f>
        <v>#N/A</v>
      </c>
      <c r="AC4" s="83" t="str">
        <f>IFERROR(VLOOKUP($B4,MY!$A:$AJ, 32,FALSE), "")</f>
        <v/>
      </c>
      <c r="AD4" s="84" t="str">
        <f t="shared" ref="AD4:AD16" si="8">IFERROR(AH4/J4*30,"n.a.")</f>
        <v>n.a.</v>
      </c>
      <c r="AE4" s="84" t="str">
        <f t="shared" ref="AE4:AE16" si="9">IFERROR(AI4/K4*30,"n.a.")</f>
        <v>n.a.</v>
      </c>
      <c r="AF4" s="80" t="str">
        <f t="shared" ref="AF4:AF16" si="10">IFERROR(AJ4/L4*30,"n.a.")</f>
        <v>n.a.</v>
      </c>
      <c r="AG4" s="86" t="str">
        <f t="shared" ref="AG4:AG15" si="11">IFERROR(-AC4+AF4, "n.a.")</f>
        <v>n.a.</v>
      </c>
      <c r="AH4" s="99" t="e">
        <f>VLOOKUP(B4,'Daily Accounts Payable'!B:E,2,FALSE)</f>
        <v>#N/A</v>
      </c>
      <c r="AI4" s="99" t="e">
        <f>VLOOKUP(B4,'Daily Accounts Payable'!B:E,3,FALSE)</f>
        <v>#N/A</v>
      </c>
      <c r="AJ4" s="99" t="e">
        <f>VLOOKUP(B4,'Daily Accounts Payable'!B:E,4,FALSE)</f>
        <v>#N/A</v>
      </c>
    </row>
    <row r="5" spans="1:41" s="23" customFormat="1" x14ac:dyDescent="0.35">
      <c r="A5" s="88"/>
      <c r="B5" s="89"/>
      <c r="C5" s="76"/>
      <c r="D5" s="76"/>
      <c r="E5" s="76"/>
      <c r="F5" s="81"/>
      <c r="G5" s="81"/>
      <c r="H5" s="81"/>
      <c r="I5" s="88"/>
      <c r="J5" s="99" t="e">
        <f>VLOOKUP($B5,'Daily COGS'!$B:$E,2,FALSE)</f>
        <v>#N/A</v>
      </c>
      <c r="K5" s="99" t="e">
        <f>VLOOKUP($B5,'Daily COGS'!$B:$E,3,FALSE)</f>
        <v>#N/A</v>
      </c>
      <c r="L5" s="99" t="e">
        <f>VLOOKUP($B5,'Daily COGS'!$B:$E,4,FALSE)</f>
        <v>#N/A</v>
      </c>
      <c r="M5" s="99" t="e">
        <f>VLOOKUP($B5,'Daily Inbounds'!$B:$E,2,FALSE)</f>
        <v>#N/A</v>
      </c>
      <c r="N5" s="99" t="e">
        <f>VLOOKUP($B5,'Daily Inbounds'!$B:$E,3,FALSE)</f>
        <v>#N/A</v>
      </c>
      <c r="O5" s="99" t="e">
        <f>VLOOKUP($B5,'Daily Inbounds'!$B:$E,4,FALSE)</f>
        <v>#N/A</v>
      </c>
      <c r="P5" s="83" t="str">
        <f>IFERROR(VLOOKUP($B5,MY!$A:$AJ, 23,FALSE), "")</f>
        <v/>
      </c>
      <c r="Q5" s="91" t="str">
        <f t="shared" si="0"/>
        <v>n.a.</v>
      </c>
      <c r="R5" s="91" t="str">
        <f t="shared" si="1"/>
        <v>n.a.</v>
      </c>
      <c r="S5" s="92" t="str">
        <f t="shared" si="2"/>
        <v>n.a.</v>
      </c>
      <c r="T5" s="86" t="str">
        <f t="shared" si="3"/>
        <v>n.a.</v>
      </c>
      <c r="U5" s="94" t="str">
        <f>IFERROR(VLOOKUP($B5,MY!$A:$AJ, 27,FALSE), "")</f>
        <v/>
      </c>
      <c r="V5" s="91" t="str">
        <f t="shared" si="4"/>
        <v>n.a.</v>
      </c>
      <c r="W5" s="93" t="str">
        <f t="shared" si="5"/>
        <v>n.a.</v>
      </c>
      <c r="X5" s="91" t="str">
        <f t="shared" si="6"/>
        <v>n.a.</v>
      </c>
      <c r="Y5" s="86" t="str">
        <f t="shared" si="7"/>
        <v>n.a.</v>
      </c>
      <c r="Z5" s="100" t="e">
        <f>VLOOKUP(B5,'Daily Inventory Value'!B:E,2,FALSE)</f>
        <v>#N/A</v>
      </c>
      <c r="AA5" s="100" t="e">
        <f>VLOOKUP(B5,'Daily Inventory Value'!B:E,3,FALSE)</f>
        <v>#N/A</v>
      </c>
      <c r="AB5" s="100" t="e">
        <f>VLOOKUP(B5,'Daily Inventory Value'!B:E,4,FALSE)</f>
        <v>#N/A</v>
      </c>
      <c r="AC5" s="83" t="str">
        <f>IFERROR(VLOOKUP($B5,MY!$A:$AJ, 32,FALSE), "")</f>
        <v/>
      </c>
      <c r="AD5" s="91" t="str">
        <f t="shared" si="8"/>
        <v>n.a.</v>
      </c>
      <c r="AE5" s="91" t="str">
        <f t="shared" si="9"/>
        <v>n.a.</v>
      </c>
      <c r="AF5" s="76" t="str">
        <f t="shared" si="10"/>
        <v>n.a.</v>
      </c>
      <c r="AG5" s="86" t="str">
        <f t="shared" si="11"/>
        <v>n.a.</v>
      </c>
      <c r="AH5" s="100" t="e">
        <f>VLOOKUP(B5,'Daily Accounts Payable'!B:E,2,FALSE)</f>
        <v>#N/A</v>
      </c>
      <c r="AI5" s="100" t="e">
        <f>VLOOKUP(B5,'Daily Accounts Payable'!B:E,3,FALSE)</f>
        <v>#N/A</v>
      </c>
      <c r="AJ5" s="100" t="e">
        <f>VLOOKUP(B5,'Daily Accounts Payable'!B:E,4,FALSE)</f>
        <v>#N/A</v>
      </c>
    </row>
    <row r="6" spans="1:41" s="23" customFormat="1" x14ac:dyDescent="0.35">
      <c r="A6" s="88"/>
      <c r="B6" s="89"/>
      <c r="C6" s="76"/>
      <c r="D6" s="76"/>
      <c r="E6" s="76"/>
      <c r="F6" s="81"/>
      <c r="G6" s="81"/>
      <c r="H6" s="81"/>
      <c r="I6" s="88"/>
      <c r="J6" s="99" t="e">
        <f>VLOOKUP($B6,'Daily COGS'!$B:$E,2,FALSE)</f>
        <v>#N/A</v>
      </c>
      <c r="K6" s="99" t="e">
        <f>VLOOKUP($B6,'Daily COGS'!$B:$E,3,FALSE)</f>
        <v>#N/A</v>
      </c>
      <c r="L6" s="99" t="e">
        <f>VLOOKUP($B6,'Daily COGS'!$B:$E,4,FALSE)</f>
        <v>#N/A</v>
      </c>
      <c r="M6" s="99" t="e">
        <f>VLOOKUP($B6,'Daily Inbounds'!$B:$E,2,FALSE)</f>
        <v>#N/A</v>
      </c>
      <c r="N6" s="99" t="e">
        <f>VLOOKUP($B6,'Daily Inbounds'!$B:$E,3,FALSE)</f>
        <v>#N/A</v>
      </c>
      <c r="O6" s="99" t="e">
        <f>VLOOKUP($B6,'Daily Inbounds'!$B:$E,4,FALSE)</f>
        <v>#N/A</v>
      </c>
      <c r="P6" s="83" t="str">
        <f>IFERROR(VLOOKUP($B6,MY!$A:$AJ, 23,FALSE), "")</f>
        <v/>
      </c>
      <c r="Q6" s="91" t="str">
        <f t="shared" si="0"/>
        <v>n.a.</v>
      </c>
      <c r="R6" s="91" t="str">
        <f t="shared" si="1"/>
        <v>n.a.</v>
      </c>
      <c r="S6" s="92" t="str">
        <f t="shared" si="2"/>
        <v>n.a.</v>
      </c>
      <c r="T6" s="86" t="str">
        <f t="shared" si="3"/>
        <v>n.a.</v>
      </c>
      <c r="U6" s="94" t="str">
        <f>IFERROR(VLOOKUP($B6,MY!$A:$AJ, 27,FALSE), "")</f>
        <v/>
      </c>
      <c r="V6" s="91" t="str">
        <f t="shared" si="4"/>
        <v>n.a.</v>
      </c>
      <c r="W6" s="93" t="str">
        <f t="shared" si="5"/>
        <v>n.a.</v>
      </c>
      <c r="X6" s="91" t="str">
        <f t="shared" si="6"/>
        <v>n.a.</v>
      </c>
      <c r="Y6" s="86" t="str">
        <f t="shared" si="7"/>
        <v>n.a.</v>
      </c>
      <c r="Z6" s="100" t="e">
        <f>VLOOKUP(B6,'Daily Inventory Value'!B:E,2,FALSE)</f>
        <v>#N/A</v>
      </c>
      <c r="AA6" s="100" t="e">
        <f>VLOOKUP(B6,'Daily Inventory Value'!B:E,3,FALSE)</f>
        <v>#N/A</v>
      </c>
      <c r="AB6" s="100" t="e">
        <f>VLOOKUP(B6,'Daily Inventory Value'!B:E,4,FALSE)</f>
        <v>#N/A</v>
      </c>
      <c r="AC6" s="83" t="str">
        <f>IFERROR(VLOOKUP($B6,MY!$A:$AJ, 32,FALSE), "")</f>
        <v/>
      </c>
      <c r="AD6" s="91" t="str">
        <f t="shared" si="8"/>
        <v>n.a.</v>
      </c>
      <c r="AE6" s="91" t="str">
        <f t="shared" si="9"/>
        <v>n.a.</v>
      </c>
      <c r="AF6" s="76" t="str">
        <f t="shared" si="10"/>
        <v>n.a.</v>
      </c>
      <c r="AG6" s="86" t="str">
        <f t="shared" si="11"/>
        <v>n.a.</v>
      </c>
      <c r="AH6" s="100" t="e">
        <f>VLOOKUP(B6,'Daily Accounts Payable'!B:E,2,FALSE)</f>
        <v>#N/A</v>
      </c>
      <c r="AI6" s="100" t="e">
        <f>VLOOKUP(B6,'Daily Accounts Payable'!B:E,3,FALSE)</f>
        <v>#N/A</v>
      </c>
      <c r="AJ6" s="100" t="e">
        <f>VLOOKUP(B6,'Daily Accounts Payable'!B:E,4,FALSE)</f>
        <v>#N/A</v>
      </c>
    </row>
    <row r="7" spans="1:41" s="23" customFormat="1" x14ac:dyDescent="0.35">
      <c r="A7" s="88"/>
      <c r="B7" s="89"/>
      <c r="C7" s="76"/>
      <c r="D7" s="76"/>
      <c r="E7" s="76"/>
      <c r="F7" s="81"/>
      <c r="G7" s="81"/>
      <c r="H7" s="81"/>
      <c r="I7" s="88"/>
      <c r="J7" s="99" t="e">
        <f>VLOOKUP($B7,'Daily COGS'!$B:$E,2,FALSE)</f>
        <v>#N/A</v>
      </c>
      <c r="K7" s="99" t="e">
        <f>VLOOKUP($B7,'Daily COGS'!$B:$E,3,FALSE)</f>
        <v>#N/A</v>
      </c>
      <c r="L7" s="99" t="e">
        <f>VLOOKUP($B7,'Daily COGS'!$B:$E,4,FALSE)</f>
        <v>#N/A</v>
      </c>
      <c r="M7" s="99" t="e">
        <f>VLOOKUP($B7,'Daily Inbounds'!$B:$E,2,FALSE)</f>
        <v>#N/A</v>
      </c>
      <c r="N7" s="99" t="e">
        <f>VLOOKUP($B7,'Daily Inbounds'!$B:$E,3,FALSE)</f>
        <v>#N/A</v>
      </c>
      <c r="O7" s="99" t="e">
        <f>VLOOKUP($B7,'Daily Inbounds'!$B:$E,4,FALSE)</f>
        <v>#N/A</v>
      </c>
      <c r="P7" s="83" t="str">
        <f>IFERROR(VLOOKUP($B7,MY!$A:$AJ, 23,FALSE), "")</f>
        <v/>
      </c>
      <c r="Q7" s="91" t="str">
        <f t="shared" si="0"/>
        <v>n.a.</v>
      </c>
      <c r="R7" s="91" t="str">
        <f t="shared" si="1"/>
        <v>n.a.</v>
      </c>
      <c r="S7" s="92" t="str">
        <f t="shared" si="2"/>
        <v>n.a.</v>
      </c>
      <c r="T7" s="86" t="str">
        <f t="shared" si="3"/>
        <v>n.a.</v>
      </c>
      <c r="U7" s="94" t="str">
        <f>IFERROR(VLOOKUP($B7,MY!$A:$AJ, 27,FALSE), "")</f>
        <v/>
      </c>
      <c r="V7" s="91" t="str">
        <f t="shared" si="4"/>
        <v>n.a.</v>
      </c>
      <c r="W7" s="93" t="str">
        <f t="shared" si="5"/>
        <v>n.a.</v>
      </c>
      <c r="X7" s="91" t="str">
        <f t="shared" si="6"/>
        <v>n.a.</v>
      </c>
      <c r="Y7" s="86" t="str">
        <f t="shared" si="7"/>
        <v>n.a.</v>
      </c>
      <c r="Z7" s="100" t="e">
        <f>VLOOKUP(B7,'Daily Inventory Value'!B:E,2,FALSE)</f>
        <v>#N/A</v>
      </c>
      <c r="AA7" s="100" t="e">
        <f>VLOOKUP(B7,'Daily Inventory Value'!B:E,3,FALSE)</f>
        <v>#N/A</v>
      </c>
      <c r="AB7" s="100" t="e">
        <f>VLOOKUP(B7,'Daily Inventory Value'!B:E,4,FALSE)</f>
        <v>#N/A</v>
      </c>
      <c r="AC7" s="83" t="str">
        <f>IFERROR(VLOOKUP($B7,MY!$A:$AJ, 32,FALSE), "")</f>
        <v/>
      </c>
      <c r="AD7" s="91" t="str">
        <f t="shared" si="8"/>
        <v>n.a.</v>
      </c>
      <c r="AE7" s="91" t="str">
        <f t="shared" si="9"/>
        <v>n.a.</v>
      </c>
      <c r="AF7" s="76" t="str">
        <f t="shared" si="10"/>
        <v>n.a.</v>
      </c>
      <c r="AG7" s="86" t="str">
        <f t="shared" si="11"/>
        <v>n.a.</v>
      </c>
      <c r="AH7" s="100" t="e">
        <f>VLOOKUP(B7,'Daily Accounts Payable'!B:E,2,FALSE)</f>
        <v>#N/A</v>
      </c>
      <c r="AI7" s="100" t="e">
        <f>VLOOKUP(B7,'Daily Accounts Payable'!B:E,3,FALSE)</f>
        <v>#N/A</v>
      </c>
      <c r="AJ7" s="100" t="e">
        <f>VLOOKUP(B7,'Daily Accounts Payable'!B:E,4,FALSE)</f>
        <v>#N/A</v>
      </c>
    </row>
    <row r="8" spans="1:41" s="23" customFormat="1" x14ac:dyDescent="0.35">
      <c r="A8" s="88"/>
      <c r="B8" s="89"/>
      <c r="C8" s="76"/>
      <c r="D8" s="76"/>
      <c r="E8" s="76"/>
      <c r="F8" s="81"/>
      <c r="G8" s="81"/>
      <c r="H8" s="81"/>
      <c r="I8" s="88"/>
      <c r="J8" s="99" t="e">
        <f>VLOOKUP($B8,'Daily COGS'!$B:$E,2,FALSE)</f>
        <v>#N/A</v>
      </c>
      <c r="K8" s="99" t="e">
        <f>VLOOKUP($B8,'Daily COGS'!$B:$E,3,FALSE)</f>
        <v>#N/A</v>
      </c>
      <c r="L8" s="99" t="e">
        <f>VLOOKUP($B8,'Daily COGS'!$B:$E,4,FALSE)</f>
        <v>#N/A</v>
      </c>
      <c r="M8" s="99" t="e">
        <f>VLOOKUP($B8,'Daily Inbounds'!$B:$E,2,FALSE)</f>
        <v>#N/A</v>
      </c>
      <c r="N8" s="99" t="e">
        <f>VLOOKUP($B8,'Daily Inbounds'!$B:$E,3,FALSE)</f>
        <v>#N/A</v>
      </c>
      <c r="O8" s="99" t="e">
        <f>VLOOKUP($B8,'Daily Inbounds'!$B:$E,4,FALSE)</f>
        <v>#N/A</v>
      </c>
      <c r="P8" s="83" t="str">
        <f>IFERROR(VLOOKUP($B8,MY!$A:$AJ, 23,FALSE), "")</f>
        <v/>
      </c>
      <c r="Q8" s="91" t="str">
        <f t="shared" si="0"/>
        <v>n.a.</v>
      </c>
      <c r="R8" s="91" t="str">
        <f t="shared" si="1"/>
        <v>n.a.</v>
      </c>
      <c r="S8" s="92" t="str">
        <f t="shared" si="2"/>
        <v>n.a.</v>
      </c>
      <c r="T8" s="86" t="str">
        <f t="shared" si="3"/>
        <v>n.a.</v>
      </c>
      <c r="U8" s="94" t="str">
        <f>IFERROR(VLOOKUP($B8,MY!$A:$AJ, 27,FALSE), "")</f>
        <v/>
      </c>
      <c r="V8" s="91" t="str">
        <f t="shared" si="4"/>
        <v>n.a.</v>
      </c>
      <c r="W8" s="93" t="str">
        <f t="shared" si="5"/>
        <v>n.a.</v>
      </c>
      <c r="X8" s="91" t="str">
        <f t="shared" si="6"/>
        <v>n.a.</v>
      </c>
      <c r="Y8" s="86" t="str">
        <f t="shared" si="7"/>
        <v>n.a.</v>
      </c>
      <c r="Z8" s="100" t="e">
        <f>VLOOKUP(B8,'Daily Inventory Value'!B:E,2,FALSE)</f>
        <v>#N/A</v>
      </c>
      <c r="AA8" s="100" t="e">
        <f>VLOOKUP(B8,'Daily Inventory Value'!B:E,3,FALSE)</f>
        <v>#N/A</v>
      </c>
      <c r="AB8" s="100" t="e">
        <f>VLOOKUP(B8,'Daily Inventory Value'!B:E,4,FALSE)</f>
        <v>#N/A</v>
      </c>
      <c r="AC8" s="83" t="str">
        <f>IFERROR(VLOOKUP($B8,MY!$A:$AJ, 32,FALSE), "")</f>
        <v/>
      </c>
      <c r="AD8" s="91" t="str">
        <f t="shared" si="8"/>
        <v>n.a.</v>
      </c>
      <c r="AE8" s="91" t="str">
        <f t="shared" si="9"/>
        <v>n.a.</v>
      </c>
      <c r="AF8" s="76" t="str">
        <f t="shared" si="10"/>
        <v>n.a.</v>
      </c>
      <c r="AG8" s="86" t="str">
        <f t="shared" si="11"/>
        <v>n.a.</v>
      </c>
      <c r="AH8" s="100" t="e">
        <f>VLOOKUP(B8,'Daily Accounts Payable'!B:E,2,FALSE)</f>
        <v>#N/A</v>
      </c>
      <c r="AI8" s="100" t="e">
        <f>VLOOKUP(B8,'Daily Accounts Payable'!B:E,3,FALSE)</f>
        <v>#N/A</v>
      </c>
      <c r="AJ8" s="100" t="e">
        <f>VLOOKUP(B8,'Daily Accounts Payable'!B:E,4,FALSE)</f>
        <v>#N/A</v>
      </c>
    </row>
    <row r="9" spans="1:41" s="23" customFormat="1" x14ac:dyDescent="0.35">
      <c r="A9" s="88"/>
      <c r="B9" s="89"/>
      <c r="C9" s="76"/>
      <c r="D9" s="76"/>
      <c r="E9" s="76"/>
      <c r="F9" s="81"/>
      <c r="G9" s="81"/>
      <c r="H9" s="81"/>
      <c r="I9" s="88"/>
      <c r="J9" s="99" t="e">
        <f>VLOOKUP($B9,'Daily COGS'!$B:$E,2,FALSE)</f>
        <v>#N/A</v>
      </c>
      <c r="K9" s="99" t="e">
        <f>VLOOKUP($B9,'Daily COGS'!$B:$E,3,FALSE)</f>
        <v>#N/A</v>
      </c>
      <c r="L9" s="99" t="e">
        <f>VLOOKUP($B9,'Daily COGS'!$B:$E,4,FALSE)</f>
        <v>#N/A</v>
      </c>
      <c r="M9" s="99" t="e">
        <f>VLOOKUP($B9,'Daily Inbounds'!$B:$E,2,FALSE)</f>
        <v>#N/A</v>
      </c>
      <c r="N9" s="99" t="e">
        <f>VLOOKUP($B9,'Daily Inbounds'!$B:$E,3,FALSE)</f>
        <v>#N/A</v>
      </c>
      <c r="O9" s="99" t="e">
        <f>VLOOKUP($B9,'Daily Inbounds'!$B:$E,4,FALSE)</f>
        <v>#N/A</v>
      </c>
      <c r="P9" s="83" t="str">
        <f>IFERROR(VLOOKUP($B9,MY!$A:$AJ, 23,FALSE), "")</f>
        <v/>
      </c>
      <c r="Q9" s="91" t="str">
        <f t="shared" si="0"/>
        <v>n.a.</v>
      </c>
      <c r="R9" s="91" t="str">
        <f t="shared" si="1"/>
        <v>n.a.</v>
      </c>
      <c r="S9" s="92" t="str">
        <f t="shared" si="2"/>
        <v>n.a.</v>
      </c>
      <c r="T9" s="86" t="str">
        <f t="shared" si="3"/>
        <v>n.a.</v>
      </c>
      <c r="U9" s="94" t="str">
        <f>IFERROR(VLOOKUP($B9,MY!$A:$AJ, 27,FALSE), "")</f>
        <v/>
      </c>
      <c r="V9" s="91" t="str">
        <f t="shared" si="4"/>
        <v>n.a.</v>
      </c>
      <c r="W9" s="93" t="str">
        <f t="shared" si="5"/>
        <v>n.a.</v>
      </c>
      <c r="X9" s="91" t="str">
        <f t="shared" si="6"/>
        <v>n.a.</v>
      </c>
      <c r="Y9" s="86" t="str">
        <f t="shared" si="7"/>
        <v>n.a.</v>
      </c>
      <c r="Z9" s="100" t="e">
        <f>VLOOKUP(B9,'Daily Inventory Value'!B:E,2,FALSE)</f>
        <v>#N/A</v>
      </c>
      <c r="AA9" s="100" t="e">
        <f>VLOOKUP(B9,'Daily Inventory Value'!B:E,3,FALSE)</f>
        <v>#N/A</v>
      </c>
      <c r="AB9" s="100" t="e">
        <f>VLOOKUP(B9,'Daily Inventory Value'!B:E,4,FALSE)</f>
        <v>#N/A</v>
      </c>
      <c r="AC9" s="83" t="str">
        <f>IFERROR(VLOOKUP($B9,MY!$A:$AJ, 32,FALSE), "")</f>
        <v/>
      </c>
      <c r="AD9" s="91" t="str">
        <f t="shared" si="8"/>
        <v>n.a.</v>
      </c>
      <c r="AE9" s="91" t="str">
        <f t="shared" si="9"/>
        <v>n.a.</v>
      </c>
      <c r="AF9" s="76" t="str">
        <f t="shared" si="10"/>
        <v>n.a.</v>
      </c>
      <c r="AG9" s="86" t="str">
        <f t="shared" si="11"/>
        <v>n.a.</v>
      </c>
      <c r="AH9" s="100" t="e">
        <f>VLOOKUP(B9,'Daily Accounts Payable'!B:E,2,FALSE)</f>
        <v>#N/A</v>
      </c>
      <c r="AI9" s="100" t="e">
        <f>VLOOKUP(B9,'Daily Accounts Payable'!B:E,3,FALSE)</f>
        <v>#N/A</v>
      </c>
      <c r="AJ9" s="100" t="e">
        <f>VLOOKUP(B9,'Daily Accounts Payable'!B:E,4,FALSE)</f>
        <v>#N/A</v>
      </c>
    </row>
    <row r="10" spans="1:41" s="23" customFormat="1" x14ac:dyDescent="0.35">
      <c r="A10" s="88"/>
      <c r="B10" s="89"/>
      <c r="C10" s="76"/>
      <c r="D10" s="76"/>
      <c r="E10" s="76"/>
      <c r="F10" s="81"/>
      <c r="G10" s="81"/>
      <c r="H10" s="81"/>
      <c r="I10" s="88"/>
      <c r="J10" s="99" t="e">
        <f>VLOOKUP($B10,'Daily COGS'!$B:$E,2,FALSE)</f>
        <v>#N/A</v>
      </c>
      <c r="K10" s="99" t="e">
        <f>VLOOKUP($B10,'Daily COGS'!$B:$E,3,FALSE)</f>
        <v>#N/A</v>
      </c>
      <c r="L10" s="99" t="e">
        <f>VLOOKUP($B10,'Daily COGS'!$B:$E,4,FALSE)</f>
        <v>#N/A</v>
      </c>
      <c r="M10" s="99" t="e">
        <f>VLOOKUP($B10,'Daily Inbounds'!$B:$E,2,FALSE)</f>
        <v>#N/A</v>
      </c>
      <c r="N10" s="99" t="e">
        <f>VLOOKUP($B10,'Daily Inbounds'!$B:$E,3,FALSE)</f>
        <v>#N/A</v>
      </c>
      <c r="O10" s="99" t="e">
        <f>VLOOKUP($B10,'Daily Inbounds'!$B:$E,4,FALSE)</f>
        <v>#N/A</v>
      </c>
      <c r="P10" s="83" t="str">
        <f>IFERROR(VLOOKUP($B10,MY!$A:$AJ, 23,FALSE), "")</f>
        <v/>
      </c>
      <c r="Q10" s="91" t="str">
        <f t="shared" si="0"/>
        <v>n.a.</v>
      </c>
      <c r="R10" s="91" t="str">
        <f t="shared" si="1"/>
        <v>n.a.</v>
      </c>
      <c r="S10" s="92" t="str">
        <f t="shared" si="2"/>
        <v>n.a.</v>
      </c>
      <c r="T10" s="86" t="str">
        <f t="shared" si="3"/>
        <v>n.a.</v>
      </c>
      <c r="U10" s="94" t="str">
        <f>IFERROR(VLOOKUP($B10,MY!$A:$AJ, 27,FALSE), "")</f>
        <v/>
      </c>
      <c r="V10" s="91" t="str">
        <f t="shared" si="4"/>
        <v>n.a.</v>
      </c>
      <c r="W10" s="93" t="str">
        <f t="shared" si="5"/>
        <v>n.a.</v>
      </c>
      <c r="X10" s="91" t="str">
        <f t="shared" si="6"/>
        <v>n.a.</v>
      </c>
      <c r="Y10" s="86" t="str">
        <f t="shared" si="7"/>
        <v>n.a.</v>
      </c>
      <c r="Z10" s="100" t="e">
        <f>VLOOKUP(B10,'Daily Inventory Value'!B:E,2,FALSE)</f>
        <v>#N/A</v>
      </c>
      <c r="AA10" s="100" t="e">
        <f>VLOOKUP(B10,'Daily Inventory Value'!B:E,3,FALSE)</f>
        <v>#N/A</v>
      </c>
      <c r="AB10" s="100" t="e">
        <f>VLOOKUP(B10,'Daily Inventory Value'!B:E,4,FALSE)</f>
        <v>#N/A</v>
      </c>
      <c r="AC10" s="83" t="str">
        <f>IFERROR(VLOOKUP($B10,MY!$A:$AJ, 32,FALSE), "")</f>
        <v/>
      </c>
      <c r="AD10" s="91" t="str">
        <f t="shared" si="8"/>
        <v>n.a.</v>
      </c>
      <c r="AE10" s="91" t="str">
        <f t="shared" si="9"/>
        <v>n.a.</v>
      </c>
      <c r="AF10" s="76" t="str">
        <f t="shared" si="10"/>
        <v>n.a.</v>
      </c>
      <c r="AG10" s="86" t="str">
        <f t="shared" si="11"/>
        <v>n.a.</v>
      </c>
      <c r="AH10" s="100" t="e">
        <f>VLOOKUP(B10,'Daily Accounts Payable'!B:E,2,FALSE)</f>
        <v>#N/A</v>
      </c>
      <c r="AI10" s="100" t="e">
        <f>VLOOKUP(B10,'Daily Accounts Payable'!B:E,3,FALSE)</f>
        <v>#N/A</v>
      </c>
      <c r="AJ10" s="100" t="e">
        <f>VLOOKUP(B10,'Daily Accounts Payable'!B:E,4,FALSE)</f>
        <v>#N/A</v>
      </c>
    </row>
    <row r="11" spans="1:41" s="23" customFormat="1" x14ac:dyDescent="0.35">
      <c r="A11" s="88"/>
      <c r="B11" s="89"/>
      <c r="C11" s="76"/>
      <c r="D11" s="76"/>
      <c r="E11" s="76"/>
      <c r="F11" s="81"/>
      <c r="G11" s="81"/>
      <c r="H11" s="81"/>
      <c r="I11" s="88"/>
      <c r="J11" s="99" t="e">
        <f>VLOOKUP($B11,'Daily COGS'!$B:$E,2,FALSE)</f>
        <v>#N/A</v>
      </c>
      <c r="K11" s="99" t="e">
        <f>VLOOKUP($B11,'Daily COGS'!$B:$E,3,FALSE)</f>
        <v>#N/A</v>
      </c>
      <c r="L11" s="99" t="e">
        <f>VLOOKUP($B11,'Daily COGS'!$B:$E,4,FALSE)</f>
        <v>#N/A</v>
      </c>
      <c r="M11" s="99" t="e">
        <f>VLOOKUP($B11,'Daily Inbounds'!$B:$E,2,FALSE)</f>
        <v>#N/A</v>
      </c>
      <c r="N11" s="99" t="e">
        <f>VLOOKUP($B11,'Daily Inbounds'!$B:$E,3,FALSE)</f>
        <v>#N/A</v>
      </c>
      <c r="O11" s="99" t="e">
        <f>VLOOKUP($B11,'Daily Inbounds'!$B:$E,4,FALSE)</f>
        <v>#N/A</v>
      </c>
      <c r="P11" s="83" t="str">
        <f>IFERROR(VLOOKUP($B11,MY!$A:$AJ, 23,FALSE), "")</f>
        <v/>
      </c>
      <c r="Q11" s="91" t="str">
        <f t="shared" si="0"/>
        <v>n.a.</v>
      </c>
      <c r="R11" s="91" t="str">
        <f t="shared" si="1"/>
        <v>n.a.</v>
      </c>
      <c r="S11" s="92" t="str">
        <f t="shared" si="2"/>
        <v>n.a.</v>
      </c>
      <c r="T11" s="86" t="str">
        <f t="shared" si="3"/>
        <v>n.a.</v>
      </c>
      <c r="U11" s="94" t="str">
        <f>IFERROR(VLOOKUP($B11,MY!$A:$AJ, 27,FALSE), "")</f>
        <v/>
      </c>
      <c r="V11" s="91" t="str">
        <f t="shared" si="4"/>
        <v>n.a.</v>
      </c>
      <c r="W11" s="93" t="str">
        <f t="shared" si="5"/>
        <v>n.a.</v>
      </c>
      <c r="X11" s="91" t="str">
        <f t="shared" si="6"/>
        <v>n.a.</v>
      </c>
      <c r="Y11" s="86" t="str">
        <f t="shared" si="7"/>
        <v>n.a.</v>
      </c>
      <c r="Z11" s="100" t="e">
        <f>VLOOKUP(B11,'Daily Inventory Value'!B:E,2,FALSE)</f>
        <v>#N/A</v>
      </c>
      <c r="AA11" s="100" t="e">
        <f>VLOOKUP(B11,'Daily Inventory Value'!B:E,3,FALSE)</f>
        <v>#N/A</v>
      </c>
      <c r="AB11" s="100" t="e">
        <f>VLOOKUP(B11,'Daily Inventory Value'!B:E,4,FALSE)</f>
        <v>#N/A</v>
      </c>
      <c r="AC11" s="83" t="str">
        <f>IFERROR(VLOOKUP($B11,MY!$A:$AJ, 32,FALSE), "")</f>
        <v/>
      </c>
      <c r="AD11" s="91" t="str">
        <f t="shared" si="8"/>
        <v>n.a.</v>
      </c>
      <c r="AE11" s="91" t="str">
        <f t="shared" si="9"/>
        <v>n.a.</v>
      </c>
      <c r="AF11" s="76" t="str">
        <f t="shared" si="10"/>
        <v>n.a.</v>
      </c>
      <c r="AG11" s="86" t="str">
        <f t="shared" si="11"/>
        <v>n.a.</v>
      </c>
      <c r="AH11" s="100" t="e">
        <f>VLOOKUP(B11,'Daily Accounts Payable'!B:E,2,FALSE)</f>
        <v>#N/A</v>
      </c>
      <c r="AI11" s="100" t="e">
        <f>VLOOKUP(B11,'Daily Accounts Payable'!B:E,3,FALSE)</f>
        <v>#N/A</v>
      </c>
      <c r="AJ11" s="100" t="e">
        <f>VLOOKUP(B11,'Daily Accounts Payable'!B:E,4,FALSE)</f>
        <v>#N/A</v>
      </c>
    </row>
    <row r="12" spans="1:41" s="23" customFormat="1" x14ac:dyDescent="0.35">
      <c r="A12" s="88"/>
      <c r="B12" s="89"/>
      <c r="C12" s="76"/>
      <c r="D12" s="76"/>
      <c r="E12" s="76"/>
      <c r="F12" s="81"/>
      <c r="G12" s="81"/>
      <c r="H12" s="81"/>
      <c r="I12" s="88"/>
      <c r="J12" s="99" t="e">
        <f>VLOOKUP($B12,'Daily COGS'!$B:$E,2,FALSE)</f>
        <v>#N/A</v>
      </c>
      <c r="K12" s="99" t="e">
        <f>VLOOKUP($B12,'Daily COGS'!$B:$E,3,FALSE)</f>
        <v>#N/A</v>
      </c>
      <c r="L12" s="99" t="e">
        <f>VLOOKUP($B12,'Daily COGS'!$B:$E,4,FALSE)</f>
        <v>#N/A</v>
      </c>
      <c r="M12" s="99" t="e">
        <f>VLOOKUP($B12,'Daily Inbounds'!$B:$E,2,FALSE)</f>
        <v>#N/A</v>
      </c>
      <c r="N12" s="99" t="e">
        <f>VLOOKUP($B12,'Daily Inbounds'!$B:$E,3,FALSE)</f>
        <v>#N/A</v>
      </c>
      <c r="O12" s="99" t="e">
        <f>VLOOKUP($B12,'Daily Inbounds'!$B:$E,4,FALSE)</f>
        <v>#N/A</v>
      </c>
      <c r="P12" s="83" t="str">
        <f>IFERROR(VLOOKUP($B12,MY!$A:$AJ, 23,FALSE), "")</f>
        <v/>
      </c>
      <c r="Q12" s="91" t="str">
        <f t="shared" si="0"/>
        <v>n.a.</v>
      </c>
      <c r="R12" s="91" t="str">
        <f t="shared" si="1"/>
        <v>n.a.</v>
      </c>
      <c r="S12" s="92" t="str">
        <f t="shared" si="2"/>
        <v>n.a.</v>
      </c>
      <c r="T12" s="86" t="str">
        <f t="shared" si="3"/>
        <v>n.a.</v>
      </c>
      <c r="U12" s="94" t="str">
        <f>IFERROR(VLOOKUP($B12,MY!$A:$AJ, 27,FALSE), "")</f>
        <v/>
      </c>
      <c r="V12" s="91" t="str">
        <f t="shared" si="4"/>
        <v>n.a.</v>
      </c>
      <c r="W12" s="93" t="str">
        <f t="shared" si="5"/>
        <v>n.a.</v>
      </c>
      <c r="X12" s="91" t="str">
        <f t="shared" si="6"/>
        <v>n.a.</v>
      </c>
      <c r="Y12" s="86" t="str">
        <f t="shared" si="7"/>
        <v>n.a.</v>
      </c>
      <c r="Z12" s="100" t="e">
        <f>VLOOKUP(B12,'Daily Inventory Value'!B:E,2,FALSE)</f>
        <v>#N/A</v>
      </c>
      <c r="AA12" s="100" t="e">
        <f>VLOOKUP(B12,'Daily Inventory Value'!B:E,3,FALSE)</f>
        <v>#N/A</v>
      </c>
      <c r="AB12" s="100" t="e">
        <f>VLOOKUP(B12,'Daily Inventory Value'!B:E,4,FALSE)</f>
        <v>#N/A</v>
      </c>
      <c r="AC12" s="83" t="str">
        <f>IFERROR(VLOOKUP($B12,MY!$A:$AJ, 32,FALSE), "")</f>
        <v/>
      </c>
      <c r="AD12" s="91" t="str">
        <f t="shared" si="8"/>
        <v>n.a.</v>
      </c>
      <c r="AE12" s="91" t="str">
        <f t="shared" si="9"/>
        <v>n.a.</v>
      </c>
      <c r="AF12" s="76" t="str">
        <f t="shared" si="10"/>
        <v>n.a.</v>
      </c>
      <c r="AG12" s="86" t="str">
        <f t="shared" si="11"/>
        <v>n.a.</v>
      </c>
      <c r="AH12" s="100" t="e">
        <f>VLOOKUP(B12,'Daily Accounts Payable'!B:E,2,FALSE)</f>
        <v>#N/A</v>
      </c>
      <c r="AI12" s="100" t="e">
        <f>VLOOKUP(B12,'Daily Accounts Payable'!B:E,3,FALSE)</f>
        <v>#N/A</v>
      </c>
      <c r="AJ12" s="100" t="e">
        <f>VLOOKUP(B12,'Daily Accounts Payable'!B:E,4,FALSE)</f>
        <v>#N/A</v>
      </c>
      <c r="AO12" s="42" t="s">
        <v>25</v>
      </c>
    </row>
    <row r="13" spans="1:41" s="23" customFormat="1" x14ac:dyDescent="0.35">
      <c r="A13" s="88"/>
      <c r="B13" s="89"/>
      <c r="C13" s="76"/>
      <c r="D13" s="76"/>
      <c r="E13" s="76"/>
      <c r="F13" s="81"/>
      <c r="G13" s="81"/>
      <c r="H13" s="81"/>
      <c r="I13" s="88"/>
      <c r="J13" s="99" t="e">
        <f>VLOOKUP($B13,'Daily COGS'!$B:$E,2,FALSE)</f>
        <v>#N/A</v>
      </c>
      <c r="K13" s="99" t="e">
        <f>VLOOKUP($B13,'Daily COGS'!$B:$E,3,FALSE)</f>
        <v>#N/A</v>
      </c>
      <c r="L13" s="99" t="e">
        <f>VLOOKUP($B13,'Daily COGS'!$B:$E,4,FALSE)</f>
        <v>#N/A</v>
      </c>
      <c r="M13" s="99" t="e">
        <f>VLOOKUP($B13,'Daily Inbounds'!$B:$E,2,FALSE)</f>
        <v>#N/A</v>
      </c>
      <c r="N13" s="99" t="e">
        <f>VLOOKUP($B13,'Daily Inbounds'!$B:$E,3,FALSE)</f>
        <v>#N/A</v>
      </c>
      <c r="O13" s="99" t="e">
        <f>VLOOKUP($B13,'Daily Inbounds'!$B:$E,4,FALSE)</f>
        <v>#N/A</v>
      </c>
      <c r="P13" s="83" t="str">
        <f>IFERROR(VLOOKUP($B13,MY!$A:$AJ, 23,FALSE), "")</f>
        <v/>
      </c>
      <c r="Q13" s="91" t="str">
        <f t="shared" si="0"/>
        <v>n.a.</v>
      </c>
      <c r="R13" s="91" t="str">
        <f t="shared" si="1"/>
        <v>n.a.</v>
      </c>
      <c r="S13" s="92" t="str">
        <f t="shared" si="2"/>
        <v>n.a.</v>
      </c>
      <c r="T13" s="86" t="str">
        <f t="shared" si="3"/>
        <v>n.a.</v>
      </c>
      <c r="U13" s="94" t="str">
        <f>IFERROR(VLOOKUP($B13,MY!$A:$AJ, 27,FALSE), "")</f>
        <v/>
      </c>
      <c r="V13" s="91" t="str">
        <f t="shared" si="4"/>
        <v>n.a.</v>
      </c>
      <c r="W13" s="93" t="str">
        <f t="shared" si="5"/>
        <v>n.a.</v>
      </c>
      <c r="X13" s="91" t="str">
        <f t="shared" si="6"/>
        <v>n.a.</v>
      </c>
      <c r="Y13" s="86" t="str">
        <f t="shared" si="7"/>
        <v>n.a.</v>
      </c>
      <c r="Z13" s="100" t="e">
        <f>VLOOKUP(B13,'Daily Inventory Value'!B:E,2,FALSE)</f>
        <v>#N/A</v>
      </c>
      <c r="AA13" s="100" t="e">
        <f>VLOOKUP(B13,'Daily Inventory Value'!B:E,3,FALSE)</f>
        <v>#N/A</v>
      </c>
      <c r="AB13" s="100" t="e">
        <f>VLOOKUP(B13,'Daily Inventory Value'!B:E,4,FALSE)</f>
        <v>#N/A</v>
      </c>
      <c r="AC13" s="83" t="str">
        <f>IFERROR(VLOOKUP($B13,MY!$A:$AJ, 32,FALSE), "")</f>
        <v/>
      </c>
      <c r="AD13" s="91" t="str">
        <f t="shared" si="8"/>
        <v>n.a.</v>
      </c>
      <c r="AE13" s="91" t="str">
        <f t="shared" si="9"/>
        <v>n.a.</v>
      </c>
      <c r="AF13" s="76" t="str">
        <f t="shared" si="10"/>
        <v>n.a.</v>
      </c>
      <c r="AG13" s="86" t="str">
        <f t="shared" si="11"/>
        <v>n.a.</v>
      </c>
      <c r="AH13" s="100" t="e">
        <f>VLOOKUP(B13,'Daily Accounts Payable'!B:E,2,FALSE)</f>
        <v>#N/A</v>
      </c>
      <c r="AI13" s="100" t="e">
        <f>VLOOKUP(B13,'Daily Accounts Payable'!B:E,3,FALSE)</f>
        <v>#N/A</v>
      </c>
      <c r="AJ13" s="100" t="e">
        <f>VLOOKUP(B13,'Daily Accounts Payable'!B:E,4,FALSE)</f>
        <v>#N/A</v>
      </c>
      <c r="AO13" s="77" t="s">
        <v>26</v>
      </c>
    </row>
    <row r="14" spans="1:41" s="23" customFormat="1" x14ac:dyDescent="0.35">
      <c r="A14" s="88"/>
      <c r="B14" s="89"/>
      <c r="C14" s="76"/>
      <c r="D14" s="76"/>
      <c r="E14" s="76"/>
      <c r="F14" s="81"/>
      <c r="G14" s="81"/>
      <c r="H14" s="81"/>
      <c r="I14" s="88"/>
      <c r="J14" s="99" t="e">
        <f>VLOOKUP($B14,'Daily COGS'!$B:$E,2,FALSE)</f>
        <v>#N/A</v>
      </c>
      <c r="K14" s="99" t="e">
        <f>VLOOKUP($B14,'Daily COGS'!$B:$E,3,FALSE)</f>
        <v>#N/A</v>
      </c>
      <c r="L14" s="99" t="e">
        <f>VLOOKUP($B14,'Daily COGS'!$B:$E,4,FALSE)</f>
        <v>#N/A</v>
      </c>
      <c r="M14" s="99" t="e">
        <f>VLOOKUP($B14,'Daily Inbounds'!$B:$E,2,FALSE)</f>
        <v>#N/A</v>
      </c>
      <c r="N14" s="99" t="e">
        <f>VLOOKUP($B14,'Daily Inbounds'!$B:$E,3,FALSE)</f>
        <v>#N/A</v>
      </c>
      <c r="O14" s="99" t="e">
        <f>VLOOKUP($B14,'Daily Inbounds'!$B:$E,4,FALSE)</f>
        <v>#N/A</v>
      </c>
      <c r="P14" s="83" t="str">
        <f>IFERROR(VLOOKUP($B14,MY!$A:$AJ, 23,FALSE), "")</f>
        <v/>
      </c>
      <c r="Q14" s="91" t="str">
        <f t="shared" si="0"/>
        <v>n.a.</v>
      </c>
      <c r="R14" s="91" t="str">
        <f t="shared" si="1"/>
        <v>n.a.</v>
      </c>
      <c r="S14" s="92" t="str">
        <f t="shared" si="2"/>
        <v>n.a.</v>
      </c>
      <c r="T14" s="86" t="str">
        <f t="shared" si="3"/>
        <v>n.a.</v>
      </c>
      <c r="U14" s="94" t="str">
        <f>IFERROR(VLOOKUP($B14,MY!$A:$AJ, 27,FALSE), "")</f>
        <v/>
      </c>
      <c r="V14" s="91" t="str">
        <f t="shared" si="4"/>
        <v>n.a.</v>
      </c>
      <c r="W14" s="93" t="str">
        <f t="shared" si="5"/>
        <v>n.a.</v>
      </c>
      <c r="X14" s="91" t="str">
        <f t="shared" si="6"/>
        <v>n.a.</v>
      </c>
      <c r="Y14" s="86" t="str">
        <f t="shared" si="7"/>
        <v>n.a.</v>
      </c>
      <c r="Z14" s="100" t="e">
        <f>VLOOKUP(B14,'Daily Inventory Value'!B:E,2,FALSE)</f>
        <v>#N/A</v>
      </c>
      <c r="AA14" s="100" t="e">
        <f>VLOOKUP(B14,'Daily Inventory Value'!B:E,3,FALSE)</f>
        <v>#N/A</v>
      </c>
      <c r="AB14" s="100" t="e">
        <f>VLOOKUP(B14,'Daily Inventory Value'!B:E,4,FALSE)</f>
        <v>#N/A</v>
      </c>
      <c r="AC14" s="83" t="str">
        <f>IFERROR(VLOOKUP($B14,MY!$A:$AJ, 32,FALSE), "")</f>
        <v/>
      </c>
      <c r="AD14" s="91" t="str">
        <f t="shared" si="8"/>
        <v>n.a.</v>
      </c>
      <c r="AE14" s="91" t="str">
        <f t="shared" si="9"/>
        <v>n.a.</v>
      </c>
      <c r="AF14" s="76" t="str">
        <f t="shared" si="10"/>
        <v>n.a.</v>
      </c>
      <c r="AG14" s="86" t="str">
        <f t="shared" si="11"/>
        <v>n.a.</v>
      </c>
      <c r="AH14" s="100" t="e">
        <f>VLOOKUP(B14,'Daily Accounts Payable'!B:E,2,FALSE)</f>
        <v>#N/A</v>
      </c>
      <c r="AI14" s="100" t="e">
        <f>VLOOKUP(B14,'Daily Accounts Payable'!B:E,3,FALSE)</f>
        <v>#N/A</v>
      </c>
      <c r="AJ14" s="100" t="e">
        <f>VLOOKUP(B14,'Daily Accounts Payable'!B:E,4,FALSE)</f>
        <v>#N/A</v>
      </c>
      <c r="AO14" s="75" t="s">
        <v>25</v>
      </c>
    </row>
    <row r="15" spans="1:41" s="133" customFormat="1" x14ac:dyDescent="0.35">
      <c r="A15" s="88"/>
      <c r="B15" s="89"/>
      <c r="C15" s="76"/>
      <c r="D15" s="76"/>
      <c r="E15" s="76"/>
      <c r="F15" s="88"/>
      <c r="G15" s="88"/>
      <c r="H15" s="88"/>
      <c r="I15" s="88"/>
      <c r="J15" s="100" t="e">
        <f>VLOOKUP($B15,'Daily COGS'!$B:$E,2,FALSE)</f>
        <v>#N/A</v>
      </c>
      <c r="K15" s="100" t="e">
        <f>VLOOKUP($B15,'Daily COGS'!$B:$E,3,FALSE)</f>
        <v>#N/A</v>
      </c>
      <c r="L15" s="100" t="e">
        <f>VLOOKUP($B15,'Daily COGS'!$B:$E,4,FALSE)</f>
        <v>#N/A</v>
      </c>
      <c r="M15" s="100" t="e">
        <f>VLOOKUP($B15,'Daily Inbounds'!$B:$E,2,FALSE)</f>
        <v>#N/A</v>
      </c>
      <c r="N15" s="100" t="e">
        <f>VLOOKUP($B15,'Daily Inbounds'!$B:$E,3,FALSE)</f>
        <v>#N/A</v>
      </c>
      <c r="O15" s="100" t="e">
        <f>VLOOKUP($B15,'Daily Inbounds'!$B:$E,4,FALSE)</f>
        <v>#N/A</v>
      </c>
      <c r="P15" s="90" t="str">
        <f>IFERROR(VLOOKUP($B15,MY!$A:$AJ, 23,FALSE), "")</f>
        <v/>
      </c>
      <c r="Q15" s="91" t="str">
        <f t="shared" si="0"/>
        <v>n.a.</v>
      </c>
      <c r="R15" s="91" t="str">
        <f t="shared" si="1"/>
        <v>n.a.</v>
      </c>
      <c r="S15" s="92" t="str">
        <f t="shared" si="2"/>
        <v>n.a.</v>
      </c>
      <c r="T15" s="132" t="str">
        <f t="shared" si="3"/>
        <v>n.a.</v>
      </c>
      <c r="U15" s="139" t="str">
        <f>IFERROR(VLOOKUP($B15,MY!$A:$AJ, 27,FALSE), "")</f>
        <v/>
      </c>
      <c r="V15" s="91" t="str">
        <f t="shared" si="4"/>
        <v>n.a.</v>
      </c>
      <c r="W15" s="93" t="str">
        <f t="shared" si="5"/>
        <v>n.a.</v>
      </c>
      <c r="X15" s="91" t="str">
        <f t="shared" si="6"/>
        <v>n.a.</v>
      </c>
      <c r="Y15" s="132" t="str">
        <f t="shared" si="7"/>
        <v>n.a.</v>
      </c>
      <c r="Z15" s="100" t="e">
        <f>VLOOKUP(B15,'Daily Inventory Value'!B:E,2,FALSE)</f>
        <v>#N/A</v>
      </c>
      <c r="AA15" s="100" t="e">
        <f>VLOOKUP(B15,'Daily Inventory Value'!B:E,3,FALSE)</f>
        <v>#N/A</v>
      </c>
      <c r="AB15" s="100" t="e">
        <f>VLOOKUP(B15,'Daily Inventory Value'!B:E,4,FALSE)</f>
        <v>#N/A</v>
      </c>
      <c r="AC15" s="90" t="str">
        <f>IFERROR(VLOOKUP($B15,MY!$A:$AJ, 32,FALSE), "")</f>
        <v/>
      </c>
      <c r="AD15" s="91" t="str">
        <f t="shared" si="8"/>
        <v>n.a.</v>
      </c>
      <c r="AE15" s="91" t="str">
        <f t="shared" si="9"/>
        <v>n.a.</v>
      </c>
      <c r="AF15" s="76" t="str">
        <f t="shared" si="10"/>
        <v>n.a.</v>
      </c>
      <c r="AG15" s="132" t="str">
        <f t="shared" si="11"/>
        <v>n.a.</v>
      </c>
      <c r="AH15" s="100" t="e">
        <f>VLOOKUP(B15,'Daily Accounts Payable'!B:E,2,FALSE)</f>
        <v>#N/A</v>
      </c>
      <c r="AI15" s="100" t="e">
        <f>VLOOKUP(B15,'Daily Accounts Payable'!B:E,3,FALSE)</f>
        <v>#N/A</v>
      </c>
      <c r="AJ15" s="100" t="e">
        <f>VLOOKUP(B15,'Daily Accounts Payable'!B:E,4,FALSE)</f>
        <v>#N/A</v>
      </c>
      <c r="AO15" s="75"/>
    </row>
    <row r="16" spans="1:41" s="4" customFormat="1" ht="15.75" hidden="1" customHeight="1" outlineLevel="1" thickBot="1" x14ac:dyDescent="0.4">
      <c r="A16" s="125" t="s">
        <v>92</v>
      </c>
      <c r="B16" s="125"/>
      <c r="C16" s="126">
        <f>SUM(C3:C15)</f>
        <v>0</v>
      </c>
      <c r="D16" s="126">
        <f>SUM(D3:D15)</f>
        <v>0</v>
      </c>
      <c r="E16" s="127">
        <f>SUM(E3:E15)</f>
        <v>0</v>
      </c>
      <c r="F16" s="126"/>
      <c r="G16" s="126"/>
      <c r="H16" s="126"/>
      <c r="I16" s="125"/>
      <c r="J16" s="127" t="e">
        <f t="shared" ref="J16:O16" si="12">SUM(J3:J15)</f>
        <v>#N/A</v>
      </c>
      <c r="K16" s="127" t="e">
        <f t="shared" si="12"/>
        <v>#N/A</v>
      </c>
      <c r="L16" s="127" t="e">
        <f t="shared" si="12"/>
        <v>#N/A</v>
      </c>
      <c r="M16" s="127" t="e">
        <f t="shared" si="12"/>
        <v>#N/A</v>
      </c>
      <c r="N16" s="127" t="e">
        <f t="shared" si="12"/>
        <v>#N/A</v>
      </c>
      <c r="O16" s="127" t="e">
        <f t="shared" si="12"/>
        <v>#N/A</v>
      </c>
      <c r="P16" s="128" t="str">
        <f>IFERROR(VLOOKUP($B16,MY!$A:$AJ, 23,FALSE), "")</f>
        <v/>
      </c>
      <c r="Q16" s="126" t="str">
        <f t="shared" si="0"/>
        <v>n.a.</v>
      </c>
      <c r="R16" s="126" t="str">
        <f t="shared" si="1"/>
        <v>n.a.</v>
      </c>
      <c r="S16" s="126" t="str">
        <f t="shared" si="2"/>
        <v>n.a.</v>
      </c>
      <c r="T16" s="126"/>
      <c r="U16" s="129"/>
      <c r="V16" s="130" t="str">
        <f t="shared" si="4"/>
        <v>n.a.</v>
      </c>
      <c r="W16" s="130" t="str">
        <f t="shared" si="5"/>
        <v>n.a.</v>
      </c>
      <c r="X16" s="130" t="str">
        <f t="shared" si="6"/>
        <v>n.a.</v>
      </c>
      <c r="Y16" s="126"/>
      <c r="Z16" s="127" t="e">
        <f>SUM(Z3:Z15)</f>
        <v>#N/A</v>
      </c>
      <c r="AA16" s="127" t="e">
        <f>SUM(AA3:AA15)</f>
        <v>#N/A</v>
      </c>
      <c r="AB16" s="127" t="e">
        <f>SUM(AB3:AB15)</f>
        <v>#N/A</v>
      </c>
      <c r="AC16" s="128" t="str">
        <f>IFERROR(VLOOKUP($B16,MY!$A:$AJ, 32,FALSE), "")</f>
        <v/>
      </c>
      <c r="AD16" s="131" t="str">
        <f t="shared" si="8"/>
        <v>n.a.</v>
      </c>
      <c r="AE16" s="131" t="str">
        <f t="shared" si="9"/>
        <v>n.a.</v>
      </c>
      <c r="AF16" s="130" t="str">
        <f t="shared" si="10"/>
        <v>n.a.</v>
      </c>
      <c r="AG16" s="126"/>
      <c r="AH16" s="127" t="e">
        <f>SUM(AH3:AH15)</f>
        <v>#N/A</v>
      </c>
      <c r="AI16" s="127" t="e">
        <f>SUM(AI3:AI15)</f>
        <v>#N/A</v>
      </c>
      <c r="AJ16" s="127" t="e">
        <f>SUM(AJ3:AJ15)</f>
        <v>#N/A</v>
      </c>
    </row>
    <row r="17" spans="1:36" collapsed="1" x14ac:dyDescent="0.35">
      <c r="A17" s="10"/>
      <c r="B17" s="10"/>
      <c r="C17" s="15"/>
      <c r="D17" s="15"/>
      <c r="E17" s="101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78" t="s">
        <v>27</v>
      </c>
      <c r="Y17" s="15"/>
      <c r="Z17" s="15"/>
      <c r="AA17" s="15"/>
      <c r="AB17" s="15"/>
      <c r="AC17" s="15"/>
      <c r="AD17" s="15"/>
      <c r="AE17" s="15"/>
      <c r="AF17" s="79" t="s">
        <v>28</v>
      </c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01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01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01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01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01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01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01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01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01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01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01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01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01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01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01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01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01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01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01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01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01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01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01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01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01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01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01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01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01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01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01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01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01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01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01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01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01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01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01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01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01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01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01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01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01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01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01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01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01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01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3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01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3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01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3"/>
      <c r="AG69" s="15"/>
      <c r="AH69" s="15"/>
      <c r="AI69" s="15"/>
      <c r="AJ69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AG4:AG15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Y4:Y15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8FA-3BA3-496D-A456-29F7416816B2}">
  <dimension ref="A1:AK36"/>
  <sheetViews>
    <sheetView showGridLines="0" zoomScale="80" zoomScaleNormal="80" workbookViewId="0">
      <pane xSplit="3" ySplit="2" topLeftCell="O3" activePane="bottomRight" state="frozen"/>
      <selection pane="topRight"/>
      <selection pane="bottomLeft"/>
      <selection pane="bottomRight" activeCell="A2" sqref="A2"/>
    </sheetView>
  </sheetViews>
  <sheetFormatPr defaultColWidth="9.1796875" defaultRowHeight="14.5" outlineLevelCol="1" x14ac:dyDescent="0.35"/>
  <cols>
    <col min="1" max="1" width="48.1796875" style="23" bestFit="1" customWidth="1"/>
    <col min="2" max="2" width="9.81640625" style="23" customWidth="1"/>
    <col min="3" max="3" width="35.26953125" style="23" bestFit="1" customWidth="1"/>
    <col min="4" max="5" width="10.1796875" style="23" customWidth="1" outlineLevel="1"/>
    <col min="6" max="7" width="9.1796875" style="23" customWidth="1" outlineLevel="1"/>
    <col min="8" max="11" width="9.81640625" style="23" customWidth="1" outlineLevel="1"/>
    <col min="12" max="13" width="9.1796875" style="23" customWidth="1" outlineLevel="1"/>
    <col min="14" max="14" width="9.81640625" style="23" customWidth="1" outlineLevel="1"/>
    <col min="15" max="15" width="9.1796875" style="23" customWidth="1" outlineLevel="1"/>
    <col min="16" max="17" width="10.1796875" style="41" customWidth="1"/>
    <col min="18" max="18" width="10.54296875" style="41" customWidth="1"/>
    <col min="19" max="19" width="9.1796875" style="41" customWidth="1"/>
    <col min="20" max="22" width="6.453125" style="41" customWidth="1"/>
    <col min="23" max="23" width="7" style="41" bestFit="1" customWidth="1"/>
    <col min="24" max="26" width="6.453125" style="41" customWidth="1"/>
    <col min="27" max="27" width="7" style="41" bestFit="1" customWidth="1"/>
    <col min="28" max="28" width="29.26953125" style="41" bestFit="1" customWidth="1"/>
    <col min="29" max="31" width="6.453125" style="41" customWidth="1"/>
    <col min="32" max="32" width="7" style="41" bestFit="1" customWidth="1"/>
    <col min="33" max="33" width="53.81640625" style="41" customWidth="1"/>
    <col min="34" max="35" width="9.1796875" style="23" hidden="1" customWidth="1" outlineLevel="1"/>
    <col min="36" max="36" width="41.54296875" style="41" hidden="1" customWidth="1" outlineLevel="1"/>
    <col min="37" max="37" width="9.1796875" style="23" customWidth="1" collapsed="1"/>
    <col min="38" max="38" width="9.1796875" style="23" customWidth="1"/>
    <col min="39" max="16384" width="9.1796875" style="23"/>
  </cols>
  <sheetData>
    <row r="1" spans="1:36" ht="15" customHeight="1" x14ac:dyDescent="0.35">
      <c r="A1" s="20"/>
      <c r="B1" s="21"/>
      <c r="C1" s="22"/>
      <c r="D1" s="134" t="s">
        <v>29</v>
      </c>
      <c r="E1" s="135"/>
      <c r="F1" s="135"/>
      <c r="G1" s="136"/>
      <c r="H1" s="134" t="s">
        <v>30</v>
      </c>
      <c r="I1" s="135"/>
      <c r="J1" s="135"/>
      <c r="K1" s="136"/>
      <c r="L1" s="134" t="s">
        <v>31</v>
      </c>
      <c r="M1" s="135"/>
      <c r="N1" s="135"/>
      <c r="O1" s="136"/>
      <c r="P1" s="134" t="s">
        <v>32</v>
      </c>
      <c r="Q1" s="135"/>
      <c r="R1" s="135"/>
      <c r="S1" s="136"/>
      <c r="T1" s="138" t="s">
        <v>33</v>
      </c>
      <c r="U1" s="135"/>
      <c r="V1" s="135"/>
      <c r="W1" s="135"/>
      <c r="X1" s="134" t="s">
        <v>34</v>
      </c>
      <c r="Y1" s="135"/>
      <c r="Z1" s="135"/>
      <c r="AA1" s="135"/>
      <c r="AB1" s="136"/>
      <c r="AC1" s="134" t="s">
        <v>35</v>
      </c>
      <c r="AD1" s="135"/>
      <c r="AE1" s="135"/>
      <c r="AF1" s="135"/>
      <c r="AG1" s="136"/>
      <c r="AH1" s="137" t="s">
        <v>36</v>
      </c>
      <c r="AI1" s="135"/>
      <c r="AJ1" s="105"/>
    </row>
    <row r="2" spans="1:36" ht="30" customHeight="1" x14ac:dyDescent="0.35">
      <c r="A2" s="24" t="s">
        <v>91</v>
      </c>
      <c r="B2" s="25" t="s">
        <v>37</v>
      </c>
      <c r="C2" s="26" t="s">
        <v>38</v>
      </c>
      <c r="D2" s="104" t="s">
        <v>39</v>
      </c>
      <c r="E2" s="104" t="s">
        <v>40</v>
      </c>
      <c r="F2" s="104" t="s">
        <v>49</v>
      </c>
      <c r="G2" s="105" t="s">
        <v>20</v>
      </c>
      <c r="H2" s="104" t="s">
        <v>39</v>
      </c>
      <c r="I2" s="104" t="s">
        <v>40</v>
      </c>
      <c r="J2" s="104" t="s">
        <v>49</v>
      </c>
      <c r="K2" s="105" t="s">
        <v>20</v>
      </c>
      <c r="L2" s="104" t="s">
        <v>39</v>
      </c>
      <c r="M2" s="104" t="s">
        <v>40</v>
      </c>
      <c r="N2" s="104" t="s">
        <v>49</v>
      </c>
      <c r="O2" s="105" t="s">
        <v>20</v>
      </c>
      <c r="P2" s="104" t="s">
        <v>39</v>
      </c>
      <c r="Q2" s="104" t="s">
        <v>40</v>
      </c>
      <c r="R2" s="104" t="s">
        <v>49</v>
      </c>
      <c r="S2" s="105" t="s">
        <v>41</v>
      </c>
      <c r="T2" s="104" t="s">
        <v>39</v>
      </c>
      <c r="U2" s="104" t="s">
        <v>40</v>
      </c>
      <c r="V2" s="104" t="s">
        <v>49</v>
      </c>
      <c r="W2" s="27" t="s">
        <v>20</v>
      </c>
      <c r="X2" s="104" t="s">
        <v>39</v>
      </c>
      <c r="Y2" s="104" t="s">
        <v>40</v>
      </c>
      <c r="Z2" s="104" t="s">
        <v>49</v>
      </c>
      <c r="AA2" s="28" t="s">
        <v>20</v>
      </c>
      <c r="AB2" s="105" t="s">
        <v>42</v>
      </c>
      <c r="AC2" s="104" t="s">
        <v>39</v>
      </c>
      <c r="AD2" s="104" t="s">
        <v>40</v>
      </c>
      <c r="AE2" s="104" t="s">
        <v>49</v>
      </c>
      <c r="AF2" s="28" t="s">
        <v>20</v>
      </c>
      <c r="AG2" s="105" t="s">
        <v>42</v>
      </c>
      <c r="AH2" s="106" t="s">
        <v>49</v>
      </c>
      <c r="AI2" s="107" t="s">
        <v>43</v>
      </c>
      <c r="AJ2" s="105" t="s">
        <v>42</v>
      </c>
    </row>
    <row r="3" spans="1:36" x14ac:dyDescent="0.35">
      <c r="A3" s="115" t="s">
        <v>90</v>
      </c>
      <c r="B3" s="41">
        <v>30</v>
      </c>
      <c r="C3" s="114" t="s">
        <v>89</v>
      </c>
      <c r="D3" s="113">
        <v>12062.63992209041</v>
      </c>
      <c r="E3" s="42">
        <v>-75379.54921538262</v>
      </c>
      <c r="F3" s="42">
        <v>-223716.29103275211</v>
      </c>
      <c r="G3" s="108">
        <v>0</v>
      </c>
      <c r="H3" s="124">
        <v>287983.38973739091</v>
      </c>
      <c r="I3" s="123">
        <v>267893.79747730872</v>
      </c>
      <c r="J3" s="123">
        <v>474466.52176495729</v>
      </c>
      <c r="K3" s="121">
        <v>329676.54728887399</v>
      </c>
      <c r="L3" s="124">
        <v>275920.7498153004</v>
      </c>
      <c r="M3" s="123">
        <v>343273.34669269132</v>
      </c>
      <c r="N3" s="123">
        <v>698182.81279770948</v>
      </c>
      <c r="O3" s="121">
        <v>329676.54728887399</v>
      </c>
      <c r="P3" s="113">
        <v>275853.46271409898</v>
      </c>
      <c r="Q3" s="42">
        <v>342109.24207057687</v>
      </c>
      <c r="R3" s="42">
        <v>371066.93708194618</v>
      </c>
      <c r="S3" s="108">
        <v>329676.54728887399</v>
      </c>
      <c r="T3" s="42">
        <v>1.3118530182735919</v>
      </c>
      <c r="U3" s="42">
        <v>-6.6101297432793586</v>
      </c>
      <c r="V3" s="42">
        <v>-18.0870028026787</v>
      </c>
      <c r="W3" s="122">
        <v>0</v>
      </c>
      <c r="X3" s="113">
        <v>31.319170718824392</v>
      </c>
      <c r="Y3" s="42">
        <v>23.49195209014924</v>
      </c>
      <c r="Z3" s="42">
        <v>38.359644124815389</v>
      </c>
      <c r="AA3" s="112">
        <v>30</v>
      </c>
      <c r="AB3" s="121" t="s">
        <v>59</v>
      </c>
      <c r="AC3" s="42">
        <v>30.0073177005508</v>
      </c>
      <c r="AD3" s="42">
        <v>30.102081833428599</v>
      </c>
      <c r="AE3" s="42">
        <v>56.446646927494093</v>
      </c>
      <c r="AF3" s="112">
        <v>30</v>
      </c>
      <c r="AG3" s="121" t="s">
        <v>59</v>
      </c>
      <c r="AH3" s="110">
        <v>0</v>
      </c>
      <c r="AI3" s="109">
        <v>0</v>
      </c>
      <c r="AJ3" s="108"/>
    </row>
    <row r="4" spans="1:36" ht="60" customHeight="1" x14ac:dyDescent="0.35">
      <c r="A4" s="115" t="s">
        <v>88</v>
      </c>
      <c r="B4" s="41">
        <v>30</v>
      </c>
      <c r="C4" s="114" t="s">
        <v>87</v>
      </c>
      <c r="D4" s="113">
        <v>31726.73912052848</v>
      </c>
      <c r="E4" s="42">
        <v>-107439.25425178021</v>
      </c>
      <c r="F4" s="42">
        <v>-158744.32123043429</v>
      </c>
      <c r="G4" s="108">
        <v>0</v>
      </c>
      <c r="H4" s="113">
        <v>129467.7462628473</v>
      </c>
      <c r="I4" s="42">
        <v>116586.3800060716</v>
      </c>
      <c r="J4" s="42">
        <v>205249.659235831</v>
      </c>
      <c r="K4" s="108">
        <v>269745.84832639003</v>
      </c>
      <c r="L4" s="113">
        <v>97741.007142318864</v>
      </c>
      <c r="M4" s="42">
        <v>224025.6342578519</v>
      </c>
      <c r="N4" s="42">
        <v>363993.98046626529</v>
      </c>
      <c r="O4" s="108">
        <v>269745.84832639003</v>
      </c>
      <c r="P4" s="113">
        <v>182691.3943334634</v>
      </c>
      <c r="Q4" s="42">
        <v>239031.49720156469</v>
      </c>
      <c r="R4" s="42">
        <v>387514.65344414191</v>
      </c>
      <c r="S4" s="108">
        <v>269745.84832639003</v>
      </c>
      <c r="T4" s="42">
        <v>5.2098905757900482</v>
      </c>
      <c r="U4" s="42">
        <v>-13.48432179561442</v>
      </c>
      <c r="V4" s="42">
        <v>-12.28941820544469</v>
      </c>
      <c r="W4" s="112">
        <v>0</v>
      </c>
      <c r="X4" s="113">
        <v>21.260073043155849</v>
      </c>
      <c r="Y4" s="42">
        <v>14.632345281395221</v>
      </c>
      <c r="Z4" s="42">
        <v>15.88969532467628</v>
      </c>
      <c r="AA4" s="112">
        <v>30</v>
      </c>
      <c r="AB4" s="111" t="s">
        <v>86</v>
      </c>
      <c r="AC4" s="42">
        <v>16.050182467365801</v>
      </c>
      <c r="AD4" s="42">
        <v>28.116667077009641</v>
      </c>
      <c r="AE4" s="42">
        <v>28.179113530120969</v>
      </c>
      <c r="AF4" s="112">
        <v>30</v>
      </c>
      <c r="AG4" s="108" t="s">
        <v>59</v>
      </c>
      <c r="AH4" s="110">
        <v>0</v>
      </c>
      <c r="AI4" s="109">
        <v>0</v>
      </c>
      <c r="AJ4" s="108"/>
    </row>
    <row r="5" spans="1:36" ht="75" customHeight="1" x14ac:dyDescent="0.35">
      <c r="A5" s="115" t="s">
        <v>85</v>
      </c>
      <c r="B5" s="41">
        <v>30</v>
      </c>
      <c r="C5" s="114" t="s">
        <v>84</v>
      </c>
      <c r="D5" s="113">
        <v>74339.27392691889</v>
      </c>
      <c r="E5" s="42">
        <v>41062.813349673277</v>
      </c>
      <c r="F5" s="42">
        <v>-44846.313431501323</v>
      </c>
      <c r="G5" s="108">
        <v>0</v>
      </c>
      <c r="H5" s="113">
        <v>116301.591367749</v>
      </c>
      <c r="I5" s="42">
        <v>89696.878831418013</v>
      </c>
      <c r="J5" s="42">
        <v>200921.29154722279</v>
      </c>
      <c r="K5" s="108">
        <v>139343.38513239881</v>
      </c>
      <c r="L5" s="113">
        <v>41962.317440830047</v>
      </c>
      <c r="M5" s="42">
        <v>48634.065481744721</v>
      </c>
      <c r="N5" s="42">
        <v>245767.60497872409</v>
      </c>
      <c r="O5" s="108">
        <v>139343.38513239881</v>
      </c>
      <c r="P5" s="113">
        <v>67477.978993804762</v>
      </c>
      <c r="Q5" s="42">
        <v>99563.80998433214</v>
      </c>
      <c r="R5" s="42">
        <v>250988.3664190594</v>
      </c>
      <c r="S5" s="108">
        <v>139343.38513239881</v>
      </c>
      <c r="T5" s="42">
        <v>33.05045958789492</v>
      </c>
      <c r="U5" s="42">
        <v>12.372812979777031</v>
      </c>
      <c r="V5" s="42">
        <v>-5.3603655904064027</v>
      </c>
      <c r="W5" s="112">
        <v>0</v>
      </c>
      <c r="X5" s="117">
        <v>51.706464732039507</v>
      </c>
      <c r="Y5" s="116">
        <v>27.026952517847551</v>
      </c>
      <c r="Z5" s="42">
        <v>24.015610095460421</v>
      </c>
      <c r="AA5" s="112">
        <v>30</v>
      </c>
      <c r="AB5" s="111" t="s">
        <v>83</v>
      </c>
      <c r="AC5" s="119">
        <v>18.656005144144579</v>
      </c>
      <c r="AD5" s="119">
        <v>14.65413953807052</v>
      </c>
      <c r="AE5" s="42">
        <v>29.37597568586683</v>
      </c>
      <c r="AF5" s="112">
        <v>30</v>
      </c>
      <c r="AG5" s="111" t="s">
        <v>59</v>
      </c>
      <c r="AH5" s="110">
        <v>0</v>
      </c>
      <c r="AI5" s="109">
        <v>0</v>
      </c>
      <c r="AJ5" s="108"/>
    </row>
    <row r="6" spans="1:36" ht="60" customHeight="1" x14ac:dyDescent="0.35">
      <c r="A6" s="115" t="s">
        <v>82</v>
      </c>
      <c r="B6" s="41">
        <v>30</v>
      </c>
      <c r="C6" s="114" t="s">
        <v>81</v>
      </c>
      <c r="D6" s="113">
        <v>30286.68362262753</v>
      </c>
      <c r="E6" s="42">
        <v>-14998.87454077493</v>
      </c>
      <c r="F6" s="42">
        <v>-106078.9281279913</v>
      </c>
      <c r="G6" s="108">
        <v>0</v>
      </c>
      <c r="H6" s="113">
        <v>94974.132628840656</v>
      </c>
      <c r="I6" s="42">
        <v>65838.916483012246</v>
      </c>
      <c r="J6" s="42">
        <v>127155.1009759794</v>
      </c>
      <c r="K6" s="108">
        <v>135867.26621317511</v>
      </c>
      <c r="L6" s="113">
        <v>64687.449006213123</v>
      </c>
      <c r="M6" s="42">
        <v>80837.791023787169</v>
      </c>
      <c r="N6" s="42">
        <v>233234.02910397071</v>
      </c>
      <c r="O6" s="108">
        <v>135867.26621317511</v>
      </c>
      <c r="P6" s="113">
        <v>63803.138559361083</v>
      </c>
      <c r="Q6" s="42">
        <v>94046.203585394367</v>
      </c>
      <c r="R6" s="42">
        <v>249752.45649477001</v>
      </c>
      <c r="S6" s="108">
        <v>135867.26621317511</v>
      </c>
      <c r="T6" s="42">
        <v>14.24068673100593</v>
      </c>
      <c r="U6" s="42">
        <v>-4.7845231287265797</v>
      </c>
      <c r="V6" s="42">
        <v>-12.742088260126399</v>
      </c>
      <c r="W6" s="112">
        <v>0</v>
      </c>
      <c r="X6" s="117">
        <v>44.656486235616171</v>
      </c>
      <c r="Y6" s="116">
        <v>21.002097045809052</v>
      </c>
      <c r="Z6" s="42">
        <v>15.27373577348283</v>
      </c>
      <c r="AA6" s="112">
        <v>30</v>
      </c>
      <c r="AB6" s="111" t="s">
        <v>80</v>
      </c>
      <c r="AC6" s="119">
        <v>30.415799504610241</v>
      </c>
      <c r="AD6" s="119">
        <v>25.786620174535631</v>
      </c>
      <c r="AE6" s="42">
        <v>28.015824033609231</v>
      </c>
      <c r="AF6" s="112">
        <v>30</v>
      </c>
      <c r="AG6" s="111" t="s">
        <v>59</v>
      </c>
      <c r="AH6" s="110">
        <v>0</v>
      </c>
      <c r="AI6" s="109">
        <v>0</v>
      </c>
      <c r="AJ6" s="108"/>
    </row>
    <row r="7" spans="1:36" x14ac:dyDescent="0.35">
      <c r="A7" s="115" t="s">
        <v>79</v>
      </c>
      <c r="B7" s="41">
        <v>30</v>
      </c>
      <c r="C7" s="114" t="s">
        <v>78</v>
      </c>
      <c r="D7" s="113">
        <v>90380.749658452391</v>
      </c>
      <c r="E7" s="42">
        <v>140423.42246572411</v>
      </c>
      <c r="F7" s="42">
        <v>152969.82472271961</v>
      </c>
      <c r="G7" s="108">
        <v>0</v>
      </c>
      <c r="H7" s="113">
        <v>90380.749658452391</v>
      </c>
      <c r="I7" s="42">
        <v>178997.8793565486</v>
      </c>
      <c r="J7" s="42">
        <v>179775.4714798856</v>
      </c>
      <c r="K7" s="108">
        <v>0</v>
      </c>
      <c r="L7" s="113">
        <v>0</v>
      </c>
      <c r="M7" s="42">
        <v>38574.456890824476</v>
      </c>
      <c r="N7" s="42">
        <v>26805.646757166011</v>
      </c>
      <c r="O7" s="108">
        <v>0</v>
      </c>
      <c r="P7" s="113">
        <v>83479.457263743563</v>
      </c>
      <c r="Q7" s="42">
        <v>196902.65579630091</v>
      </c>
      <c r="R7" s="42">
        <v>126355.0335388683</v>
      </c>
      <c r="S7" s="108">
        <v>140191.05653002221</v>
      </c>
      <c r="T7" s="42">
        <v>32.480116409803067</v>
      </c>
      <c r="U7" s="42">
        <v>21.394849434280029</v>
      </c>
      <c r="V7" s="42">
        <v>36.319049690014353</v>
      </c>
      <c r="W7" s="112">
        <v>0</v>
      </c>
      <c r="X7" s="117">
        <v>32.480116409803067</v>
      </c>
      <c r="Y7" s="116">
        <v>27.272036321601199</v>
      </c>
      <c r="Z7" s="42">
        <v>42.683413500401123</v>
      </c>
      <c r="AA7" s="112">
        <v>0</v>
      </c>
      <c r="AB7" s="120" t="s">
        <v>73</v>
      </c>
      <c r="AC7" s="42">
        <v>0</v>
      </c>
      <c r="AD7" s="42">
        <v>5.8771868873211739</v>
      </c>
      <c r="AE7" s="42">
        <v>6.3643638103867737</v>
      </c>
      <c r="AF7" s="112">
        <v>0</v>
      </c>
      <c r="AG7" s="120" t="s">
        <v>73</v>
      </c>
      <c r="AH7" s="110">
        <v>0</v>
      </c>
      <c r="AI7" s="109">
        <v>0</v>
      </c>
      <c r="AJ7" s="108"/>
    </row>
    <row r="8" spans="1:36" x14ac:dyDescent="0.35">
      <c r="A8" s="115" t="s">
        <v>77</v>
      </c>
      <c r="B8" s="41">
        <v>30</v>
      </c>
      <c r="C8" s="114" t="s">
        <v>76</v>
      </c>
      <c r="D8" s="113">
        <v>38367.755522799103</v>
      </c>
      <c r="E8" s="42">
        <v>-17253.773590685061</v>
      </c>
      <c r="F8" s="42">
        <v>-37300.489845078082</v>
      </c>
      <c r="G8" s="108">
        <v>0</v>
      </c>
      <c r="H8" s="113">
        <v>114364.2258239912</v>
      </c>
      <c r="I8" s="42">
        <v>94647.940586392215</v>
      </c>
      <c r="J8" s="42">
        <v>127607.9379395057</v>
      </c>
      <c r="K8" s="108">
        <v>132972.93402755359</v>
      </c>
      <c r="L8" s="113">
        <v>75996.47030119205</v>
      </c>
      <c r="M8" s="42">
        <v>111901.7141770773</v>
      </c>
      <c r="N8" s="42">
        <v>164908.42778458379</v>
      </c>
      <c r="O8" s="108">
        <v>132972.93402755359</v>
      </c>
      <c r="P8" s="113">
        <v>116726.7405015558</v>
      </c>
      <c r="Q8" s="42">
        <v>149219.12755355131</v>
      </c>
      <c r="R8" s="42">
        <v>139418.60955892899</v>
      </c>
      <c r="S8" s="108">
        <v>132972.93402755359</v>
      </c>
      <c r="T8" s="42">
        <v>9.8609167080154307</v>
      </c>
      <c r="U8" s="42">
        <v>-3.46881271996978</v>
      </c>
      <c r="V8" s="42">
        <v>-8.0262936123987174</v>
      </c>
      <c r="W8" s="112">
        <v>0</v>
      </c>
      <c r="X8" s="117">
        <v>29.3928088797614</v>
      </c>
      <c r="Y8" s="116">
        <v>19.028647762149379</v>
      </c>
      <c r="Z8" s="42">
        <v>27.458587847751161</v>
      </c>
      <c r="AA8" s="112">
        <v>30</v>
      </c>
      <c r="AB8" s="111" t="s">
        <v>59</v>
      </c>
      <c r="AC8" s="42">
        <v>19.531892171745969</v>
      </c>
      <c r="AD8" s="42">
        <v>22.497460482119159</v>
      </c>
      <c r="AE8" s="42">
        <v>35.484881460149879</v>
      </c>
      <c r="AF8" s="112">
        <v>30</v>
      </c>
      <c r="AG8" s="111" t="s">
        <v>59</v>
      </c>
      <c r="AH8" s="110">
        <v>0</v>
      </c>
      <c r="AI8" s="109">
        <v>0</v>
      </c>
      <c r="AJ8" s="108"/>
    </row>
    <row r="9" spans="1:36" x14ac:dyDescent="0.35">
      <c r="A9" s="115" t="s">
        <v>75</v>
      </c>
      <c r="B9" s="41">
        <v>7</v>
      </c>
      <c r="C9" s="114" t="s">
        <v>74</v>
      </c>
      <c r="D9" s="113">
        <v>95452.544333437036</v>
      </c>
      <c r="E9" s="42">
        <v>88354.858379436002</v>
      </c>
      <c r="F9" s="42">
        <v>167779.85976015401</v>
      </c>
      <c r="G9" s="108">
        <v>0</v>
      </c>
      <c r="H9" s="113">
        <v>95452.544333437036</v>
      </c>
      <c r="I9" s="42">
        <v>88354.858379436002</v>
      </c>
      <c r="J9" s="42">
        <v>167779.85976015401</v>
      </c>
      <c r="K9" s="108">
        <v>0</v>
      </c>
      <c r="L9" s="113">
        <v>0</v>
      </c>
      <c r="M9" s="42">
        <v>0</v>
      </c>
      <c r="N9" s="42">
        <v>0</v>
      </c>
      <c r="O9" s="108">
        <v>0</v>
      </c>
      <c r="P9" s="113">
        <v>54753.121156028094</v>
      </c>
      <c r="Q9" s="42">
        <v>61355.958117320537</v>
      </c>
      <c r="R9" s="42">
        <v>158065.82672789061</v>
      </c>
      <c r="S9" s="108">
        <v>91391.635333746424</v>
      </c>
      <c r="T9" s="42">
        <v>52.299782542859532</v>
      </c>
      <c r="U9" s="42">
        <v>43.201114165876149</v>
      </c>
      <c r="V9" s="42">
        <v>31.84366853355078</v>
      </c>
      <c r="W9" s="112">
        <v>0</v>
      </c>
      <c r="X9" s="117">
        <v>52.299782542859532</v>
      </c>
      <c r="Y9" s="116">
        <v>43.201114165876149</v>
      </c>
      <c r="Z9" s="42">
        <v>31.84366853355078</v>
      </c>
      <c r="AA9" s="112">
        <v>0</v>
      </c>
      <c r="AB9" s="120" t="s">
        <v>73</v>
      </c>
      <c r="AC9" s="42">
        <v>0</v>
      </c>
      <c r="AD9" s="42">
        <v>0</v>
      </c>
      <c r="AE9" s="42">
        <v>0</v>
      </c>
      <c r="AF9" s="112">
        <v>0</v>
      </c>
      <c r="AG9" s="120" t="s">
        <v>73</v>
      </c>
      <c r="AH9" s="110">
        <v>0</v>
      </c>
      <c r="AI9" s="109">
        <v>0</v>
      </c>
      <c r="AJ9" s="108"/>
    </row>
    <row r="10" spans="1:36" x14ac:dyDescent="0.35">
      <c r="A10" s="115" t="s">
        <v>72</v>
      </c>
      <c r="B10" s="41">
        <v>7</v>
      </c>
      <c r="C10" s="114" t="s">
        <v>71</v>
      </c>
      <c r="D10" s="113">
        <v>79442.132835689059</v>
      </c>
      <c r="E10" s="42">
        <v>89940.49606605414</v>
      </c>
      <c r="F10" s="42">
        <v>80234.853326424345</v>
      </c>
      <c r="G10" s="108">
        <v>0</v>
      </c>
      <c r="H10" s="113">
        <v>79442.132835689059</v>
      </c>
      <c r="I10" s="42">
        <v>89940.49606605414</v>
      </c>
      <c r="J10" s="42">
        <v>80234.853326424345</v>
      </c>
      <c r="K10" s="108">
        <v>90642.329150694757</v>
      </c>
      <c r="L10" s="113">
        <v>0</v>
      </c>
      <c r="M10" s="42">
        <v>0</v>
      </c>
      <c r="N10" s="42">
        <v>0</v>
      </c>
      <c r="O10" s="108">
        <v>90642.329150694757</v>
      </c>
      <c r="P10" s="113">
        <v>59882.414883572841</v>
      </c>
      <c r="Q10" s="42">
        <v>89359.670776700339</v>
      </c>
      <c r="R10" s="42">
        <v>122684.90179181111</v>
      </c>
      <c r="S10" s="108">
        <v>90642.329150694772</v>
      </c>
      <c r="T10" s="42">
        <v>39.799062708215153</v>
      </c>
      <c r="U10" s="42">
        <v>30.194995779742261</v>
      </c>
      <c r="V10" s="42">
        <v>19.619737756136789</v>
      </c>
      <c r="W10" s="112">
        <v>0</v>
      </c>
      <c r="X10" s="113">
        <v>39.799062708215153</v>
      </c>
      <c r="Y10" s="42">
        <v>30.194995779742261</v>
      </c>
      <c r="Z10" s="42">
        <v>19.619737756136789</v>
      </c>
      <c r="AA10" s="112">
        <v>30</v>
      </c>
      <c r="AB10" s="111" t="s">
        <v>59</v>
      </c>
      <c r="AC10" s="119">
        <v>0</v>
      </c>
      <c r="AD10" s="119">
        <v>0</v>
      </c>
      <c r="AE10" s="42">
        <v>0</v>
      </c>
      <c r="AF10" s="112">
        <v>30</v>
      </c>
      <c r="AG10" s="118" t="s">
        <v>65</v>
      </c>
      <c r="AH10" s="110">
        <v>0</v>
      </c>
      <c r="AI10" s="109">
        <v>0</v>
      </c>
      <c r="AJ10" s="108"/>
    </row>
    <row r="11" spans="1:36" x14ac:dyDescent="0.35">
      <c r="A11" s="115" t="s">
        <v>70</v>
      </c>
      <c r="B11" s="41">
        <v>60</v>
      </c>
      <c r="C11" s="114" t="s">
        <v>69</v>
      </c>
      <c r="D11" s="113">
        <v>11784.935034954</v>
      </c>
      <c r="E11" s="42">
        <v>-15391.887921936441</v>
      </c>
      <c r="F11" s="42">
        <v>-20328.191742916901</v>
      </c>
      <c r="G11" s="108">
        <v>-75379.808136282911</v>
      </c>
      <c r="H11" s="113">
        <v>47607.675753042029</v>
      </c>
      <c r="I11" s="42">
        <v>53045.177474810553</v>
      </c>
      <c r="J11" s="42">
        <v>115514.7303700505</v>
      </c>
      <c r="K11" s="108">
        <v>75379.808136282911</v>
      </c>
      <c r="L11" s="113">
        <v>35822.740718088033</v>
      </c>
      <c r="M11" s="42">
        <v>68437.065396746999</v>
      </c>
      <c r="N11" s="42">
        <v>135842.92211296741</v>
      </c>
      <c r="O11" s="108">
        <v>150759.61627256579</v>
      </c>
      <c r="P11" s="113">
        <v>54763.161901832027</v>
      </c>
      <c r="Q11" s="42">
        <v>74638.055083265455</v>
      </c>
      <c r="R11" s="42">
        <v>96738.207423751242</v>
      </c>
      <c r="S11" s="108">
        <v>75379.808136282911</v>
      </c>
      <c r="T11" s="42">
        <v>6.4559466395016996</v>
      </c>
      <c r="U11" s="42">
        <v>-6.1866113357718433</v>
      </c>
      <c r="V11" s="42">
        <v>-6.3040836555523896</v>
      </c>
      <c r="W11" s="112">
        <v>0</v>
      </c>
      <c r="X11" s="113">
        <v>26.080128009253631</v>
      </c>
      <c r="Y11" s="42">
        <v>21.320964519627651</v>
      </c>
      <c r="Z11" s="42">
        <v>35.822887392584427</v>
      </c>
      <c r="AA11" s="112">
        <v>30</v>
      </c>
      <c r="AB11" s="111" t="s">
        <v>59</v>
      </c>
      <c r="AC11" s="42">
        <v>19.624181369751931</v>
      </c>
      <c r="AD11" s="42">
        <v>27.507575855399491</v>
      </c>
      <c r="AE11" s="42">
        <v>42.126971048136816</v>
      </c>
      <c r="AF11" s="112">
        <v>30</v>
      </c>
      <c r="AG11" s="111" t="s">
        <v>59</v>
      </c>
      <c r="AH11" s="110">
        <v>0</v>
      </c>
      <c r="AI11" s="109">
        <v>0</v>
      </c>
      <c r="AJ11" s="108"/>
    </row>
    <row r="12" spans="1:36" ht="45" customHeight="1" x14ac:dyDescent="0.35">
      <c r="A12" s="115" t="s">
        <v>68</v>
      </c>
      <c r="B12" s="41">
        <v>7</v>
      </c>
      <c r="C12" s="114" t="s">
        <v>67</v>
      </c>
      <c r="D12" s="113">
        <v>111306.36549716871</v>
      </c>
      <c r="E12" s="42">
        <v>84473.328860275724</v>
      </c>
      <c r="F12" s="42">
        <v>76861.132412623017</v>
      </c>
      <c r="G12" s="108">
        <v>0</v>
      </c>
      <c r="H12" s="113">
        <v>111306.36549716871</v>
      </c>
      <c r="I12" s="42">
        <v>84473.328860275724</v>
      </c>
      <c r="J12" s="42">
        <v>76861.132412623017</v>
      </c>
      <c r="K12" s="108">
        <v>53539.783371227633</v>
      </c>
      <c r="L12" s="113">
        <v>0</v>
      </c>
      <c r="M12" s="42">
        <v>0</v>
      </c>
      <c r="N12" s="42">
        <v>0</v>
      </c>
      <c r="O12" s="108">
        <v>53539.783371227633</v>
      </c>
      <c r="P12" s="113">
        <v>43870.597673700358</v>
      </c>
      <c r="Q12" s="42">
        <v>48127.355558847499</v>
      </c>
      <c r="R12" s="42">
        <v>68621.396881135035</v>
      </c>
      <c r="S12" s="108">
        <v>53539.783371227633</v>
      </c>
      <c r="T12" s="42">
        <v>76.114553755369656</v>
      </c>
      <c r="U12" s="42">
        <v>52.656121168128401</v>
      </c>
      <c r="V12" s="42">
        <v>33.602259312395262</v>
      </c>
      <c r="W12" s="112">
        <v>0</v>
      </c>
      <c r="X12" s="113">
        <v>76.114553755369656</v>
      </c>
      <c r="Y12" s="42">
        <v>52.656121168128401</v>
      </c>
      <c r="Z12" s="42">
        <v>33.602259312395262</v>
      </c>
      <c r="AA12" s="112">
        <v>30</v>
      </c>
      <c r="AB12" s="111" t="s">
        <v>66</v>
      </c>
      <c r="AC12" s="42">
        <v>0</v>
      </c>
      <c r="AD12" s="42">
        <v>0</v>
      </c>
      <c r="AE12" s="42">
        <v>0</v>
      </c>
      <c r="AF12" s="112">
        <v>30</v>
      </c>
      <c r="AG12" s="118" t="s">
        <v>65</v>
      </c>
      <c r="AH12" s="110">
        <v>0</v>
      </c>
      <c r="AI12" s="109">
        <v>0</v>
      </c>
      <c r="AJ12" s="108"/>
    </row>
    <row r="13" spans="1:36" x14ac:dyDescent="0.35">
      <c r="A13" s="115" t="s">
        <v>64</v>
      </c>
      <c r="B13" s="41">
        <v>60</v>
      </c>
      <c r="C13" s="114" t="s">
        <v>63</v>
      </c>
      <c r="D13" s="113">
        <v>22773.095105918001</v>
      </c>
      <c r="E13" s="42">
        <v>15471.752004458431</v>
      </c>
      <c r="F13" s="42">
        <v>-51280.9443638636</v>
      </c>
      <c r="G13" s="108">
        <v>-46170.172198169646</v>
      </c>
      <c r="H13" s="113">
        <v>53501.272987903627</v>
      </c>
      <c r="I13" s="42">
        <v>52656.412835792653</v>
      </c>
      <c r="J13" s="42">
        <v>101230.25374804781</v>
      </c>
      <c r="K13" s="108">
        <v>46170.172198169646</v>
      </c>
      <c r="L13" s="113">
        <v>30728.17788198563</v>
      </c>
      <c r="M13" s="42">
        <v>39600.119768532277</v>
      </c>
      <c r="N13" s="42">
        <v>154926.6570491094</v>
      </c>
      <c r="O13" s="108">
        <v>92340.344396339307</v>
      </c>
      <c r="P13" s="113">
        <v>7437.3244368379792</v>
      </c>
      <c r="Q13" s="42">
        <v>54858.650036334533</v>
      </c>
      <c r="R13" s="42">
        <v>76214.542121336446</v>
      </c>
      <c r="S13" s="108">
        <v>46170.172198169646</v>
      </c>
      <c r="T13" s="42">
        <v>91.860030980173732</v>
      </c>
      <c r="U13" s="42">
        <v>8.460881917916879</v>
      </c>
      <c r="V13" s="42">
        <v>-20.185495944680369</v>
      </c>
      <c r="W13" s="112">
        <v>-30</v>
      </c>
      <c r="X13" s="117">
        <v>215.80854825791349</v>
      </c>
      <c r="Y13" s="116">
        <v>28.79568461906193</v>
      </c>
      <c r="Z13" s="42">
        <v>39.846826181892688</v>
      </c>
      <c r="AA13" s="112">
        <v>30</v>
      </c>
      <c r="AB13" s="111" t="s">
        <v>59</v>
      </c>
      <c r="AC13" s="42">
        <v>123.9485172777398</v>
      </c>
      <c r="AD13" s="42">
        <v>21.655720515709341</v>
      </c>
      <c r="AE13" s="42">
        <v>60.983108762548348</v>
      </c>
      <c r="AF13" s="112">
        <v>60</v>
      </c>
      <c r="AG13" s="111" t="s">
        <v>59</v>
      </c>
      <c r="AH13" s="110">
        <v>0.95078663597528368</v>
      </c>
      <c r="AI13" s="109">
        <v>0</v>
      </c>
      <c r="AJ13" s="108"/>
    </row>
    <row r="14" spans="1:36" ht="75" customHeight="1" x14ac:dyDescent="0.35">
      <c r="A14" s="115" t="s">
        <v>62</v>
      </c>
      <c r="B14" s="41">
        <v>30</v>
      </c>
      <c r="C14" s="114" t="s">
        <v>61</v>
      </c>
      <c r="D14" s="113">
        <v>70704.758778128322</v>
      </c>
      <c r="E14" s="42">
        <v>73864.241073451572</v>
      </c>
      <c r="F14" s="42">
        <v>112567.39887475689</v>
      </c>
      <c r="G14" s="108">
        <v>0</v>
      </c>
      <c r="H14" s="113">
        <v>70704.758778128322</v>
      </c>
      <c r="I14" s="42">
        <v>73864.241073451572</v>
      </c>
      <c r="J14" s="42">
        <v>112567.39887475689</v>
      </c>
      <c r="K14" s="108">
        <v>16293.69347408163</v>
      </c>
      <c r="L14" s="113">
        <v>0</v>
      </c>
      <c r="M14" s="42">
        <v>0</v>
      </c>
      <c r="N14" s="42">
        <v>0</v>
      </c>
      <c r="O14" s="108">
        <v>16293.69347408163</v>
      </c>
      <c r="P14" s="113">
        <v>12424.8937446808</v>
      </c>
      <c r="Q14" s="42">
        <v>14522.17406514548</v>
      </c>
      <c r="R14" s="42">
        <v>21934.01261241861</v>
      </c>
      <c r="S14" s="108">
        <v>16293.69347408163</v>
      </c>
      <c r="T14" s="42">
        <v>170.7171752878715</v>
      </c>
      <c r="U14" s="42">
        <v>152.5892213013733</v>
      </c>
      <c r="V14" s="42">
        <v>153.9627985957618</v>
      </c>
      <c r="W14" s="112">
        <v>0</v>
      </c>
      <c r="X14" s="113">
        <v>170.7171752878715</v>
      </c>
      <c r="Y14" s="42">
        <v>152.5892213013733</v>
      </c>
      <c r="Z14" s="42">
        <v>153.9627985957618</v>
      </c>
      <c r="AA14" s="112">
        <v>30</v>
      </c>
      <c r="AB14" s="111" t="s">
        <v>60</v>
      </c>
      <c r="AC14" s="42">
        <v>0</v>
      </c>
      <c r="AD14" s="42">
        <v>0</v>
      </c>
      <c r="AE14" s="42">
        <v>0</v>
      </c>
      <c r="AF14" s="112">
        <v>30</v>
      </c>
      <c r="AG14" s="111" t="s">
        <v>59</v>
      </c>
      <c r="AH14" s="110">
        <v>0</v>
      </c>
      <c r="AI14" s="109">
        <v>0</v>
      </c>
      <c r="AJ14" s="108"/>
    </row>
    <row r="15" spans="1:36" ht="15.75" customHeight="1" thickBot="1" x14ac:dyDescent="0.4">
      <c r="A15" s="29" t="s">
        <v>44</v>
      </c>
      <c r="B15" s="30"/>
      <c r="C15" s="31"/>
      <c r="D15" s="32">
        <f t="shared" ref="D15:S15" si="0">SUM(D3:D14)</f>
        <v>668627.67335871188</v>
      </c>
      <c r="E15" s="33">
        <f t="shared" si="0"/>
        <v>303127.572678514</v>
      </c>
      <c r="F15" s="33">
        <f t="shared" si="0"/>
        <v>-51882.410677859749</v>
      </c>
      <c r="G15" s="34">
        <f t="shared" si="0"/>
        <v>-121549.98033445256</v>
      </c>
      <c r="H15" s="32">
        <f t="shared" si="0"/>
        <v>1291486.5856646402</v>
      </c>
      <c r="I15" s="33">
        <f t="shared" si="0"/>
        <v>1255996.3074305719</v>
      </c>
      <c r="J15" s="33">
        <f t="shared" si="0"/>
        <v>1969364.2114354381</v>
      </c>
      <c r="K15" s="34">
        <f t="shared" si="0"/>
        <v>1289631.7673188481</v>
      </c>
      <c r="L15" s="32">
        <f t="shared" si="0"/>
        <v>622858.91230592818</v>
      </c>
      <c r="M15" s="33">
        <f t="shared" si="0"/>
        <v>955284.19368925598</v>
      </c>
      <c r="N15" s="33">
        <f t="shared" si="0"/>
        <v>2023662.0810504961</v>
      </c>
      <c r="O15" s="34">
        <f t="shared" si="0"/>
        <v>1411181.7476533004</v>
      </c>
      <c r="P15" s="35">
        <f t="shared" si="0"/>
        <v>1023163.6861626797</v>
      </c>
      <c r="Q15" s="36">
        <f t="shared" si="0"/>
        <v>1463734.3998293341</v>
      </c>
      <c r="R15" s="36">
        <f t="shared" si="0"/>
        <v>2069354.9440960579</v>
      </c>
      <c r="S15" s="37">
        <f t="shared" si="0"/>
        <v>1521214.4591826166</v>
      </c>
      <c r="T15" s="36">
        <f>D15/P15*30</f>
        <v>19.60471278646618</v>
      </c>
      <c r="U15" s="36">
        <f>E15/Q15*30</f>
        <v>6.2127577116556978</v>
      </c>
      <c r="V15" s="36">
        <f>F15/R15*30</f>
        <v>-0.75215338227811646</v>
      </c>
      <c r="W15" s="38">
        <f>AA15-AF15</f>
        <v>-2.3970975216689112</v>
      </c>
      <c r="X15" s="35">
        <f>H15/P15*30</f>
        <v>37.867447891205693</v>
      </c>
      <c r="Y15" s="36">
        <f>I15/Q15*30</f>
        <v>25.742299441285581</v>
      </c>
      <c r="Z15" s="36">
        <f>J15/R15*30</f>
        <v>28.550407223092922</v>
      </c>
      <c r="AA15" s="38">
        <f>K15/S15*30</f>
        <v>25.432937996365027</v>
      </c>
      <c r="AB15" s="37"/>
      <c r="AC15" s="35">
        <f>L15/P15*30</f>
        <v>18.262735104739505</v>
      </c>
      <c r="AD15" s="36">
        <f>M15/Q15*30</f>
        <v>19.579047820437339</v>
      </c>
      <c r="AE15" s="36">
        <f>N15/R15*30</f>
        <v>29.337578168850271</v>
      </c>
      <c r="AF15" s="38">
        <f>O15/S15*30</f>
        <v>27.830035518033938</v>
      </c>
      <c r="AG15" s="37"/>
      <c r="AH15" s="39">
        <f>SUM(AH3:AH14)</f>
        <v>0.95078663597528368</v>
      </c>
      <c r="AI15" s="40">
        <f>SUM(AI3:AI14)</f>
        <v>0</v>
      </c>
      <c r="AJ15" s="34"/>
    </row>
    <row r="16" spans="1:36" ht="15.75" customHeight="1" thickTop="1" x14ac:dyDescent="0.35"/>
    <row r="17" spans="6:36" x14ac:dyDescent="0.35">
      <c r="F17" s="42"/>
      <c r="R17" s="42"/>
      <c r="X17" s="42"/>
      <c r="Y17" s="42"/>
      <c r="Z17" s="42"/>
      <c r="AA17" s="42"/>
      <c r="AB17" s="42"/>
      <c r="AC17" s="42"/>
      <c r="AD17" s="42"/>
      <c r="AG17" s="42"/>
      <c r="AJ17" s="42"/>
    </row>
    <row r="18" spans="6:36" x14ac:dyDescent="0.35">
      <c r="R18" s="23"/>
      <c r="Z18" s="42"/>
    </row>
    <row r="36" spans="9:9" x14ac:dyDescent="0.35">
      <c r="I36" s="23" t="s">
        <v>58</v>
      </c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45</v>
      </c>
      <c r="F1" s="58" t="s">
        <v>46</v>
      </c>
      <c r="G1" s="2"/>
    </row>
    <row r="2" spans="1:134" ht="30" customHeight="1" x14ac:dyDescent="0.35">
      <c r="A2" s="9" t="s">
        <v>47</v>
      </c>
      <c r="B2" s="4" t="s">
        <v>48</v>
      </c>
      <c r="C2" s="4" t="s">
        <v>49</v>
      </c>
      <c r="D2" s="4" t="s">
        <v>57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F57" s="6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F58" s="6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F59" s="6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F60" s="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F61" s="6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F62" s="6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F63" s="6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F64" s="6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F65" s="6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F66" s="6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F67" s="6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F68" s="6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F69" s="6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F70" s="6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F71" s="6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F72" s="6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F73" s="6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E74" s="102"/>
      <c r="F74" s="10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E75" s="102"/>
      <c r="F75" s="10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E76" s="102"/>
      <c r="F76" s="10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E77" s="102"/>
      <c r="F77" s="10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E78" s="102"/>
      <c r="F78" s="10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E79" s="102"/>
      <c r="F79" s="10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E80" s="102"/>
      <c r="F80" s="10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E81" s="102"/>
      <c r="F81" s="10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E82" s="102"/>
      <c r="F82" s="10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E83" s="102"/>
      <c r="F83" s="10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E84" s="102"/>
      <c r="F84" s="10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E85" s="102"/>
      <c r="F85" s="10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E86" s="102"/>
      <c r="F86" s="10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E87" s="102"/>
      <c r="F87" s="10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E88" s="102"/>
      <c r="F88" s="10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E89" s="102"/>
      <c r="F89" s="10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E90" s="102"/>
      <c r="F90" s="10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E91" s="102"/>
      <c r="F91" s="10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E92" s="102"/>
      <c r="F92" s="10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E93" s="102"/>
      <c r="F93" s="10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E94" s="102"/>
      <c r="F94" s="10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E95" s="102"/>
      <c r="F95" s="10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E96" s="102"/>
      <c r="F96" s="10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E97" s="102"/>
      <c r="F97" s="10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E98" s="102"/>
      <c r="F98" s="10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E99" s="102"/>
      <c r="F99" s="10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E100" s="102"/>
      <c r="F100" s="10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E101" s="102"/>
      <c r="F101" s="10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E102" s="102"/>
      <c r="F102" s="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E103" s="102"/>
      <c r="F103" s="10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E104" s="102"/>
      <c r="F104" s="10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E105" s="102"/>
      <c r="F105" s="10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E106" s="102"/>
      <c r="F106" s="10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E107" s="102"/>
      <c r="F107" s="10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E108" s="102"/>
      <c r="F108" s="10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E109" s="102"/>
      <c r="F109" s="10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E110" s="102"/>
      <c r="F110" s="10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E111" s="102"/>
      <c r="F111" s="10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E112" s="102"/>
      <c r="F112" s="10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E113" s="102"/>
      <c r="F113" s="10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E114" s="102"/>
      <c r="F114" s="10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E115" s="102"/>
      <c r="F115" s="10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E116" s="102"/>
      <c r="F116" s="10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E117" s="102"/>
      <c r="F117" s="10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E118" s="102"/>
      <c r="F118" s="10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E119" s="102"/>
      <c r="F119" s="10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E120" s="102"/>
      <c r="F120" s="10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E121" s="102"/>
      <c r="F121" s="10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E122" s="102"/>
      <c r="F122" s="10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E123" s="102"/>
      <c r="F123" s="10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E124" s="102"/>
      <c r="F124" s="10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E125" s="102"/>
      <c r="F125" s="10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E126" s="102"/>
      <c r="F126" s="10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E127" s="102"/>
      <c r="F127" s="10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E128" s="102"/>
      <c r="F128" s="10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E129" s="102"/>
      <c r="F129" s="10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E130" s="102"/>
      <c r="F130" s="10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E131" s="102"/>
      <c r="F131" s="10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E132" s="102"/>
      <c r="F132" s="10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E133" s="102"/>
      <c r="F133" s="102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E134" s="102"/>
      <c r="F134" s="102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E135" s="102"/>
      <c r="F135" s="10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E136" s="102"/>
      <c r="F136" s="10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E137" s="102"/>
      <c r="F137" s="10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E138" s="102"/>
      <c r="F138" s="10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E139" s="102"/>
      <c r="F139" s="10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E140" s="102"/>
      <c r="F140" s="10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E141" s="102"/>
      <c r="F141" s="10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E142" s="102"/>
      <c r="F142" s="10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E143" s="102"/>
      <c r="F143" s="10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E144" s="102"/>
      <c r="F144" s="10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E145" s="102"/>
      <c r="F145" s="102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E146" s="102"/>
      <c r="F146" s="10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E147" s="102"/>
      <c r="F147" s="10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E148" s="102"/>
      <c r="F148" s="10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E149" s="102"/>
      <c r="F149" s="10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E150" s="102"/>
      <c r="F150" s="10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E151" s="102"/>
      <c r="F151" s="10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E152" s="102"/>
      <c r="F152" s="10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E153" s="102"/>
      <c r="F153" s="10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E154" s="102"/>
      <c r="F154" s="10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E155" s="102"/>
      <c r="F155" s="10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E156" s="102"/>
      <c r="F156" s="10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E157" s="102"/>
      <c r="F157" s="10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E158" s="102"/>
      <c r="F158" s="10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E159" s="102"/>
      <c r="F159" s="10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E160" s="102"/>
      <c r="F160" s="10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E161" s="102"/>
      <c r="F161" s="10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E162" s="102"/>
      <c r="F162" s="10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E163" s="102"/>
      <c r="F163" s="10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E164" s="102"/>
      <c r="F164" s="10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E165" s="102"/>
      <c r="F165" s="10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E166" s="102"/>
      <c r="F166" s="10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E167" s="102"/>
      <c r="F167" s="102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E168" s="102"/>
      <c r="F168" s="102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E169" s="102"/>
      <c r="F169" s="102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E170" s="102"/>
      <c r="F170" s="102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E171" s="102"/>
      <c r="F171" s="102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E172" s="102"/>
      <c r="F172" s="10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E173" s="102"/>
      <c r="F173" s="102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E174" s="102"/>
      <c r="F174" s="102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E175" s="102"/>
      <c r="F175" s="102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E176" s="102"/>
      <c r="F176" s="102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E177" s="102"/>
      <c r="F177" s="102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E178" s="102"/>
      <c r="F178" s="102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E179" s="102"/>
      <c r="F179" s="102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E180" s="102"/>
      <c r="F180" s="10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E181" s="102"/>
      <c r="F181" s="10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E182" s="102"/>
      <c r="F182" s="10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E183" s="102"/>
      <c r="F183" s="102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E184" s="102"/>
      <c r="F184" s="102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E185" s="102"/>
      <c r="F185" s="102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E186" s="102"/>
      <c r="F186" s="102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E187" s="102"/>
      <c r="F187" s="102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E188" s="102"/>
      <c r="F188" s="102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E189" s="102"/>
      <c r="F189" s="102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E190" s="102"/>
      <c r="F190" s="102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E191" s="102"/>
      <c r="F191" s="102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E192" s="102"/>
      <c r="F192" s="10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E193" s="102"/>
      <c r="F193" s="102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E194" s="102"/>
      <c r="F194" s="102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E195" s="102"/>
      <c r="F195" s="102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E196" s="102"/>
      <c r="F196" s="102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E197" s="102"/>
      <c r="F197" s="102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E198" s="102"/>
      <c r="F198" s="102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E199" s="102"/>
      <c r="F199" s="102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E200" s="102"/>
      <c r="F200" s="102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E201" s="102"/>
      <c r="F201" s="102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E202" s="102"/>
      <c r="F202" s="1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E203" s="102"/>
      <c r="F203" s="102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E204" s="102"/>
      <c r="F204" s="102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E205" s="102"/>
      <c r="F205" s="102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E206" s="102"/>
      <c r="F206" s="10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E207" s="102"/>
      <c r="F207" s="10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E208" s="102"/>
      <c r="F208" s="10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E209" s="102"/>
      <c r="F209" s="10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E210" s="102"/>
      <c r="F210" s="10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E211" s="102"/>
      <c r="F211" s="102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E212" s="102"/>
      <c r="F212" s="10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E213" s="102"/>
      <c r="F213" s="102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E214" s="102"/>
      <c r="F214" s="102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E215" s="102"/>
      <c r="F215" s="102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E216" s="102"/>
      <c r="F216" s="102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E217" s="102"/>
      <c r="F217" s="102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E218" s="102"/>
      <c r="F218" s="102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E219" s="102"/>
      <c r="F219" s="102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E220" s="102"/>
      <c r="F220" s="102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E221" s="102"/>
      <c r="F221" s="102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E222" s="102"/>
      <c r="F222" s="10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E223" s="102"/>
      <c r="F223" s="102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E224" s="102"/>
      <c r="F224" s="102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E225" s="102"/>
      <c r="F225" s="102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E226" s="102"/>
      <c r="F226" s="102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E227" s="102"/>
      <c r="F227" s="102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E228" s="102"/>
      <c r="F228" s="102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E229" s="102"/>
      <c r="F229" s="102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E230" s="102"/>
      <c r="F230" s="102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E231" s="102"/>
      <c r="F231" s="102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02"/>
      <c r="F232" s="10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02"/>
      <c r="F233" s="102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02"/>
      <c r="F234" s="102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02"/>
      <c r="F235" s="102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02"/>
      <c r="F236" s="10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02"/>
      <c r="F237" s="102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02"/>
      <c r="F238" s="102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02"/>
      <c r="F239" s="102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02"/>
      <c r="F240" s="102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02"/>
      <c r="F241" s="102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02"/>
      <c r="F242" s="10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02"/>
      <c r="F243" s="102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02"/>
      <c r="F244" s="102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02"/>
      <c r="F245" s="102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02"/>
      <c r="F246" s="102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02"/>
      <c r="F247" s="102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02"/>
      <c r="F248" s="102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02"/>
      <c r="F249" s="102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02"/>
      <c r="F250" s="102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02"/>
      <c r="F251" s="10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6"/>
    </row>
    <row r="253" spans="1:91" x14ac:dyDescent="0.35">
      <c r="C253" s="16"/>
      <c r="D253" s="16"/>
      <c r="E253" s="16"/>
    </row>
    <row r="254" spans="1:91" x14ac:dyDescent="0.35">
      <c r="C254" s="16"/>
      <c r="D254" s="16"/>
      <c r="E254" s="16"/>
    </row>
    <row r="255" spans="1:91" x14ac:dyDescent="0.35">
      <c r="C255" s="16"/>
      <c r="D255" s="16"/>
      <c r="E255" s="16"/>
    </row>
    <row r="256" spans="1:91" x14ac:dyDescent="0.35">
      <c r="C256" s="16"/>
      <c r="D256" s="16"/>
      <c r="E256" s="16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50</v>
      </c>
      <c r="F1" s="58" t="s">
        <v>51</v>
      </c>
    </row>
    <row r="2" spans="1:97" ht="30" customHeight="1" x14ac:dyDescent="0.35">
      <c r="A2" s="9" t="s">
        <v>47</v>
      </c>
      <c r="B2" s="4" t="s">
        <v>48</v>
      </c>
      <c r="C2" s="4" t="s">
        <v>49</v>
      </c>
      <c r="D2" s="4" t="s">
        <v>57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6"/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6"/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6"/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6"/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6"/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6"/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6"/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6"/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6"/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6"/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6"/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6"/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6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6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6"/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6"/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6"/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6"/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6"/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6"/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6"/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6"/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6"/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6"/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6"/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6"/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6"/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6"/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6"/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6"/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/>
      <c r="D33" s="16"/>
      <c r="E33" s="16"/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/>
      <c r="D34" s="16"/>
      <c r="E34" s="16"/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/>
      <c r="D35" s="16"/>
      <c r="E35" s="16"/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/>
      <c r="D36" s="16"/>
      <c r="E36" s="16"/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/>
      <c r="D37" s="16"/>
      <c r="E37" s="16"/>
      <c r="F37" s="60"/>
      <c r="G37" s="16"/>
    </row>
    <row r="38" spans="3:97" x14ac:dyDescent="0.35">
      <c r="C38" s="16"/>
      <c r="D38" s="16"/>
      <c r="E38" s="16"/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/>
      <c r="D39" s="16"/>
      <c r="E39" s="16"/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/>
      <c r="D40" s="16"/>
      <c r="E40" s="16"/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/>
      <c r="D41" s="16"/>
      <c r="E41" s="16"/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/>
      <c r="D42" s="16"/>
      <c r="E42" s="16"/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/>
      <c r="D43" s="16"/>
      <c r="E43" s="16"/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/>
      <c r="D44" s="16"/>
      <c r="E44" s="16"/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/>
      <c r="D45" s="16"/>
      <c r="E45" s="16"/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/>
      <c r="D46" s="16"/>
      <c r="E46" s="16"/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/>
      <c r="D47" s="16"/>
      <c r="E47" s="16"/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/>
      <c r="D48" s="16"/>
      <c r="E48" s="16"/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6"/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6"/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6"/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6"/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6"/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6"/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6"/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6"/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6"/>
      <c r="F57" s="6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6"/>
      <c r="F58" s="6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6"/>
      <c r="F59" s="6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6"/>
      <c r="F60" s="6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6"/>
      <c r="F61" s="6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6"/>
      <c r="F62" s="6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6"/>
      <c r="F63" s="6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6"/>
      <c r="F64" s="6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6"/>
      <c r="F65" s="6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6"/>
      <c r="F66" s="6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6"/>
      <c r="F67" s="6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6"/>
      <c r="F68" s="6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6"/>
      <c r="F69" s="6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6"/>
      <c r="F70" s="6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6"/>
      <c r="F71" s="6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6"/>
      <c r="F72" s="6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6"/>
      <c r="F73" s="6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02"/>
      <c r="F74" s="10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02"/>
      <c r="F75" s="10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02"/>
      <c r="F76" s="10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02"/>
      <c r="F77" s="10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02"/>
      <c r="F78" s="10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02"/>
      <c r="F79" s="10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02"/>
      <c r="F80" s="10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02"/>
      <c r="F81" s="10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02"/>
      <c r="F82" s="10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02"/>
      <c r="F83" s="10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02"/>
      <c r="F84" s="10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02"/>
      <c r="F85" s="10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02"/>
      <c r="F86" s="10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02"/>
      <c r="F87" s="10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02"/>
      <c r="F88" s="10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02"/>
      <c r="F89" s="10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02"/>
      <c r="F90" s="10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02"/>
      <c r="F91" s="10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02"/>
      <c r="F92" s="10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02"/>
      <c r="F93" s="10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02"/>
      <c r="F94" s="10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02"/>
      <c r="F95" s="10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02"/>
      <c r="F96" s="10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02"/>
      <c r="F97" s="10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02"/>
      <c r="F98" s="10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02"/>
      <c r="F99" s="10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02"/>
      <c r="F100" s="10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02"/>
      <c r="F101" s="10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02"/>
      <c r="F102" s="10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02"/>
      <c r="F103" s="10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02"/>
      <c r="F104" s="10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02"/>
      <c r="F105" s="10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02"/>
      <c r="F106" s="10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02"/>
      <c r="F107" s="10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02"/>
      <c r="F108" s="10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02"/>
      <c r="F109" s="10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02"/>
      <c r="F110" s="10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02"/>
      <c r="F111" s="10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02"/>
      <c r="F112" s="10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02"/>
      <c r="F113" s="10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02"/>
      <c r="F114" s="10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02"/>
      <c r="F115" s="10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02"/>
      <c r="F116" s="10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02"/>
      <c r="F117" s="10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02"/>
      <c r="F118" s="10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02"/>
      <c r="F119" s="10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02"/>
      <c r="F120" s="10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02"/>
      <c r="F121" s="10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02"/>
      <c r="F122" s="10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02"/>
      <c r="F123" s="10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02"/>
      <c r="F124" s="10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02"/>
      <c r="F125" s="10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02"/>
      <c r="F126" s="10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02"/>
      <c r="F127" s="10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02"/>
      <c r="F128" s="10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02"/>
      <c r="F129" s="10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02"/>
      <c r="F130" s="10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02"/>
      <c r="F131" s="10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02"/>
      <c r="F132" s="10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02"/>
      <c r="F133" s="10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02"/>
      <c r="F134" s="10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02"/>
      <c r="F135" s="10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02"/>
      <c r="F136" s="10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02"/>
      <c r="F137" s="10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02"/>
      <c r="F138" s="10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02"/>
      <c r="F139" s="10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02"/>
      <c r="F140" s="10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02"/>
      <c r="F141" s="10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02"/>
      <c r="F142" s="10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02"/>
      <c r="F143" s="10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02"/>
      <c r="F144" s="10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02"/>
      <c r="F145" s="10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02"/>
      <c r="F146" s="10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02"/>
      <c r="F147" s="10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02"/>
      <c r="F148" s="10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02"/>
      <c r="F149" s="10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02"/>
      <c r="F150" s="10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02"/>
      <c r="F151" s="10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02"/>
      <c r="F152" s="10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02"/>
      <c r="F153" s="10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02"/>
      <c r="F154" s="10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02"/>
      <c r="F155" s="10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02"/>
      <c r="F156" s="10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02"/>
      <c r="F157" s="10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02"/>
      <c r="F158" s="10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02"/>
      <c r="F159" s="10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02"/>
      <c r="F160" s="10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02"/>
      <c r="F161" s="10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02"/>
      <c r="F162" s="10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02"/>
      <c r="F163" s="10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02"/>
      <c r="F164" s="10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02"/>
      <c r="F165" s="10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02"/>
      <c r="F166" s="10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02"/>
      <c r="F167" s="10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02"/>
      <c r="F168" s="10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02"/>
      <c r="F169" s="10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02"/>
      <c r="F170" s="10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02"/>
      <c r="F171" s="10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02"/>
      <c r="F172" s="10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02"/>
      <c r="F173" s="10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02"/>
      <c r="F174" s="10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02"/>
      <c r="F175" s="10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02"/>
      <c r="F176" s="10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02"/>
      <c r="F177" s="10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02"/>
      <c r="F178" s="10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02"/>
      <c r="F179" s="10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02"/>
      <c r="F180" s="10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02"/>
      <c r="F181" s="10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02"/>
      <c r="F182" s="10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02"/>
      <c r="F183" s="10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02"/>
      <c r="F184" s="10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02"/>
      <c r="F185" s="10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02"/>
      <c r="F186" s="10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02"/>
      <c r="F187" s="10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02"/>
      <c r="F188" s="10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02"/>
      <c r="F189" s="10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02"/>
      <c r="F190" s="10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02"/>
      <c r="F191" s="10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02"/>
      <c r="F192" s="10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02"/>
      <c r="F193" s="10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02"/>
      <c r="F194" s="10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02"/>
      <c r="F195" s="10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02"/>
      <c r="F196" s="10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02"/>
      <c r="F197" s="10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02"/>
      <c r="F198" s="10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02"/>
      <c r="F199" s="10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02"/>
      <c r="F200" s="10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02"/>
      <c r="F201" s="10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02"/>
      <c r="F202" s="10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02"/>
      <c r="F203" s="10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02"/>
      <c r="F204" s="10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02"/>
      <c r="F205" s="10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02"/>
      <c r="F206" s="10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02"/>
      <c r="F207" s="10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02"/>
      <c r="F208" s="10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02"/>
      <c r="F209" s="10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02"/>
      <c r="F210" s="10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02"/>
      <c r="F211" s="10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02"/>
      <c r="F212" s="10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02"/>
      <c r="F213" s="10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02"/>
      <c r="F214" s="10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02"/>
      <c r="F215" s="10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02"/>
      <c r="F216" s="10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02"/>
      <c r="F217" s="10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02"/>
      <c r="F218" s="10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02"/>
      <c r="F219" s="10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02"/>
      <c r="F220" s="10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02"/>
      <c r="F221" s="10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02"/>
      <c r="F222" s="10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02"/>
      <c r="F223" s="10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02"/>
      <c r="F224" s="10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02"/>
      <c r="F225" s="10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02"/>
      <c r="F226" s="10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02"/>
      <c r="F227" s="10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02"/>
      <c r="F228" s="10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02"/>
      <c r="F229" s="10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02"/>
      <c r="F230" s="10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02"/>
      <c r="F231" s="10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02"/>
      <c r="F232" s="10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02"/>
      <c r="F233" s="10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02"/>
      <c r="F234" s="10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02"/>
      <c r="F235" s="10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02"/>
      <c r="F236" s="10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02"/>
      <c r="F237" s="10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02"/>
      <c r="F238" s="10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02"/>
      <c r="F239" s="10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02"/>
      <c r="F240" s="10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02"/>
      <c r="F241" s="10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02"/>
      <c r="F242" s="10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02"/>
      <c r="F243" s="10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02"/>
      <c r="F244" s="10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02"/>
      <c r="F245" s="10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02"/>
      <c r="F246" s="10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02"/>
      <c r="F247" s="10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02"/>
      <c r="F248" s="10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02"/>
      <c r="F249" s="10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02"/>
      <c r="F250" s="10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02"/>
      <c r="F251" s="10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6"/>
    </row>
    <row r="253" spans="3:97" x14ac:dyDescent="0.35">
      <c r="C253" s="16"/>
      <c r="D253" s="16"/>
      <c r="E253" s="16"/>
    </row>
    <row r="254" spans="3:97" x14ac:dyDescent="0.35">
      <c r="C254" s="16"/>
      <c r="D254" s="16"/>
      <c r="E254" s="16"/>
    </row>
    <row r="255" spans="3:97" x14ac:dyDescent="0.35">
      <c r="C255" s="16"/>
      <c r="D255" s="16"/>
      <c r="E255" s="16"/>
    </row>
    <row r="256" spans="3:97" x14ac:dyDescent="0.35">
      <c r="C256" s="16"/>
      <c r="D256" s="16"/>
      <c r="E25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52</v>
      </c>
      <c r="F1" s="58" t="s">
        <v>53</v>
      </c>
    </row>
    <row r="2" spans="1:97" ht="30" customHeight="1" x14ac:dyDescent="0.35">
      <c r="A2" s="9" t="s">
        <v>47</v>
      </c>
      <c r="B2" s="4" t="s">
        <v>48</v>
      </c>
      <c r="C2" s="4" t="s">
        <v>49</v>
      </c>
      <c r="D2" s="4" t="s">
        <v>57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E3" s="103"/>
      <c r="F3" s="10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E4" s="103"/>
      <c r="F4" s="10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E5" s="103"/>
      <c r="F5" s="10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E6" s="103"/>
      <c r="F6" s="10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E7" s="103"/>
      <c r="F7" s="10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E8" s="103"/>
      <c r="F8" s="10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E9" s="103"/>
      <c r="F9" s="10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E10" s="103"/>
      <c r="F10" s="10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E11" s="103"/>
      <c r="F11" s="10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E12" s="103"/>
      <c r="F12" s="10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E13" s="103"/>
      <c r="F13" s="10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E14" s="103"/>
      <c r="F14" s="10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E15" s="103"/>
      <c r="F15" s="10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E16" s="103"/>
      <c r="F16" s="102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E17" s="103"/>
      <c r="F17" s="10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E18" s="103"/>
      <c r="F18" s="10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E19" s="103"/>
      <c r="F19" s="10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E20" s="103"/>
      <c r="F20" s="10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E21" s="103"/>
      <c r="F21" s="102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E22" s="103"/>
      <c r="F22" s="10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E23" s="103"/>
      <c r="F23" s="10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E24" s="103"/>
      <c r="F24" s="10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E25" s="103"/>
      <c r="F25" s="102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E26" s="103"/>
      <c r="F26" s="10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E27" s="103"/>
      <c r="F27" s="10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E28" s="103"/>
      <c r="F28" s="10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E29" s="103"/>
      <c r="F29" s="10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E30" s="103"/>
      <c r="F30" s="10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E31" s="103"/>
      <c r="F31" s="102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E32" s="103"/>
      <c r="F32" s="10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E33" s="103"/>
      <c r="F33" s="102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E34" s="103"/>
      <c r="F34" s="102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E35" s="103"/>
      <c r="F35" s="10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E36" s="103"/>
      <c r="F36" s="10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E37" s="103"/>
      <c r="F37" s="10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E38" s="103"/>
      <c r="F38" s="102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E39" s="103"/>
      <c r="F39" s="10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E40" s="103"/>
      <c r="F40" s="10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E41" s="103"/>
      <c r="F41" s="10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E42" s="103"/>
      <c r="F42" s="10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E43" s="103"/>
      <c r="F43" s="102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E44" s="103"/>
      <c r="F44" s="102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E45" s="103"/>
      <c r="F45" s="102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E46" s="103"/>
      <c r="F46" s="102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E47" s="103"/>
      <c r="F47" s="102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E48" s="103"/>
      <c r="F48" s="102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E49" s="103"/>
      <c r="F49" s="102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E50" s="103"/>
      <c r="F50" s="10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E51" s="103"/>
      <c r="F51" s="10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E52" s="103"/>
      <c r="F52" s="10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E53" s="103"/>
      <c r="F53" s="10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E54" s="103"/>
      <c r="F54" s="10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E55" s="103"/>
      <c r="F55" s="10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E56" s="103"/>
      <c r="F56" s="102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E57" s="103"/>
      <c r="F57" s="102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E58" s="103"/>
      <c r="F58" s="102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E59" s="103"/>
      <c r="F59" s="102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E60" s="103"/>
      <c r="F60" s="102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E61" s="103"/>
      <c r="F61" s="102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E62" s="103"/>
      <c r="F62" s="10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E63" s="103"/>
      <c r="F63" s="102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E64" s="103"/>
      <c r="F64" s="10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E65" s="103"/>
      <c r="F65" s="10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E66" s="103"/>
      <c r="F66" s="102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E67" s="103"/>
      <c r="F67" s="102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E68" s="103"/>
      <c r="F68" s="102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E69" s="103"/>
      <c r="F69" s="102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E70" s="103"/>
      <c r="F70" s="102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E71" s="103"/>
      <c r="F71" s="102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E72" s="103"/>
      <c r="F72" s="10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E73" s="103"/>
      <c r="F73" s="102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E74" s="102"/>
      <c r="F74" s="10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E75" s="102"/>
      <c r="F75" s="10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E76" s="102"/>
      <c r="F76" s="10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E77" s="102"/>
      <c r="F77" s="10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E78" s="102"/>
      <c r="F78" s="10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E79" s="102"/>
      <c r="F79" s="10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E80" s="102"/>
      <c r="F80" s="10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E81" s="102"/>
      <c r="F81" s="10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E82" s="102"/>
      <c r="F82" s="10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E83" s="102"/>
      <c r="F83" s="10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E84" s="102"/>
      <c r="F84" s="10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E85" s="102"/>
      <c r="F85" s="10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E86" s="102"/>
      <c r="F86" s="10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E87" s="102"/>
      <c r="F87" s="10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E88" s="102"/>
      <c r="F88" s="10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E89" s="102"/>
      <c r="F89" s="10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E90" s="102"/>
      <c r="F90" s="10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E91" s="102"/>
      <c r="F91" s="10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E92" s="102"/>
      <c r="F92" s="10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E93" s="102"/>
      <c r="F93" s="10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E94" s="102"/>
      <c r="F94" s="10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E95" s="102"/>
      <c r="F95" s="10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E96" s="102"/>
      <c r="F96" s="10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E97" s="102"/>
      <c r="F97" s="10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E98" s="102"/>
      <c r="F98" s="10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E99" s="102"/>
      <c r="F99" s="10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E100" s="102"/>
      <c r="F100" s="10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E101" s="102"/>
      <c r="F101" s="10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E102" s="102"/>
      <c r="F102" s="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E103" s="102"/>
      <c r="F103" s="10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E104" s="102"/>
      <c r="F104" s="10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E105" s="102"/>
      <c r="F105" s="10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E106" s="102"/>
      <c r="F106" s="10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E107" s="102"/>
      <c r="F107" s="10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E108" s="102"/>
      <c r="F108" s="10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E109" s="102"/>
      <c r="F109" s="10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E110" s="102"/>
      <c r="F110" s="10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E111" s="102"/>
      <c r="F111" s="10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E112" s="102"/>
      <c r="F112" s="10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E113" s="102"/>
      <c r="F113" s="10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E114" s="102"/>
      <c r="F114" s="10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E115" s="102"/>
      <c r="F115" s="10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E116" s="102"/>
      <c r="F116" s="10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E117" s="102"/>
      <c r="F117" s="10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E118" s="102"/>
      <c r="F118" s="10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E119" s="102"/>
      <c r="F119" s="10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E120" s="102"/>
      <c r="F120" s="10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E121" s="102"/>
      <c r="F121" s="10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E122" s="102"/>
      <c r="F122" s="10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E123" s="102"/>
      <c r="F123" s="10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E124" s="102"/>
      <c r="F124" s="10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E125" s="102"/>
      <c r="F125" s="10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E126" s="102"/>
      <c r="F126" s="10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E127" s="102"/>
      <c r="F127" s="10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E128" s="102"/>
      <c r="F128" s="10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E129" s="102"/>
      <c r="F129" s="10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E130" s="102"/>
      <c r="F130" s="10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E131" s="102"/>
      <c r="F131" s="10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E132" s="102"/>
      <c r="F132" s="10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E133" s="102"/>
      <c r="F133" s="102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E134" s="102"/>
      <c r="F134" s="102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E135" s="102"/>
      <c r="F135" s="10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E136" s="102"/>
      <c r="F136" s="10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E137" s="102"/>
      <c r="F137" s="10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E138" s="102"/>
      <c r="F138" s="10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E139" s="102"/>
      <c r="F139" s="10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E140" s="102"/>
      <c r="F140" s="10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E141" s="102"/>
      <c r="F141" s="10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E142" s="102"/>
      <c r="F142" s="10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E143" s="102"/>
      <c r="F143" s="10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E144" s="102"/>
      <c r="F144" s="10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E145" s="102"/>
      <c r="F145" s="102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E146" s="102"/>
      <c r="F146" s="10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E147" s="102"/>
      <c r="F147" s="10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E148" s="102"/>
      <c r="F148" s="10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E149" s="102"/>
      <c r="F149" s="10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E150" s="102"/>
      <c r="F150" s="10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E151" s="102"/>
      <c r="F151" s="10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E152" s="102"/>
      <c r="F152" s="10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E153" s="102"/>
      <c r="F153" s="10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E154" s="102"/>
      <c r="F154" s="10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E155" s="102"/>
      <c r="F155" s="10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E156" s="102"/>
      <c r="F156" s="10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E157" s="102"/>
      <c r="F157" s="10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E158" s="102"/>
      <c r="F158" s="10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E159" s="102"/>
      <c r="F159" s="10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E160" s="102"/>
      <c r="F160" s="10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E161" s="102"/>
      <c r="F161" s="10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E162" s="102"/>
      <c r="F162" s="10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E163" s="102"/>
      <c r="F163" s="10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E164" s="102"/>
      <c r="F164" s="10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E165" s="102"/>
      <c r="F165" s="10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E166" s="102"/>
      <c r="F166" s="10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E167" s="102"/>
      <c r="F167" s="102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E168" s="102"/>
      <c r="F168" s="102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E169" s="102"/>
      <c r="F169" s="102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E170" s="102"/>
      <c r="F170" s="102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E171" s="102"/>
      <c r="F171" s="102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E172" s="102"/>
      <c r="F172" s="10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E173" s="102"/>
      <c r="F173" s="102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E174" s="102"/>
      <c r="F174" s="102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E175" s="102"/>
      <c r="F175" s="102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E176" s="102"/>
      <c r="F176" s="102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E177" s="102"/>
      <c r="F177" s="102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E178" s="102"/>
      <c r="F178" s="102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E179" s="102"/>
      <c r="F179" s="102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E180" s="102"/>
      <c r="F180" s="10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E181" s="102"/>
      <c r="F181" s="10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E182" s="102"/>
      <c r="F182" s="10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E183" s="102"/>
      <c r="F183" s="102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E184" s="102"/>
      <c r="F184" s="102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E185" s="102"/>
      <c r="F185" s="102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E186" s="102"/>
      <c r="F186" s="102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E187" s="102"/>
      <c r="F187" s="102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E188" s="102"/>
      <c r="F188" s="102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E189" s="102"/>
      <c r="F189" s="102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E190" s="102"/>
      <c r="F190" s="102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E191" s="102"/>
      <c r="F191" s="102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E192" s="102"/>
      <c r="F192" s="10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E193" s="102"/>
      <c r="F193" s="102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E194" s="102"/>
      <c r="F194" s="102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E195" s="102"/>
      <c r="F195" s="102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E196" s="102"/>
      <c r="F196" s="102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E197" s="102"/>
      <c r="F197" s="102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E198" s="102"/>
      <c r="F198" s="102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E199" s="102"/>
      <c r="F199" s="102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E200" s="102"/>
      <c r="F200" s="102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E201" s="102"/>
      <c r="F201" s="102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E202" s="102"/>
      <c r="F202" s="1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E203" s="102"/>
      <c r="F203" s="102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E204" s="102"/>
      <c r="F204" s="102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E205" s="102"/>
      <c r="F205" s="102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E206" s="102"/>
      <c r="F206" s="10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E207" s="102"/>
      <c r="F207" s="10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E208" s="102"/>
      <c r="F208" s="10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E209" s="102"/>
      <c r="F209" s="10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E210" s="102"/>
      <c r="F210" s="10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E211" s="102"/>
      <c r="F211" s="102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E212" s="102"/>
      <c r="F212" s="10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E213" s="102"/>
      <c r="F213" s="102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E214" s="102"/>
      <c r="F214" s="102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E215" s="102"/>
      <c r="F215" s="102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E216" s="102"/>
      <c r="F216" s="102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E217" s="102"/>
      <c r="F217" s="102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E218" s="102"/>
      <c r="F218" s="102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E219" s="102"/>
      <c r="F219" s="102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E220" s="102"/>
      <c r="F220" s="102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E221" s="102"/>
      <c r="F221" s="102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E222" s="102"/>
      <c r="F222" s="10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E223" s="102"/>
      <c r="F223" s="102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E224" s="102"/>
      <c r="F224" s="102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E225" s="102"/>
      <c r="F225" s="102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E226" s="102"/>
      <c r="F226" s="102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E227" s="102"/>
      <c r="F227" s="102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E228" s="102"/>
      <c r="F228" s="102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E229" s="102"/>
      <c r="F229" s="102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E230" s="102"/>
      <c r="F230" s="102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E231" s="102"/>
      <c r="F231" s="102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02"/>
      <c r="F232" s="10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02"/>
      <c r="F233" s="102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02"/>
      <c r="F234" s="102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02"/>
      <c r="F235" s="102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02"/>
      <c r="F236" s="10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02"/>
      <c r="F237" s="102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02"/>
      <c r="F238" s="102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02"/>
      <c r="F239" s="102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02"/>
      <c r="F240" s="102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02"/>
      <c r="F241" s="102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02"/>
      <c r="F242" s="10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02"/>
      <c r="F243" s="102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02"/>
      <c r="F244" s="102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02"/>
      <c r="F245" s="102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02"/>
      <c r="F246" s="102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02"/>
      <c r="F247" s="102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02"/>
      <c r="F248" s="102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02"/>
      <c r="F249" s="102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02"/>
      <c r="F250" s="102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02"/>
      <c r="F251" s="10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02"/>
    </row>
    <row r="253" spans="1:91" x14ac:dyDescent="0.35">
      <c r="C253" s="16"/>
      <c r="D253" s="16"/>
      <c r="E253" s="102"/>
    </row>
    <row r="254" spans="1:91" x14ac:dyDescent="0.35">
      <c r="C254" s="16"/>
      <c r="D254" s="16"/>
      <c r="E254" s="102"/>
    </row>
    <row r="255" spans="1:91" x14ac:dyDescent="0.35">
      <c r="C255" s="16"/>
      <c r="D255" s="16"/>
      <c r="E255" s="102"/>
    </row>
    <row r="256" spans="1:91" x14ac:dyDescent="0.35">
      <c r="C256" s="16"/>
      <c r="D256" s="16"/>
      <c r="E256" s="102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54</v>
      </c>
      <c r="F1" s="58" t="s">
        <v>55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47</v>
      </c>
      <c r="B2" s="4" t="s">
        <v>48</v>
      </c>
      <c r="C2" s="4" t="s">
        <v>49</v>
      </c>
      <c r="D2" s="4" t="s">
        <v>57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03"/>
      <c r="F3" s="10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03"/>
      <c r="F4" s="10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03"/>
      <c r="F5" s="10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03"/>
      <c r="F6" s="10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03"/>
      <c r="F7" s="10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03"/>
      <c r="F8" s="10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03"/>
      <c r="F9" s="10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03"/>
      <c r="F10" s="10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03"/>
      <c r="F11" s="10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03"/>
      <c r="F12" s="10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03"/>
      <c r="F13" s="10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03"/>
      <c r="F14" s="10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03"/>
      <c r="F15" s="10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03"/>
      <c r="F16" s="10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03"/>
      <c r="F17" s="10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03"/>
      <c r="F18" s="10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03"/>
      <c r="F19" s="10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03"/>
      <c r="F20" s="10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03"/>
      <c r="F21" s="10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03"/>
      <c r="F22" s="10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03"/>
      <c r="F23" s="10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03"/>
      <c r="F24" s="10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03"/>
      <c r="F25" s="10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03"/>
      <c r="F26" s="10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03"/>
      <c r="F27" s="10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03"/>
      <c r="F28" s="10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03"/>
      <c r="F29" s="10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03"/>
      <c r="F30" s="10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03"/>
      <c r="F31" s="10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03"/>
      <c r="F32" s="10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/>
      <c r="D33" s="16"/>
      <c r="E33" s="103"/>
      <c r="F33" s="10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/>
      <c r="D34" s="16"/>
      <c r="E34" s="103"/>
      <c r="F34" s="10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/>
      <c r="D35" s="16"/>
      <c r="E35" s="103"/>
      <c r="F35" s="10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/>
      <c r="D36" s="16"/>
      <c r="E36" s="103"/>
      <c r="F36" s="10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/>
      <c r="D37" s="16"/>
      <c r="E37" s="103"/>
      <c r="F37" s="102"/>
      <c r="G37" s="16"/>
      <c r="DD37">
        <v>0</v>
      </c>
    </row>
    <row r="38" spans="3:108" x14ac:dyDescent="0.35">
      <c r="C38" s="16"/>
      <c r="D38" s="16"/>
      <c r="E38" s="103"/>
      <c r="F38" s="102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/>
      <c r="D39" s="16"/>
      <c r="E39" s="103"/>
      <c r="F39" s="10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/>
      <c r="D40" s="16"/>
      <c r="E40" s="103"/>
      <c r="F40" s="10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/>
      <c r="D41" s="16"/>
      <c r="E41" s="103"/>
      <c r="F41" s="102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/>
      <c r="D42" s="16"/>
      <c r="E42" s="103"/>
      <c r="F42" s="10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/>
      <c r="D43" s="16"/>
      <c r="E43" s="103"/>
      <c r="F43" s="102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/>
      <c r="D44" s="16"/>
      <c r="E44" s="103"/>
      <c r="F44" s="10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/>
      <c r="D45" s="16"/>
      <c r="E45" s="103"/>
      <c r="F45" s="10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/>
      <c r="D46" s="16"/>
      <c r="E46" s="103"/>
      <c r="F46" s="10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/>
      <c r="D47" s="16"/>
      <c r="E47" s="103"/>
      <c r="F47" s="102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/>
      <c r="D48" s="16"/>
      <c r="E48" s="103"/>
      <c r="F48" s="102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03"/>
      <c r="F49" s="102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03"/>
      <c r="F50" s="10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03"/>
      <c r="F51" s="10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03"/>
      <c r="F52" s="10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03"/>
      <c r="F53" s="10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03"/>
      <c r="F54" s="10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03"/>
      <c r="F55" s="10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03"/>
      <c r="F56" s="10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03"/>
      <c r="F57" s="10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03"/>
      <c r="F58" s="102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03"/>
      <c r="F59" s="10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03"/>
      <c r="F60" s="10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03"/>
      <c r="F61" s="10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03"/>
      <c r="F62" s="10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03"/>
      <c r="F63" s="10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03"/>
      <c r="F64" s="10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03"/>
      <c r="F65" s="10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03"/>
      <c r="F66" s="10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03"/>
      <c r="F67" s="10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03"/>
      <c r="F68" s="10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03"/>
      <c r="F69" s="10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03"/>
      <c r="F70" s="102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03"/>
      <c r="F71" s="102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03"/>
      <c r="F72" s="102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03"/>
      <c r="F73" s="102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02"/>
      <c r="F74" s="10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02"/>
      <c r="F75" s="10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02"/>
      <c r="F76" s="10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02"/>
      <c r="F77" s="10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02"/>
      <c r="F78" s="10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02"/>
      <c r="F79" s="10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02"/>
      <c r="F80" s="10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02"/>
      <c r="F81" s="10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02"/>
      <c r="F82" s="10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02"/>
      <c r="F83" s="10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02"/>
      <c r="F84" s="10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02"/>
      <c r="F85" s="10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02"/>
      <c r="F86" s="10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02"/>
      <c r="F87" s="10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02"/>
      <c r="F88" s="10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02"/>
      <c r="F89" s="10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02"/>
      <c r="F90" s="10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02"/>
      <c r="F91" s="10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02"/>
      <c r="F92" s="10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02"/>
      <c r="F93" s="10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02"/>
      <c r="F94" s="10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02"/>
      <c r="F95" s="10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02"/>
      <c r="F96" s="10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02"/>
      <c r="F97" s="10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02"/>
      <c r="F98" s="10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02"/>
      <c r="F99" s="10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02"/>
      <c r="F100" s="10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02"/>
      <c r="F101" s="10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02"/>
      <c r="F102" s="10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02"/>
      <c r="F103" s="10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02"/>
      <c r="F104" s="10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02"/>
      <c r="F105" s="10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02"/>
      <c r="F106" s="10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02"/>
      <c r="F107" s="10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02"/>
      <c r="F108" s="10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02"/>
      <c r="F109" s="10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02"/>
      <c r="F110" s="10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02"/>
      <c r="F111" s="10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02"/>
      <c r="F112" s="10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02"/>
      <c r="F113" s="10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02"/>
      <c r="F114" s="10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02"/>
      <c r="F115" s="10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02"/>
      <c r="F116" s="10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02"/>
      <c r="F117" s="10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02"/>
      <c r="F118" s="10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02"/>
      <c r="F119" s="10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02"/>
      <c r="F120" s="10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02"/>
      <c r="F121" s="10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02"/>
      <c r="F122" s="10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02"/>
      <c r="F123" s="10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02"/>
      <c r="F124" s="10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02"/>
      <c r="F125" s="10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02"/>
      <c r="F126" s="10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02"/>
      <c r="F127" s="10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02"/>
      <c r="F128" s="10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02"/>
      <c r="F129" s="10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02"/>
      <c r="F130" s="10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02"/>
      <c r="F131" s="10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02"/>
      <c r="F132" s="10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02"/>
      <c r="F133" s="10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02"/>
      <c r="F134" s="10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02"/>
      <c r="F135" s="10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02"/>
      <c r="F136" s="10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02"/>
      <c r="F137" s="10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02"/>
      <c r="F138" s="10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02"/>
      <c r="F139" s="10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02"/>
      <c r="F140" s="10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02"/>
      <c r="F141" s="10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02"/>
      <c r="F142" s="10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02"/>
      <c r="F143" s="10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02"/>
      <c r="F144" s="10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02"/>
      <c r="F145" s="10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02"/>
      <c r="F146" s="10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02"/>
      <c r="F147" s="10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02"/>
      <c r="F148" s="10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02"/>
      <c r="F149" s="10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02"/>
      <c r="F150" s="10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02"/>
      <c r="F151" s="10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02"/>
      <c r="F152" s="10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02"/>
      <c r="F153" s="10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02"/>
      <c r="F154" s="10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02"/>
      <c r="F155" s="10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02"/>
      <c r="F156" s="10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02"/>
      <c r="F157" s="10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02"/>
      <c r="F158" s="10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02"/>
      <c r="F159" s="10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02"/>
      <c r="F160" s="10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02"/>
      <c r="F161" s="10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02"/>
      <c r="F162" s="10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02"/>
      <c r="F163" s="10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02"/>
      <c r="F164" s="10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02"/>
      <c r="F165" s="10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02"/>
      <c r="F166" s="10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02"/>
      <c r="F167" s="10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02"/>
      <c r="F168" s="10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02"/>
      <c r="F169" s="10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02"/>
      <c r="F170" s="10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02"/>
      <c r="F171" s="10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02"/>
      <c r="F172" s="10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02"/>
      <c r="F173" s="10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02"/>
      <c r="F174" s="10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02"/>
      <c r="F175" s="10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02"/>
      <c r="F176" s="10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02"/>
      <c r="F177" s="10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02"/>
      <c r="F178" s="10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02"/>
      <c r="F179" s="10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02"/>
      <c r="F180" s="10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02"/>
      <c r="F181" s="10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02"/>
      <c r="F182" s="10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02"/>
      <c r="F183" s="10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02"/>
      <c r="F184" s="10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02"/>
      <c r="F185" s="10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02"/>
      <c r="F186" s="10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02"/>
      <c r="F187" s="10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02"/>
      <c r="F188" s="10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02"/>
      <c r="F189" s="10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02"/>
      <c r="F190" s="10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02"/>
      <c r="F191" s="10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02"/>
      <c r="F192" s="10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02"/>
      <c r="F193" s="10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02"/>
      <c r="F194" s="10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02"/>
      <c r="F195" s="10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02"/>
      <c r="F196" s="10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02"/>
      <c r="F197" s="10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02"/>
      <c r="F198" s="10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02"/>
      <c r="F199" s="10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02"/>
      <c r="F200" s="10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02"/>
      <c r="F201" s="10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02"/>
      <c r="F202" s="10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02"/>
      <c r="F203" s="10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02"/>
      <c r="F204" s="10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02"/>
      <c r="F205" s="10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02"/>
      <c r="F206" s="10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02"/>
      <c r="F207" s="10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02"/>
      <c r="F208" s="10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02"/>
      <c r="F209" s="10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02"/>
      <c r="F210" s="10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02"/>
      <c r="F211" s="10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02"/>
      <c r="F212" s="10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02"/>
      <c r="F213" s="10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02"/>
      <c r="F214" s="10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02"/>
      <c r="F215" s="10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02"/>
      <c r="F216" s="10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02"/>
      <c r="F217" s="10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02"/>
      <c r="F218" s="10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02"/>
      <c r="F219" s="10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02"/>
      <c r="F220" s="10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02"/>
      <c r="F221" s="10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02"/>
      <c r="F222" s="10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02"/>
      <c r="F223" s="10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02"/>
      <c r="F224" s="10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02"/>
      <c r="F225" s="10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02"/>
      <c r="F226" s="10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02"/>
      <c r="F227" s="10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02"/>
      <c r="F228" s="10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02"/>
      <c r="F229" s="10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02"/>
      <c r="F230" s="10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02"/>
      <c r="F231" s="10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02"/>
      <c r="F232" s="10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02"/>
      <c r="F233" s="10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02"/>
      <c r="F234" s="10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02"/>
      <c r="F235" s="10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02"/>
      <c r="F236" s="10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02"/>
      <c r="F237" s="10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02"/>
      <c r="F238" s="10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02"/>
      <c r="F239" s="10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02"/>
      <c r="F240" s="10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02"/>
      <c r="F241" s="10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02"/>
      <c r="F242" s="10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02"/>
      <c r="F243" s="10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02"/>
      <c r="F244" s="10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02"/>
      <c r="F245" s="10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02"/>
      <c r="F246" s="10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02"/>
      <c r="F247" s="10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02"/>
      <c r="F248" s="10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02"/>
      <c r="F249" s="10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02"/>
      <c r="F250" s="10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02"/>
      <c r="F251" s="10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02"/>
    </row>
    <row r="253" spans="3:97" x14ac:dyDescent="0.35">
      <c r="C253" s="16"/>
      <c r="D253" s="16"/>
      <c r="E253" s="102"/>
    </row>
    <row r="254" spans="3:97" x14ac:dyDescent="0.35">
      <c r="C254" s="16"/>
      <c r="D254" s="16"/>
      <c r="E254" s="102"/>
    </row>
    <row r="255" spans="3:97" x14ac:dyDescent="0.35">
      <c r="C255" s="16"/>
      <c r="D255" s="16"/>
      <c r="E255" s="102"/>
    </row>
    <row r="256" spans="3:97" x14ac:dyDescent="0.35">
      <c r="C256" s="16"/>
      <c r="D256" s="16"/>
      <c r="E256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2019-10-17T09:26:13Z</dcterms:modified>
</cp:coreProperties>
</file>